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1205" yWindow="660" windowWidth="11925" windowHeight="8730" tabRatio="696"/>
  </bookViews>
  <sheets>
    <sheet name="Détail Estimatif" sheetId="24" r:id="rId1"/>
    <sheet name="Feuil1" sheetId="25" r:id="rId2"/>
  </sheets>
  <definedNames>
    <definedName name="_xlnm._FilterDatabase" localSheetId="0" hidden="1">'Détail Estimatif'!#REF!</definedName>
    <definedName name="_Toc485118542" localSheetId="0">'Détail Estimatif'!#REF!</definedName>
    <definedName name="_xlnm.Print_Titles" localSheetId="0">'Détail Estimatif'!$2:$4</definedName>
    <definedName name="_xlnm.Print_Area" localSheetId="0">'Détail Estimatif'!$A$1:$K$319</definedName>
  </definedNames>
  <calcPr calcId="145621"/>
</workbook>
</file>

<file path=xl/calcChain.xml><?xml version="1.0" encoding="utf-8"?>
<calcChain xmlns="http://schemas.openxmlformats.org/spreadsheetml/2006/main">
  <c r="G302" i="24" l="1"/>
  <c r="G252" i="24"/>
  <c r="G239" i="24"/>
  <c r="G227" i="24"/>
  <c r="G214" i="24"/>
  <c r="G195" i="24"/>
  <c r="G62" i="24"/>
  <c r="G32" i="24"/>
  <c r="J267" i="24" l="1"/>
  <c r="J266" i="24"/>
  <c r="J60" i="24" l="1"/>
  <c r="J61" i="24"/>
  <c r="G60" i="24"/>
  <c r="G61" i="24"/>
  <c r="H139" i="24" l="1"/>
  <c r="J139" i="24" s="1"/>
  <c r="H138" i="24"/>
  <c r="J138" i="24" s="1"/>
  <c r="E139" i="24"/>
  <c r="G139" i="24" s="1"/>
  <c r="E138" i="24"/>
  <c r="G138" i="24" s="1"/>
  <c r="J137" i="24"/>
  <c r="J128" i="24"/>
  <c r="J126" i="24"/>
  <c r="J105" i="24"/>
  <c r="J106" i="24"/>
  <c r="J107" i="24"/>
  <c r="J108" i="24"/>
  <c r="J101" i="24"/>
  <c r="J109" i="24"/>
  <c r="J83" i="24"/>
  <c r="G137" i="24"/>
  <c r="G136" i="24"/>
  <c r="G128" i="24"/>
  <c r="J88" i="24"/>
  <c r="J87" i="24"/>
  <c r="J86" i="24"/>
  <c r="J85" i="24"/>
  <c r="J84" i="24"/>
  <c r="G97" i="24"/>
  <c r="G96" i="24"/>
  <c r="G95" i="24"/>
  <c r="G93" i="24"/>
  <c r="G92" i="24"/>
  <c r="G91" i="24"/>
  <c r="G90" i="24"/>
  <c r="G75" i="24"/>
  <c r="G74" i="24"/>
  <c r="G73" i="24"/>
  <c r="G94" i="24" l="1"/>
  <c r="G98" i="24"/>
  <c r="G76" i="24"/>
  <c r="G72" i="24"/>
  <c r="G126" i="24" l="1"/>
  <c r="J270" i="24" l="1"/>
  <c r="J271" i="24"/>
  <c r="J272" i="24"/>
  <c r="J273" i="24"/>
  <c r="J274" i="24"/>
  <c r="J275" i="24"/>
  <c r="J276" i="24"/>
  <c r="J277" i="24"/>
  <c r="J278" i="24"/>
  <c r="J279" i="24"/>
  <c r="J280" i="24"/>
  <c r="J281" i="24"/>
  <c r="J282" i="24"/>
  <c r="J283" i="24"/>
  <c r="J284" i="24"/>
  <c r="J285" i="24"/>
  <c r="J286" i="24"/>
  <c r="J287" i="24"/>
  <c r="J288" i="24"/>
  <c r="J289" i="24"/>
  <c r="J290" i="24"/>
  <c r="J291" i="24"/>
  <c r="J292" i="24"/>
  <c r="J293" i="24"/>
  <c r="J294" i="24"/>
  <c r="J295" i="24"/>
  <c r="J296" i="24"/>
  <c r="J297" i="24"/>
  <c r="J298" i="24"/>
  <c r="J299" i="24"/>
  <c r="J300" i="24"/>
  <c r="J301" i="24"/>
  <c r="J269" i="24"/>
  <c r="G268" i="24"/>
  <c r="G269" i="24"/>
  <c r="G270" i="24"/>
  <c r="G271" i="24"/>
  <c r="G272" i="24"/>
  <c r="G273" i="24"/>
  <c r="G274" i="24"/>
  <c r="G275" i="24"/>
  <c r="G276" i="24"/>
  <c r="G277" i="24"/>
  <c r="G278" i="24"/>
  <c r="G279" i="24"/>
  <c r="G280" i="24"/>
  <c r="G281" i="24"/>
  <c r="G282" i="24"/>
  <c r="G283" i="24"/>
  <c r="G284" i="24"/>
  <c r="G285" i="24"/>
  <c r="G286" i="24"/>
  <c r="G287" i="24"/>
  <c r="G288" i="24"/>
  <c r="G289" i="24"/>
  <c r="G290" i="24"/>
  <c r="G291" i="24"/>
  <c r="G292" i="24"/>
  <c r="G293" i="24"/>
  <c r="G294" i="24"/>
  <c r="G295" i="24"/>
  <c r="G296" i="24"/>
  <c r="G297" i="24"/>
  <c r="G298" i="24"/>
  <c r="G299" i="24"/>
  <c r="G300" i="24"/>
  <c r="G301" i="24"/>
  <c r="J259" i="24"/>
  <c r="J260" i="24"/>
  <c r="J261" i="24"/>
  <c r="J262" i="24"/>
  <c r="J263" i="24"/>
  <c r="J264" i="24"/>
  <c r="J265" i="24"/>
  <c r="G259" i="24"/>
  <c r="G260" i="24"/>
  <c r="G261" i="24"/>
  <c r="G262" i="24"/>
  <c r="G263" i="24"/>
  <c r="G264" i="24"/>
  <c r="G265" i="24"/>
  <c r="J226" i="24" l="1"/>
  <c r="J225" i="24"/>
  <c r="J224" i="24"/>
  <c r="J223" i="24"/>
  <c r="J222" i="24"/>
  <c r="J221" i="24"/>
  <c r="J220" i="24"/>
  <c r="J219" i="24"/>
  <c r="G226" i="24"/>
  <c r="G225" i="24"/>
  <c r="G224" i="24"/>
  <c r="G223" i="24"/>
  <c r="G222" i="24"/>
  <c r="G221" i="24"/>
  <c r="G220" i="24"/>
  <c r="G219" i="24"/>
  <c r="G184" i="24"/>
  <c r="E312" i="24" l="1"/>
  <c r="J227" i="24"/>
  <c r="H312" i="24" s="1"/>
  <c r="J258" i="24"/>
  <c r="G258" i="24"/>
  <c r="J251" i="24"/>
  <c r="G251" i="24"/>
  <c r="J250" i="24"/>
  <c r="G250" i="24"/>
  <c r="J249" i="24"/>
  <c r="G249" i="24"/>
  <c r="J248" i="24"/>
  <c r="G248" i="24"/>
  <c r="J247" i="24"/>
  <c r="G247" i="24"/>
  <c r="J246" i="24"/>
  <c r="G246" i="24"/>
  <c r="J245" i="24"/>
  <c r="G245" i="24"/>
  <c r="J244" i="24"/>
  <c r="G244" i="24"/>
  <c r="J238" i="24"/>
  <c r="G238" i="24"/>
  <c r="J237" i="24"/>
  <c r="G237" i="24"/>
  <c r="J236" i="24"/>
  <c r="G236" i="24"/>
  <c r="J235" i="24"/>
  <c r="G235" i="24"/>
  <c r="J234" i="24"/>
  <c r="G234" i="24"/>
  <c r="J233" i="24"/>
  <c r="G233" i="24"/>
  <c r="J232" i="24"/>
  <c r="G232" i="24"/>
  <c r="J252" i="24" l="1"/>
  <c r="H314" i="24" s="1"/>
  <c r="E314" i="24"/>
  <c r="E315" i="24"/>
  <c r="J302" i="24"/>
  <c r="H315" i="24" s="1"/>
  <c r="E313" i="24"/>
  <c r="J239" i="24"/>
  <c r="H313" i="24" s="1"/>
  <c r="H133" i="24"/>
  <c r="J184" i="24"/>
  <c r="J177" i="24"/>
  <c r="G177" i="24"/>
  <c r="J175" i="24"/>
  <c r="E134" i="24" l="1"/>
  <c r="G134" i="24" s="1"/>
  <c r="E133" i="24"/>
  <c r="J202" i="24" l="1"/>
  <c r="J203" i="24"/>
  <c r="J204" i="24"/>
  <c r="J205" i="24"/>
  <c r="J206" i="24"/>
  <c r="J207" i="24"/>
  <c r="J208" i="24"/>
  <c r="J209" i="24"/>
  <c r="J210" i="24"/>
  <c r="J211" i="24"/>
  <c r="J212" i="24"/>
  <c r="J213" i="24"/>
  <c r="J201" i="24"/>
  <c r="J200" i="24"/>
  <c r="J189" i="24"/>
  <c r="J121" i="24"/>
  <c r="J123" i="24"/>
  <c r="J125" i="24"/>
  <c r="J132" i="24"/>
  <c r="J136" i="24"/>
  <c r="J143" i="24"/>
  <c r="J144" i="24"/>
  <c r="J145" i="24"/>
  <c r="J146" i="24"/>
  <c r="J147" i="24"/>
  <c r="J149" i="24"/>
  <c r="J156" i="24"/>
  <c r="J157" i="24"/>
  <c r="J158" i="24"/>
  <c r="J159" i="24"/>
  <c r="J160" i="24"/>
  <c r="J163" i="24"/>
  <c r="J164" i="24"/>
  <c r="J165" i="24"/>
  <c r="J166" i="24"/>
  <c r="J167" i="24"/>
  <c r="J168" i="24"/>
  <c r="J169" i="24"/>
  <c r="J170" i="24"/>
  <c r="J171" i="24"/>
  <c r="J172" i="24"/>
  <c r="J173" i="24"/>
  <c r="J174" i="24"/>
  <c r="J176" i="24"/>
  <c r="J181" i="24"/>
  <c r="J182" i="24"/>
  <c r="J185" i="24"/>
  <c r="J187" i="24"/>
  <c r="J104" i="24"/>
  <c r="J103" i="24"/>
  <c r="J102" i="24"/>
  <c r="J80" i="24"/>
  <c r="J81" i="24"/>
  <c r="J82" i="24"/>
  <c r="J79" i="24"/>
  <c r="J40" i="24"/>
  <c r="J41" i="24"/>
  <c r="J42" i="24"/>
  <c r="J43" i="24"/>
  <c r="J44" i="24"/>
  <c r="J45" i="24"/>
  <c r="J46" i="24"/>
  <c r="J47" i="24"/>
  <c r="J48" i="24"/>
  <c r="J49" i="24"/>
  <c r="J50" i="24"/>
  <c r="J51" i="24"/>
  <c r="J52" i="24"/>
  <c r="J53" i="24"/>
  <c r="J54" i="24"/>
  <c r="J56" i="24"/>
  <c r="J57" i="24"/>
  <c r="J58" i="24"/>
  <c r="J59" i="24"/>
  <c r="J39" i="24"/>
  <c r="J38" i="24"/>
  <c r="J37" i="24"/>
  <c r="J31" i="24"/>
  <c r="J30" i="24"/>
  <c r="J28" i="24"/>
  <c r="J27" i="24"/>
  <c r="J25" i="24"/>
  <c r="J29" i="24"/>
  <c r="J24" i="24"/>
  <c r="J23" i="24"/>
  <c r="J21" i="24"/>
  <c r="J20" i="24"/>
  <c r="J10" i="24"/>
  <c r="J11" i="24"/>
  <c r="J12" i="24"/>
  <c r="J13" i="24"/>
  <c r="J14" i="24"/>
  <c r="J15" i="24"/>
  <c r="J16" i="24"/>
  <c r="J17" i="24"/>
  <c r="J18" i="24"/>
  <c r="J19" i="24"/>
  <c r="J9" i="24"/>
  <c r="H162" i="24"/>
  <c r="J162" i="24" s="1"/>
  <c r="J161" i="24"/>
  <c r="J134" i="24"/>
  <c r="J133" i="24"/>
  <c r="H26" i="24"/>
  <c r="J26" i="24" s="1"/>
  <c r="J148" i="24"/>
  <c r="J22" i="24"/>
  <c r="J62" i="24" l="1"/>
  <c r="J32" i="24"/>
  <c r="H308" i="24" s="1"/>
  <c r="G148" i="24" l="1"/>
  <c r="E26" i="24" l="1"/>
  <c r="G147" i="24" l="1"/>
  <c r="G125" i="24"/>
  <c r="G71" i="24"/>
  <c r="G189" i="24"/>
  <c r="E162" i="24" l="1"/>
  <c r="G42" i="24"/>
  <c r="G41" i="24"/>
  <c r="G161" i="24" l="1"/>
  <c r="G162" i="24"/>
  <c r="G163" i="24"/>
  <c r="G164" i="24"/>
  <c r="G165" i="24"/>
  <c r="G166" i="24"/>
  <c r="G167" i="24"/>
  <c r="G168" i="24"/>
  <c r="G169" i="24"/>
  <c r="G170" i="24"/>
  <c r="G171" i="24"/>
  <c r="G172" i="24"/>
  <c r="G173" i="24"/>
  <c r="G174" i="24"/>
  <c r="G175" i="24"/>
  <c r="G176" i="24"/>
  <c r="G181" i="24"/>
  <c r="G182" i="24"/>
  <c r="G185" i="24"/>
  <c r="G160" i="24"/>
  <c r="G158" i="24"/>
  <c r="G157" i="24"/>
  <c r="G213" i="24"/>
  <c r="G202" i="24"/>
  <c r="G203" i="24"/>
  <c r="G204" i="24"/>
  <c r="G205" i="24"/>
  <c r="G206" i="24"/>
  <c r="G207" i="24"/>
  <c r="G208" i="24"/>
  <c r="G209" i="24"/>
  <c r="G210" i="24"/>
  <c r="G211" i="24"/>
  <c r="G212" i="24"/>
  <c r="G201" i="24"/>
  <c r="G144" i="24"/>
  <c r="G133" i="24"/>
  <c r="G123" i="24"/>
  <c r="G69" i="24"/>
  <c r="G70" i="24"/>
  <c r="G68" i="24"/>
  <c r="G59" i="24"/>
  <c r="G145" i="24" l="1"/>
  <c r="G146" i="24"/>
  <c r="G48" i="24" l="1"/>
  <c r="G23" i="24"/>
  <c r="G9" i="24"/>
  <c r="G10" i="24"/>
  <c r="G11" i="24"/>
  <c r="G12" i="24"/>
  <c r="G13" i="24"/>
  <c r="G24" i="24"/>
  <c r="G27" i="24" l="1"/>
  <c r="G14" i="24"/>
  <c r="G19" i="24"/>
  <c r="G16" i="24"/>
  <c r="G50" i="24"/>
  <c r="G200" i="24"/>
  <c r="G15" i="24"/>
  <c r="G31" i="24"/>
  <c r="G39" i="24"/>
  <c r="G26" i="24"/>
  <c r="G58" i="24"/>
  <c r="G54" i="24"/>
  <c r="G49" i="24"/>
  <c r="G46" i="24"/>
  <c r="G30" i="24"/>
  <c r="G25" i="24"/>
  <c r="G28" i="24"/>
  <c r="G17" i="24"/>
  <c r="G57" i="24"/>
  <c r="G56" i="24"/>
  <c r="G53" i="24"/>
  <c r="G43" i="24"/>
  <c r="G67" i="24"/>
  <c r="G40" i="24"/>
  <c r="G37" i="24"/>
  <c r="G21" i="24"/>
  <c r="G44" i="24"/>
  <c r="G51" i="24"/>
  <c r="E309" i="24" l="1"/>
  <c r="J214" i="24"/>
  <c r="H311" i="24" s="1"/>
  <c r="E311" i="24"/>
  <c r="E310" i="24"/>
  <c r="H309" i="24"/>
  <c r="J67" i="24"/>
  <c r="J195" i="24" s="1"/>
  <c r="E308" i="24"/>
  <c r="E317" i="24" l="1"/>
  <c r="E318" i="24" s="1"/>
  <c r="H310" i="24"/>
  <c r="H317" i="24" l="1"/>
  <c r="H318" i="24" s="1"/>
</calcChain>
</file>

<file path=xl/sharedStrings.xml><?xml version="1.0" encoding="utf-8"?>
<sst xmlns="http://schemas.openxmlformats.org/spreadsheetml/2006/main" count="775" uniqueCount="403">
  <si>
    <t>N° prix</t>
  </si>
  <si>
    <t>U</t>
  </si>
  <si>
    <t>Total en € ( HT)</t>
  </si>
  <si>
    <t>P.U. (€) H.T.</t>
  </si>
  <si>
    <t xml:space="preserve">Désignation      </t>
  </si>
  <si>
    <t>Laboratoire de chantier</t>
  </si>
  <si>
    <t>J</t>
  </si>
  <si>
    <t>FT</t>
  </si>
  <si>
    <t>ML</t>
  </si>
  <si>
    <t>M2</t>
  </si>
  <si>
    <t>M3</t>
  </si>
  <si>
    <t>Atelier météorologique</t>
  </si>
  <si>
    <t>100. PRIX GENERAUX</t>
  </si>
  <si>
    <t xml:space="preserve">Sous-Total 100 </t>
  </si>
  <si>
    <t>Sous-Total 200</t>
  </si>
  <si>
    <t>200 INSTALLATIONS DE CHANTIER</t>
  </si>
  <si>
    <t>Signalisation de chantier</t>
  </si>
  <si>
    <t>Suivi qualité</t>
  </si>
  <si>
    <t>Suivi Environnement</t>
  </si>
  <si>
    <t>Hygiène et sécurité</t>
  </si>
  <si>
    <t>Journée porte ouverte</t>
  </si>
  <si>
    <t>Opérations topographique piquetage nivellement</t>
  </si>
  <si>
    <t>Gestion électronique des documents</t>
  </si>
  <si>
    <t xml:space="preserve"> PARTIE A : CONDITIONS NORMALES</t>
  </si>
  <si>
    <t>Fourniture et transport d'éprouvettes béton, projeté, coulis pour contrôle extérieur</t>
  </si>
  <si>
    <t>116c</t>
  </si>
  <si>
    <t>Etablissement et gestion du PAQ</t>
  </si>
  <si>
    <t>Etablissement et gestion du PPSPS</t>
  </si>
  <si>
    <t>Etablissement et gestion des PRE et SOGED</t>
  </si>
  <si>
    <t>Quantité</t>
  </si>
  <si>
    <t>Etudes d'exécution, 0&lt;L&lt;300m</t>
  </si>
  <si>
    <t>Reconnaissances géotechniques complémentaires et mission G3 - Phase étude, 0&lt;L&lt;300m</t>
  </si>
  <si>
    <t>Mission géotechnique G3 - Phase suivi, 0&lt;L&lt;300m</t>
  </si>
  <si>
    <t>Etudes des bétons, formule et convenance</t>
  </si>
  <si>
    <t xml:space="preserve">Dossier de récolement, 0&lt;L&lt;300m </t>
  </si>
  <si>
    <t>Amenée et repliement de l'installation générale de chantier, 0&lt;L&lt;300m</t>
  </si>
  <si>
    <t>Complément d'installation générale de chantier, 300&lt;L&lt;400m</t>
  </si>
  <si>
    <t>Immobilisation pour arrêt total du chantier</t>
  </si>
  <si>
    <t>Immobilisation pour arrêt partiel du chantier, atelier tunnel</t>
  </si>
  <si>
    <t>Nettoyage et entretien des canalisations</t>
  </si>
  <si>
    <t>Inspection de canalisation à la demande du MOA, intervention</t>
  </si>
  <si>
    <t>Inspection de canalisation à la demande du MOA, inspection</t>
  </si>
  <si>
    <t>Curage de canalisation à la demande du MOA, inspection</t>
  </si>
  <si>
    <t>Colonne incendie provisoire en tunnel</t>
  </si>
  <si>
    <t>Plus-value pour contrôle d'accès électronique en tunnel</t>
  </si>
  <si>
    <t>Référes préventifs au travaux de minage</t>
  </si>
  <si>
    <t>Protection cheminement piéton en tunnel</t>
  </si>
  <si>
    <t>Equipements mis à disposition du MOE</t>
  </si>
  <si>
    <t>300 GENIE CIVIL EN SOUTERRAIN</t>
  </si>
  <si>
    <t>301a</t>
  </si>
  <si>
    <t>301b</t>
  </si>
  <si>
    <t>301c</t>
  </si>
  <si>
    <t>Déblais et soutènement en souterrain pour la section courante, 0&lt;L&lt;300m</t>
  </si>
  <si>
    <t>Déblais en section courante, profil SC_P12</t>
  </si>
  <si>
    <t>Déblais en section courante, profil SC_P3</t>
  </si>
  <si>
    <t>Déblais en section courante, profil SC_P4</t>
  </si>
  <si>
    <t>301d</t>
  </si>
  <si>
    <t>Béton projeté sur front en section courante</t>
  </si>
  <si>
    <t>302a</t>
  </si>
  <si>
    <t>302b</t>
  </si>
  <si>
    <t>302c</t>
  </si>
  <si>
    <t>Déblais et soutènement en souterrain pour la section courante, 300&lt;L&lt;400m</t>
  </si>
  <si>
    <t>303a</t>
  </si>
  <si>
    <t>303b</t>
  </si>
  <si>
    <t>303c</t>
  </si>
  <si>
    <t>303d</t>
  </si>
  <si>
    <t>304a</t>
  </si>
  <si>
    <t>304b</t>
  </si>
  <si>
    <t>304c</t>
  </si>
  <si>
    <t>304d</t>
  </si>
  <si>
    <t>Déblais et soutènement en souterrain pour la galerie de jonction</t>
  </si>
  <si>
    <t>305a</t>
  </si>
  <si>
    <t>305b</t>
  </si>
  <si>
    <t>305c</t>
  </si>
  <si>
    <t>Béton projeté sur front en niche interféromètre</t>
  </si>
  <si>
    <t>Déblais en niche interféromètre, profil NI_P12</t>
  </si>
  <si>
    <t>Déblais en niche interféromètre, profil NI_P3</t>
  </si>
  <si>
    <t>Déblais en niche interféromètre, profil NI_P4</t>
  </si>
  <si>
    <t>Déblais en galerie de jonction, profil GJ_P12</t>
  </si>
  <si>
    <t>Déblais en galerie de jonction, profil GJ_P3</t>
  </si>
  <si>
    <t>Déblais en galerie de jonction, profil GJ_P4</t>
  </si>
  <si>
    <t>Déblais et soutènement en souterrain pour le SAS d'entrée</t>
  </si>
  <si>
    <t>Béton projeté sur front en SAS d'entrée</t>
  </si>
  <si>
    <t>Déblais en SAS d'entrée, profil SAS_P12</t>
  </si>
  <si>
    <t>Déblais en SAS d'entrée, profil SAS_P3</t>
  </si>
  <si>
    <t>Déblais en SAS d'entrée, profil SAS_P4</t>
  </si>
  <si>
    <t>306a</t>
  </si>
  <si>
    <t>306b</t>
  </si>
  <si>
    <t>306c</t>
  </si>
  <si>
    <t>306d</t>
  </si>
  <si>
    <t>307a</t>
  </si>
  <si>
    <t>307b</t>
  </si>
  <si>
    <t>307c</t>
  </si>
  <si>
    <t>307d</t>
  </si>
  <si>
    <t>Déblais et soutènement en cavités C1-C5, profil CV_P12</t>
  </si>
  <si>
    <t>Déblais et soutènement en cavités C1-C5, profil CV_P3</t>
  </si>
  <si>
    <t>Déblais et soutènement en cavités C1-C5, profil CV_P4</t>
  </si>
  <si>
    <t>Déblais et soutènement en souterrain en cavités C1-C5</t>
  </si>
  <si>
    <t>Béton projeté sur front en en cavités C1-C5</t>
  </si>
  <si>
    <t>308a</t>
  </si>
  <si>
    <t>308b</t>
  </si>
  <si>
    <t>308c</t>
  </si>
  <si>
    <t>308d</t>
  </si>
  <si>
    <t>Déblais et soutènement en souterrain en cavité C3</t>
  </si>
  <si>
    <t>Béton projeté sur front en cavité C3</t>
  </si>
  <si>
    <t>Déblais en cavité C3</t>
  </si>
  <si>
    <t>Béton projeté fibré en cavité C3</t>
  </si>
  <si>
    <t>Epuisement des eaux et plus-value aux prix de déblais pour sujétions de venues d'eau</t>
  </si>
  <si>
    <t>310a</t>
  </si>
  <si>
    <t>310b</t>
  </si>
  <si>
    <t>310c</t>
  </si>
  <si>
    <t>310d</t>
  </si>
  <si>
    <t>310e</t>
  </si>
  <si>
    <t>Installation de pompage</t>
  </si>
  <si>
    <t>Fonctionnement des installations d’épuisement</t>
  </si>
  <si>
    <t>Démolition pour la réalisation du débouche de la galerie de jonction</t>
  </si>
  <si>
    <t>Réalisation des volumes nécessaires à la réalisation des fronts d'attaques</t>
  </si>
  <si>
    <t>313a</t>
  </si>
  <si>
    <t>313b</t>
  </si>
  <si>
    <t>313c</t>
  </si>
  <si>
    <t>Béton en souterrain</t>
  </si>
  <si>
    <t>Béton de radier en galerie (section courante et galerie de jonction)</t>
  </si>
  <si>
    <t>Béton de radier en niche interféromètre</t>
  </si>
  <si>
    <t>Béton de radier en cavités</t>
  </si>
  <si>
    <t>313d</t>
  </si>
  <si>
    <t>314a</t>
  </si>
  <si>
    <t>314b</t>
  </si>
  <si>
    <t>314c</t>
  </si>
  <si>
    <t>314d</t>
  </si>
  <si>
    <t>Sondage déstructif à l'avancement</t>
  </si>
  <si>
    <t>Essais en compression simple sur roche</t>
  </si>
  <si>
    <t>Essai brésilien sur roche</t>
  </si>
  <si>
    <t>Rapport géologique, géotechnique et hydrogéologique</t>
  </si>
  <si>
    <t>314e</t>
  </si>
  <si>
    <t>314f</t>
  </si>
  <si>
    <t>314g</t>
  </si>
  <si>
    <t>314h</t>
  </si>
  <si>
    <t>314i</t>
  </si>
  <si>
    <t>Implantation d’une section de mesure de convergences</t>
  </si>
  <si>
    <t>Auscultation d’une section de mesure de convergences</t>
  </si>
  <si>
    <t>315a</t>
  </si>
  <si>
    <t>315b</t>
  </si>
  <si>
    <t>315c</t>
  </si>
  <si>
    <t>315d</t>
  </si>
  <si>
    <t>315e</t>
  </si>
  <si>
    <t>315f</t>
  </si>
  <si>
    <t>315g</t>
  </si>
  <si>
    <t>315h</t>
  </si>
  <si>
    <t>Rebouchage des sondages</t>
  </si>
  <si>
    <t>Raccordement du drain sur le collecteur</t>
  </si>
  <si>
    <t>Collecteur drainant en pied</t>
  </si>
  <si>
    <t>Nappe drainante 20MM</t>
  </si>
  <si>
    <t xml:space="preserve">Saignée dans le soutènement et/ou le rocher </t>
  </si>
  <si>
    <t>Nappe drainante 8MM</t>
  </si>
  <si>
    <t>Découpage de chaussée</t>
  </si>
  <si>
    <t>316a</t>
  </si>
  <si>
    <t>316b</t>
  </si>
  <si>
    <t>316d</t>
  </si>
  <si>
    <t>316c</t>
  </si>
  <si>
    <t>Terrassement et démolition de chaussée en tunnel</t>
  </si>
  <si>
    <t>Réfection provisoire de la chaussée du tunnel</t>
  </si>
  <si>
    <t>Puits d’infiltration</t>
  </si>
  <si>
    <t>Réalisation d'un lot de 3 ancrages passifs</t>
  </si>
  <si>
    <t>Confection d'un lot de 3 eprouvettes de contrôle de béton projeté</t>
  </si>
  <si>
    <t>Ecrasement des eprouvettes de béton projeté</t>
  </si>
  <si>
    <t>Plaque de béton projeté fibré</t>
  </si>
  <si>
    <t>Poinçonnement d'une plaque de béton projeté fibré</t>
  </si>
  <si>
    <t>Dosage des fibres dans le béton projeté fibré</t>
  </si>
  <si>
    <t>Confection des 3 eprouvettes de coulis d'injection</t>
  </si>
  <si>
    <t>Ecrasement de trois eprouvettes de coulis d'injection</t>
  </si>
  <si>
    <t>Fourniture d'un lot de 3 eprouvettes de contrôle de béton coffré</t>
  </si>
  <si>
    <t>Mesure de résistance des eprouvettes de béton coffré</t>
  </si>
  <si>
    <t>Contrôle de vidéo des collecteurs et drains</t>
  </si>
  <si>
    <t>P</t>
  </si>
  <si>
    <t>M</t>
  </si>
  <si>
    <t>KW</t>
  </si>
  <si>
    <t>LT</t>
  </si>
  <si>
    <t xml:space="preserve">Sous-Total 400 </t>
  </si>
  <si>
    <t>Sous-Total 300</t>
  </si>
  <si>
    <t>Déblais et soutènement en niche interféromètre, 0&lt;L&lt;300m</t>
  </si>
  <si>
    <t>Déblais et soutènement en niche interféromètre, 300&lt;L&lt;400m</t>
  </si>
  <si>
    <t>312a</t>
  </si>
  <si>
    <t>312b</t>
  </si>
  <si>
    <t>Front d’attaque entre la galerie existante C et le SAS d’entrée à la galerie MIGA</t>
  </si>
  <si>
    <t>Front d’attaque entre la galerie existante C et l’amorce vers la cavité C5</t>
  </si>
  <si>
    <t>Nettoyage de l'ensemble des réseaux humides à la fin des travaux</t>
  </si>
  <si>
    <t>116a</t>
  </si>
  <si>
    <t>116b</t>
  </si>
  <si>
    <t>Reconnaissances et essais au rocher et auscultations</t>
  </si>
  <si>
    <t>Essais d'arrachement (convenance) d'un lot de 3 ancrages passifs</t>
  </si>
  <si>
    <t>Essais de contrôle par traction sur clous ou boulon</t>
  </si>
  <si>
    <t xml:space="preserve">400 CONTROLES ET ESSAIS EN SOUTERRAIN </t>
  </si>
  <si>
    <t>Dégagement des emprises chantier</t>
  </si>
  <si>
    <t>Plus-value pour débit compris entre 5l/s exclus et 10l/s inclus</t>
  </si>
  <si>
    <t>204a</t>
  </si>
  <si>
    <t>204b</t>
  </si>
  <si>
    <t>M3*km</t>
  </si>
  <si>
    <t>Reprise sur stock, chargement, transport et évacuation sur 4km</t>
  </si>
  <si>
    <t>m3.m</t>
  </si>
  <si>
    <t>L=2x150m</t>
  </si>
  <si>
    <t>L=2x200m</t>
  </si>
  <si>
    <t>Plus value pour le fonctionnement des installations pour, 300&lt;L&lt;400m</t>
  </si>
  <si>
    <t>Plus value pour le fonctionnement des installations de traitement des eaux pour, 300&lt;L&lt;400m</t>
  </si>
  <si>
    <t>210a</t>
  </si>
  <si>
    <t>210b</t>
  </si>
  <si>
    <t>210c</t>
  </si>
  <si>
    <t>210d</t>
  </si>
  <si>
    <t>302d</t>
  </si>
  <si>
    <t>Assainissement</t>
  </si>
  <si>
    <t>Travaux de connexion au système existant</t>
  </si>
  <si>
    <t>Contrôles des vibrations</t>
  </si>
  <si>
    <t>PM</t>
  </si>
  <si>
    <t>Complément de terrassement</t>
  </si>
  <si>
    <t>315i</t>
  </si>
  <si>
    <t>Cunette latérales</t>
  </si>
  <si>
    <t>ml</t>
  </si>
  <si>
    <t>315j</t>
  </si>
  <si>
    <t>Massif sous pieds de tube vide</t>
  </si>
  <si>
    <t>L=2x200m =&gt; Plus- value</t>
  </si>
  <si>
    <t>Détail Estimatif  - Projet MIGA</t>
  </si>
  <si>
    <t>Installation spécifique de traitement des eaux de chantier</t>
  </si>
  <si>
    <t>Fonctionnement des installations de chantier,0&lt;L&lt;300m</t>
  </si>
  <si>
    <t>mois</t>
  </si>
  <si>
    <t>Captage de venue d’eau (faibles débits)</t>
  </si>
  <si>
    <t xml:space="preserve"> </t>
  </si>
  <si>
    <t>600  FOURNITURE, POSE et RACCORDREMENT DE LA VENTILATION</t>
  </si>
  <si>
    <t>800  EQUIPEMENTS</t>
  </si>
  <si>
    <t>Etudes d'Execution</t>
  </si>
  <si>
    <t>Ft</t>
  </si>
  <si>
    <t>Essais et mise en service</t>
  </si>
  <si>
    <t>Mesure du débit au ventilateur avec tube de Pitot</t>
  </si>
  <si>
    <t>Mesure du débit en section de l’ouvrage avec anémomètre</t>
  </si>
  <si>
    <t>Dossier de recollement</t>
  </si>
  <si>
    <t>Pièces de rechange</t>
  </si>
  <si>
    <t xml:space="preserve">Formation </t>
  </si>
  <si>
    <t>VSR</t>
  </si>
  <si>
    <t>Sas Miga</t>
  </si>
  <si>
    <t>Ventilateur sur chassis et accessoires du sas MIGA (P = 0,5 kW)</t>
  </si>
  <si>
    <t>Ventilateur sur chassis et accessoires du sas principal (P = 8,5 kW)</t>
  </si>
  <si>
    <t>Variateur de fréquence pour ventilateur de sas MIGA (P = 1 kW)</t>
  </si>
  <si>
    <t>Variateur de fréquence pour ventilateur de sas principal (P = 8,5 kW)</t>
  </si>
  <si>
    <t>Grille de ventilation</t>
  </si>
  <si>
    <t>fft</t>
  </si>
  <si>
    <t>Capteur de pression différentielle</t>
  </si>
  <si>
    <t>500  PRIX GENERAUX DE LA VENTILATION</t>
  </si>
  <si>
    <t>700  PRIX GENERAUX EQUIPEMENTS</t>
  </si>
  <si>
    <t>Etudes de piquetage</t>
  </si>
  <si>
    <t>Essais usine et transport</t>
  </si>
  <si>
    <t>Essais OPR site</t>
  </si>
  <si>
    <t>Dossier des ouvrages exécutés</t>
  </si>
  <si>
    <t>Contrôle d’un organisme extérieur</t>
  </si>
  <si>
    <t>Equipement non électrique</t>
  </si>
  <si>
    <t>EQUIPEMENTS</t>
  </si>
  <si>
    <t>Déplacement du coffret de chantier du local AS</t>
  </si>
  <si>
    <t>Ens</t>
  </si>
  <si>
    <t>Création d'un départ supplémentaire dans TGBT du local SG</t>
  </si>
  <si>
    <t>Fourniture, pose et raccordement d'un transformateur élévateur 200kVa</t>
  </si>
  <si>
    <t>Fourniture, pose et raccordement d'un transformateur abaisseur 200kVa</t>
  </si>
  <si>
    <t>Fourniture, pose et raccordement d'un TGBT</t>
  </si>
  <si>
    <t>Fourniture, pose et raccordement d'un tableau de distribution de cavité</t>
  </si>
  <si>
    <t>Fourniture, pose et raccordement d'un coffret de distribution de niche</t>
  </si>
  <si>
    <t>Fourniture, pose et raccordement d'un coffret de ventilation</t>
  </si>
  <si>
    <t>Chemin et support de cable</t>
  </si>
  <si>
    <t>Fourniture et pose des chemins de câbles dalle marine 100x52mm capoté galvanisé à chaud</t>
  </si>
  <si>
    <t>Fourniture et pose des chemins de câbles CFO dalle marine 400x52mm galvanisé à chaud</t>
  </si>
  <si>
    <t>Fourniture et pose des chemins de câbles Cfa  dalle marine 200x52mm galvanisé à chaud</t>
  </si>
  <si>
    <t>Fourniture et pose tube IRL diamètre 20mm</t>
  </si>
  <si>
    <t>Câbles</t>
  </si>
  <si>
    <t xml:space="preserve">Fourniture, pose et raccordement du câble d'alimentation du coffret de chantier 400V U-1000R2V </t>
  </si>
  <si>
    <t xml:space="preserve">Fourniture, pose et raccordement du câble d'alimentation 5,5kV U-1000R2V </t>
  </si>
  <si>
    <t xml:space="preserve">Fourniture, pose et raccordement du câble d'alimentation des tableaux de distribution U-1000R2V </t>
  </si>
  <si>
    <t xml:space="preserve">Fourniture, pose et raccordement du câble d'alimentation des coffrets de distribution U-1000R2V </t>
  </si>
  <si>
    <t xml:space="preserve">Fourniture, pose et raccordement du câble d'alimentation des appareils d'éclairage U-1000R2V </t>
  </si>
  <si>
    <t>Fourniture, pose et raccordement du câble d'alimentation des petits appareillages H07 RNF</t>
  </si>
  <si>
    <t>Fourniture, pose et raccordement du câble de raccordement SSI CR1 C1</t>
  </si>
  <si>
    <t>Fourniture, pose et raccordement de la cablette de terre 25mm² Cu Nu</t>
  </si>
  <si>
    <t>Eclairage</t>
  </si>
  <si>
    <t xml:space="preserve">Fourniture, pose et raccordement de luminaire industriel étanche IP65 2x58W </t>
  </si>
  <si>
    <t>Fourniture, pose et raccordement de boite de dérivations</t>
  </si>
  <si>
    <t>Fourniture, pose et raccordement des BAES</t>
  </si>
  <si>
    <t>Système de sécurité incendie</t>
  </si>
  <si>
    <t>Fourniture, pose et intégration d'une carte BUS dans la centrale SSI</t>
  </si>
  <si>
    <t>Fourniture, pose et raccordement des détecteurs automatiques</t>
  </si>
  <si>
    <t>Fourniture, pose et raccordement des déclencheurs manuels</t>
  </si>
  <si>
    <t>Fourniture, pose et raccordement des diffuseurs sonores</t>
  </si>
  <si>
    <t>Courants Faibles</t>
  </si>
  <si>
    <t>Fourniture, pose et raccordement d'un câble optique 12FO</t>
  </si>
  <si>
    <t>Fourniture, pose et raccordement des boîtes de dérivation optique</t>
  </si>
  <si>
    <t>Fourniture, pose et raccordement des transformateur 24V</t>
  </si>
  <si>
    <t>Fourniture, pose et raccordement des commutateurs Ethernet</t>
  </si>
  <si>
    <t>Petits appareillages</t>
  </si>
  <si>
    <t>Fourniture, pose et raccordement Interrupteur simple allumage 10A-230V en saillie IP55</t>
  </si>
  <si>
    <t>Fourniture, pose et raccordement des prises de courant en saillie 2x10/16 IP55</t>
  </si>
  <si>
    <t>Fourniture, pose et raccordement des prises télécom RJ45 en saillie IP55</t>
  </si>
  <si>
    <t>Fourniture et pose d'un extincteur</t>
  </si>
  <si>
    <t xml:space="preserve">Sous-Total 800 </t>
  </si>
  <si>
    <t xml:space="preserve">Sous-Total 700 </t>
  </si>
  <si>
    <t xml:space="preserve">Sous-Total 600 </t>
  </si>
  <si>
    <t xml:space="preserve">Sous-Total 500 </t>
  </si>
  <si>
    <t>300     Génie Civil en souterrain</t>
  </si>
  <si>
    <t>400     Contrôles et essais en souterrain</t>
  </si>
  <si>
    <t>500     Prix Généraux de Ventilation</t>
  </si>
  <si>
    <t>700     Prix Généraux Equipements</t>
  </si>
  <si>
    <t>800     Equipements</t>
  </si>
  <si>
    <t>100     Prix Généraux</t>
  </si>
  <si>
    <t>200     Installations de chantier</t>
  </si>
  <si>
    <t>Plus-value pour les études d'exécution, 300&lt;L&lt;400m</t>
  </si>
  <si>
    <t>Plus-value pour les reconnaissances géotechniques complémentaires et mission G3 - Phase étude, 300&lt;L&lt;400m</t>
  </si>
  <si>
    <t>Plus-value pour la mission géotechnique G3 - Phase suivi, 300&lt;L&lt;400m</t>
  </si>
  <si>
    <t xml:space="preserve">Plus-value pour le dossier de récolement, 300&lt;L&lt;400m </t>
  </si>
  <si>
    <t>600     Fourniture, pose et raccordements de la Ventilation</t>
  </si>
  <si>
    <t>Béton projeté fibré en section courante, profil SC_P12</t>
  </si>
  <si>
    <t>Béton projeté fibré en section courante, profil SC_P3</t>
  </si>
  <si>
    <t>Béton projeté fibré en section courante, profil SC_P4</t>
  </si>
  <si>
    <t>Cintre métallique HEB 140</t>
  </si>
  <si>
    <t>Plaque de blindage</t>
  </si>
  <si>
    <t>301e</t>
  </si>
  <si>
    <t>301f</t>
  </si>
  <si>
    <t>301g</t>
  </si>
  <si>
    <t>301h</t>
  </si>
  <si>
    <t>301i</t>
  </si>
  <si>
    <t>301j</t>
  </si>
  <si>
    <t>302e</t>
  </si>
  <si>
    <t>302f</t>
  </si>
  <si>
    <t>302g</t>
  </si>
  <si>
    <t>302h</t>
  </si>
  <si>
    <t>302i</t>
  </si>
  <si>
    <t>302j</t>
  </si>
  <si>
    <t>303e</t>
  </si>
  <si>
    <t>303f</t>
  </si>
  <si>
    <t>303g</t>
  </si>
  <si>
    <t>303h</t>
  </si>
  <si>
    <t>303i</t>
  </si>
  <si>
    <t>303j</t>
  </si>
  <si>
    <t>304e</t>
  </si>
  <si>
    <t>304f</t>
  </si>
  <si>
    <t>304g</t>
  </si>
  <si>
    <t>304h</t>
  </si>
  <si>
    <t>304i</t>
  </si>
  <si>
    <t>304j</t>
  </si>
  <si>
    <t>305e</t>
  </si>
  <si>
    <t>305f</t>
  </si>
  <si>
    <t>305g</t>
  </si>
  <si>
    <t>305h</t>
  </si>
  <si>
    <t>305i</t>
  </si>
  <si>
    <t>305j</t>
  </si>
  <si>
    <t>Béton projeté fibré en niche interféromètre, profil NI_P12</t>
  </si>
  <si>
    <t>Béton projeté fibré en niche interféromètre, profil NI_P3</t>
  </si>
  <si>
    <t>Béton projeté fibré en niche interféromètre, profil NI_P4</t>
  </si>
  <si>
    <t>Béton projeté fibré en galerie de jonction, profil GJ_P12</t>
  </si>
  <si>
    <t>Béton projeté fibré en galerie de jonction, profil GJ_P3</t>
  </si>
  <si>
    <t>Béton projeté fibré en galerie de jonction, profil GJ_P4</t>
  </si>
  <si>
    <t>306e</t>
  </si>
  <si>
    <t>306f</t>
  </si>
  <si>
    <t>306g</t>
  </si>
  <si>
    <t>306h</t>
  </si>
  <si>
    <t>306i</t>
  </si>
  <si>
    <t>306j</t>
  </si>
  <si>
    <t>Béton projeté fibré en SAS d'entrée, profil SAS_P12</t>
  </si>
  <si>
    <t>Béton projeté fibré en SAS d'entrée, profil SAS_P3</t>
  </si>
  <si>
    <t>Béton projeté fibré en SAS d'entrée, profil SAS_P4</t>
  </si>
  <si>
    <t>Béton projeté fibré en cavités C1-C5, profil CV_P12</t>
  </si>
  <si>
    <t>Béton projeté fibré en cavités C1-C5, profil CV_P3</t>
  </si>
  <si>
    <t>Béton projeté fibré en cavités C1-C5, profil CV_P4</t>
  </si>
  <si>
    <r>
      <t>Boulons à ancrage mixte Ponctuel et Réparti type CT Bolt M22 en section courante L</t>
    </r>
    <r>
      <rPr>
        <sz val="8"/>
        <rFont val="Calibri"/>
        <family val="2"/>
      </rPr>
      <t>≤</t>
    </r>
    <r>
      <rPr>
        <sz val="8"/>
        <rFont val="Arial"/>
        <family val="2"/>
      </rPr>
      <t xml:space="preserve"> 4 m</t>
    </r>
  </si>
  <si>
    <t>Boulons à ancrage mixte Ponctuel et Réparti type CT Bolt M22 en section courante L≤ 4 m</t>
  </si>
  <si>
    <t>Boulons à ancrage mixte Ponctuel et Réparti type CT Bolt M22 en niche interféromètre L≤ 5 m</t>
  </si>
  <si>
    <t>Boulons à ancrage mixte Ponctuel et Réparti type CT Bolt M22 en galerie de jonction L≤ 4 m</t>
  </si>
  <si>
    <t>Boulons à ancrage mixte Ponctuel et Réparti type CT Bolt M22 en SAS d'entrée L≤ 4 m</t>
  </si>
  <si>
    <t>Boulons à ancrage mixte Ponctuel et Réparti type CT Bolt M22 en cavités C1-C5 L≤ 5 m</t>
  </si>
  <si>
    <t>Cintre métallique HEB 180</t>
  </si>
  <si>
    <t>kg</t>
  </si>
  <si>
    <t>Boulons à ancrage mixte Ponctuel et Réparti type CT Bolt M22, L≤ 6,5 m, en cavité C3</t>
  </si>
  <si>
    <t>Portes Etanches</t>
  </si>
  <si>
    <t>Barres HA pour enfilage</t>
  </si>
  <si>
    <t>SAV</t>
  </si>
  <si>
    <t>PRI</t>
  </si>
  <si>
    <t xml:space="preserve">TOTAL GENERAL  </t>
  </si>
  <si>
    <t xml:space="preserve">TOTAL GENERAL </t>
  </si>
  <si>
    <t>Réaménagement des accès au LSBB</t>
  </si>
  <si>
    <t>Forage de décharge et d'infiltration</t>
  </si>
  <si>
    <t>Gros béton de radier</t>
  </si>
  <si>
    <t>Eprouvettes pour béton</t>
  </si>
  <si>
    <t>Eprouvettes pour béton projeté</t>
  </si>
  <si>
    <t>Eprouvettes pour coulis de remplissage des cavités</t>
  </si>
  <si>
    <t>Immobilisation et arrêts de chantier, Immobilisation pour arrêt total du chantier</t>
  </si>
  <si>
    <t>307e</t>
  </si>
  <si>
    <t>307f</t>
  </si>
  <si>
    <t>307g</t>
  </si>
  <si>
    <t>307h</t>
  </si>
  <si>
    <t>307i</t>
  </si>
  <si>
    <t>307j</t>
  </si>
  <si>
    <t>Implantation du suivi topographique en fronts d'attaque</t>
  </si>
  <si>
    <t>Mesure topographique en fronts d'attaque</t>
  </si>
  <si>
    <t>Photogrammétrie 3D ou scan 3D</t>
  </si>
  <si>
    <t>Escalier hélicoidal, ouvrage MIGA entre 0&lt;L&lt;300m</t>
  </si>
  <si>
    <t>Escalier hélicoidal, ouvrage MIGA entre 300&lt;L&lt;400m</t>
  </si>
  <si>
    <t>Depose du SAS MIGA</t>
  </si>
  <si>
    <t>Dépose, pose et raccordement du coffret de ventilation existant SAS Principal</t>
  </si>
  <si>
    <t>Fourniture, pose et raccordement d'un coffret ventilation SAS Principal</t>
  </si>
  <si>
    <t>Fonctionnement des installations de traitement des eaux de chantier, 0&lt;L&lt;300m</t>
  </si>
  <si>
    <t>Béton de remplissage des cavités karstiques (entre 0.5 à 1m et d’une profondeur entre 0.5 et 1.0m)</t>
  </si>
  <si>
    <t>Aciers pour béton armé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</si>
</sst>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F&quot;;\-#,##0.00\ &quot;F&quot;"/>
    <numFmt numFmtId="165" formatCode="#,##0.00\ &quot;F&quot;"/>
    <numFmt numFmtId="166" formatCode="#,##0.00\ _F"/>
    <numFmt numFmtId="167" formatCode="0.000%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trike/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u/>
      <sz val="9"/>
      <name val="Arial"/>
      <family val="2"/>
    </font>
    <font>
      <b/>
      <u/>
      <sz val="11"/>
      <name val="Arial"/>
      <family val="2"/>
    </font>
    <font>
      <b/>
      <u/>
      <sz val="14"/>
      <name val="Arial"/>
      <family val="2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9" fillId="0" borderId="0"/>
    <xf numFmtId="0" fontId="6" fillId="0" borderId="0"/>
    <xf numFmtId="0" fontId="9" fillId="0" borderId="0"/>
    <xf numFmtId="9" fontId="12" fillId="0" borderId="0" applyFont="0" applyFill="0" applyBorder="0" applyAlignment="0" applyProtection="0"/>
    <xf numFmtId="0" fontId="4" fillId="0" borderId="0"/>
    <xf numFmtId="0" fontId="3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1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Fill="1" applyAlignment="1">
      <alignment vertical="center"/>
    </xf>
    <xf numFmtId="0" fontId="10" fillId="0" borderId="0" xfId="0" applyFont="1"/>
    <xf numFmtId="0" fontId="6" fillId="0" borderId="0" xfId="0" applyFont="1" applyBorder="1"/>
    <xf numFmtId="3" fontId="6" fillId="0" borderId="0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167" fontId="5" fillId="0" borderId="0" xfId="4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4" fontId="5" fillId="0" borderId="0" xfId="0" applyNumberFormat="1" applyFont="1" applyBorder="1"/>
    <xf numFmtId="0" fontId="6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5" fillId="0" borderId="0" xfId="0" applyFont="1" applyFill="1"/>
    <xf numFmtId="166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4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164" fontId="5" fillId="3" borderId="16" xfId="0" applyNumberFormat="1" applyFont="1" applyFill="1" applyBorder="1" applyAlignment="1">
      <alignment horizontal="center" vertical="center" wrapText="1"/>
    </xf>
    <xf numFmtId="165" fontId="5" fillId="3" borderId="17" xfId="0" applyNumberFormat="1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3" fontId="7" fillId="2" borderId="23" xfId="0" applyNumberFormat="1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0" fontId="5" fillId="4" borderId="11" xfId="0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vertical="center" wrapText="1"/>
    </xf>
    <xf numFmtId="3" fontId="5" fillId="4" borderId="15" xfId="0" applyNumberFormat="1" applyFont="1" applyFill="1" applyBorder="1" applyAlignment="1">
      <alignment horizontal="center" vertical="center" wrapText="1"/>
    </xf>
    <xf numFmtId="4" fontId="5" fillId="4" borderId="13" xfId="0" applyNumberFormat="1" applyFont="1" applyFill="1" applyBorder="1" applyAlignment="1">
      <alignment horizontal="center" vertical="center" wrapText="1"/>
    </xf>
    <xf numFmtId="166" fontId="5" fillId="4" borderId="18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0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3" fontId="5" fillId="4" borderId="9" xfId="0" applyNumberFormat="1" applyFont="1" applyFill="1" applyBorder="1" applyAlignment="1">
      <alignment horizontal="center" vertical="center" wrapText="1"/>
    </xf>
    <xf numFmtId="166" fontId="5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0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 indent="1"/>
    </xf>
    <xf numFmtId="0" fontId="5" fillId="4" borderId="24" xfId="0" applyNumberFormat="1" applyFont="1" applyFill="1" applyBorder="1" applyAlignment="1">
      <alignment horizontal="left" vertical="center" wrapText="1"/>
    </xf>
    <xf numFmtId="0" fontId="5" fillId="4" borderId="25" xfId="0" applyFont="1" applyFill="1" applyBorder="1" applyAlignment="1">
      <alignment vertical="center" wrapText="1"/>
    </xf>
    <xf numFmtId="3" fontId="5" fillId="4" borderId="26" xfId="0" applyNumberFormat="1" applyFont="1" applyFill="1" applyBorder="1" applyAlignment="1">
      <alignment horizontal="center" vertical="center" wrapText="1"/>
    </xf>
    <xf numFmtId="4" fontId="5" fillId="4" borderId="27" xfId="0" applyNumberFormat="1" applyFont="1" applyFill="1" applyBorder="1" applyAlignment="1">
      <alignment horizontal="center" vertical="center" wrapText="1"/>
    </xf>
    <xf numFmtId="166" fontId="5" fillId="4" borderId="28" xfId="0" applyNumberFormat="1" applyFont="1" applyFill="1" applyBorder="1" applyAlignment="1" applyProtection="1">
      <alignment horizontal="center" vertical="center" wrapText="1"/>
      <protection locked="0"/>
    </xf>
    <xf numFmtId="4" fontId="5" fillId="4" borderId="7" xfId="0" applyNumberFormat="1" applyFont="1" applyFill="1" applyBorder="1" applyAlignment="1">
      <alignment horizontal="center" vertical="center"/>
    </xf>
    <xf numFmtId="39" fontId="5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>
      <alignment vertical="center"/>
    </xf>
    <xf numFmtId="39" fontId="5" fillId="4" borderId="13" xfId="0" applyNumberFormat="1" applyFont="1" applyFill="1" applyBorder="1" applyAlignment="1" applyProtection="1">
      <alignment horizontal="center" vertical="center"/>
      <protection locked="0"/>
    </xf>
    <xf numFmtId="0" fontId="5" fillId="4" borderId="10" xfId="0" applyFont="1" applyFill="1" applyBorder="1" applyAlignment="1">
      <alignment horizontal="left" vertical="center"/>
    </xf>
    <xf numFmtId="39" fontId="5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0" applyNumberFormat="1" applyFont="1" applyBorder="1" applyAlignment="1">
      <alignment horizontal="center"/>
    </xf>
    <xf numFmtId="0" fontId="15" fillId="4" borderId="2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horizontal="center" vertical="center"/>
    </xf>
    <xf numFmtId="165" fontId="5" fillId="3" borderId="6" xfId="0" applyNumberFormat="1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5" fillId="4" borderId="38" xfId="0" applyFont="1" applyFill="1" applyBorder="1" applyAlignment="1">
      <alignment horizontal="center" vertical="center" wrapText="1"/>
    </xf>
    <xf numFmtId="0" fontId="5" fillId="4" borderId="33" xfId="0" applyNumberFormat="1" applyFont="1" applyFill="1" applyBorder="1" applyAlignment="1">
      <alignment horizontal="left" vertical="center" wrapText="1"/>
    </xf>
    <xf numFmtId="0" fontId="5" fillId="2" borderId="33" xfId="0" applyNumberFormat="1" applyFont="1" applyFill="1" applyBorder="1" applyAlignment="1">
      <alignment horizontal="left" vertical="center" wrapText="1"/>
    </xf>
    <xf numFmtId="0" fontId="5" fillId="2" borderId="39" xfId="0" applyFont="1" applyFill="1" applyBorder="1" applyAlignment="1">
      <alignment vertical="center" wrapText="1"/>
    </xf>
    <xf numFmtId="0" fontId="11" fillId="2" borderId="34" xfId="0" applyFont="1" applyFill="1" applyBorder="1" applyAlignment="1">
      <alignment horizontal="right" vertical="center" wrapText="1"/>
    </xf>
    <xf numFmtId="0" fontId="5" fillId="4" borderId="32" xfId="0" applyFont="1" applyFill="1" applyBorder="1" applyAlignment="1">
      <alignment horizontal="center" vertical="center" wrapText="1"/>
    </xf>
    <xf numFmtId="3" fontId="5" fillId="4" borderId="28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3" fontId="5" fillId="4" borderId="12" xfId="0" applyNumberFormat="1" applyFont="1" applyFill="1" applyBorder="1" applyAlignment="1">
      <alignment horizontal="center" vertical="center" wrapText="1"/>
    </xf>
    <xf numFmtId="0" fontId="5" fillId="4" borderId="40" xfId="0" applyFont="1" applyFill="1" applyBorder="1" applyAlignment="1">
      <alignment horizontal="center" vertical="center" wrapText="1"/>
    </xf>
    <xf numFmtId="0" fontId="5" fillId="4" borderId="4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2" xfId="0" applyFont="1" applyFill="1" applyBorder="1" applyAlignment="1">
      <alignment vertical="center" wrapText="1"/>
    </xf>
    <xf numFmtId="0" fontId="14" fillId="4" borderId="42" xfId="0" applyFont="1" applyFill="1" applyBorder="1" applyAlignment="1">
      <alignment vertical="center" wrapText="1"/>
    </xf>
    <xf numFmtId="0" fontId="14" fillId="4" borderId="39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0" fontId="5" fillId="4" borderId="10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3" fontId="5" fillId="4" borderId="9" xfId="0" applyNumberFormat="1" applyFont="1" applyFill="1" applyBorder="1" applyAlignment="1">
      <alignment horizontal="center" vertical="center" wrapText="1"/>
    </xf>
    <xf numFmtId="166" fontId="5" fillId="4" borderId="3" xfId="0" applyNumberFormat="1" applyFont="1" applyFill="1" applyBorder="1" applyAlignment="1" applyProtection="1">
      <alignment horizontal="center" vertical="center" wrapText="1"/>
      <protection locked="0"/>
    </xf>
    <xf numFmtId="39" fontId="5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5" fillId="4" borderId="3" xfId="0" applyNumberFormat="1" applyFont="1" applyFill="1" applyBorder="1" applyAlignment="1">
      <alignment horizontal="center" vertical="center" wrapText="1"/>
    </xf>
    <xf numFmtId="0" fontId="5" fillId="4" borderId="4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5" fillId="4" borderId="11" xfId="0" applyNumberFormat="1" applyFont="1" applyFill="1" applyBorder="1" applyAlignment="1">
      <alignment horizontal="left" vertical="center" wrapText="1"/>
    </xf>
    <xf numFmtId="0" fontId="5" fillId="4" borderId="32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164" fontId="15" fillId="2" borderId="19" xfId="0" applyNumberFormat="1" applyFont="1" applyFill="1" applyBorder="1" applyAlignment="1">
      <alignment horizontal="right" vertical="center"/>
    </xf>
    <xf numFmtId="164" fontId="15" fillId="2" borderId="20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7" fillId="2" borderId="4" xfId="0" applyNumberFormat="1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3" fontId="8" fillId="4" borderId="4" xfId="0" applyNumberFormat="1" applyFont="1" applyFill="1" applyBorder="1" applyAlignment="1">
      <alignment horizontal="center" vertical="center" wrapText="1"/>
    </xf>
    <xf numFmtId="3" fontId="8" fillId="4" borderId="5" xfId="0" applyNumberFormat="1" applyFont="1" applyFill="1" applyBorder="1" applyAlignment="1">
      <alignment horizontal="center" vertical="center" wrapText="1"/>
    </xf>
    <xf numFmtId="3" fontId="8" fillId="4" borderId="6" xfId="0" applyNumberFormat="1" applyFont="1" applyFill="1" applyBorder="1" applyAlignment="1">
      <alignment horizontal="center" vertical="center" wrapText="1"/>
    </xf>
    <xf numFmtId="3" fontId="16" fillId="2" borderId="4" xfId="0" applyNumberFormat="1" applyFont="1" applyFill="1" applyBorder="1" applyAlignment="1">
      <alignment horizontal="center" vertical="center" wrapText="1"/>
    </xf>
    <xf numFmtId="3" fontId="16" fillId="2" borderId="5" xfId="0" applyNumberFormat="1" applyFont="1" applyFill="1" applyBorder="1" applyAlignment="1">
      <alignment horizontal="center" vertical="center" wrapText="1"/>
    </xf>
    <xf numFmtId="3" fontId="16" fillId="2" borderId="6" xfId="0" applyNumberFormat="1" applyFont="1" applyFill="1" applyBorder="1" applyAlignment="1">
      <alignment horizontal="center" vertical="center" wrapText="1"/>
    </xf>
    <xf numFmtId="166" fontId="14" fillId="4" borderId="7" xfId="0" applyNumberFormat="1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14" fillId="4" borderId="35" xfId="0" applyFont="1" applyFill="1" applyBorder="1" applyAlignment="1">
      <alignment horizontal="center" vertical="center" wrapText="1"/>
    </xf>
    <xf numFmtId="3" fontId="18" fillId="2" borderId="4" xfId="0" applyNumberFormat="1" applyFont="1" applyFill="1" applyBorder="1" applyAlignment="1">
      <alignment horizontal="center" vertical="center" wrapText="1"/>
    </xf>
    <xf numFmtId="3" fontId="18" fillId="2" borderId="5" xfId="0" applyNumberFormat="1" applyFont="1" applyFill="1" applyBorder="1" applyAlignment="1">
      <alignment horizontal="center" vertical="center" wrapText="1"/>
    </xf>
    <xf numFmtId="3" fontId="18" fillId="2" borderId="6" xfId="0" applyNumberFormat="1" applyFont="1" applyFill="1" applyBorder="1" applyAlignment="1">
      <alignment horizontal="center" vertical="center" wrapText="1"/>
    </xf>
    <xf numFmtId="3" fontId="17" fillId="2" borderId="4" xfId="0" applyNumberFormat="1" applyFont="1" applyFill="1" applyBorder="1" applyAlignment="1">
      <alignment horizontal="center" vertical="center" wrapText="1"/>
    </xf>
    <xf numFmtId="3" fontId="17" fillId="2" borderId="5" xfId="0" applyNumberFormat="1" applyFont="1" applyFill="1" applyBorder="1" applyAlignment="1">
      <alignment horizontal="center" vertical="center" wrapText="1"/>
    </xf>
    <xf numFmtId="3" fontId="17" fillId="2" borderId="6" xfId="0" applyNumberFormat="1" applyFont="1" applyFill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</cellXfs>
  <cellStyles count="18">
    <cellStyle name="Normal" xfId="0" builtinId="0"/>
    <cellStyle name="Normal 2" xfId="1"/>
    <cellStyle name="Normal 2 2" xfId="6"/>
    <cellStyle name="Normal 2 2 2" xfId="14"/>
    <cellStyle name="Normal 2 3" xfId="10"/>
    <cellStyle name="Normal 2 3 2" xfId="16"/>
    <cellStyle name="Normal 2 4" xfId="12"/>
    <cellStyle name="Normal 3" xfId="2"/>
    <cellStyle name="Normal 3 2" xfId="7"/>
    <cellStyle name="Normal 4" xfId="5"/>
    <cellStyle name="Normal 6" xfId="3"/>
    <cellStyle name="Normal 6 2" xfId="8"/>
    <cellStyle name="Normal 6 2 2" xfId="15"/>
    <cellStyle name="Normal 6 3" xfId="11"/>
    <cellStyle name="Normal 6 3 2" xfId="17"/>
    <cellStyle name="Normal 6 4" xfId="13"/>
    <cellStyle name="Pourcentage" xfId="4" builtinId="5"/>
    <cellStyle name="Pourcentage 2" xfId="9"/>
  </cellStyles>
  <dxfs count="0"/>
  <tableStyles count="0" defaultTableStyle="TableStyleMedium2" defaultPivotStyle="PivotStyleLight16"/>
  <colors>
    <mruColors>
      <color rgb="FFFF9900"/>
      <color rgb="FFCC9900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326"/>
  <sheetViews>
    <sheetView showZeros="0" tabSelected="1" view="pageBreakPreview" zoomScale="115" zoomScaleNormal="85" zoomScaleSheetLayoutView="115" workbookViewId="0">
      <pane ySplit="8" topLeftCell="A144" activePane="bottomLeft" state="frozenSplit"/>
      <selection pane="bottomLeft" activeCell="E154" sqref="E154"/>
    </sheetView>
  </sheetViews>
  <sheetFormatPr baseColWidth="10" defaultColWidth="11.42578125" defaultRowHeight="19.899999999999999" customHeight="1" x14ac:dyDescent="0.2"/>
  <cols>
    <col min="1" max="1" width="5.140625" style="16" customWidth="1"/>
    <col min="2" max="2" width="7.140625" style="4" customWidth="1"/>
    <col min="3" max="3" width="69.85546875" style="3" customWidth="1"/>
    <col min="4" max="4" width="7.85546875" style="10" customWidth="1"/>
    <col min="5" max="5" width="11.7109375" style="8" customWidth="1"/>
    <col min="6" max="6" width="11.42578125" style="7" customWidth="1"/>
    <col min="7" max="7" width="13.42578125" style="7" customWidth="1"/>
    <col min="8" max="8" width="11.7109375" style="8" customWidth="1"/>
    <col min="9" max="9" width="11.7109375" style="7" customWidth="1"/>
    <col min="10" max="10" width="15.7109375" style="7" customWidth="1"/>
    <col min="11" max="11" width="3.140625" style="3" customWidth="1"/>
    <col min="12" max="16384" width="11.42578125" style="3"/>
  </cols>
  <sheetData>
    <row r="1" spans="2:10" ht="19.899999999999999" customHeight="1" thickBot="1" x14ac:dyDescent="0.25">
      <c r="B1" s="3"/>
      <c r="D1" s="2"/>
      <c r="E1" s="7"/>
      <c r="F1" s="3"/>
      <c r="G1" s="3"/>
      <c r="H1" s="7"/>
      <c r="I1" s="3"/>
      <c r="J1" s="3"/>
    </row>
    <row r="2" spans="2:10" ht="30.75" customHeight="1" thickBot="1" x14ac:dyDescent="0.25">
      <c r="B2" s="97" t="s">
        <v>219</v>
      </c>
      <c r="C2" s="98"/>
      <c r="D2" s="98"/>
      <c r="E2" s="98"/>
      <c r="F2" s="98"/>
      <c r="G2" s="98"/>
      <c r="H2" s="98"/>
      <c r="I2" s="98"/>
      <c r="J2" s="99"/>
    </row>
    <row r="3" spans="2:10" ht="18" customHeight="1" thickBot="1" x14ac:dyDescent="0.25">
      <c r="B3" s="100" t="s">
        <v>224</v>
      </c>
      <c r="C3" s="101"/>
      <c r="D3" s="101"/>
      <c r="E3" s="101"/>
      <c r="F3" s="101"/>
      <c r="G3" s="101"/>
      <c r="H3" s="101"/>
      <c r="I3" s="101"/>
      <c r="J3" s="102"/>
    </row>
    <row r="4" spans="2:10" ht="20.100000000000001" customHeight="1" thickBot="1" x14ac:dyDescent="0.25">
      <c r="D4" s="7"/>
      <c r="E4" s="7"/>
      <c r="H4" s="7"/>
    </row>
    <row r="5" spans="2:10" ht="20.100000000000001" customHeight="1" thickBot="1" x14ac:dyDescent="0.25">
      <c r="B5" s="103" t="s">
        <v>23</v>
      </c>
      <c r="C5" s="104"/>
      <c r="D5" s="104"/>
      <c r="E5" s="104"/>
      <c r="F5" s="104"/>
      <c r="G5" s="104"/>
      <c r="H5" s="104"/>
      <c r="I5" s="104"/>
      <c r="J5" s="105"/>
    </row>
    <row r="6" spans="2:10" ht="20.100000000000001" customHeight="1" thickBot="1" x14ac:dyDescent="0.25">
      <c r="B6" s="106" t="s">
        <v>12</v>
      </c>
      <c r="C6" s="107"/>
      <c r="D6" s="107"/>
      <c r="E6" s="107"/>
      <c r="F6" s="107"/>
      <c r="G6" s="107"/>
      <c r="H6" s="107"/>
      <c r="I6" s="107"/>
      <c r="J6" s="108"/>
    </row>
    <row r="7" spans="2:10" ht="20.100000000000001" customHeight="1" thickBot="1" x14ac:dyDescent="0.25">
      <c r="B7" s="21" t="s">
        <v>0</v>
      </c>
      <c r="C7" s="22" t="s">
        <v>4</v>
      </c>
      <c r="D7" s="23" t="s">
        <v>1</v>
      </c>
      <c r="E7" s="24" t="s">
        <v>29</v>
      </c>
      <c r="F7" s="25" t="s">
        <v>3</v>
      </c>
      <c r="G7" s="26" t="s">
        <v>2</v>
      </c>
      <c r="H7" s="27" t="s">
        <v>29</v>
      </c>
      <c r="I7" s="25" t="s">
        <v>3</v>
      </c>
      <c r="J7" s="26" t="s">
        <v>2</v>
      </c>
    </row>
    <row r="8" spans="2:10" ht="20.100000000000001" customHeight="1" thickBot="1" x14ac:dyDescent="0.25">
      <c r="B8" s="28"/>
      <c r="C8" s="29"/>
      <c r="D8" s="29"/>
      <c r="E8" s="94" t="s">
        <v>199</v>
      </c>
      <c r="F8" s="95"/>
      <c r="G8" s="96"/>
      <c r="H8" s="94" t="s">
        <v>218</v>
      </c>
      <c r="I8" s="95"/>
      <c r="J8" s="96"/>
    </row>
    <row r="9" spans="2:10" ht="20.100000000000001" customHeight="1" x14ac:dyDescent="0.2">
      <c r="B9" s="31">
        <v>101</v>
      </c>
      <c r="C9" s="32" t="s">
        <v>26</v>
      </c>
      <c r="D9" s="69" t="s">
        <v>7</v>
      </c>
      <c r="E9" s="70">
        <v>1</v>
      </c>
      <c r="F9" s="34"/>
      <c r="G9" s="35">
        <f t="shared" ref="G9:G15" si="0">E9*F9</f>
        <v>0</v>
      </c>
      <c r="H9" s="33">
        <v>1</v>
      </c>
      <c r="I9" s="34"/>
      <c r="J9" s="35">
        <f>I9*H9</f>
        <v>0</v>
      </c>
    </row>
    <row r="10" spans="2:10" ht="20.100000000000001" customHeight="1" x14ac:dyDescent="0.2">
      <c r="B10" s="36">
        <v>102</v>
      </c>
      <c r="C10" s="37" t="s">
        <v>27</v>
      </c>
      <c r="D10" s="74" t="s">
        <v>7</v>
      </c>
      <c r="E10" s="71">
        <v>1</v>
      </c>
      <c r="F10" s="30"/>
      <c r="G10" s="39">
        <f t="shared" si="0"/>
        <v>0</v>
      </c>
      <c r="H10" s="38">
        <v>1</v>
      </c>
      <c r="I10" s="30"/>
      <c r="J10" s="35">
        <f t="shared" ref="J10:J31" si="1">I10*H10</f>
        <v>0</v>
      </c>
    </row>
    <row r="11" spans="2:10" ht="20.100000000000001" customHeight="1" x14ac:dyDescent="0.2">
      <c r="B11" s="36">
        <v>103</v>
      </c>
      <c r="C11" s="37" t="s">
        <v>28</v>
      </c>
      <c r="D11" s="74" t="s">
        <v>7</v>
      </c>
      <c r="E11" s="71">
        <v>1</v>
      </c>
      <c r="F11" s="30"/>
      <c r="G11" s="39">
        <f t="shared" si="0"/>
        <v>0</v>
      </c>
      <c r="H11" s="38">
        <v>1</v>
      </c>
      <c r="I11" s="30"/>
      <c r="J11" s="35">
        <f t="shared" si="1"/>
        <v>0</v>
      </c>
    </row>
    <row r="12" spans="2:10" ht="20.100000000000001" customHeight="1" x14ac:dyDescent="0.2">
      <c r="B12" s="36">
        <v>104</v>
      </c>
      <c r="C12" s="37" t="s">
        <v>17</v>
      </c>
      <c r="D12" s="74" t="s">
        <v>7</v>
      </c>
      <c r="E12" s="71">
        <v>1</v>
      </c>
      <c r="F12" s="30"/>
      <c r="G12" s="39">
        <f t="shared" si="0"/>
        <v>0</v>
      </c>
      <c r="H12" s="38">
        <v>1</v>
      </c>
      <c r="I12" s="30"/>
      <c r="J12" s="35">
        <f t="shared" si="1"/>
        <v>0</v>
      </c>
    </row>
    <row r="13" spans="2:10" ht="20.100000000000001" customHeight="1" x14ac:dyDescent="0.2">
      <c r="B13" s="36">
        <v>105</v>
      </c>
      <c r="C13" s="37" t="s">
        <v>18</v>
      </c>
      <c r="D13" s="74" t="s">
        <v>7</v>
      </c>
      <c r="E13" s="71">
        <v>1</v>
      </c>
      <c r="F13" s="30"/>
      <c r="G13" s="39">
        <f t="shared" si="0"/>
        <v>0</v>
      </c>
      <c r="H13" s="38">
        <v>1</v>
      </c>
      <c r="I13" s="30"/>
      <c r="J13" s="35">
        <f t="shared" si="1"/>
        <v>0</v>
      </c>
    </row>
    <row r="14" spans="2:10" ht="20.100000000000001" customHeight="1" x14ac:dyDescent="0.2">
      <c r="B14" s="36">
        <v>106</v>
      </c>
      <c r="C14" s="37" t="s">
        <v>19</v>
      </c>
      <c r="D14" s="74" t="s">
        <v>7</v>
      </c>
      <c r="E14" s="71">
        <v>1</v>
      </c>
      <c r="F14" s="30"/>
      <c r="G14" s="39">
        <f t="shared" si="0"/>
        <v>0</v>
      </c>
      <c r="H14" s="38">
        <v>1</v>
      </c>
      <c r="I14" s="30"/>
      <c r="J14" s="35">
        <f t="shared" si="1"/>
        <v>0</v>
      </c>
    </row>
    <row r="15" spans="2:10" ht="20.100000000000001" customHeight="1" x14ac:dyDescent="0.2">
      <c r="B15" s="36">
        <v>107</v>
      </c>
      <c r="C15" s="37" t="s">
        <v>21</v>
      </c>
      <c r="D15" s="74" t="s">
        <v>7</v>
      </c>
      <c r="E15" s="71">
        <v>1</v>
      </c>
      <c r="F15" s="30"/>
      <c r="G15" s="39">
        <f t="shared" si="0"/>
        <v>0</v>
      </c>
      <c r="H15" s="38">
        <v>1</v>
      </c>
      <c r="I15" s="30"/>
      <c r="J15" s="35">
        <f t="shared" si="1"/>
        <v>0</v>
      </c>
    </row>
    <row r="16" spans="2:10" ht="20.100000000000001" customHeight="1" x14ac:dyDescent="0.2">
      <c r="B16" s="36">
        <v>108</v>
      </c>
      <c r="C16" s="37" t="s">
        <v>11</v>
      </c>
      <c r="D16" s="74" t="s">
        <v>7</v>
      </c>
      <c r="E16" s="71">
        <v>1</v>
      </c>
      <c r="F16" s="30"/>
      <c r="G16" s="39">
        <f t="shared" ref="G16:G31" si="2">E16*F16</f>
        <v>0</v>
      </c>
      <c r="H16" s="38">
        <v>1</v>
      </c>
      <c r="I16" s="30"/>
      <c r="J16" s="35">
        <f t="shared" si="1"/>
        <v>0</v>
      </c>
    </row>
    <row r="17" spans="1:10" ht="20.100000000000001" customHeight="1" x14ac:dyDescent="0.2">
      <c r="B17" s="36">
        <v>109</v>
      </c>
      <c r="C17" s="37" t="s">
        <v>30</v>
      </c>
      <c r="D17" s="74" t="s">
        <v>7</v>
      </c>
      <c r="E17" s="71">
        <v>1</v>
      </c>
      <c r="F17" s="30"/>
      <c r="G17" s="39">
        <f t="shared" si="2"/>
        <v>0</v>
      </c>
      <c r="H17" s="38">
        <v>1</v>
      </c>
      <c r="I17" s="30"/>
      <c r="J17" s="35">
        <f t="shared" si="1"/>
        <v>0</v>
      </c>
    </row>
    <row r="18" spans="1:10" ht="20.100000000000001" customHeight="1" x14ac:dyDescent="0.2">
      <c r="B18" s="36">
        <v>110</v>
      </c>
      <c r="C18" s="37" t="s">
        <v>306</v>
      </c>
      <c r="D18" s="74" t="s">
        <v>7</v>
      </c>
      <c r="E18" s="85" t="s">
        <v>211</v>
      </c>
      <c r="F18" s="30"/>
      <c r="G18" s="39"/>
      <c r="H18" s="82">
        <v>1</v>
      </c>
      <c r="I18" s="30"/>
      <c r="J18" s="35">
        <f t="shared" si="1"/>
        <v>0</v>
      </c>
    </row>
    <row r="19" spans="1:10" ht="20.100000000000001" customHeight="1" x14ac:dyDescent="0.2">
      <c r="B19" s="36">
        <v>111</v>
      </c>
      <c r="C19" s="37" t="s">
        <v>31</v>
      </c>
      <c r="D19" s="74" t="s">
        <v>7</v>
      </c>
      <c r="E19" s="71">
        <v>1</v>
      </c>
      <c r="F19" s="30"/>
      <c r="G19" s="39">
        <f t="shared" si="2"/>
        <v>0</v>
      </c>
      <c r="H19" s="38">
        <v>1</v>
      </c>
      <c r="I19" s="30"/>
      <c r="J19" s="35">
        <f t="shared" si="1"/>
        <v>0</v>
      </c>
    </row>
    <row r="20" spans="1:10" ht="20.100000000000001" customHeight="1" x14ac:dyDescent="0.2">
      <c r="B20" s="36">
        <v>112</v>
      </c>
      <c r="C20" s="37" t="s">
        <v>307</v>
      </c>
      <c r="D20" s="74" t="s">
        <v>7</v>
      </c>
      <c r="E20" s="71" t="s">
        <v>211</v>
      </c>
      <c r="F20" s="30"/>
      <c r="G20" s="39"/>
      <c r="H20" s="38">
        <v>1</v>
      </c>
      <c r="I20" s="30"/>
      <c r="J20" s="35">
        <f>H20*I20</f>
        <v>0</v>
      </c>
    </row>
    <row r="21" spans="1:10" ht="20.100000000000001" customHeight="1" x14ac:dyDescent="0.2">
      <c r="B21" s="36">
        <v>113</v>
      </c>
      <c r="C21" s="37" t="s">
        <v>32</v>
      </c>
      <c r="D21" s="74" t="s">
        <v>7</v>
      </c>
      <c r="E21" s="71">
        <v>1</v>
      </c>
      <c r="F21" s="30"/>
      <c r="G21" s="39">
        <f t="shared" si="2"/>
        <v>0</v>
      </c>
      <c r="H21" s="38">
        <v>1</v>
      </c>
      <c r="I21" s="30"/>
      <c r="J21" s="35">
        <f t="shared" si="1"/>
        <v>0</v>
      </c>
    </row>
    <row r="22" spans="1:10" ht="20.100000000000001" customHeight="1" x14ac:dyDescent="0.2">
      <c r="B22" s="36">
        <v>114</v>
      </c>
      <c r="C22" s="37" t="s">
        <v>308</v>
      </c>
      <c r="D22" s="74" t="s">
        <v>7</v>
      </c>
      <c r="E22" s="71" t="s">
        <v>211</v>
      </c>
      <c r="F22" s="30"/>
      <c r="G22" s="39"/>
      <c r="H22" s="38">
        <v>1</v>
      </c>
      <c r="I22" s="30"/>
      <c r="J22" s="35">
        <f>H22*I22</f>
        <v>0</v>
      </c>
    </row>
    <row r="23" spans="1:10" ht="20.100000000000001" customHeight="1" x14ac:dyDescent="0.2">
      <c r="B23" s="36">
        <v>115</v>
      </c>
      <c r="C23" s="37" t="s">
        <v>33</v>
      </c>
      <c r="D23" s="74" t="s">
        <v>7</v>
      </c>
      <c r="E23" s="71">
        <v>1</v>
      </c>
      <c r="F23" s="30"/>
      <c r="G23" s="39">
        <f t="shared" si="2"/>
        <v>0</v>
      </c>
      <c r="H23" s="38">
        <v>1</v>
      </c>
      <c r="I23" s="30"/>
      <c r="J23" s="35">
        <f t="shared" si="1"/>
        <v>0</v>
      </c>
    </row>
    <row r="24" spans="1:10" ht="20.100000000000001" customHeight="1" x14ac:dyDescent="0.2">
      <c r="B24" s="36">
        <v>116</v>
      </c>
      <c r="C24" s="37" t="s">
        <v>24</v>
      </c>
      <c r="D24" s="74"/>
      <c r="E24" s="71">
        <v>0</v>
      </c>
      <c r="F24" s="30"/>
      <c r="G24" s="39">
        <f>E24*F24</f>
        <v>0</v>
      </c>
      <c r="H24" s="38">
        <v>0</v>
      </c>
      <c r="I24" s="30"/>
      <c r="J24" s="35">
        <f t="shared" si="1"/>
        <v>0</v>
      </c>
    </row>
    <row r="25" spans="1:10" ht="20.100000000000001" customHeight="1" x14ac:dyDescent="0.2">
      <c r="B25" s="40" t="s">
        <v>186</v>
      </c>
      <c r="C25" s="41" t="s">
        <v>382</v>
      </c>
      <c r="D25" s="74" t="s">
        <v>1</v>
      </c>
      <c r="E25" s="71">
        <v>14</v>
      </c>
      <c r="F25" s="30"/>
      <c r="G25" s="39">
        <f>E25*F25</f>
        <v>0</v>
      </c>
      <c r="H25" s="38">
        <v>14</v>
      </c>
      <c r="I25" s="30"/>
      <c r="J25" s="35">
        <f t="shared" si="1"/>
        <v>0</v>
      </c>
    </row>
    <row r="26" spans="1:10" ht="20.100000000000001" customHeight="1" x14ac:dyDescent="0.2">
      <c r="B26" s="40" t="s">
        <v>187</v>
      </c>
      <c r="C26" s="41" t="s">
        <v>383</v>
      </c>
      <c r="D26" s="74" t="s">
        <v>1</v>
      </c>
      <c r="E26" s="71">
        <f>5*10</f>
        <v>50</v>
      </c>
      <c r="F26" s="30"/>
      <c r="G26" s="39">
        <f>E26*F26</f>
        <v>0</v>
      </c>
      <c r="H26" s="38">
        <f>5*10</f>
        <v>50</v>
      </c>
      <c r="I26" s="30"/>
      <c r="J26" s="35">
        <f t="shared" si="1"/>
        <v>0</v>
      </c>
    </row>
    <row r="27" spans="1:10" ht="20.100000000000001" customHeight="1" x14ac:dyDescent="0.2">
      <c r="B27" s="40" t="s">
        <v>25</v>
      </c>
      <c r="C27" s="41" t="s">
        <v>384</v>
      </c>
      <c r="D27" s="74" t="s">
        <v>1</v>
      </c>
      <c r="E27" s="71">
        <v>20</v>
      </c>
      <c r="F27" s="30"/>
      <c r="G27" s="39">
        <f>E27*F27</f>
        <v>0</v>
      </c>
      <c r="H27" s="38">
        <v>20</v>
      </c>
      <c r="I27" s="30"/>
      <c r="J27" s="35">
        <f t="shared" si="1"/>
        <v>0</v>
      </c>
    </row>
    <row r="28" spans="1:10" ht="20.100000000000001" customHeight="1" x14ac:dyDescent="0.2">
      <c r="B28" s="36">
        <v>117</v>
      </c>
      <c r="C28" s="37" t="s">
        <v>34</v>
      </c>
      <c r="D28" s="74" t="s">
        <v>7</v>
      </c>
      <c r="E28" s="71">
        <v>1</v>
      </c>
      <c r="F28" s="30"/>
      <c r="G28" s="39">
        <f t="shared" si="2"/>
        <v>0</v>
      </c>
      <c r="H28" s="38">
        <v>1</v>
      </c>
      <c r="I28" s="30"/>
      <c r="J28" s="35">
        <f t="shared" si="1"/>
        <v>0</v>
      </c>
    </row>
    <row r="29" spans="1:10" ht="20.100000000000001" customHeight="1" x14ac:dyDescent="0.2">
      <c r="B29" s="36">
        <v>118</v>
      </c>
      <c r="C29" s="37" t="s">
        <v>309</v>
      </c>
      <c r="D29" s="74" t="s">
        <v>7</v>
      </c>
      <c r="E29" s="85" t="s">
        <v>211</v>
      </c>
      <c r="F29" s="79"/>
      <c r="G29" s="83"/>
      <c r="H29" s="82">
        <v>1</v>
      </c>
      <c r="I29" s="79"/>
      <c r="J29" s="35">
        <f>H29*I29</f>
        <v>0</v>
      </c>
    </row>
    <row r="30" spans="1:10" s="1" customFormat="1" ht="20.100000000000001" customHeight="1" x14ac:dyDescent="0.2">
      <c r="A30" s="5"/>
      <c r="B30" s="36">
        <v>119</v>
      </c>
      <c r="C30" s="37" t="s">
        <v>20</v>
      </c>
      <c r="D30" s="74" t="s">
        <v>6</v>
      </c>
      <c r="E30" s="71">
        <v>1</v>
      </c>
      <c r="F30" s="30"/>
      <c r="G30" s="39">
        <f t="shared" si="2"/>
        <v>0</v>
      </c>
      <c r="H30" s="38">
        <v>1</v>
      </c>
      <c r="I30" s="30"/>
      <c r="J30" s="35">
        <f t="shared" si="1"/>
        <v>0</v>
      </c>
    </row>
    <row r="31" spans="1:10" s="1" customFormat="1" ht="20.100000000000001" customHeight="1" x14ac:dyDescent="0.2">
      <c r="A31" s="5"/>
      <c r="B31" s="36">
        <v>120</v>
      </c>
      <c r="C31" s="37" t="s">
        <v>22</v>
      </c>
      <c r="D31" s="74" t="s">
        <v>7</v>
      </c>
      <c r="E31" s="72">
        <v>1</v>
      </c>
      <c r="F31" s="30"/>
      <c r="G31" s="39">
        <f t="shared" si="2"/>
        <v>0</v>
      </c>
      <c r="H31" s="38">
        <v>1</v>
      </c>
      <c r="I31" s="30"/>
      <c r="J31" s="35">
        <f t="shared" si="1"/>
        <v>0</v>
      </c>
    </row>
    <row r="32" spans="1:10" ht="20.100000000000001" customHeight="1" thickBot="1" x14ac:dyDescent="0.25">
      <c r="B32" s="91" t="s">
        <v>13</v>
      </c>
      <c r="C32" s="92"/>
      <c r="D32" s="92"/>
      <c r="E32" s="92"/>
      <c r="F32" s="93"/>
      <c r="G32" s="20">
        <f>SUM(G9:G31)</f>
        <v>0</v>
      </c>
      <c r="H32" s="20"/>
      <c r="I32" s="20"/>
      <c r="J32" s="20">
        <f>SUM(J9:J31)</f>
        <v>0</v>
      </c>
    </row>
    <row r="33" spans="1:11" ht="20.100000000000001" customHeight="1" thickBot="1" x14ac:dyDescent="0.25"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ht="20.100000000000001" customHeight="1" thickBot="1" x14ac:dyDescent="0.25">
      <c r="B34" s="106" t="s">
        <v>15</v>
      </c>
      <c r="C34" s="107"/>
      <c r="D34" s="107"/>
      <c r="E34" s="107"/>
      <c r="F34" s="107"/>
      <c r="G34" s="107"/>
      <c r="H34" s="107"/>
      <c r="I34" s="107"/>
      <c r="J34" s="108"/>
    </row>
    <row r="35" spans="1:11" ht="20.100000000000001" customHeight="1" thickBot="1" x14ac:dyDescent="0.25">
      <c r="B35" s="21" t="s">
        <v>0</v>
      </c>
      <c r="C35" s="22" t="s">
        <v>4</v>
      </c>
      <c r="D35" s="23" t="s">
        <v>1</v>
      </c>
      <c r="E35" s="24" t="s">
        <v>29</v>
      </c>
      <c r="F35" s="25" t="s">
        <v>3</v>
      </c>
      <c r="G35" s="26" t="s">
        <v>2</v>
      </c>
      <c r="H35" s="27" t="s">
        <v>29</v>
      </c>
      <c r="I35" s="25" t="s">
        <v>3</v>
      </c>
      <c r="J35" s="26" t="s">
        <v>2</v>
      </c>
    </row>
    <row r="36" spans="1:11" ht="20.100000000000001" customHeight="1" thickBot="1" x14ac:dyDescent="0.25">
      <c r="B36" s="28"/>
      <c r="C36" s="29"/>
      <c r="D36" s="29"/>
      <c r="E36" s="94" t="s">
        <v>199</v>
      </c>
      <c r="F36" s="95"/>
      <c r="G36" s="96"/>
      <c r="H36" s="94" t="s">
        <v>200</v>
      </c>
      <c r="I36" s="95"/>
      <c r="J36" s="96"/>
    </row>
    <row r="37" spans="1:11" s="6" customFormat="1" ht="20.100000000000001" customHeight="1" x14ac:dyDescent="0.2">
      <c r="A37" s="17"/>
      <c r="B37" s="42">
        <v>201</v>
      </c>
      <c r="C37" s="43" t="s">
        <v>35</v>
      </c>
      <c r="D37" s="73" t="s">
        <v>7</v>
      </c>
      <c r="E37" s="70">
        <v>1</v>
      </c>
      <c r="F37" s="45"/>
      <c r="G37" s="46">
        <f>E37*F37</f>
        <v>0</v>
      </c>
      <c r="H37" s="44">
        <v>1</v>
      </c>
      <c r="I37" s="45"/>
      <c r="J37" s="46">
        <f>I37*H37</f>
        <v>0</v>
      </c>
    </row>
    <row r="38" spans="1:11" s="6" customFormat="1" ht="20.100000000000001" customHeight="1" x14ac:dyDescent="0.2">
      <c r="A38" s="17"/>
      <c r="B38" s="36">
        <v>202</v>
      </c>
      <c r="C38" s="37" t="s">
        <v>36</v>
      </c>
      <c r="D38" s="74" t="s">
        <v>7</v>
      </c>
      <c r="E38" s="71" t="s">
        <v>211</v>
      </c>
      <c r="F38" s="30"/>
      <c r="G38" s="39"/>
      <c r="H38" s="38">
        <v>1</v>
      </c>
      <c r="I38" s="30"/>
      <c r="J38" s="39">
        <f>I38*H38</f>
        <v>0</v>
      </c>
    </row>
    <row r="39" spans="1:11" s="6" customFormat="1" ht="20.100000000000001" customHeight="1" x14ac:dyDescent="0.2">
      <c r="A39" s="17"/>
      <c r="B39" s="36">
        <v>203</v>
      </c>
      <c r="C39" s="37" t="s">
        <v>192</v>
      </c>
      <c r="D39" s="74" t="s">
        <v>7</v>
      </c>
      <c r="E39" s="71">
        <v>1</v>
      </c>
      <c r="F39" s="30"/>
      <c r="G39" s="39">
        <f t="shared" ref="G39:G42" si="3">E39*F39</f>
        <v>0</v>
      </c>
      <c r="H39" s="38">
        <v>1</v>
      </c>
      <c r="I39" s="30"/>
      <c r="J39" s="39">
        <f>I39*H39</f>
        <v>0</v>
      </c>
    </row>
    <row r="40" spans="1:11" s="6" customFormat="1" ht="20.100000000000001" customHeight="1" x14ac:dyDescent="0.2">
      <c r="A40" s="17"/>
      <c r="B40" s="36">
        <v>204</v>
      </c>
      <c r="C40" s="37" t="s">
        <v>385</v>
      </c>
      <c r="D40" s="74"/>
      <c r="E40" s="71"/>
      <c r="F40" s="47"/>
      <c r="G40" s="39">
        <f t="shared" si="3"/>
        <v>0</v>
      </c>
      <c r="H40" s="38"/>
      <c r="I40" s="47"/>
      <c r="J40" s="39">
        <f t="shared" ref="J40:J61" si="4">I40*H40</f>
        <v>0</v>
      </c>
    </row>
    <row r="41" spans="1:11" s="6" customFormat="1" ht="20.100000000000001" customHeight="1" x14ac:dyDescent="0.2">
      <c r="A41" s="17"/>
      <c r="B41" s="40" t="s">
        <v>194</v>
      </c>
      <c r="C41" s="37" t="s">
        <v>37</v>
      </c>
      <c r="D41" s="74" t="s">
        <v>6</v>
      </c>
      <c r="E41" s="71">
        <v>1</v>
      </c>
      <c r="F41" s="47"/>
      <c r="G41" s="39">
        <f t="shared" si="3"/>
        <v>0</v>
      </c>
      <c r="H41" s="38">
        <v>1</v>
      </c>
      <c r="I41" s="47"/>
      <c r="J41" s="39">
        <f t="shared" si="4"/>
        <v>0</v>
      </c>
    </row>
    <row r="42" spans="1:11" s="6" customFormat="1" ht="20.100000000000001" customHeight="1" x14ac:dyDescent="0.2">
      <c r="A42" s="17"/>
      <c r="B42" s="40" t="s">
        <v>195</v>
      </c>
      <c r="C42" s="37" t="s">
        <v>38</v>
      </c>
      <c r="D42" s="74" t="s">
        <v>173</v>
      </c>
      <c r="E42" s="71">
        <v>1</v>
      </c>
      <c r="F42" s="47"/>
      <c r="G42" s="39">
        <f t="shared" si="3"/>
        <v>0</v>
      </c>
      <c r="H42" s="38">
        <v>1</v>
      </c>
      <c r="I42" s="47"/>
      <c r="J42" s="39">
        <f t="shared" si="4"/>
        <v>0</v>
      </c>
    </row>
    <row r="43" spans="1:11" s="1" customFormat="1" ht="20.100000000000001" customHeight="1" x14ac:dyDescent="0.2">
      <c r="A43" s="5"/>
      <c r="B43" s="36">
        <v>205</v>
      </c>
      <c r="C43" s="37" t="s">
        <v>220</v>
      </c>
      <c r="D43" s="74" t="s">
        <v>7</v>
      </c>
      <c r="E43" s="71">
        <v>1</v>
      </c>
      <c r="F43" s="48"/>
      <c r="G43" s="39">
        <f t="shared" ref="G43:G54" si="5">E43*F43</f>
        <v>0</v>
      </c>
      <c r="H43" s="82">
        <v>1</v>
      </c>
      <c r="I43" s="48"/>
      <c r="J43" s="39">
        <f t="shared" si="4"/>
        <v>0</v>
      </c>
    </row>
    <row r="44" spans="1:11" s="9" customFormat="1" ht="20.100000000000001" customHeight="1" x14ac:dyDescent="0.2">
      <c r="A44" s="18"/>
      <c r="B44" s="36">
        <v>206</v>
      </c>
      <c r="C44" s="37" t="s">
        <v>221</v>
      </c>
      <c r="D44" s="74" t="s">
        <v>222</v>
      </c>
      <c r="E44" s="85">
        <v>11</v>
      </c>
      <c r="F44" s="30"/>
      <c r="G44" s="39">
        <f>E44*F44</f>
        <v>0</v>
      </c>
      <c r="H44" s="82">
        <v>11</v>
      </c>
      <c r="I44" s="30"/>
      <c r="J44" s="39">
        <f t="shared" si="4"/>
        <v>0</v>
      </c>
    </row>
    <row r="45" spans="1:11" s="9" customFormat="1" ht="20.100000000000001" customHeight="1" x14ac:dyDescent="0.2">
      <c r="A45" s="18"/>
      <c r="B45" s="36">
        <v>207</v>
      </c>
      <c r="C45" s="37" t="s">
        <v>201</v>
      </c>
      <c r="D45" s="74" t="s">
        <v>222</v>
      </c>
      <c r="E45" s="85" t="s">
        <v>211</v>
      </c>
      <c r="F45" s="30"/>
      <c r="G45" s="39"/>
      <c r="H45" s="82">
        <v>3</v>
      </c>
      <c r="I45" s="30"/>
      <c r="J45" s="39">
        <f t="shared" si="4"/>
        <v>0</v>
      </c>
    </row>
    <row r="46" spans="1:11" s="1" customFormat="1" ht="20.100000000000001" customHeight="1" x14ac:dyDescent="0.2">
      <c r="A46" s="5"/>
      <c r="B46" s="36">
        <v>208</v>
      </c>
      <c r="C46" s="37" t="s">
        <v>400</v>
      </c>
      <c r="D46" s="74" t="s">
        <v>222</v>
      </c>
      <c r="E46" s="85">
        <v>11</v>
      </c>
      <c r="F46" s="48"/>
      <c r="G46" s="39">
        <f t="shared" si="5"/>
        <v>0</v>
      </c>
      <c r="H46" s="82">
        <v>11</v>
      </c>
      <c r="I46" s="48"/>
      <c r="J46" s="39">
        <f t="shared" si="4"/>
        <v>0</v>
      </c>
    </row>
    <row r="47" spans="1:11" s="1" customFormat="1" ht="20.100000000000001" customHeight="1" x14ac:dyDescent="0.2">
      <c r="A47" s="5"/>
      <c r="B47" s="36">
        <v>209</v>
      </c>
      <c r="C47" s="37" t="s">
        <v>202</v>
      </c>
      <c r="D47" s="74" t="s">
        <v>222</v>
      </c>
      <c r="E47" s="85" t="s">
        <v>211</v>
      </c>
      <c r="F47" s="48"/>
      <c r="G47" s="39"/>
      <c r="H47" s="82">
        <v>3</v>
      </c>
      <c r="I47" s="48"/>
      <c r="J47" s="39">
        <f t="shared" si="4"/>
        <v>0</v>
      </c>
    </row>
    <row r="48" spans="1:11" s="1" customFormat="1" ht="20.100000000000001" customHeight="1" x14ac:dyDescent="0.2">
      <c r="A48" s="5"/>
      <c r="B48" s="36">
        <v>210</v>
      </c>
      <c r="C48" s="37" t="s">
        <v>39</v>
      </c>
      <c r="D48" s="74"/>
      <c r="E48" s="85"/>
      <c r="F48" s="48"/>
      <c r="G48" s="39">
        <f t="shared" si="5"/>
        <v>0</v>
      </c>
      <c r="H48" s="82"/>
      <c r="I48" s="48"/>
      <c r="J48" s="39">
        <f t="shared" si="4"/>
        <v>0</v>
      </c>
    </row>
    <row r="49" spans="1:11" s="1" customFormat="1" ht="20.100000000000001" customHeight="1" x14ac:dyDescent="0.2">
      <c r="A49" s="5"/>
      <c r="B49" s="40" t="s">
        <v>203</v>
      </c>
      <c r="C49" s="41" t="s">
        <v>185</v>
      </c>
      <c r="D49" s="74" t="s">
        <v>7</v>
      </c>
      <c r="E49" s="85">
        <v>1</v>
      </c>
      <c r="F49" s="48"/>
      <c r="G49" s="39">
        <f t="shared" si="5"/>
        <v>0</v>
      </c>
      <c r="H49" s="82">
        <v>1</v>
      </c>
      <c r="I49" s="48"/>
      <c r="J49" s="39">
        <f t="shared" si="4"/>
        <v>0</v>
      </c>
    </row>
    <row r="50" spans="1:11" s="1" customFormat="1" ht="20.100000000000001" customHeight="1" x14ac:dyDescent="0.2">
      <c r="A50" s="5"/>
      <c r="B50" s="40" t="s">
        <v>204</v>
      </c>
      <c r="C50" s="41" t="s">
        <v>40</v>
      </c>
      <c r="D50" s="74" t="s">
        <v>7</v>
      </c>
      <c r="E50" s="85">
        <v>1</v>
      </c>
      <c r="F50" s="48"/>
      <c r="G50" s="39">
        <f t="shared" si="5"/>
        <v>0</v>
      </c>
      <c r="H50" s="82">
        <v>1</v>
      </c>
      <c r="I50" s="48"/>
      <c r="J50" s="39">
        <f t="shared" si="4"/>
        <v>0</v>
      </c>
    </row>
    <row r="51" spans="1:11" s="1" customFormat="1" ht="20.100000000000001" customHeight="1" x14ac:dyDescent="0.2">
      <c r="A51" s="5"/>
      <c r="B51" s="40" t="s">
        <v>205</v>
      </c>
      <c r="C51" s="41" t="s">
        <v>41</v>
      </c>
      <c r="D51" s="74" t="s">
        <v>7</v>
      </c>
      <c r="E51" s="85">
        <v>1</v>
      </c>
      <c r="F51" s="48"/>
      <c r="G51" s="39">
        <f t="shared" si="5"/>
        <v>0</v>
      </c>
      <c r="H51" s="82">
        <v>1</v>
      </c>
      <c r="I51" s="48"/>
      <c r="J51" s="39">
        <f t="shared" si="4"/>
        <v>0</v>
      </c>
    </row>
    <row r="52" spans="1:11" s="1" customFormat="1" ht="20.100000000000001" customHeight="1" x14ac:dyDescent="0.2">
      <c r="A52" s="5"/>
      <c r="B52" s="40" t="s">
        <v>206</v>
      </c>
      <c r="C52" s="41" t="s">
        <v>42</v>
      </c>
      <c r="D52" s="74" t="s">
        <v>7</v>
      </c>
      <c r="E52" s="85">
        <v>1</v>
      </c>
      <c r="F52" s="48"/>
      <c r="G52" s="39"/>
      <c r="H52" s="82">
        <v>1</v>
      </c>
      <c r="I52" s="48"/>
      <c r="J52" s="39">
        <f t="shared" si="4"/>
        <v>0</v>
      </c>
    </row>
    <row r="53" spans="1:11" s="1" customFormat="1" ht="20.100000000000001" customHeight="1" x14ac:dyDescent="0.2">
      <c r="A53" s="5"/>
      <c r="B53" s="36">
        <v>211</v>
      </c>
      <c r="C53" s="37" t="s">
        <v>43</v>
      </c>
      <c r="D53" s="74" t="s">
        <v>7</v>
      </c>
      <c r="E53" s="85">
        <v>1</v>
      </c>
      <c r="F53" s="48"/>
      <c r="G53" s="39">
        <f t="shared" si="5"/>
        <v>0</v>
      </c>
      <c r="H53" s="82">
        <v>1</v>
      </c>
      <c r="I53" s="48"/>
      <c r="J53" s="39">
        <f t="shared" si="4"/>
        <v>0</v>
      </c>
    </row>
    <row r="54" spans="1:11" s="1" customFormat="1" ht="20.100000000000001" customHeight="1" x14ac:dyDescent="0.2">
      <c r="A54" s="5"/>
      <c r="B54" s="36">
        <v>212</v>
      </c>
      <c r="C54" s="37" t="s">
        <v>44</v>
      </c>
      <c r="D54" s="74" t="s">
        <v>7</v>
      </c>
      <c r="E54" s="85">
        <v>1</v>
      </c>
      <c r="F54" s="48"/>
      <c r="G54" s="39">
        <f t="shared" si="5"/>
        <v>0</v>
      </c>
      <c r="H54" s="82">
        <v>1</v>
      </c>
      <c r="I54" s="48"/>
      <c r="J54" s="39">
        <f t="shared" si="4"/>
        <v>0</v>
      </c>
    </row>
    <row r="55" spans="1:11" s="1" customFormat="1" ht="20.100000000000001" customHeight="1" x14ac:dyDescent="0.2">
      <c r="A55" s="5"/>
      <c r="B55" s="36">
        <v>213</v>
      </c>
      <c r="C55" s="37" t="s">
        <v>45</v>
      </c>
      <c r="D55" s="74" t="s">
        <v>7</v>
      </c>
      <c r="E55" s="71" t="s">
        <v>211</v>
      </c>
      <c r="F55" s="48"/>
      <c r="G55" s="39"/>
      <c r="H55" s="82" t="s">
        <v>211</v>
      </c>
      <c r="I55" s="48"/>
      <c r="J55" s="39"/>
    </row>
    <row r="56" spans="1:11" s="1" customFormat="1" ht="20.100000000000001" customHeight="1" x14ac:dyDescent="0.2">
      <c r="A56" s="5"/>
      <c r="B56" s="36">
        <v>214</v>
      </c>
      <c r="C56" s="37" t="s">
        <v>46</v>
      </c>
      <c r="D56" s="74" t="s">
        <v>8</v>
      </c>
      <c r="E56" s="71">
        <v>330</v>
      </c>
      <c r="F56" s="48"/>
      <c r="G56" s="39">
        <f>E56*F56</f>
        <v>0</v>
      </c>
      <c r="H56" s="82">
        <v>430</v>
      </c>
      <c r="I56" s="48"/>
      <c r="J56" s="39">
        <f t="shared" si="4"/>
        <v>0</v>
      </c>
    </row>
    <row r="57" spans="1:11" s="1" customFormat="1" ht="20.100000000000001" customHeight="1" x14ac:dyDescent="0.2">
      <c r="A57" s="5"/>
      <c r="B57" s="36">
        <v>215</v>
      </c>
      <c r="C57" s="37" t="s">
        <v>16</v>
      </c>
      <c r="D57" s="74" t="s">
        <v>7</v>
      </c>
      <c r="E57" s="71">
        <v>1</v>
      </c>
      <c r="F57" s="48"/>
      <c r="G57" s="39">
        <f>E57*F57</f>
        <v>0</v>
      </c>
      <c r="H57" s="38">
        <v>1</v>
      </c>
      <c r="I57" s="48"/>
      <c r="J57" s="39">
        <f t="shared" si="4"/>
        <v>0</v>
      </c>
    </row>
    <row r="58" spans="1:11" s="1" customFormat="1" ht="20.100000000000001" customHeight="1" x14ac:dyDescent="0.2">
      <c r="A58" s="5"/>
      <c r="B58" s="36">
        <v>216</v>
      </c>
      <c r="C58" s="37" t="s">
        <v>5</v>
      </c>
      <c r="D58" s="74" t="s">
        <v>7</v>
      </c>
      <c r="E58" s="71">
        <v>1</v>
      </c>
      <c r="F58" s="48"/>
      <c r="G58" s="39">
        <f>E58*F58</f>
        <v>0</v>
      </c>
      <c r="H58" s="38">
        <v>1</v>
      </c>
      <c r="I58" s="48"/>
      <c r="J58" s="39">
        <f t="shared" si="4"/>
        <v>0</v>
      </c>
    </row>
    <row r="59" spans="1:11" s="13" customFormat="1" ht="20.100000000000001" customHeight="1" x14ac:dyDescent="0.2">
      <c r="A59" s="14"/>
      <c r="B59" s="36">
        <v>217</v>
      </c>
      <c r="C59" s="37" t="s">
        <v>47</v>
      </c>
      <c r="D59" s="74" t="s">
        <v>7</v>
      </c>
      <c r="E59" s="71">
        <v>1</v>
      </c>
      <c r="F59" s="48"/>
      <c r="G59" s="39">
        <f>E59*F59</f>
        <v>0</v>
      </c>
      <c r="H59" s="38">
        <v>1</v>
      </c>
      <c r="I59" s="48"/>
      <c r="J59" s="39">
        <f t="shared" si="4"/>
        <v>0</v>
      </c>
    </row>
    <row r="60" spans="1:11" s="1" customFormat="1" ht="20.100000000000001" customHeight="1" x14ac:dyDescent="0.2">
      <c r="A60" s="5"/>
      <c r="B60" s="80">
        <v>218</v>
      </c>
      <c r="C60" s="81" t="s">
        <v>379</v>
      </c>
      <c r="D60" s="86" t="s">
        <v>7</v>
      </c>
      <c r="E60" s="85">
        <v>1</v>
      </c>
      <c r="F60" s="84"/>
      <c r="G60" s="83">
        <f t="shared" ref="G60:G61" si="6">E60*F60</f>
        <v>0</v>
      </c>
      <c r="H60" s="82">
        <v>1</v>
      </c>
      <c r="I60" s="84"/>
      <c r="J60" s="83">
        <f t="shared" si="4"/>
        <v>0</v>
      </c>
    </row>
    <row r="61" spans="1:11" s="13" customFormat="1" ht="20.100000000000001" customHeight="1" x14ac:dyDescent="0.2">
      <c r="A61" s="14"/>
      <c r="B61" s="80">
        <v>219</v>
      </c>
      <c r="C61" s="81" t="s">
        <v>397</v>
      </c>
      <c r="D61" s="86" t="s">
        <v>7</v>
      </c>
      <c r="E61" s="85">
        <v>1</v>
      </c>
      <c r="F61" s="84"/>
      <c r="G61" s="83">
        <f t="shared" si="6"/>
        <v>0</v>
      </c>
      <c r="H61" s="82">
        <v>1</v>
      </c>
      <c r="I61" s="84"/>
      <c r="J61" s="83">
        <f t="shared" si="4"/>
        <v>0</v>
      </c>
    </row>
    <row r="62" spans="1:11" s="1" customFormat="1" ht="20.100000000000001" customHeight="1" thickBot="1" x14ac:dyDescent="0.25">
      <c r="A62" s="5"/>
      <c r="B62" s="91" t="s">
        <v>14</v>
      </c>
      <c r="C62" s="92"/>
      <c r="D62" s="92"/>
      <c r="E62" s="92"/>
      <c r="F62" s="93"/>
      <c r="G62" s="20">
        <f>SUM(G37:G61)</f>
        <v>0</v>
      </c>
      <c r="H62" s="20"/>
      <c r="I62" s="20"/>
      <c r="J62" s="20">
        <f>SUM(J37:J61)</f>
        <v>0</v>
      </c>
    </row>
    <row r="63" spans="1:11" s="1" customFormat="1" ht="20.100000000000001" customHeight="1" thickBo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ht="20.100000000000001" customHeight="1" thickBot="1" x14ac:dyDescent="0.25">
      <c r="B64" s="106" t="s">
        <v>48</v>
      </c>
      <c r="C64" s="107"/>
      <c r="D64" s="107"/>
      <c r="E64" s="107"/>
      <c r="F64" s="107"/>
      <c r="G64" s="107"/>
      <c r="H64" s="107"/>
      <c r="I64" s="107"/>
      <c r="J64" s="108"/>
    </row>
    <row r="65" spans="1:10" ht="20.100000000000001" customHeight="1" thickBot="1" x14ac:dyDescent="0.25">
      <c r="B65" s="21" t="s">
        <v>0</v>
      </c>
      <c r="C65" s="22" t="s">
        <v>4</v>
      </c>
      <c r="D65" s="23" t="s">
        <v>1</v>
      </c>
      <c r="E65" s="24" t="s">
        <v>29</v>
      </c>
      <c r="F65" s="25" t="s">
        <v>3</v>
      </c>
      <c r="G65" s="26" t="s">
        <v>2</v>
      </c>
      <c r="H65" s="27" t="s">
        <v>29</v>
      </c>
      <c r="I65" s="25" t="s">
        <v>3</v>
      </c>
      <c r="J65" s="26" t="s">
        <v>2</v>
      </c>
    </row>
    <row r="66" spans="1:10" ht="20.100000000000001" customHeight="1" thickBot="1" x14ac:dyDescent="0.25">
      <c r="B66" s="28"/>
      <c r="C66" s="29"/>
      <c r="D66" s="29"/>
      <c r="E66" s="94" t="s">
        <v>199</v>
      </c>
      <c r="F66" s="95"/>
      <c r="G66" s="96"/>
      <c r="H66" s="94" t="s">
        <v>200</v>
      </c>
      <c r="I66" s="95"/>
      <c r="J66" s="96"/>
    </row>
    <row r="67" spans="1:10" s="2" customFormat="1" ht="20.100000000000001" customHeight="1" x14ac:dyDescent="0.2">
      <c r="A67" s="19"/>
      <c r="B67" s="51">
        <v>301</v>
      </c>
      <c r="C67" s="49" t="s">
        <v>52</v>
      </c>
      <c r="D67" s="89"/>
      <c r="E67" s="90"/>
      <c r="F67" s="50"/>
      <c r="G67" s="83">
        <f>E67*F67</f>
        <v>0</v>
      </c>
      <c r="H67" s="82"/>
      <c r="I67" s="50"/>
      <c r="J67" s="83">
        <f>G67*I67</f>
        <v>0</v>
      </c>
    </row>
    <row r="68" spans="1:10" s="2" customFormat="1" ht="20.100000000000001" customHeight="1" x14ac:dyDescent="0.2">
      <c r="A68" s="19"/>
      <c r="B68" s="40" t="s">
        <v>49</v>
      </c>
      <c r="C68" s="49" t="s">
        <v>53</v>
      </c>
      <c r="D68" s="89" t="s">
        <v>8</v>
      </c>
      <c r="E68" s="90">
        <v>149</v>
      </c>
      <c r="F68" s="50"/>
      <c r="G68" s="83">
        <f>E68*F68</f>
        <v>0</v>
      </c>
      <c r="H68" s="82"/>
      <c r="I68" s="50"/>
      <c r="J68" s="83"/>
    </row>
    <row r="69" spans="1:10" s="2" customFormat="1" ht="20.100000000000001" customHeight="1" x14ac:dyDescent="0.2">
      <c r="A69" s="19"/>
      <c r="B69" s="40" t="s">
        <v>50</v>
      </c>
      <c r="C69" s="49" t="s">
        <v>54</v>
      </c>
      <c r="D69" s="89" t="s">
        <v>8</v>
      </c>
      <c r="E69" s="90">
        <v>92</v>
      </c>
      <c r="F69" s="50"/>
      <c r="G69" s="83">
        <f t="shared" ref="G69:G76" si="7">E69*F69</f>
        <v>0</v>
      </c>
      <c r="H69" s="82"/>
      <c r="I69" s="50"/>
      <c r="J69" s="83"/>
    </row>
    <row r="70" spans="1:10" s="2" customFormat="1" ht="20.100000000000001" customHeight="1" x14ac:dyDescent="0.2">
      <c r="A70" s="19"/>
      <c r="B70" s="40" t="s">
        <v>51</v>
      </c>
      <c r="C70" s="49" t="s">
        <v>55</v>
      </c>
      <c r="D70" s="89" t="s">
        <v>8</v>
      </c>
      <c r="E70" s="90">
        <v>20</v>
      </c>
      <c r="F70" s="50"/>
      <c r="G70" s="83">
        <f t="shared" si="7"/>
        <v>0</v>
      </c>
      <c r="H70" s="82"/>
      <c r="I70" s="50"/>
      <c r="J70" s="83"/>
    </row>
    <row r="71" spans="1:10" s="2" customFormat="1" ht="20.100000000000001" customHeight="1" x14ac:dyDescent="0.2">
      <c r="A71" s="19"/>
      <c r="B71" s="40" t="s">
        <v>56</v>
      </c>
      <c r="C71" s="49" t="s">
        <v>57</v>
      </c>
      <c r="D71" s="89" t="s">
        <v>1</v>
      </c>
      <c r="E71" s="90">
        <v>124</v>
      </c>
      <c r="F71" s="50"/>
      <c r="G71" s="83">
        <f t="shared" si="7"/>
        <v>0</v>
      </c>
      <c r="H71" s="82"/>
      <c r="I71" s="50"/>
      <c r="J71" s="83"/>
    </row>
    <row r="72" spans="1:10" s="2" customFormat="1" ht="20.100000000000001" customHeight="1" x14ac:dyDescent="0.2">
      <c r="A72" s="19"/>
      <c r="B72" s="40" t="s">
        <v>316</v>
      </c>
      <c r="C72" s="49" t="s">
        <v>364</v>
      </c>
      <c r="D72" s="89" t="s">
        <v>371</v>
      </c>
      <c r="E72" s="90">
        <v>7650</v>
      </c>
      <c r="F72" s="50"/>
      <c r="G72" s="83">
        <f t="shared" si="7"/>
        <v>0</v>
      </c>
      <c r="H72" s="82"/>
      <c r="I72" s="50"/>
      <c r="J72" s="83"/>
    </row>
    <row r="73" spans="1:10" s="2" customFormat="1" ht="20.100000000000001" customHeight="1" x14ac:dyDescent="0.2">
      <c r="A73" s="19"/>
      <c r="B73" s="40" t="s">
        <v>317</v>
      </c>
      <c r="C73" s="49" t="s">
        <v>311</v>
      </c>
      <c r="D73" s="89" t="s">
        <v>8</v>
      </c>
      <c r="E73" s="90">
        <v>149</v>
      </c>
      <c r="F73" s="50"/>
      <c r="G73" s="83">
        <f t="shared" si="7"/>
        <v>0</v>
      </c>
      <c r="H73" s="82"/>
      <c r="I73" s="50"/>
      <c r="J73" s="83"/>
    </row>
    <row r="74" spans="1:10" s="2" customFormat="1" ht="20.100000000000001" customHeight="1" x14ac:dyDescent="0.2">
      <c r="A74" s="19"/>
      <c r="B74" s="40" t="s">
        <v>318</v>
      </c>
      <c r="C74" s="49" t="s">
        <v>312</v>
      </c>
      <c r="D74" s="89" t="s">
        <v>8</v>
      </c>
      <c r="E74" s="90">
        <v>92</v>
      </c>
      <c r="F74" s="50"/>
      <c r="G74" s="83">
        <f t="shared" si="7"/>
        <v>0</v>
      </c>
      <c r="H74" s="82"/>
      <c r="I74" s="50"/>
      <c r="J74" s="83"/>
    </row>
    <row r="75" spans="1:10" s="2" customFormat="1" ht="20.100000000000001" customHeight="1" x14ac:dyDescent="0.2">
      <c r="A75" s="19"/>
      <c r="B75" s="40" t="s">
        <v>319</v>
      </c>
      <c r="C75" s="49" t="s">
        <v>313</v>
      </c>
      <c r="D75" s="89" t="s">
        <v>8</v>
      </c>
      <c r="E75" s="90">
        <v>20</v>
      </c>
      <c r="F75" s="50"/>
      <c r="G75" s="83">
        <f t="shared" si="7"/>
        <v>0</v>
      </c>
      <c r="H75" s="82"/>
      <c r="I75" s="50"/>
      <c r="J75" s="83"/>
    </row>
    <row r="76" spans="1:10" s="2" customFormat="1" ht="20.100000000000001" customHeight="1" x14ac:dyDescent="0.2">
      <c r="A76" s="19"/>
      <c r="B76" s="40" t="s">
        <v>320</v>
      </c>
      <c r="C76" s="49" t="s">
        <v>314</v>
      </c>
      <c r="D76" s="89" t="s">
        <v>371</v>
      </c>
      <c r="E76" s="90">
        <v>6140</v>
      </c>
      <c r="F76" s="50"/>
      <c r="G76" s="83">
        <f t="shared" si="7"/>
        <v>0</v>
      </c>
      <c r="H76" s="82"/>
      <c r="I76" s="50"/>
      <c r="J76" s="83"/>
    </row>
    <row r="77" spans="1:10" s="2" customFormat="1" ht="20.100000000000001" customHeight="1" x14ac:dyDescent="0.2">
      <c r="A77" s="19"/>
      <c r="B77" s="40" t="s">
        <v>321</v>
      </c>
      <c r="C77" s="49" t="s">
        <v>315</v>
      </c>
      <c r="D77" s="89" t="s">
        <v>371</v>
      </c>
      <c r="E77" s="90"/>
      <c r="F77" s="50"/>
      <c r="G77" s="83"/>
      <c r="H77" s="82"/>
      <c r="I77" s="50"/>
      <c r="J77" s="83"/>
    </row>
    <row r="78" spans="1:10" s="2" customFormat="1" ht="20.100000000000001" customHeight="1" x14ac:dyDescent="0.2">
      <c r="A78" s="19"/>
      <c r="B78" s="51">
        <v>302</v>
      </c>
      <c r="C78" s="49" t="s">
        <v>61</v>
      </c>
      <c r="D78" s="89"/>
      <c r="E78" s="90"/>
      <c r="F78" s="50"/>
      <c r="G78" s="83"/>
      <c r="H78" s="82"/>
      <c r="I78" s="50"/>
      <c r="J78" s="83"/>
    </row>
    <row r="79" spans="1:10" s="2" customFormat="1" ht="20.100000000000001" customHeight="1" x14ac:dyDescent="0.2">
      <c r="A79" s="19"/>
      <c r="B79" s="40" t="s">
        <v>58</v>
      </c>
      <c r="C79" s="49" t="s">
        <v>53</v>
      </c>
      <c r="D79" s="89" t="s">
        <v>8</v>
      </c>
      <c r="E79" s="90"/>
      <c r="F79" s="50"/>
      <c r="G79" s="83"/>
      <c r="H79" s="82">
        <v>193</v>
      </c>
      <c r="I79" s="50"/>
      <c r="J79" s="83">
        <f>I79*H79</f>
        <v>0</v>
      </c>
    </row>
    <row r="80" spans="1:10" s="2" customFormat="1" ht="20.100000000000001" customHeight="1" x14ac:dyDescent="0.2">
      <c r="A80" s="19"/>
      <c r="B80" s="40" t="s">
        <v>59</v>
      </c>
      <c r="C80" s="49" t="s">
        <v>54</v>
      </c>
      <c r="D80" s="89" t="s">
        <v>8</v>
      </c>
      <c r="E80" s="90"/>
      <c r="F80" s="50"/>
      <c r="G80" s="83"/>
      <c r="H80" s="82">
        <v>118</v>
      </c>
      <c r="I80" s="50"/>
      <c r="J80" s="83">
        <f t="shared" ref="J80:J88" si="8">I80*H80</f>
        <v>0</v>
      </c>
    </row>
    <row r="81" spans="1:10" s="2" customFormat="1" ht="20.100000000000001" customHeight="1" x14ac:dyDescent="0.2">
      <c r="A81" s="19"/>
      <c r="B81" s="40" t="s">
        <v>60</v>
      </c>
      <c r="C81" s="49" t="s">
        <v>55</v>
      </c>
      <c r="D81" s="89" t="s">
        <v>8</v>
      </c>
      <c r="E81" s="90"/>
      <c r="F81" s="50"/>
      <c r="G81" s="83"/>
      <c r="H81" s="82">
        <v>50</v>
      </c>
      <c r="I81" s="50"/>
      <c r="J81" s="83">
        <f t="shared" si="8"/>
        <v>0</v>
      </c>
    </row>
    <row r="82" spans="1:10" s="2" customFormat="1" ht="20.100000000000001" customHeight="1" x14ac:dyDescent="0.2">
      <c r="A82" s="19"/>
      <c r="B82" s="40" t="s">
        <v>207</v>
      </c>
      <c r="C82" s="49" t="s">
        <v>57</v>
      </c>
      <c r="D82" s="89" t="s">
        <v>1</v>
      </c>
      <c r="E82" s="90"/>
      <c r="F82" s="50"/>
      <c r="G82" s="83"/>
      <c r="H82" s="82">
        <v>184</v>
      </c>
      <c r="I82" s="50"/>
      <c r="J82" s="83">
        <f t="shared" si="8"/>
        <v>0</v>
      </c>
    </row>
    <row r="83" spans="1:10" s="2" customFormat="1" ht="20.100000000000001" customHeight="1" x14ac:dyDescent="0.2">
      <c r="A83" s="19"/>
      <c r="B83" s="40" t="s">
        <v>322</v>
      </c>
      <c r="C83" s="49" t="s">
        <v>365</v>
      </c>
      <c r="D83" s="89" t="s">
        <v>371</v>
      </c>
      <c r="E83" s="90"/>
      <c r="F83" s="50"/>
      <c r="G83" s="83"/>
      <c r="H83" s="82">
        <v>9845</v>
      </c>
      <c r="I83" s="50"/>
      <c r="J83" s="83">
        <f t="shared" si="8"/>
        <v>0</v>
      </c>
    </row>
    <row r="84" spans="1:10" s="2" customFormat="1" ht="20.100000000000001" customHeight="1" x14ac:dyDescent="0.2">
      <c r="A84" s="19"/>
      <c r="B84" s="40" t="s">
        <v>323</v>
      </c>
      <c r="C84" s="49" t="s">
        <v>311</v>
      </c>
      <c r="D84" s="89" t="s">
        <v>8</v>
      </c>
      <c r="E84" s="90"/>
      <c r="F84" s="50"/>
      <c r="G84" s="83"/>
      <c r="H84" s="82">
        <v>193</v>
      </c>
      <c r="I84" s="50"/>
      <c r="J84" s="83">
        <f t="shared" si="8"/>
        <v>0</v>
      </c>
    </row>
    <row r="85" spans="1:10" s="2" customFormat="1" ht="20.100000000000001" customHeight="1" x14ac:dyDescent="0.2">
      <c r="A85" s="19"/>
      <c r="B85" s="40" t="s">
        <v>324</v>
      </c>
      <c r="C85" s="49" t="s">
        <v>312</v>
      </c>
      <c r="D85" s="89" t="s">
        <v>8</v>
      </c>
      <c r="E85" s="90"/>
      <c r="F85" s="50"/>
      <c r="G85" s="83"/>
      <c r="H85" s="82">
        <v>118</v>
      </c>
      <c r="I85" s="50"/>
      <c r="J85" s="83">
        <f t="shared" si="8"/>
        <v>0</v>
      </c>
    </row>
    <row r="86" spans="1:10" s="2" customFormat="1" ht="20.100000000000001" customHeight="1" x14ac:dyDescent="0.2">
      <c r="A86" s="19"/>
      <c r="B86" s="40" t="s">
        <v>325</v>
      </c>
      <c r="C86" s="49" t="s">
        <v>313</v>
      </c>
      <c r="D86" s="89" t="s">
        <v>8</v>
      </c>
      <c r="E86" s="90"/>
      <c r="F86" s="50"/>
      <c r="G86" s="83"/>
      <c r="H86" s="82">
        <v>50</v>
      </c>
      <c r="I86" s="50"/>
      <c r="J86" s="83">
        <f t="shared" si="8"/>
        <v>0</v>
      </c>
    </row>
    <row r="87" spans="1:10" s="2" customFormat="1" ht="20.100000000000001" customHeight="1" x14ac:dyDescent="0.2">
      <c r="A87" s="19"/>
      <c r="B87" s="40" t="s">
        <v>326</v>
      </c>
      <c r="C87" s="49" t="s">
        <v>314</v>
      </c>
      <c r="D87" s="89" t="s">
        <v>371</v>
      </c>
      <c r="E87" s="90"/>
      <c r="F87" s="50"/>
      <c r="G87" s="83"/>
      <c r="H87" s="82">
        <v>14323</v>
      </c>
      <c r="I87" s="50"/>
      <c r="J87" s="83">
        <f t="shared" si="8"/>
        <v>0</v>
      </c>
    </row>
    <row r="88" spans="1:10" s="2" customFormat="1" ht="20.100000000000001" customHeight="1" x14ac:dyDescent="0.2">
      <c r="A88" s="19"/>
      <c r="B88" s="40" t="s">
        <v>327</v>
      </c>
      <c r="C88" s="49" t="s">
        <v>315</v>
      </c>
      <c r="D88" s="89"/>
      <c r="E88" s="90"/>
      <c r="F88" s="50"/>
      <c r="G88" s="83"/>
      <c r="H88" s="82"/>
      <c r="I88" s="50"/>
      <c r="J88" s="83">
        <f t="shared" si="8"/>
        <v>0</v>
      </c>
    </row>
    <row r="89" spans="1:10" s="2" customFormat="1" ht="20.100000000000001" customHeight="1" x14ac:dyDescent="0.2">
      <c r="A89" s="19"/>
      <c r="B89" s="51">
        <v>303</v>
      </c>
      <c r="C89" s="49" t="s">
        <v>179</v>
      </c>
      <c r="D89" s="89"/>
      <c r="E89" s="90"/>
      <c r="F89" s="50"/>
      <c r="G89" s="83"/>
      <c r="H89" s="82"/>
      <c r="I89" s="50"/>
      <c r="J89" s="83"/>
    </row>
    <row r="90" spans="1:10" s="2" customFormat="1" ht="20.100000000000001" customHeight="1" x14ac:dyDescent="0.2">
      <c r="A90" s="19"/>
      <c r="B90" s="40" t="s">
        <v>62</v>
      </c>
      <c r="C90" s="49" t="s">
        <v>75</v>
      </c>
      <c r="D90" s="89" t="s">
        <v>8</v>
      </c>
      <c r="E90" s="90">
        <v>17</v>
      </c>
      <c r="F90" s="50"/>
      <c r="G90" s="83">
        <f>E90*F90</f>
        <v>0</v>
      </c>
      <c r="H90" s="82"/>
      <c r="I90" s="50"/>
      <c r="J90" s="83"/>
    </row>
    <row r="91" spans="1:10" s="2" customFormat="1" ht="20.100000000000001" customHeight="1" x14ac:dyDescent="0.2">
      <c r="A91" s="19"/>
      <c r="B91" s="40" t="s">
        <v>63</v>
      </c>
      <c r="C91" s="49" t="s">
        <v>76</v>
      </c>
      <c r="D91" s="89" t="s">
        <v>8</v>
      </c>
      <c r="E91" s="90">
        <v>11</v>
      </c>
      <c r="F91" s="50"/>
      <c r="G91" s="83">
        <f t="shared" ref="G91:G98" si="9">E91*F91</f>
        <v>0</v>
      </c>
      <c r="H91" s="82"/>
      <c r="I91" s="50"/>
      <c r="J91" s="83"/>
    </row>
    <row r="92" spans="1:10" s="2" customFormat="1" ht="20.100000000000001" customHeight="1" x14ac:dyDescent="0.2">
      <c r="A92" s="19"/>
      <c r="B92" s="40" t="s">
        <v>64</v>
      </c>
      <c r="C92" s="49" t="s">
        <v>77</v>
      </c>
      <c r="D92" s="89" t="s">
        <v>8</v>
      </c>
      <c r="E92" s="90">
        <v>5.6</v>
      </c>
      <c r="F92" s="50"/>
      <c r="G92" s="83">
        <f t="shared" si="9"/>
        <v>0</v>
      </c>
      <c r="H92" s="82"/>
      <c r="I92" s="50"/>
      <c r="J92" s="83"/>
    </row>
    <row r="93" spans="1:10" s="2" customFormat="1" ht="20.100000000000001" customHeight="1" x14ac:dyDescent="0.2">
      <c r="A93" s="19"/>
      <c r="B93" s="40" t="s">
        <v>65</v>
      </c>
      <c r="C93" s="49" t="s">
        <v>74</v>
      </c>
      <c r="D93" s="89" t="s">
        <v>1</v>
      </c>
      <c r="E93" s="90">
        <v>18</v>
      </c>
      <c r="F93" s="50"/>
      <c r="G93" s="83">
        <f t="shared" si="9"/>
        <v>0</v>
      </c>
      <c r="H93" s="82"/>
      <c r="I93" s="50"/>
      <c r="J93" s="83"/>
    </row>
    <row r="94" spans="1:10" s="2" customFormat="1" ht="20.100000000000001" customHeight="1" x14ac:dyDescent="0.2">
      <c r="A94" s="19"/>
      <c r="B94" s="40" t="s">
        <v>328</v>
      </c>
      <c r="C94" s="49" t="s">
        <v>366</v>
      </c>
      <c r="D94" s="89" t="s">
        <v>371</v>
      </c>
      <c r="E94" s="90">
        <v>1550</v>
      </c>
      <c r="F94" s="50"/>
      <c r="G94" s="83">
        <f t="shared" si="9"/>
        <v>0</v>
      </c>
      <c r="H94" s="82"/>
      <c r="I94" s="50"/>
      <c r="J94" s="83"/>
    </row>
    <row r="95" spans="1:10" s="2" customFormat="1" ht="20.100000000000001" customHeight="1" x14ac:dyDescent="0.2">
      <c r="A95" s="19"/>
      <c r="B95" s="40" t="s">
        <v>329</v>
      </c>
      <c r="C95" s="49" t="s">
        <v>346</v>
      </c>
      <c r="D95" s="89" t="s">
        <v>8</v>
      </c>
      <c r="E95" s="90">
        <v>17</v>
      </c>
      <c r="F95" s="50"/>
      <c r="G95" s="83">
        <f t="shared" si="9"/>
        <v>0</v>
      </c>
      <c r="H95" s="82"/>
      <c r="I95" s="50"/>
      <c r="J95" s="83"/>
    </row>
    <row r="96" spans="1:10" s="2" customFormat="1" ht="20.100000000000001" customHeight="1" x14ac:dyDescent="0.2">
      <c r="A96" s="19"/>
      <c r="B96" s="40" t="s">
        <v>330</v>
      </c>
      <c r="C96" s="49" t="s">
        <v>347</v>
      </c>
      <c r="D96" s="89" t="s">
        <v>8</v>
      </c>
      <c r="E96" s="90">
        <v>11</v>
      </c>
      <c r="F96" s="50"/>
      <c r="G96" s="83">
        <f t="shared" si="9"/>
        <v>0</v>
      </c>
      <c r="H96" s="82"/>
      <c r="I96" s="50"/>
      <c r="J96" s="83"/>
    </row>
    <row r="97" spans="1:10" s="2" customFormat="1" ht="20.100000000000001" customHeight="1" x14ac:dyDescent="0.2">
      <c r="A97" s="19"/>
      <c r="B97" s="40" t="s">
        <v>331</v>
      </c>
      <c r="C97" s="49" t="s">
        <v>348</v>
      </c>
      <c r="D97" s="89" t="s">
        <v>8</v>
      </c>
      <c r="E97" s="90">
        <v>6</v>
      </c>
      <c r="F97" s="50"/>
      <c r="G97" s="83">
        <f t="shared" si="9"/>
        <v>0</v>
      </c>
      <c r="H97" s="82"/>
      <c r="I97" s="50"/>
      <c r="J97" s="83"/>
    </row>
    <row r="98" spans="1:10" s="2" customFormat="1" ht="20.100000000000001" customHeight="1" x14ac:dyDescent="0.2">
      <c r="A98" s="19"/>
      <c r="B98" s="40" t="s">
        <v>332</v>
      </c>
      <c r="C98" s="49" t="s">
        <v>314</v>
      </c>
      <c r="D98" s="89" t="s">
        <v>371</v>
      </c>
      <c r="E98" s="90">
        <v>2328</v>
      </c>
      <c r="F98" s="50"/>
      <c r="G98" s="83">
        <f t="shared" si="9"/>
        <v>0</v>
      </c>
      <c r="H98" s="82"/>
      <c r="I98" s="50"/>
      <c r="J98" s="83"/>
    </row>
    <row r="99" spans="1:10" s="2" customFormat="1" ht="20.100000000000001" customHeight="1" x14ac:dyDescent="0.2">
      <c r="A99" s="19"/>
      <c r="B99" s="40" t="s">
        <v>333</v>
      </c>
      <c r="C99" s="49" t="s">
        <v>315</v>
      </c>
      <c r="D99" s="89" t="s">
        <v>371</v>
      </c>
      <c r="E99" s="90"/>
      <c r="F99" s="50"/>
      <c r="G99" s="83"/>
      <c r="H99" s="82"/>
      <c r="I99" s="50"/>
      <c r="J99" s="83"/>
    </row>
    <row r="100" spans="1:10" s="2" customFormat="1" ht="20.100000000000001" customHeight="1" x14ac:dyDescent="0.2">
      <c r="A100" s="19"/>
      <c r="B100" s="51">
        <v>304</v>
      </c>
      <c r="C100" s="49" t="s">
        <v>180</v>
      </c>
      <c r="D100" s="89"/>
      <c r="E100" s="90"/>
      <c r="F100" s="50"/>
      <c r="G100" s="83"/>
      <c r="H100" s="82"/>
      <c r="I100" s="50"/>
      <c r="J100" s="83"/>
    </row>
    <row r="101" spans="1:10" s="2" customFormat="1" ht="20.100000000000001" customHeight="1" x14ac:dyDescent="0.2">
      <c r="A101" s="19"/>
      <c r="B101" s="40" t="s">
        <v>66</v>
      </c>
      <c r="C101" s="49" t="s">
        <v>75</v>
      </c>
      <c r="D101" s="89" t="s">
        <v>8</v>
      </c>
      <c r="E101" s="90"/>
      <c r="F101" s="50"/>
      <c r="G101" s="83"/>
      <c r="H101" s="82">
        <v>11</v>
      </c>
      <c r="I101" s="50"/>
      <c r="J101" s="83">
        <f>I101*H101</f>
        <v>0</v>
      </c>
    </row>
    <row r="102" spans="1:10" s="2" customFormat="1" ht="20.100000000000001" customHeight="1" x14ac:dyDescent="0.2">
      <c r="A102" s="19"/>
      <c r="B102" s="40" t="s">
        <v>67</v>
      </c>
      <c r="C102" s="49" t="s">
        <v>76</v>
      </c>
      <c r="D102" s="89" t="s">
        <v>8</v>
      </c>
      <c r="E102" s="90"/>
      <c r="F102" s="50"/>
      <c r="G102" s="83"/>
      <c r="H102" s="82">
        <v>6</v>
      </c>
      <c r="I102" s="50"/>
      <c r="J102" s="83">
        <f>I102*H102</f>
        <v>0</v>
      </c>
    </row>
    <row r="103" spans="1:10" s="2" customFormat="1" ht="20.100000000000001" customHeight="1" x14ac:dyDescent="0.2">
      <c r="A103" s="19"/>
      <c r="B103" s="40" t="s">
        <v>68</v>
      </c>
      <c r="C103" s="49" t="s">
        <v>77</v>
      </c>
      <c r="D103" s="89" t="s">
        <v>8</v>
      </c>
      <c r="E103" s="90"/>
      <c r="F103" s="50"/>
      <c r="G103" s="83"/>
      <c r="H103" s="82">
        <v>16.8</v>
      </c>
      <c r="I103" s="50"/>
      <c r="J103" s="83">
        <f>I103*H103</f>
        <v>0</v>
      </c>
    </row>
    <row r="104" spans="1:10" s="2" customFormat="1" ht="20.100000000000001" customHeight="1" x14ac:dyDescent="0.2">
      <c r="A104" s="19"/>
      <c r="B104" s="40" t="s">
        <v>69</v>
      </c>
      <c r="C104" s="49" t="s">
        <v>74</v>
      </c>
      <c r="D104" s="89" t="s">
        <v>1</v>
      </c>
      <c r="E104" s="90"/>
      <c r="F104" s="50"/>
      <c r="G104" s="83"/>
      <c r="H104" s="82">
        <v>24</v>
      </c>
      <c r="I104" s="50"/>
      <c r="J104" s="83">
        <f>I104*H104</f>
        <v>0</v>
      </c>
    </row>
    <row r="105" spans="1:10" s="2" customFormat="1" ht="20.100000000000001" customHeight="1" x14ac:dyDescent="0.2">
      <c r="A105" s="19"/>
      <c r="B105" s="40" t="s">
        <v>334</v>
      </c>
      <c r="C105" s="49" t="s">
        <v>366</v>
      </c>
      <c r="D105" s="89" t="s">
        <v>371</v>
      </c>
      <c r="E105" s="90"/>
      <c r="F105" s="50"/>
      <c r="G105" s="83"/>
      <c r="H105" s="82">
        <v>920</v>
      </c>
      <c r="I105" s="50"/>
      <c r="J105" s="83">
        <f t="shared" ref="J105:J109" si="10">I105*H105</f>
        <v>0</v>
      </c>
    </row>
    <row r="106" spans="1:10" s="2" customFormat="1" ht="20.100000000000001" customHeight="1" x14ac:dyDescent="0.2">
      <c r="A106" s="19"/>
      <c r="B106" s="40" t="s">
        <v>335</v>
      </c>
      <c r="C106" s="49" t="s">
        <v>346</v>
      </c>
      <c r="D106" s="89" t="s">
        <v>8</v>
      </c>
      <c r="E106" s="90"/>
      <c r="F106" s="50"/>
      <c r="G106" s="83"/>
      <c r="H106" s="82">
        <v>10</v>
      </c>
      <c r="I106" s="50"/>
      <c r="J106" s="83">
        <f t="shared" si="10"/>
        <v>0</v>
      </c>
    </row>
    <row r="107" spans="1:10" s="2" customFormat="1" ht="20.100000000000001" customHeight="1" x14ac:dyDescent="0.2">
      <c r="A107" s="19"/>
      <c r="B107" s="40" t="s">
        <v>336</v>
      </c>
      <c r="C107" s="49" t="s">
        <v>347</v>
      </c>
      <c r="D107" s="89" t="s">
        <v>8</v>
      </c>
      <c r="E107" s="90"/>
      <c r="F107" s="50"/>
      <c r="G107" s="83"/>
      <c r="H107" s="82">
        <v>6</v>
      </c>
      <c r="I107" s="50"/>
      <c r="J107" s="83">
        <f t="shared" si="10"/>
        <v>0</v>
      </c>
    </row>
    <row r="108" spans="1:10" s="2" customFormat="1" ht="20.100000000000001" customHeight="1" x14ac:dyDescent="0.2">
      <c r="A108" s="19"/>
      <c r="B108" s="40" t="s">
        <v>337</v>
      </c>
      <c r="C108" s="49" t="s">
        <v>348</v>
      </c>
      <c r="D108" s="89" t="s">
        <v>8</v>
      </c>
      <c r="E108" s="90"/>
      <c r="F108" s="50"/>
      <c r="G108" s="83"/>
      <c r="H108" s="82">
        <v>17</v>
      </c>
      <c r="I108" s="50"/>
      <c r="J108" s="83">
        <f t="shared" si="10"/>
        <v>0</v>
      </c>
    </row>
    <row r="109" spans="1:10" s="2" customFormat="1" ht="20.100000000000001" customHeight="1" x14ac:dyDescent="0.2">
      <c r="A109" s="19"/>
      <c r="B109" s="40" t="s">
        <v>338</v>
      </c>
      <c r="C109" s="49" t="s">
        <v>314</v>
      </c>
      <c r="D109" s="89" t="s">
        <v>371</v>
      </c>
      <c r="E109" s="90"/>
      <c r="F109" s="50"/>
      <c r="G109" s="83"/>
      <c r="H109" s="82">
        <v>6596</v>
      </c>
      <c r="I109" s="50"/>
      <c r="J109" s="83">
        <f t="shared" si="10"/>
        <v>0</v>
      </c>
    </row>
    <row r="110" spans="1:10" s="2" customFormat="1" ht="20.100000000000001" customHeight="1" x14ac:dyDescent="0.2">
      <c r="A110" s="19"/>
      <c r="B110" s="40" t="s">
        <v>339</v>
      </c>
      <c r="C110" s="49" t="s">
        <v>315</v>
      </c>
      <c r="D110" s="89" t="s">
        <v>371</v>
      </c>
      <c r="E110" s="90"/>
      <c r="F110" s="50"/>
      <c r="G110" s="83"/>
      <c r="H110" s="82"/>
      <c r="I110" s="50"/>
      <c r="J110" s="83"/>
    </row>
    <row r="111" spans="1:10" s="2" customFormat="1" ht="20.100000000000001" customHeight="1" x14ac:dyDescent="0.2">
      <c r="A111" s="19"/>
      <c r="B111" s="51">
        <v>305</v>
      </c>
      <c r="C111" s="49" t="s">
        <v>70</v>
      </c>
      <c r="D111" s="69"/>
      <c r="E111" s="71"/>
      <c r="F111" s="50"/>
      <c r="G111" s="39"/>
      <c r="H111" s="38"/>
      <c r="I111" s="50"/>
      <c r="J111" s="39"/>
    </row>
    <row r="112" spans="1:10" s="2" customFormat="1" ht="20.100000000000001" customHeight="1" x14ac:dyDescent="0.2">
      <c r="A112" s="19"/>
      <c r="B112" s="40" t="s">
        <v>71</v>
      </c>
      <c r="C112" s="49" t="s">
        <v>78</v>
      </c>
      <c r="D112" s="69" t="s">
        <v>8</v>
      </c>
      <c r="E112" s="71" t="s">
        <v>211</v>
      </c>
      <c r="F112" s="50"/>
      <c r="G112" s="39"/>
      <c r="H112" s="38" t="s">
        <v>211</v>
      </c>
      <c r="I112" s="50"/>
      <c r="J112" s="39"/>
    </row>
    <row r="113" spans="1:10" s="2" customFormat="1" ht="20.100000000000001" customHeight="1" x14ac:dyDescent="0.2">
      <c r="A113" s="19"/>
      <c r="B113" s="40" t="s">
        <v>72</v>
      </c>
      <c r="C113" s="49" t="s">
        <v>79</v>
      </c>
      <c r="D113" s="69" t="s">
        <v>8</v>
      </c>
      <c r="E113" s="71" t="s">
        <v>211</v>
      </c>
      <c r="F113" s="50"/>
      <c r="G113" s="39"/>
      <c r="H113" s="38" t="s">
        <v>211</v>
      </c>
      <c r="I113" s="50"/>
      <c r="J113" s="39"/>
    </row>
    <row r="114" spans="1:10" s="2" customFormat="1" ht="20.100000000000001" customHeight="1" x14ac:dyDescent="0.2">
      <c r="A114" s="19"/>
      <c r="B114" s="40" t="s">
        <v>73</v>
      </c>
      <c r="C114" s="49" t="s">
        <v>80</v>
      </c>
      <c r="D114" s="69" t="s">
        <v>8</v>
      </c>
      <c r="E114" s="71" t="s">
        <v>211</v>
      </c>
      <c r="F114" s="50"/>
      <c r="G114" s="39"/>
      <c r="H114" s="38" t="s">
        <v>211</v>
      </c>
      <c r="I114" s="50"/>
      <c r="J114" s="39"/>
    </row>
    <row r="115" spans="1:10" s="2" customFormat="1" ht="20.100000000000001" customHeight="1" x14ac:dyDescent="0.2">
      <c r="A115" s="19"/>
      <c r="B115" s="40" t="s">
        <v>340</v>
      </c>
      <c r="C115" s="49" t="s">
        <v>367</v>
      </c>
      <c r="D115" s="69" t="s">
        <v>371</v>
      </c>
      <c r="E115" s="90" t="s">
        <v>211</v>
      </c>
      <c r="F115" s="50"/>
      <c r="G115" s="39"/>
      <c r="H115" s="82" t="s">
        <v>211</v>
      </c>
      <c r="I115" s="50"/>
      <c r="J115" s="39"/>
    </row>
    <row r="116" spans="1:10" s="2" customFormat="1" ht="20.100000000000001" customHeight="1" x14ac:dyDescent="0.2">
      <c r="A116" s="19"/>
      <c r="B116" s="40" t="s">
        <v>341</v>
      </c>
      <c r="C116" s="49" t="s">
        <v>349</v>
      </c>
      <c r="D116" s="69" t="s">
        <v>8</v>
      </c>
      <c r="E116" s="90" t="s">
        <v>211</v>
      </c>
      <c r="F116" s="50"/>
      <c r="G116" s="39"/>
      <c r="H116" s="82" t="s">
        <v>211</v>
      </c>
      <c r="I116" s="50"/>
      <c r="J116" s="39"/>
    </row>
    <row r="117" spans="1:10" s="2" customFormat="1" ht="20.100000000000001" customHeight="1" x14ac:dyDescent="0.2">
      <c r="A117" s="19"/>
      <c r="B117" s="40" t="s">
        <v>342</v>
      </c>
      <c r="C117" s="49" t="s">
        <v>350</v>
      </c>
      <c r="D117" s="69" t="s">
        <v>8</v>
      </c>
      <c r="E117" s="90" t="s">
        <v>211</v>
      </c>
      <c r="F117" s="50"/>
      <c r="G117" s="39"/>
      <c r="H117" s="82" t="s">
        <v>211</v>
      </c>
      <c r="I117" s="50"/>
      <c r="J117" s="39"/>
    </row>
    <row r="118" spans="1:10" s="2" customFormat="1" ht="20.100000000000001" customHeight="1" x14ac:dyDescent="0.2">
      <c r="A118" s="19"/>
      <c r="B118" s="40" t="s">
        <v>343</v>
      </c>
      <c r="C118" s="49" t="s">
        <v>351</v>
      </c>
      <c r="D118" s="69" t="s">
        <v>8</v>
      </c>
      <c r="E118" s="90" t="s">
        <v>211</v>
      </c>
      <c r="F118" s="50"/>
      <c r="G118" s="39"/>
      <c r="H118" s="82" t="s">
        <v>211</v>
      </c>
      <c r="I118" s="50"/>
      <c r="J118" s="39"/>
    </row>
    <row r="119" spans="1:10" s="2" customFormat="1" ht="20.100000000000001" customHeight="1" x14ac:dyDescent="0.2">
      <c r="A119" s="19"/>
      <c r="B119" s="40" t="s">
        <v>344</v>
      </c>
      <c r="C119" s="49" t="s">
        <v>314</v>
      </c>
      <c r="D119" s="69" t="s">
        <v>371</v>
      </c>
      <c r="E119" s="90" t="s">
        <v>211</v>
      </c>
      <c r="F119" s="50"/>
      <c r="G119" s="39"/>
      <c r="H119" s="82" t="s">
        <v>211</v>
      </c>
      <c r="I119" s="50"/>
      <c r="J119" s="39"/>
    </row>
    <row r="120" spans="1:10" s="2" customFormat="1" ht="20.100000000000001" customHeight="1" x14ac:dyDescent="0.2">
      <c r="A120" s="19"/>
      <c r="B120" s="40" t="s">
        <v>345</v>
      </c>
      <c r="C120" s="49" t="s">
        <v>315</v>
      </c>
      <c r="D120" s="69" t="s">
        <v>371</v>
      </c>
      <c r="E120" s="90" t="s">
        <v>211</v>
      </c>
      <c r="F120" s="50"/>
      <c r="G120" s="39"/>
      <c r="H120" s="82" t="s">
        <v>211</v>
      </c>
      <c r="I120" s="50"/>
      <c r="J120" s="39"/>
    </row>
    <row r="121" spans="1:10" s="2" customFormat="1" ht="20.100000000000001" customHeight="1" x14ac:dyDescent="0.2">
      <c r="A121" s="19"/>
      <c r="B121" s="51">
        <v>306</v>
      </c>
      <c r="C121" s="49" t="s">
        <v>81</v>
      </c>
      <c r="D121" s="89"/>
      <c r="E121" s="90"/>
      <c r="F121" s="50"/>
      <c r="G121" s="83"/>
      <c r="H121" s="82"/>
      <c r="I121" s="50"/>
      <c r="J121" s="83">
        <f t="shared" ref="J121:J189" si="11">I121*H121</f>
        <v>0</v>
      </c>
    </row>
    <row r="122" spans="1:10" s="2" customFormat="1" ht="20.100000000000001" customHeight="1" x14ac:dyDescent="0.2">
      <c r="A122" s="19"/>
      <c r="B122" s="40" t="s">
        <v>86</v>
      </c>
      <c r="C122" s="49" t="s">
        <v>83</v>
      </c>
      <c r="D122" s="89" t="s">
        <v>8</v>
      </c>
      <c r="E122" s="90" t="s">
        <v>211</v>
      </c>
      <c r="F122" s="50"/>
      <c r="G122" s="83"/>
      <c r="H122" s="82" t="s">
        <v>211</v>
      </c>
      <c r="I122" s="50"/>
      <c r="J122" s="83"/>
    </row>
    <row r="123" spans="1:10" s="2" customFormat="1" ht="20.100000000000001" customHeight="1" x14ac:dyDescent="0.2">
      <c r="A123" s="19"/>
      <c r="B123" s="40" t="s">
        <v>87</v>
      </c>
      <c r="C123" s="49" t="s">
        <v>84</v>
      </c>
      <c r="D123" s="89" t="s">
        <v>8</v>
      </c>
      <c r="E123" s="90">
        <v>10.5</v>
      </c>
      <c r="F123" s="50"/>
      <c r="G123" s="83">
        <f t="shared" ref="G123:G126" si="12">E123*F123</f>
        <v>0</v>
      </c>
      <c r="H123" s="82">
        <v>10.5</v>
      </c>
      <c r="I123" s="50"/>
      <c r="J123" s="83">
        <f t="shared" si="11"/>
        <v>0</v>
      </c>
    </row>
    <row r="124" spans="1:10" s="2" customFormat="1" ht="20.100000000000001" customHeight="1" x14ac:dyDescent="0.2">
      <c r="A124" s="19"/>
      <c r="B124" s="40" t="s">
        <v>88</v>
      </c>
      <c r="C124" s="49" t="s">
        <v>85</v>
      </c>
      <c r="D124" s="89" t="s">
        <v>8</v>
      </c>
      <c r="E124" s="90" t="s">
        <v>211</v>
      </c>
      <c r="F124" s="50"/>
      <c r="G124" s="83"/>
      <c r="H124" s="82" t="s">
        <v>211</v>
      </c>
      <c r="I124" s="50"/>
      <c r="J124" s="83"/>
    </row>
    <row r="125" spans="1:10" s="2" customFormat="1" ht="20.100000000000001" customHeight="1" x14ac:dyDescent="0.2">
      <c r="A125" s="19"/>
      <c r="B125" s="40" t="s">
        <v>89</v>
      </c>
      <c r="C125" s="49" t="s">
        <v>82</v>
      </c>
      <c r="D125" s="89" t="s">
        <v>1</v>
      </c>
      <c r="E125" s="90">
        <v>7</v>
      </c>
      <c r="F125" s="50"/>
      <c r="G125" s="83">
        <f t="shared" si="12"/>
        <v>0</v>
      </c>
      <c r="H125" s="82">
        <v>7</v>
      </c>
      <c r="I125" s="50"/>
      <c r="J125" s="83">
        <f t="shared" si="11"/>
        <v>0</v>
      </c>
    </row>
    <row r="126" spans="1:10" s="2" customFormat="1" ht="20.100000000000001" customHeight="1" x14ac:dyDescent="0.2">
      <c r="A126" s="19"/>
      <c r="B126" s="40" t="s">
        <v>352</v>
      </c>
      <c r="C126" s="49" t="s">
        <v>368</v>
      </c>
      <c r="D126" s="89" t="s">
        <v>371</v>
      </c>
      <c r="E126" s="90">
        <v>445</v>
      </c>
      <c r="F126" s="50"/>
      <c r="G126" s="83">
        <f t="shared" si="12"/>
        <v>0</v>
      </c>
      <c r="H126" s="82">
        <v>445</v>
      </c>
      <c r="I126" s="50"/>
      <c r="J126" s="83">
        <f t="shared" si="11"/>
        <v>0</v>
      </c>
    </row>
    <row r="127" spans="1:10" s="2" customFormat="1" ht="20.100000000000001" customHeight="1" x14ac:dyDescent="0.2">
      <c r="A127" s="19"/>
      <c r="B127" s="40" t="s">
        <v>353</v>
      </c>
      <c r="C127" s="49" t="s">
        <v>358</v>
      </c>
      <c r="D127" s="89" t="s">
        <v>8</v>
      </c>
      <c r="E127" s="90"/>
      <c r="F127" s="50"/>
      <c r="G127" s="83"/>
      <c r="H127" s="82"/>
      <c r="I127" s="50"/>
      <c r="J127" s="83"/>
    </row>
    <row r="128" spans="1:10" s="2" customFormat="1" ht="20.100000000000001" customHeight="1" x14ac:dyDescent="0.2">
      <c r="A128" s="19"/>
      <c r="B128" s="40" t="s">
        <v>354</v>
      </c>
      <c r="C128" s="49" t="s">
        <v>359</v>
      </c>
      <c r="D128" s="89" t="s">
        <v>8</v>
      </c>
      <c r="E128" s="90">
        <v>11</v>
      </c>
      <c r="F128" s="50"/>
      <c r="G128" s="83">
        <f t="shared" ref="G128" si="13">E128*F128</f>
        <v>0</v>
      </c>
      <c r="H128" s="82">
        <v>11</v>
      </c>
      <c r="I128" s="50"/>
      <c r="J128" s="83">
        <f t="shared" si="11"/>
        <v>0</v>
      </c>
    </row>
    <row r="129" spans="1:10" s="2" customFormat="1" ht="20.100000000000001" customHeight="1" x14ac:dyDescent="0.2">
      <c r="A129" s="19"/>
      <c r="B129" s="40" t="s">
        <v>355</v>
      </c>
      <c r="C129" s="49" t="s">
        <v>360</v>
      </c>
      <c r="D129" s="89" t="s">
        <v>8</v>
      </c>
      <c r="E129" s="90"/>
      <c r="F129" s="50"/>
      <c r="G129" s="83"/>
      <c r="H129" s="82"/>
      <c r="I129" s="50"/>
      <c r="J129" s="83"/>
    </row>
    <row r="130" spans="1:10" s="2" customFormat="1" ht="20.100000000000001" customHeight="1" x14ac:dyDescent="0.2">
      <c r="A130" s="19"/>
      <c r="B130" s="40" t="s">
        <v>356</v>
      </c>
      <c r="C130" s="49" t="s">
        <v>314</v>
      </c>
      <c r="D130" s="89" t="s">
        <v>371</v>
      </c>
      <c r="E130" s="90"/>
      <c r="F130" s="50"/>
      <c r="G130" s="83"/>
      <c r="H130" s="82"/>
      <c r="I130" s="50"/>
      <c r="J130" s="83"/>
    </row>
    <row r="131" spans="1:10" s="2" customFormat="1" ht="20.100000000000001" customHeight="1" x14ac:dyDescent="0.2">
      <c r="A131" s="19"/>
      <c r="B131" s="51" t="s">
        <v>357</v>
      </c>
      <c r="C131" s="49" t="s">
        <v>315</v>
      </c>
      <c r="D131" s="89" t="s">
        <v>371</v>
      </c>
      <c r="E131" s="90"/>
      <c r="F131" s="50"/>
      <c r="G131" s="83"/>
      <c r="H131" s="82"/>
      <c r="I131" s="50"/>
      <c r="J131" s="83"/>
    </row>
    <row r="132" spans="1:10" s="2" customFormat="1" ht="20.100000000000001" customHeight="1" x14ac:dyDescent="0.2">
      <c r="A132" s="19"/>
      <c r="B132" s="51">
        <v>307</v>
      </c>
      <c r="C132" s="49" t="s">
        <v>97</v>
      </c>
      <c r="D132" s="89"/>
      <c r="E132" s="90"/>
      <c r="F132" s="50"/>
      <c r="G132" s="83"/>
      <c r="H132" s="82"/>
      <c r="I132" s="50"/>
      <c r="J132" s="83">
        <f t="shared" si="11"/>
        <v>0</v>
      </c>
    </row>
    <row r="133" spans="1:10" s="2" customFormat="1" ht="20.100000000000001" customHeight="1" x14ac:dyDescent="0.2">
      <c r="A133" s="19"/>
      <c r="B133" s="40" t="s">
        <v>90</v>
      </c>
      <c r="C133" s="49" t="s">
        <v>94</v>
      </c>
      <c r="D133" s="89" t="s">
        <v>10</v>
      </c>
      <c r="E133" s="90">
        <f>169+182</f>
        <v>351</v>
      </c>
      <c r="F133" s="50"/>
      <c r="G133" s="83">
        <f t="shared" ref="G133:G139" si="14">E133*F133</f>
        <v>0</v>
      </c>
      <c r="H133" s="82">
        <f>169</f>
        <v>169</v>
      </c>
      <c r="I133" s="50"/>
      <c r="J133" s="83">
        <f t="shared" si="11"/>
        <v>0</v>
      </c>
    </row>
    <row r="134" spans="1:10" s="2" customFormat="1" ht="20.100000000000001" customHeight="1" x14ac:dyDescent="0.2">
      <c r="A134" s="19"/>
      <c r="B134" s="40" t="s">
        <v>91</v>
      </c>
      <c r="C134" s="49" t="s">
        <v>95</v>
      </c>
      <c r="D134" s="89" t="s">
        <v>10</v>
      </c>
      <c r="E134" s="90">
        <f>276+296</f>
        <v>572</v>
      </c>
      <c r="F134" s="50"/>
      <c r="G134" s="83">
        <f t="shared" si="14"/>
        <v>0</v>
      </c>
      <c r="H134" s="82">
        <v>754</v>
      </c>
      <c r="I134" s="50"/>
      <c r="J134" s="83">
        <f t="shared" si="11"/>
        <v>0</v>
      </c>
    </row>
    <row r="135" spans="1:10" s="2" customFormat="1" ht="20.100000000000001" customHeight="1" x14ac:dyDescent="0.2">
      <c r="A135" s="19"/>
      <c r="B135" s="40" t="s">
        <v>92</v>
      </c>
      <c r="C135" s="49" t="s">
        <v>96</v>
      </c>
      <c r="D135" s="89" t="s">
        <v>10</v>
      </c>
      <c r="E135" s="90" t="s">
        <v>211</v>
      </c>
      <c r="F135" s="50"/>
      <c r="G135" s="83"/>
      <c r="H135" s="82" t="s">
        <v>211</v>
      </c>
      <c r="I135" s="50"/>
      <c r="J135" s="83"/>
    </row>
    <row r="136" spans="1:10" s="2" customFormat="1" ht="20.100000000000001" customHeight="1" x14ac:dyDescent="0.2">
      <c r="A136" s="19"/>
      <c r="B136" s="40" t="s">
        <v>93</v>
      </c>
      <c r="C136" s="49" t="s">
        <v>98</v>
      </c>
      <c r="D136" s="89" t="s">
        <v>1</v>
      </c>
      <c r="E136" s="90">
        <v>18</v>
      </c>
      <c r="F136" s="50"/>
      <c r="G136" s="83">
        <f t="shared" si="14"/>
        <v>0</v>
      </c>
      <c r="H136" s="82">
        <v>18</v>
      </c>
      <c r="I136" s="50"/>
      <c r="J136" s="83">
        <f t="shared" si="11"/>
        <v>0</v>
      </c>
    </row>
    <row r="137" spans="1:10" s="2" customFormat="1" ht="20.100000000000001" customHeight="1" x14ac:dyDescent="0.2">
      <c r="A137" s="19"/>
      <c r="B137" s="40" t="s">
        <v>386</v>
      </c>
      <c r="C137" s="49" t="s">
        <v>369</v>
      </c>
      <c r="D137" s="89" t="s">
        <v>371</v>
      </c>
      <c r="E137" s="90">
        <v>1600</v>
      </c>
      <c r="F137" s="50"/>
      <c r="G137" s="83">
        <f t="shared" si="14"/>
        <v>0</v>
      </c>
      <c r="H137" s="82">
        <v>1800</v>
      </c>
      <c r="I137" s="50"/>
      <c r="J137" s="83">
        <f t="shared" si="11"/>
        <v>0</v>
      </c>
    </row>
    <row r="138" spans="1:10" s="2" customFormat="1" ht="20.100000000000001" customHeight="1" x14ac:dyDescent="0.2">
      <c r="A138" s="19"/>
      <c r="B138" s="40" t="s">
        <v>387</v>
      </c>
      <c r="C138" s="49" t="s">
        <v>361</v>
      </c>
      <c r="D138" s="89" t="s">
        <v>10</v>
      </c>
      <c r="E138" s="90">
        <f>(6.7+2.2+1.5)*1.1*351/572+(1.5+2.2+7.16)*1*351/572</f>
        <v>13.684090909090909</v>
      </c>
      <c r="F138" s="50"/>
      <c r="G138" s="83">
        <f t="shared" si="14"/>
        <v>0</v>
      </c>
      <c r="H138" s="82">
        <f>ROUND((6.7+2.2+1.5)*1.1*169/754+(1.5+2.2+7.16)*1*169/754,0)</f>
        <v>5</v>
      </c>
      <c r="I138" s="50"/>
      <c r="J138" s="83">
        <f t="shared" si="11"/>
        <v>0</v>
      </c>
    </row>
    <row r="139" spans="1:10" s="2" customFormat="1" ht="20.100000000000001" customHeight="1" x14ac:dyDescent="0.2">
      <c r="A139" s="19"/>
      <c r="B139" s="40" t="s">
        <v>388</v>
      </c>
      <c r="C139" s="49" t="s">
        <v>362</v>
      </c>
      <c r="D139" s="89" t="s">
        <v>10</v>
      </c>
      <c r="E139" s="90">
        <f>(6.7+2.2+1.5)*2.4*(572-351)/572+(1.5+2.2+7.16)*2.4*(572-351)/572</f>
        <v>19.71381818181818</v>
      </c>
      <c r="F139" s="50"/>
      <c r="G139" s="83">
        <f t="shared" si="14"/>
        <v>0</v>
      </c>
      <c r="H139" s="82">
        <f>ROUND((6.7+2.2+1.5)*2.4*(754-169)/754+(1.5+2.2+7.16)*2.4*(754-169)/754,0)</f>
        <v>40</v>
      </c>
      <c r="I139" s="50"/>
      <c r="J139" s="83">
        <f t="shared" si="11"/>
        <v>0</v>
      </c>
    </row>
    <row r="140" spans="1:10" s="2" customFormat="1" ht="20.100000000000001" customHeight="1" x14ac:dyDescent="0.2">
      <c r="A140" s="19"/>
      <c r="B140" s="40" t="s">
        <v>389</v>
      </c>
      <c r="C140" s="49" t="s">
        <v>363</v>
      </c>
      <c r="D140" s="89" t="s">
        <v>10</v>
      </c>
      <c r="E140" s="90" t="s">
        <v>211</v>
      </c>
      <c r="F140" s="50"/>
      <c r="G140" s="83"/>
      <c r="H140" s="82" t="s">
        <v>211</v>
      </c>
      <c r="I140" s="50"/>
      <c r="J140" s="83"/>
    </row>
    <row r="141" spans="1:10" s="2" customFormat="1" ht="20.100000000000001" customHeight="1" x14ac:dyDescent="0.2">
      <c r="A141" s="19"/>
      <c r="B141" s="40" t="s">
        <v>390</v>
      </c>
      <c r="C141" s="49" t="s">
        <v>370</v>
      </c>
      <c r="D141" s="89" t="s">
        <v>371</v>
      </c>
      <c r="E141" s="90"/>
      <c r="F141" s="50"/>
      <c r="G141" s="83"/>
      <c r="H141" s="82" t="s">
        <v>211</v>
      </c>
      <c r="I141" s="50"/>
      <c r="J141" s="83"/>
    </row>
    <row r="142" spans="1:10" s="2" customFormat="1" ht="20.100000000000001" customHeight="1" x14ac:dyDescent="0.2">
      <c r="A142" s="19"/>
      <c r="B142" s="51" t="s">
        <v>391</v>
      </c>
      <c r="C142" s="49" t="s">
        <v>315</v>
      </c>
      <c r="D142" s="89" t="s">
        <v>371</v>
      </c>
      <c r="E142" s="90"/>
      <c r="F142" s="50"/>
      <c r="G142" s="83"/>
      <c r="H142" s="82"/>
      <c r="I142" s="50"/>
      <c r="J142" s="83"/>
    </row>
    <row r="143" spans="1:10" s="2" customFormat="1" ht="20.100000000000001" customHeight="1" x14ac:dyDescent="0.2">
      <c r="A143" s="19"/>
      <c r="B143" s="80">
        <v>308</v>
      </c>
      <c r="C143" s="49" t="s">
        <v>103</v>
      </c>
      <c r="D143" s="89"/>
      <c r="E143" s="90"/>
      <c r="F143" s="50"/>
      <c r="G143" s="83"/>
      <c r="H143" s="82"/>
      <c r="I143" s="50"/>
      <c r="J143" s="83">
        <f t="shared" si="11"/>
        <v>0</v>
      </c>
    </row>
    <row r="144" spans="1:10" s="2" customFormat="1" ht="20.100000000000001" customHeight="1" x14ac:dyDescent="0.2">
      <c r="A144" s="19"/>
      <c r="B144" s="40" t="s">
        <v>99</v>
      </c>
      <c r="C144" s="49" t="s">
        <v>105</v>
      </c>
      <c r="D144" s="89" t="s">
        <v>10</v>
      </c>
      <c r="E144" s="90">
        <v>572</v>
      </c>
      <c r="F144" s="50"/>
      <c r="G144" s="83">
        <f t="shared" ref="G144:G147" si="15">E144*F144</f>
        <v>0</v>
      </c>
      <c r="H144" s="82">
        <v>572</v>
      </c>
      <c r="I144" s="50"/>
      <c r="J144" s="83">
        <f t="shared" si="11"/>
        <v>0</v>
      </c>
    </row>
    <row r="145" spans="1:10" s="2" customFormat="1" ht="20.100000000000001" customHeight="1" x14ac:dyDescent="0.2">
      <c r="A145" s="19"/>
      <c r="B145" s="40" t="s">
        <v>100</v>
      </c>
      <c r="C145" s="49" t="s">
        <v>372</v>
      </c>
      <c r="D145" s="89" t="s">
        <v>371</v>
      </c>
      <c r="E145" s="90">
        <v>1800</v>
      </c>
      <c r="F145" s="50"/>
      <c r="G145" s="83">
        <f t="shared" si="15"/>
        <v>0</v>
      </c>
      <c r="H145" s="82">
        <v>750</v>
      </c>
      <c r="I145" s="50"/>
      <c r="J145" s="83">
        <f t="shared" si="11"/>
        <v>0</v>
      </c>
    </row>
    <row r="146" spans="1:10" s="2" customFormat="1" ht="20.100000000000001" customHeight="1" x14ac:dyDescent="0.2">
      <c r="A146" s="19"/>
      <c r="B146" s="40" t="s">
        <v>101</v>
      </c>
      <c r="C146" s="49" t="s">
        <v>106</v>
      </c>
      <c r="D146" s="89" t="s">
        <v>10</v>
      </c>
      <c r="E146" s="90">
        <v>70</v>
      </c>
      <c r="F146" s="50"/>
      <c r="G146" s="83">
        <f t="shared" si="15"/>
        <v>0</v>
      </c>
      <c r="H146" s="82">
        <v>70</v>
      </c>
      <c r="I146" s="50"/>
      <c r="J146" s="83">
        <f t="shared" si="11"/>
        <v>0</v>
      </c>
    </row>
    <row r="147" spans="1:10" s="2" customFormat="1" ht="20.100000000000001" customHeight="1" x14ac:dyDescent="0.2">
      <c r="A147" s="19"/>
      <c r="B147" s="40" t="s">
        <v>102</v>
      </c>
      <c r="C147" s="49" t="s">
        <v>104</v>
      </c>
      <c r="D147" s="89" t="s">
        <v>1</v>
      </c>
      <c r="E147" s="90">
        <v>7</v>
      </c>
      <c r="F147" s="50"/>
      <c r="G147" s="83">
        <f t="shared" si="15"/>
        <v>0</v>
      </c>
      <c r="H147" s="82">
        <v>7</v>
      </c>
      <c r="I147" s="50"/>
      <c r="J147" s="83">
        <f t="shared" si="11"/>
        <v>0</v>
      </c>
    </row>
    <row r="148" spans="1:10" s="2" customFormat="1" ht="20.100000000000001" customHeight="1" x14ac:dyDescent="0.2">
      <c r="A148" s="19"/>
      <c r="B148" s="51">
        <v>309</v>
      </c>
      <c r="C148" s="49" t="s">
        <v>197</v>
      </c>
      <c r="D148" s="69" t="s">
        <v>196</v>
      </c>
      <c r="E148" s="71">
        <v>7500</v>
      </c>
      <c r="F148" s="50"/>
      <c r="G148" s="39">
        <f>F148*E148*4</f>
        <v>0</v>
      </c>
      <c r="H148" s="38">
        <v>9000</v>
      </c>
      <c r="I148" s="50"/>
      <c r="J148" s="39">
        <f>I148*H148*4</f>
        <v>0</v>
      </c>
    </row>
    <row r="149" spans="1:10" s="2" customFormat="1" ht="20.100000000000001" customHeight="1" x14ac:dyDescent="0.2">
      <c r="A149" s="19"/>
      <c r="B149" s="51">
        <v>310</v>
      </c>
      <c r="C149" s="49" t="s">
        <v>107</v>
      </c>
      <c r="D149" s="69"/>
      <c r="E149" s="71"/>
      <c r="F149" s="50"/>
      <c r="G149" s="39"/>
      <c r="H149" s="38"/>
      <c r="I149" s="50"/>
      <c r="J149" s="39">
        <f t="shared" si="11"/>
        <v>0</v>
      </c>
    </row>
    <row r="150" spans="1:10" s="2" customFormat="1" ht="20.100000000000001" customHeight="1" x14ac:dyDescent="0.2">
      <c r="A150" s="19"/>
      <c r="B150" s="40" t="s">
        <v>108</v>
      </c>
      <c r="C150" s="49" t="s">
        <v>193</v>
      </c>
      <c r="D150" s="69" t="s">
        <v>10</v>
      </c>
      <c r="E150" s="90">
        <v>5200</v>
      </c>
      <c r="F150" s="50"/>
      <c r="G150" s="39"/>
      <c r="H150" s="38">
        <v>5200</v>
      </c>
      <c r="I150" s="50"/>
      <c r="J150" s="39"/>
    </row>
    <row r="151" spans="1:10" s="2" customFormat="1" ht="20.100000000000001" customHeight="1" x14ac:dyDescent="0.2">
      <c r="A151" s="19"/>
      <c r="B151" s="40" t="s">
        <v>109</v>
      </c>
      <c r="C151" s="49" t="s">
        <v>380</v>
      </c>
      <c r="D151" s="69" t="s">
        <v>8</v>
      </c>
      <c r="E151" s="71" t="s">
        <v>211</v>
      </c>
      <c r="F151" s="50"/>
      <c r="G151" s="39"/>
      <c r="H151" s="38"/>
      <c r="I151" s="50"/>
      <c r="J151" s="39"/>
    </row>
    <row r="152" spans="1:10" s="2" customFormat="1" ht="20.100000000000001" customHeight="1" x14ac:dyDescent="0.2">
      <c r="A152" s="19"/>
      <c r="B152" s="40" t="s">
        <v>110</v>
      </c>
      <c r="C152" s="49" t="s">
        <v>113</v>
      </c>
      <c r="D152" s="69" t="s">
        <v>175</v>
      </c>
      <c r="E152" s="71">
        <v>10</v>
      </c>
      <c r="F152" s="50"/>
      <c r="G152" s="39"/>
      <c r="H152" s="38">
        <v>10</v>
      </c>
      <c r="I152" s="50"/>
      <c r="J152" s="39"/>
    </row>
    <row r="153" spans="1:10" s="2" customFormat="1" ht="20.100000000000001" customHeight="1" x14ac:dyDescent="0.2">
      <c r="A153" s="19"/>
      <c r="B153" s="40" t="s">
        <v>111</v>
      </c>
      <c r="C153" s="49" t="s">
        <v>114</v>
      </c>
      <c r="D153" s="69" t="s">
        <v>198</v>
      </c>
      <c r="E153" s="90">
        <v>466000</v>
      </c>
      <c r="F153" s="50"/>
      <c r="G153" s="83"/>
      <c r="H153" s="82">
        <v>466000</v>
      </c>
      <c r="I153" s="50"/>
      <c r="J153" s="39"/>
    </row>
    <row r="154" spans="1:10" s="2" customFormat="1" ht="20.100000000000001" customHeight="1" x14ac:dyDescent="0.2">
      <c r="A154" s="19"/>
      <c r="B154" s="40" t="s">
        <v>112</v>
      </c>
      <c r="C154" s="49" t="s">
        <v>401</v>
      </c>
      <c r="D154" s="69" t="s">
        <v>10</v>
      </c>
      <c r="E154" s="90">
        <v>150</v>
      </c>
      <c r="F154" s="50"/>
      <c r="G154" s="83"/>
      <c r="H154" s="82">
        <v>150</v>
      </c>
      <c r="I154" s="50"/>
      <c r="J154" s="39"/>
    </row>
    <row r="155" spans="1:10" s="2" customFormat="1" ht="20.100000000000001" customHeight="1" x14ac:dyDescent="0.2">
      <c r="A155" s="19"/>
      <c r="B155" s="51">
        <v>311</v>
      </c>
      <c r="C155" s="49" t="s">
        <v>115</v>
      </c>
      <c r="D155" s="69" t="s">
        <v>7</v>
      </c>
      <c r="E155" s="71" t="s">
        <v>211</v>
      </c>
      <c r="F155" s="50"/>
      <c r="G155" s="39"/>
      <c r="H155" s="38" t="s">
        <v>211</v>
      </c>
      <c r="I155" s="50"/>
      <c r="J155" s="39"/>
    </row>
    <row r="156" spans="1:10" s="2" customFormat="1" ht="20.100000000000001" customHeight="1" x14ac:dyDescent="0.2">
      <c r="A156" s="19"/>
      <c r="B156" s="51">
        <v>312</v>
      </c>
      <c r="C156" s="49" t="s">
        <v>116</v>
      </c>
      <c r="D156" s="69"/>
      <c r="E156" s="71"/>
      <c r="F156" s="50"/>
      <c r="G156" s="39"/>
      <c r="H156" s="38"/>
      <c r="I156" s="50"/>
      <c r="J156" s="39">
        <f t="shared" si="11"/>
        <v>0</v>
      </c>
    </row>
    <row r="157" spans="1:10" s="2" customFormat="1" ht="20.100000000000001" customHeight="1" x14ac:dyDescent="0.2">
      <c r="A157" s="19"/>
      <c r="B157" s="40" t="s">
        <v>181</v>
      </c>
      <c r="C157" s="49" t="s">
        <v>183</v>
      </c>
      <c r="D157" s="69" t="s">
        <v>7</v>
      </c>
      <c r="E157" s="71">
        <v>1</v>
      </c>
      <c r="F157" s="50"/>
      <c r="G157" s="39">
        <f>F157*E157</f>
        <v>0</v>
      </c>
      <c r="H157" s="38">
        <v>1</v>
      </c>
      <c r="I157" s="50"/>
      <c r="J157" s="39">
        <f t="shared" si="11"/>
        <v>0</v>
      </c>
    </row>
    <row r="158" spans="1:10" s="2" customFormat="1" ht="20.100000000000001" customHeight="1" x14ac:dyDescent="0.2">
      <c r="A158" s="19"/>
      <c r="B158" s="40" t="s">
        <v>182</v>
      </c>
      <c r="C158" s="49" t="s">
        <v>184</v>
      </c>
      <c r="D158" s="69" t="s">
        <v>7</v>
      </c>
      <c r="E158" s="71">
        <v>1</v>
      </c>
      <c r="F158" s="50"/>
      <c r="G158" s="39">
        <f>F158*E158</f>
        <v>0</v>
      </c>
      <c r="H158" s="38">
        <v>1</v>
      </c>
      <c r="I158" s="50"/>
      <c r="J158" s="39">
        <f t="shared" si="11"/>
        <v>0</v>
      </c>
    </row>
    <row r="159" spans="1:10" s="2" customFormat="1" ht="20.100000000000001" customHeight="1" x14ac:dyDescent="0.2">
      <c r="A159" s="19"/>
      <c r="B159" s="51">
        <v>313</v>
      </c>
      <c r="C159" s="49" t="s">
        <v>120</v>
      </c>
      <c r="D159" s="69"/>
      <c r="E159" s="71"/>
      <c r="F159" s="50"/>
      <c r="G159" s="39"/>
      <c r="H159" s="38"/>
      <c r="I159" s="50"/>
      <c r="J159" s="39">
        <f t="shared" si="11"/>
        <v>0</v>
      </c>
    </row>
    <row r="160" spans="1:10" s="2" customFormat="1" ht="20.100000000000001" customHeight="1" x14ac:dyDescent="0.2">
      <c r="A160" s="19"/>
      <c r="B160" s="40" t="s">
        <v>117</v>
      </c>
      <c r="C160" s="49" t="s">
        <v>381</v>
      </c>
      <c r="D160" s="69" t="s">
        <v>10</v>
      </c>
      <c r="E160" s="71">
        <v>120</v>
      </c>
      <c r="F160" s="50"/>
      <c r="G160" s="39">
        <f>F160*E160</f>
        <v>0</v>
      </c>
      <c r="H160" s="38">
        <v>140</v>
      </c>
      <c r="I160" s="50"/>
      <c r="J160" s="39">
        <f t="shared" si="11"/>
        <v>0</v>
      </c>
    </row>
    <row r="161" spans="1:10" s="2" customFormat="1" ht="20.100000000000001" customHeight="1" x14ac:dyDescent="0.2">
      <c r="A161" s="19"/>
      <c r="B161" s="40" t="s">
        <v>118</v>
      </c>
      <c r="C161" s="49" t="s">
        <v>121</v>
      </c>
      <c r="D161" s="69" t="s">
        <v>10</v>
      </c>
      <c r="E161" s="71">
        <v>95</v>
      </c>
      <c r="F161" s="50"/>
      <c r="G161" s="39">
        <f t="shared" ref="G161:G185" si="16">F161*E161</f>
        <v>0</v>
      </c>
      <c r="H161" s="38">
        <v>130</v>
      </c>
      <c r="I161" s="50"/>
      <c r="J161" s="39">
        <f t="shared" si="11"/>
        <v>0</v>
      </c>
    </row>
    <row r="162" spans="1:10" s="2" customFormat="1" ht="20.100000000000001" customHeight="1" x14ac:dyDescent="0.2">
      <c r="A162" s="19"/>
      <c r="B162" s="40" t="s">
        <v>119</v>
      </c>
      <c r="C162" s="49" t="s">
        <v>122</v>
      </c>
      <c r="D162" s="69" t="s">
        <v>10</v>
      </c>
      <c r="E162" s="71">
        <f>0.6*33.6</f>
        <v>20.16</v>
      </c>
      <c r="F162" s="50"/>
      <c r="G162" s="39">
        <f t="shared" si="16"/>
        <v>0</v>
      </c>
      <c r="H162" s="38">
        <f>0.6*33.6</f>
        <v>20.16</v>
      </c>
      <c r="I162" s="50"/>
      <c r="J162" s="39">
        <f t="shared" si="11"/>
        <v>0</v>
      </c>
    </row>
    <row r="163" spans="1:10" s="2" customFormat="1" ht="20.100000000000001" customHeight="1" x14ac:dyDescent="0.2">
      <c r="A163" s="19"/>
      <c r="B163" s="40" t="s">
        <v>124</v>
      </c>
      <c r="C163" s="49" t="s">
        <v>123</v>
      </c>
      <c r="D163" s="69" t="s">
        <v>10</v>
      </c>
      <c r="E163" s="71">
        <v>35</v>
      </c>
      <c r="F163" s="50"/>
      <c r="G163" s="39">
        <f t="shared" si="16"/>
        <v>0</v>
      </c>
      <c r="H163" s="38">
        <v>35</v>
      </c>
      <c r="I163" s="50"/>
      <c r="J163" s="39">
        <f t="shared" si="11"/>
        <v>0</v>
      </c>
    </row>
    <row r="164" spans="1:10" s="2" customFormat="1" ht="20.100000000000001" customHeight="1" x14ac:dyDescent="0.2">
      <c r="A164" s="19"/>
      <c r="B164" s="51">
        <v>314</v>
      </c>
      <c r="C164" s="49" t="s">
        <v>188</v>
      </c>
      <c r="D164" s="69"/>
      <c r="E164" s="71"/>
      <c r="F164" s="50"/>
      <c r="G164" s="39">
        <f t="shared" si="16"/>
        <v>0</v>
      </c>
      <c r="H164" s="38"/>
      <c r="I164" s="50"/>
      <c r="J164" s="39">
        <f t="shared" si="11"/>
        <v>0</v>
      </c>
    </row>
    <row r="165" spans="1:10" s="2" customFormat="1" ht="20.100000000000001" customHeight="1" x14ac:dyDescent="0.2">
      <c r="A165" s="19"/>
      <c r="B165" s="40" t="s">
        <v>125</v>
      </c>
      <c r="C165" s="49" t="s">
        <v>129</v>
      </c>
      <c r="D165" s="69" t="s">
        <v>174</v>
      </c>
      <c r="E165" s="71">
        <v>150</v>
      </c>
      <c r="F165" s="50"/>
      <c r="G165" s="39">
        <f t="shared" si="16"/>
        <v>0</v>
      </c>
      <c r="H165" s="38">
        <v>200</v>
      </c>
      <c r="I165" s="50"/>
      <c r="J165" s="39">
        <f t="shared" si="11"/>
        <v>0</v>
      </c>
    </row>
    <row r="166" spans="1:10" s="2" customFormat="1" ht="20.100000000000001" customHeight="1" x14ac:dyDescent="0.2">
      <c r="A166" s="19"/>
      <c r="B166" s="40" t="s">
        <v>126</v>
      </c>
      <c r="C166" s="49" t="s">
        <v>130</v>
      </c>
      <c r="D166" s="69" t="s">
        <v>1</v>
      </c>
      <c r="E166" s="71">
        <v>8</v>
      </c>
      <c r="F166" s="50"/>
      <c r="G166" s="39">
        <f t="shared" si="16"/>
        <v>0</v>
      </c>
      <c r="H166" s="38">
        <v>10</v>
      </c>
      <c r="I166" s="50"/>
      <c r="J166" s="39">
        <f t="shared" si="11"/>
        <v>0</v>
      </c>
    </row>
    <row r="167" spans="1:10" s="2" customFormat="1" ht="20.100000000000001" customHeight="1" x14ac:dyDescent="0.2">
      <c r="A167" s="19"/>
      <c r="B167" s="40" t="s">
        <v>127</v>
      </c>
      <c r="C167" s="49" t="s">
        <v>131</v>
      </c>
      <c r="D167" s="69" t="s">
        <v>1</v>
      </c>
      <c r="E167" s="71">
        <v>8</v>
      </c>
      <c r="F167" s="50"/>
      <c r="G167" s="39">
        <f t="shared" si="16"/>
        <v>0</v>
      </c>
      <c r="H167" s="38">
        <v>10</v>
      </c>
      <c r="I167" s="50"/>
      <c r="J167" s="39">
        <f t="shared" si="11"/>
        <v>0</v>
      </c>
    </row>
    <row r="168" spans="1:10" s="2" customFormat="1" ht="20.100000000000001" customHeight="1" x14ac:dyDescent="0.2">
      <c r="A168" s="19"/>
      <c r="B168" s="40" t="s">
        <v>128</v>
      </c>
      <c r="C168" s="49" t="s">
        <v>132</v>
      </c>
      <c r="D168" s="69" t="s">
        <v>7</v>
      </c>
      <c r="E168" s="71">
        <v>1</v>
      </c>
      <c r="F168" s="50"/>
      <c r="G168" s="39">
        <f t="shared" si="16"/>
        <v>0</v>
      </c>
      <c r="H168" s="38">
        <v>1</v>
      </c>
      <c r="I168" s="50"/>
      <c r="J168" s="39">
        <f t="shared" si="11"/>
        <v>0</v>
      </c>
    </row>
    <row r="169" spans="1:10" s="2" customFormat="1" ht="20.100000000000001" customHeight="1" x14ac:dyDescent="0.2">
      <c r="A169" s="19"/>
      <c r="B169" s="40" t="s">
        <v>133</v>
      </c>
      <c r="C169" s="49" t="s">
        <v>138</v>
      </c>
      <c r="D169" s="69" t="s">
        <v>1</v>
      </c>
      <c r="E169" s="71">
        <v>5</v>
      </c>
      <c r="F169" s="50"/>
      <c r="G169" s="39">
        <f t="shared" si="16"/>
        <v>0</v>
      </c>
      <c r="H169" s="38">
        <v>5</v>
      </c>
      <c r="I169" s="50"/>
      <c r="J169" s="39">
        <f t="shared" si="11"/>
        <v>0</v>
      </c>
    </row>
    <row r="170" spans="1:10" s="2" customFormat="1" ht="20.100000000000001" customHeight="1" x14ac:dyDescent="0.2">
      <c r="A170" s="19"/>
      <c r="B170" s="40" t="s">
        <v>134</v>
      </c>
      <c r="C170" s="49" t="s">
        <v>139</v>
      </c>
      <c r="D170" s="69" t="s">
        <v>1</v>
      </c>
      <c r="E170" s="71">
        <v>5</v>
      </c>
      <c r="F170" s="50"/>
      <c r="G170" s="39">
        <f t="shared" si="16"/>
        <v>0</v>
      </c>
      <c r="H170" s="38">
        <v>5</v>
      </c>
      <c r="I170" s="50"/>
      <c r="J170" s="39">
        <f t="shared" si="11"/>
        <v>0</v>
      </c>
    </row>
    <row r="171" spans="1:10" s="2" customFormat="1" ht="20.100000000000001" customHeight="1" x14ac:dyDescent="0.2">
      <c r="A171" s="19"/>
      <c r="B171" s="40" t="s">
        <v>135</v>
      </c>
      <c r="C171" s="49" t="s">
        <v>392</v>
      </c>
      <c r="D171" s="69" t="s">
        <v>7</v>
      </c>
      <c r="E171" s="71">
        <v>1</v>
      </c>
      <c r="F171" s="50"/>
      <c r="G171" s="39">
        <f t="shared" si="16"/>
        <v>0</v>
      </c>
      <c r="H171" s="38">
        <v>1</v>
      </c>
      <c r="I171" s="50"/>
      <c r="J171" s="39">
        <f t="shared" si="11"/>
        <v>0</v>
      </c>
    </row>
    <row r="172" spans="1:10" s="2" customFormat="1" ht="20.100000000000001" customHeight="1" x14ac:dyDescent="0.2">
      <c r="A172" s="19"/>
      <c r="B172" s="40" t="s">
        <v>136</v>
      </c>
      <c r="C172" s="49" t="s">
        <v>393</v>
      </c>
      <c r="D172" s="69" t="s">
        <v>7</v>
      </c>
      <c r="E172" s="71">
        <v>1</v>
      </c>
      <c r="F172" s="50"/>
      <c r="G172" s="39">
        <f t="shared" si="16"/>
        <v>0</v>
      </c>
      <c r="H172" s="38">
        <v>1</v>
      </c>
      <c r="I172" s="50"/>
      <c r="J172" s="39">
        <f t="shared" si="11"/>
        <v>0</v>
      </c>
    </row>
    <row r="173" spans="1:10" s="2" customFormat="1" ht="20.100000000000001" customHeight="1" x14ac:dyDescent="0.2">
      <c r="A173" s="19"/>
      <c r="B173" s="40" t="s">
        <v>137</v>
      </c>
      <c r="C173" s="49" t="s">
        <v>394</v>
      </c>
      <c r="D173" s="69" t="s">
        <v>7</v>
      </c>
      <c r="E173" s="71">
        <v>1</v>
      </c>
      <c r="F173" s="50"/>
      <c r="G173" s="39">
        <f t="shared" si="16"/>
        <v>0</v>
      </c>
      <c r="H173" s="38">
        <v>1</v>
      </c>
      <c r="I173" s="50"/>
      <c r="J173" s="39">
        <f t="shared" si="11"/>
        <v>0</v>
      </c>
    </row>
    <row r="174" spans="1:10" s="2" customFormat="1" ht="20.100000000000001" customHeight="1" x14ac:dyDescent="0.2">
      <c r="A174" s="19"/>
      <c r="B174" s="51">
        <v>315</v>
      </c>
      <c r="C174" s="49" t="s">
        <v>208</v>
      </c>
      <c r="D174" s="69"/>
      <c r="E174" s="71"/>
      <c r="F174" s="50"/>
      <c r="G174" s="39">
        <f t="shared" si="16"/>
        <v>0</v>
      </c>
      <c r="H174" s="38"/>
      <c r="I174" s="50"/>
      <c r="J174" s="39">
        <f t="shared" si="11"/>
        <v>0</v>
      </c>
    </row>
    <row r="175" spans="1:10" s="2" customFormat="1" ht="20.100000000000001" customHeight="1" x14ac:dyDescent="0.2">
      <c r="A175" s="19"/>
      <c r="B175" s="40" t="s">
        <v>140</v>
      </c>
      <c r="C175" s="49" t="s">
        <v>212</v>
      </c>
      <c r="D175" s="69" t="s">
        <v>10</v>
      </c>
      <c r="E175" s="71">
        <v>50</v>
      </c>
      <c r="F175" s="50"/>
      <c r="G175" s="39">
        <f t="shared" si="16"/>
        <v>0</v>
      </c>
      <c r="H175" s="38">
        <v>60</v>
      </c>
      <c r="I175" s="50"/>
      <c r="J175" s="39">
        <f t="shared" si="11"/>
        <v>0</v>
      </c>
    </row>
    <row r="176" spans="1:10" s="2" customFormat="1" ht="20.100000000000001" customHeight="1" x14ac:dyDescent="0.2">
      <c r="A176" s="19"/>
      <c r="B176" s="40" t="s">
        <v>141</v>
      </c>
      <c r="C176" s="49" t="s">
        <v>223</v>
      </c>
      <c r="D176" s="69" t="s">
        <v>9</v>
      </c>
      <c r="E176" s="71">
        <v>300</v>
      </c>
      <c r="F176" s="50"/>
      <c r="G176" s="39">
        <f t="shared" si="16"/>
        <v>0</v>
      </c>
      <c r="H176" s="38">
        <v>400</v>
      </c>
      <c r="I176" s="50"/>
      <c r="J176" s="39">
        <f t="shared" si="11"/>
        <v>0</v>
      </c>
    </row>
    <row r="177" spans="1:10" s="2" customFormat="1" ht="20.100000000000001" customHeight="1" x14ac:dyDescent="0.2">
      <c r="A177" s="19"/>
      <c r="B177" s="40" t="s">
        <v>142</v>
      </c>
      <c r="C177" s="49" t="s">
        <v>214</v>
      </c>
      <c r="D177" s="69" t="s">
        <v>174</v>
      </c>
      <c r="E177" s="71">
        <v>740</v>
      </c>
      <c r="F177" s="50"/>
      <c r="G177" s="39">
        <f t="shared" si="16"/>
        <v>0</v>
      </c>
      <c r="H177" s="38">
        <v>930</v>
      </c>
      <c r="I177" s="50"/>
      <c r="J177" s="39">
        <f t="shared" si="11"/>
        <v>0</v>
      </c>
    </row>
    <row r="178" spans="1:10" s="2" customFormat="1" ht="20.100000000000001" customHeight="1" x14ac:dyDescent="0.2">
      <c r="A178" s="19"/>
      <c r="B178" s="40" t="s">
        <v>143</v>
      </c>
      <c r="C178" s="49" t="s">
        <v>152</v>
      </c>
      <c r="D178" s="69" t="s">
        <v>174</v>
      </c>
      <c r="E178" s="71" t="s">
        <v>211</v>
      </c>
      <c r="F178" s="50"/>
      <c r="G178" s="39"/>
      <c r="H178" s="38"/>
      <c r="I178" s="50"/>
      <c r="J178" s="39"/>
    </row>
    <row r="179" spans="1:10" s="2" customFormat="1" ht="20.100000000000001" customHeight="1" x14ac:dyDescent="0.2">
      <c r="A179" s="19"/>
      <c r="B179" s="40" t="s">
        <v>144</v>
      </c>
      <c r="C179" s="49" t="s">
        <v>153</v>
      </c>
      <c r="D179" s="69" t="s">
        <v>9</v>
      </c>
      <c r="E179" s="71" t="s">
        <v>211</v>
      </c>
      <c r="F179" s="50"/>
      <c r="G179" s="39"/>
      <c r="H179" s="38"/>
      <c r="I179" s="50"/>
      <c r="J179" s="39"/>
    </row>
    <row r="180" spans="1:10" s="2" customFormat="1" ht="20.100000000000001" customHeight="1" x14ac:dyDescent="0.2">
      <c r="A180" s="19"/>
      <c r="B180" s="40" t="s">
        <v>145</v>
      </c>
      <c r="C180" s="49" t="s">
        <v>151</v>
      </c>
      <c r="D180" s="69" t="s">
        <v>9</v>
      </c>
      <c r="E180" s="71" t="s">
        <v>211</v>
      </c>
      <c r="F180" s="50"/>
      <c r="G180" s="39"/>
      <c r="H180" s="38"/>
      <c r="I180" s="50"/>
      <c r="J180" s="39"/>
    </row>
    <row r="181" spans="1:10" s="2" customFormat="1" ht="20.100000000000001" customHeight="1" x14ac:dyDescent="0.2">
      <c r="A181" s="19"/>
      <c r="B181" s="40" t="s">
        <v>146</v>
      </c>
      <c r="C181" s="49" t="s">
        <v>150</v>
      </c>
      <c r="D181" s="69" t="s">
        <v>174</v>
      </c>
      <c r="E181" s="71">
        <v>350</v>
      </c>
      <c r="F181" s="50"/>
      <c r="G181" s="39">
        <f t="shared" si="16"/>
        <v>0</v>
      </c>
      <c r="H181" s="38">
        <v>450</v>
      </c>
      <c r="I181" s="50"/>
      <c r="J181" s="39">
        <f t="shared" si="11"/>
        <v>0</v>
      </c>
    </row>
    <row r="182" spans="1:10" s="2" customFormat="1" ht="20.100000000000001" customHeight="1" x14ac:dyDescent="0.2">
      <c r="A182" s="19"/>
      <c r="B182" s="40" t="s">
        <v>147</v>
      </c>
      <c r="C182" s="49" t="s">
        <v>149</v>
      </c>
      <c r="D182" s="69" t="s">
        <v>174</v>
      </c>
      <c r="E182" s="71">
        <v>130</v>
      </c>
      <c r="F182" s="50"/>
      <c r="G182" s="39">
        <f t="shared" si="16"/>
        <v>0</v>
      </c>
      <c r="H182" s="38">
        <v>160</v>
      </c>
      <c r="I182" s="50"/>
      <c r="J182" s="39">
        <f t="shared" si="11"/>
        <v>0</v>
      </c>
    </row>
    <row r="183" spans="1:10" s="2" customFormat="1" ht="20.100000000000001" customHeight="1" x14ac:dyDescent="0.2">
      <c r="A183" s="19"/>
      <c r="B183" s="40" t="s">
        <v>213</v>
      </c>
      <c r="C183" s="49" t="s">
        <v>148</v>
      </c>
      <c r="D183" s="69" t="s">
        <v>7</v>
      </c>
      <c r="E183" s="71" t="s">
        <v>211</v>
      </c>
      <c r="F183" s="50"/>
      <c r="G183" s="39"/>
      <c r="H183" s="38"/>
      <c r="I183" s="50"/>
      <c r="J183" s="39"/>
    </row>
    <row r="184" spans="1:10" s="2" customFormat="1" ht="20.100000000000001" customHeight="1" x14ac:dyDescent="0.2">
      <c r="A184" s="19"/>
      <c r="B184" s="40" t="s">
        <v>216</v>
      </c>
      <c r="C184" s="49" t="s">
        <v>217</v>
      </c>
      <c r="D184" s="69" t="s">
        <v>10</v>
      </c>
      <c r="E184" s="71">
        <v>40</v>
      </c>
      <c r="F184" s="50"/>
      <c r="G184" s="39">
        <f t="shared" si="16"/>
        <v>0</v>
      </c>
      <c r="H184" s="38">
        <v>40</v>
      </c>
      <c r="I184" s="50"/>
      <c r="J184" s="39">
        <f t="shared" si="11"/>
        <v>0</v>
      </c>
    </row>
    <row r="185" spans="1:10" s="2" customFormat="1" ht="20.100000000000001" customHeight="1" x14ac:dyDescent="0.2">
      <c r="A185" s="19"/>
      <c r="B185" s="51">
        <v>316</v>
      </c>
      <c r="C185" s="49" t="s">
        <v>209</v>
      </c>
      <c r="D185" s="69"/>
      <c r="E185" s="71"/>
      <c r="F185" s="50"/>
      <c r="G185" s="39">
        <f t="shared" si="16"/>
        <v>0</v>
      </c>
      <c r="H185" s="38"/>
      <c r="I185" s="50"/>
      <c r="J185" s="39">
        <f t="shared" si="11"/>
        <v>0</v>
      </c>
    </row>
    <row r="186" spans="1:10" s="2" customFormat="1" ht="20.100000000000001" customHeight="1" x14ac:dyDescent="0.2">
      <c r="A186" s="19"/>
      <c r="B186" s="40" t="s">
        <v>155</v>
      </c>
      <c r="C186" s="49" t="s">
        <v>154</v>
      </c>
      <c r="D186" s="69" t="s">
        <v>174</v>
      </c>
      <c r="E186" s="71" t="s">
        <v>211</v>
      </c>
      <c r="F186" s="50"/>
      <c r="G186" s="39"/>
      <c r="H186" s="38"/>
      <c r="I186" s="50"/>
      <c r="J186" s="39"/>
    </row>
    <row r="187" spans="1:10" s="2" customFormat="1" ht="20.100000000000001" customHeight="1" x14ac:dyDescent="0.2">
      <c r="A187" s="19"/>
      <c r="B187" s="40" t="s">
        <v>156</v>
      </c>
      <c r="C187" s="49" t="s">
        <v>159</v>
      </c>
      <c r="D187" s="69" t="s">
        <v>10</v>
      </c>
      <c r="E187" s="71" t="s">
        <v>211</v>
      </c>
      <c r="F187" s="50"/>
      <c r="G187" s="39"/>
      <c r="H187" s="38"/>
      <c r="I187" s="50"/>
      <c r="J187" s="39">
        <f t="shared" si="11"/>
        <v>0</v>
      </c>
    </row>
    <row r="188" spans="1:10" s="2" customFormat="1" ht="20.100000000000001" customHeight="1" x14ac:dyDescent="0.2">
      <c r="A188" s="19"/>
      <c r="B188" s="40" t="s">
        <v>158</v>
      </c>
      <c r="C188" s="49" t="s">
        <v>160</v>
      </c>
      <c r="D188" s="69" t="s">
        <v>9</v>
      </c>
      <c r="E188" s="71" t="s">
        <v>211</v>
      </c>
      <c r="F188" s="50"/>
      <c r="G188" s="39"/>
      <c r="H188" s="38"/>
      <c r="I188" s="50"/>
      <c r="J188" s="39"/>
    </row>
    <row r="189" spans="1:10" s="2" customFormat="1" ht="20.100000000000001" customHeight="1" x14ac:dyDescent="0.2">
      <c r="A189" s="19"/>
      <c r="B189" s="40" t="s">
        <v>157</v>
      </c>
      <c r="C189" s="49" t="s">
        <v>161</v>
      </c>
      <c r="D189" s="69" t="s">
        <v>1</v>
      </c>
      <c r="E189" s="71">
        <v>9</v>
      </c>
      <c r="F189" s="50"/>
      <c r="G189" s="39">
        <f>F189*E189</f>
        <v>0</v>
      </c>
      <c r="H189" s="38">
        <v>9</v>
      </c>
      <c r="I189" s="50"/>
      <c r="J189" s="39">
        <f t="shared" si="11"/>
        <v>0</v>
      </c>
    </row>
    <row r="190" spans="1:10" s="2" customFormat="1" ht="20.100000000000001" customHeight="1" x14ac:dyDescent="0.2">
      <c r="A190" s="19"/>
      <c r="B190" s="40">
        <v>317</v>
      </c>
      <c r="C190" s="49" t="s">
        <v>402</v>
      </c>
      <c r="D190" s="69" t="s">
        <v>371</v>
      </c>
      <c r="E190" s="71" t="s">
        <v>211</v>
      </c>
      <c r="F190" s="50"/>
      <c r="G190" s="39"/>
      <c r="H190" s="38"/>
      <c r="I190" s="50"/>
      <c r="J190" s="39"/>
    </row>
    <row r="191" spans="1:10" s="2" customFormat="1" ht="20.100000000000001" customHeight="1" x14ac:dyDescent="0.2">
      <c r="A191" s="19"/>
      <c r="B191" s="40">
        <v>318</v>
      </c>
      <c r="C191" s="49" t="s">
        <v>373</v>
      </c>
      <c r="D191" s="69" t="s">
        <v>1</v>
      </c>
      <c r="E191" s="71">
        <v>1</v>
      </c>
      <c r="F191" s="50"/>
      <c r="G191" s="39"/>
      <c r="H191" s="38"/>
      <c r="I191" s="50"/>
      <c r="J191" s="39"/>
    </row>
    <row r="192" spans="1:10" s="2" customFormat="1" ht="20.100000000000001" customHeight="1" x14ac:dyDescent="0.2">
      <c r="A192" s="19"/>
      <c r="B192" s="40">
        <v>319</v>
      </c>
      <c r="C192" s="49" t="s">
        <v>395</v>
      </c>
      <c r="D192" s="69" t="s">
        <v>1</v>
      </c>
      <c r="E192" s="71">
        <v>1</v>
      </c>
      <c r="F192" s="50"/>
      <c r="G192" s="39"/>
      <c r="H192" s="38"/>
      <c r="I192" s="50"/>
      <c r="J192" s="39"/>
    </row>
    <row r="193" spans="1:11" s="2" customFormat="1" ht="20.100000000000001" customHeight="1" x14ac:dyDescent="0.2">
      <c r="A193" s="19"/>
      <c r="B193" s="40">
        <v>320</v>
      </c>
      <c r="C193" s="49" t="s">
        <v>396</v>
      </c>
      <c r="D193" s="69" t="s">
        <v>1</v>
      </c>
      <c r="E193" s="71" t="s">
        <v>211</v>
      </c>
      <c r="F193" s="50"/>
      <c r="G193" s="39"/>
      <c r="H193" s="38">
        <v>1</v>
      </c>
      <c r="I193" s="50"/>
      <c r="J193" s="39"/>
    </row>
    <row r="194" spans="1:11" s="2" customFormat="1" ht="20.100000000000001" customHeight="1" x14ac:dyDescent="0.2">
      <c r="A194" s="19"/>
      <c r="B194" s="40">
        <v>321</v>
      </c>
      <c r="C194" s="49" t="s">
        <v>374</v>
      </c>
      <c r="D194" s="69" t="s">
        <v>211</v>
      </c>
      <c r="E194" s="71"/>
      <c r="F194" s="50"/>
      <c r="G194" s="39"/>
      <c r="H194" s="38"/>
      <c r="I194" s="50"/>
      <c r="J194" s="39"/>
    </row>
    <row r="195" spans="1:11" s="1" customFormat="1" ht="20.100000000000001" customHeight="1" thickBot="1" x14ac:dyDescent="0.25">
      <c r="A195" s="5"/>
      <c r="B195" s="91" t="s">
        <v>178</v>
      </c>
      <c r="C195" s="92"/>
      <c r="D195" s="92"/>
      <c r="E195" s="92"/>
      <c r="F195" s="93"/>
      <c r="G195" s="20">
        <f>SUM(G67:G194)</f>
        <v>0</v>
      </c>
      <c r="H195" s="20"/>
      <c r="I195" s="20"/>
      <c r="J195" s="20">
        <f>SUM(J67:J194)</f>
        <v>0</v>
      </c>
    </row>
    <row r="196" spans="1:11" s="1" customFormat="1" ht="20.100000000000001" customHeight="1" thickBo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</row>
    <row r="197" spans="1:11" ht="20.100000000000001" customHeight="1" thickBot="1" x14ac:dyDescent="0.25">
      <c r="B197" s="106" t="s">
        <v>191</v>
      </c>
      <c r="C197" s="107"/>
      <c r="D197" s="107"/>
      <c r="E197" s="107"/>
      <c r="F197" s="107"/>
      <c r="G197" s="107"/>
      <c r="H197" s="107"/>
      <c r="I197" s="107"/>
      <c r="J197" s="108"/>
    </row>
    <row r="198" spans="1:11" ht="20.100000000000001" customHeight="1" thickBot="1" x14ac:dyDescent="0.25">
      <c r="B198" s="21" t="s">
        <v>0</v>
      </c>
      <c r="C198" s="22" t="s">
        <v>4</v>
      </c>
      <c r="D198" s="23" t="s">
        <v>1</v>
      </c>
      <c r="E198" s="24" t="s">
        <v>29</v>
      </c>
      <c r="F198" s="25" t="s">
        <v>3</v>
      </c>
      <c r="G198" s="26" t="s">
        <v>2</v>
      </c>
      <c r="H198" s="27" t="s">
        <v>29</v>
      </c>
      <c r="I198" s="25" t="s">
        <v>3</v>
      </c>
      <c r="J198" s="26" t="s">
        <v>2</v>
      </c>
    </row>
    <row r="199" spans="1:11" ht="20.100000000000001" customHeight="1" thickBot="1" x14ac:dyDescent="0.25">
      <c r="B199" s="28"/>
      <c r="C199" s="29"/>
      <c r="D199" s="29"/>
      <c r="E199" s="94" t="s">
        <v>199</v>
      </c>
      <c r="F199" s="95"/>
      <c r="G199" s="96"/>
      <c r="H199" s="94" t="s">
        <v>200</v>
      </c>
      <c r="I199" s="95"/>
      <c r="J199" s="96"/>
    </row>
    <row r="200" spans="1:11" s="2" customFormat="1" ht="20.100000000000001" customHeight="1" x14ac:dyDescent="0.2">
      <c r="A200" s="19"/>
      <c r="B200" s="42">
        <v>401</v>
      </c>
      <c r="C200" s="43" t="s">
        <v>210</v>
      </c>
      <c r="D200" s="73" t="s">
        <v>7</v>
      </c>
      <c r="E200" s="70">
        <v>1</v>
      </c>
      <c r="F200" s="52"/>
      <c r="G200" s="46">
        <f t="shared" ref="G200" si="17">E200*F200</f>
        <v>0</v>
      </c>
      <c r="H200" s="44">
        <v>1</v>
      </c>
      <c r="I200" s="52"/>
      <c r="J200" s="46">
        <f>I200*H200</f>
        <v>0</v>
      </c>
    </row>
    <row r="201" spans="1:11" s="2" customFormat="1" ht="20.100000000000001" customHeight="1" x14ac:dyDescent="0.2">
      <c r="A201" s="19"/>
      <c r="B201" s="31">
        <v>402</v>
      </c>
      <c r="C201" s="32" t="s">
        <v>162</v>
      </c>
      <c r="D201" s="69" t="s">
        <v>176</v>
      </c>
      <c r="E201" s="71">
        <v>2</v>
      </c>
      <c r="F201" s="48"/>
      <c r="G201" s="39">
        <f>F201*E201</f>
        <v>0</v>
      </c>
      <c r="H201" s="38">
        <v>3</v>
      </c>
      <c r="I201" s="48"/>
      <c r="J201" s="39">
        <f>I201*H201</f>
        <v>0</v>
      </c>
    </row>
    <row r="202" spans="1:11" s="2" customFormat="1" ht="20.100000000000001" customHeight="1" x14ac:dyDescent="0.2">
      <c r="A202" s="19"/>
      <c r="B202" s="31">
        <v>403</v>
      </c>
      <c r="C202" s="32" t="s">
        <v>189</v>
      </c>
      <c r="D202" s="69" t="s">
        <v>176</v>
      </c>
      <c r="E202" s="71">
        <v>2</v>
      </c>
      <c r="F202" s="48"/>
      <c r="G202" s="39">
        <f t="shared" ref="G202:G212" si="18">F202*E202</f>
        <v>0</v>
      </c>
      <c r="H202" s="38">
        <v>3</v>
      </c>
      <c r="I202" s="48"/>
      <c r="J202" s="39">
        <f t="shared" ref="J202:J213" si="19">I202*H202</f>
        <v>0</v>
      </c>
    </row>
    <row r="203" spans="1:11" s="2" customFormat="1" ht="20.100000000000001" customHeight="1" x14ac:dyDescent="0.2">
      <c r="A203" s="19"/>
      <c r="B203" s="31">
        <v>404</v>
      </c>
      <c r="C203" s="32" t="s">
        <v>190</v>
      </c>
      <c r="D203" s="69" t="s">
        <v>1</v>
      </c>
      <c r="E203" s="71">
        <v>6</v>
      </c>
      <c r="F203" s="48"/>
      <c r="G203" s="39">
        <f t="shared" si="18"/>
        <v>0</v>
      </c>
      <c r="H203" s="38">
        <v>9</v>
      </c>
      <c r="I203" s="48"/>
      <c r="J203" s="39">
        <f t="shared" si="19"/>
        <v>0</v>
      </c>
    </row>
    <row r="204" spans="1:11" s="2" customFormat="1" ht="20.100000000000001" customHeight="1" x14ac:dyDescent="0.2">
      <c r="A204" s="19"/>
      <c r="B204" s="31">
        <v>405</v>
      </c>
      <c r="C204" s="32" t="s">
        <v>163</v>
      </c>
      <c r="D204" s="69" t="s">
        <v>176</v>
      </c>
      <c r="E204" s="71">
        <v>10</v>
      </c>
      <c r="F204" s="48"/>
      <c r="G204" s="39">
        <f t="shared" si="18"/>
        <v>0</v>
      </c>
      <c r="H204" s="38">
        <v>15</v>
      </c>
      <c r="I204" s="48"/>
      <c r="J204" s="39">
        <f t="shared" si="19"/>
        <v>0</v>
      </c>
    </row>
    <row r="205" spans="1:11" s="2" customFormat="1" ht="20.100000000000001" customHeight="1" x14ac:dyDescent="0.2">
      <c r="A205" s="19"/>
      <c r="B205" s="31">
        <v>406</v>
      </c>
      <c r="C205" s="32" t="s">
        <v>164</v>
      </c>
      <c r="D205" s="69" t="s">
        <v>176</v>
      </c>
      <c r="E205" s="71">
        <v>10</v>
      </c>
      <c r="F205" s="48"/>
      <c r="G205" s="39">
        <f t="shared" si="18"/>
        <v>0</v>
      </c>
      <c r="H205" s="38">
        <v>15</v>
      </c>
      <c r="I205" s="48"/>
      <c r="J205" s="39">
        <f t="shared" si="19"/>
        <v>0</v>
      </c>
    </row>
    <row r="206" spans="1:11" s="2" customFormat="1" ht="20.100000000000001" customHeight="1" x14ac:dyDescent="0.2">
      <c r="A206" s="19"/>
      <c r="B206" s="31">
        <v>407</v>
      </c>
      <c r="C206" s="32" t="s">
        <v>165</v>
      </c>
      <c r="D206" s="69" t="s">
        <v>1</v>
      </c>
      <c r="E206" s="71">
        <v>6</v>
      </c>
      <c r="F206" s="48"/>
      <c r="G206" s="39">
        <f t="shared" si="18"/>
        <v>0</v>
      </c>
      <c r="H206" s="38">
        <v>9</v>
      </c>
      <c r="I206" s="48"/>
      <c r="J206" s="39">
        <f t="shared" si="19"/>
        <v>0</v>
      </c>
    </row>
    <row r="207" spans="1:11" s="2" customFormat="1" ht="20.100000000000001" customHeight="1" x14ac:dyDescent="0.2">
      <c r="A207" s="19"/>
      <c r="B207" s="31">
        <v>408</v>
      </c>
      <c r="C207" s="32" t="s">
        <v>166</v>
      </c>
      <c r="D207" s="69" t="s">
        <v>1</v>
      </c>
      <c r="E207" s="71">
        <v>1</v>
      </c>
      <c r="F207" s="48"/>
      <c r="G207" s="39">
        <f t="shared" si="18"/>
        <v>0</v>
      </c>
      <c r="H207" s="38">
        <v>2</v>
      </c>
      <c r="I207" s="48"/>
      <c r="J207" s="39">
        <f t="shared" si="19"/>
        <v>0</v>
      </c>
    </row>
    <row r="208" spans="1:11" s="2" customFormat="1" ht="20.100000000000001" customHeight="1" x14ac:dyDescent="0.2">
      <c r="A208" s="19"/>
      <c r="B208" s="31">
        <v>409</v>
      </c>
      <c r="C208" s="32" t="s">
        <v>167</v>
      </c>
      <c r="D208" s="69" t="s">
        <v>1</v>
      </c>
      <c r="E208" s="71">
        <v>50</v>
      </c>
      <c r="F208" s="48"/>
      <c r="G208" s="39">
        <f t="shared" si="18"/>
        <v>0</v>
      </c>
      <c r="H208" s="38">
        <v>53</v>
      </c>
      <c r="I208" s="48"/>
      <c r="J208" s="39">
        <f t="shared" si="19"/>
        <v>0</v>
      </c>
    </row>
    <row r="209" spans="1:10" s="2" customFormat="1" ht="20.100000000000001" customHeight="1" x14ac:dyDescent="0.2">
      <c r="A209" s="19"/>
      <c r="B209" s="31">
        <v>410</v>
      </c>
      <c r="C209" s="32" t="s">
        <v>168</v>
      </c>
      <c r="D209" s="69" t="s">
        <v>176</v>
      </c>
      <c r="E209" s="71">
        <v>2</v>
      </c>
      <c r="F209" s="48"/>
      <c r="G209" s="39">
        <f t="shared" si="18"/>
        <v>0</v>
      </c>
      <c r="H209" s="38">
        <v>3</v>
      </c>
      <c r="I209" s="48"/>
      <c r="J209" s="39">
        <f t="shared" si="19"/>
        <v>0</v>
      </c>
    </row>
    <row r="210" spans="1:10" s="2" customFormat="1" ht="20.100000000000001" customHeight="1" x14ac:dyDescent="0.2">
      <c r="A210" s="19"/>
      <c r="B210" s="31">
        <v>411</v>
      </c>
      <c r="C210" s="32" t="s">
        <v>169</v>
      </c>
      <c r="D210" s="69" t="s">
        <v>176</v>
      </c>
      <c r="E210" s="71">
        <v>2</v>
      </c>
      <c r="F210" s="48"/>
      <c r="G210" s="39">
        <f t="shared" si="18"/>
        <v>0</v>
      </c>
      <c r="H210" s="38">
        <v>3</v>
      </c>
      <c r="I210" s="48"/>
      <c r="J210" s="39">
        <f t="shared" si="19"/>
        <v>0</v>
      </c>
    </row>
    <row r="211" spans="1:10" s="2" customFormat="1" ht="20.100000000000001" customHeight="1" x14ac:dyDescent="0.2">
      <c r="A211" s="19"/>
      <c r="B211" s="31">
        <v>412</v>
      </c>
      <c r="C211" s="32" t="s">
        <v>170</v>
      </c>
      <c r="D211" s="69" t="s">
        <v>176</v>
      </c>
      <c r="E211" s="71">
        <v>2</v>
      </c>
      <c r="F211" s="48"/>
      <c r="G211" s="39">
        <f t="shared" si="18"/>
        <v>0</v>
      </c>
      <c r="H211" s="38">
        <v>3</v>
      </c>
      <c r="I211" s="48"/>
      <c r="J211" s="39">
        <f t="shared" si="19"/>
        <v>0</v>
      </c>
    </row>
    <row r="212" spans="1:10" s="2" customFormat="1" ht="20.100000000000001" customHeight="1" x14ac:dyDescent="0.2">
      <c r="A212" s="19"/>
      <c r="B212" s="31">
        <v>413</v>
      </c>
      <c r="C212" s="32" t="s">
        <v>171</v>
      </c>
      <c r="D212" s="69" t="s">
        <v>176</v>
      </c>
      <c r="E212" s="71">
        <v>2</v>
      </c>
      <c r="F212" s="48"/>
      <c r="G212" s="39">
        <f t="shared" si="18"/>
        <v>0</v>
      </c>
      <c r="H212" s="38">
        <v>3</v>
      </c>
      <c r="I212" s="48"/>
      <c r="J212" s="39">
        <f t="shared" si="19"/>
        <v>0</v>
      </c>
    </row>
    <row r="213" spans="1:10" s="2" customFormat="1" ht="20.100000000000001" customHeight="1" x14ac:dyDescent="0.2">
      <c r="A213" s="19"/>
      <c r="B213" s="31">
        <v>414</v>
      </c>
      <c r="C213" s="32" t="s">
        <v>172</v>
      </c>
      <c r="D213" s="69" t="s">
        <v>7</v>
      </c>
      <c r="E213" s="72">
        <v>1</v>
      </c>
      <c r="F213" s="48"/>
      <c r="G213" s="39">
        <f>E213*F213</f>
        <v>0</v>
      </c>
      <c r="H213" s="38">
        <v>1</v>
      </c>
      <c r="I213" s="48"/>
      <c r="J213" s="39">
        <f t="shared" si="19"/>
        <v>0</v>
      </c>
    </row>
    <row r="214" spans="1:10" ht="20.100000000000001" customHeight="1" thickBot="1" x14ac:dyDescent="0.25">
      <c r="B214" s="91" t="s">
        <v>177</v>
      </c>
      <c r="C214" s="92"/>
      <c r="D214" s="92"/>
      <c r="E214" s="92"/>
      <c r="F214" s="93"/>
      <c r="G214" s="20">
        <f>SUM(G200:G213)</f>
        <v>0</v>
      </c>
      <c r="H214" s="20"/>
      <c r="I214" s="20"/>
      <c r="J214" s="20">
        <f>SUM(J200:J213)</f>
        <v>0</v>
      </c>
    </row>
    <row r="215" spans="1:10" ht="20.100000000000001" customHeight="1" thickBot="1" x14ac:dyDescent="0.25">
      <c r="A215" s="3"/>
      <c r="B215" s="3"/>
      <c r="D215" s="3"/>
      <c r="E215" s="3"/>
      <c r="F215" s="3"/>
      <c r="G215" s="3"/>
      <c r="H215" s="3"/>
      <c r="I215" s="3"/>
      <c r="J215" s="3"/>
    </row>
    <row r="216" spans="1:10" ht="20.100000000000001" customHeight="1" thickBot="1" x14ac:dyDescent="0.25">
      <c r="B216" s="106" t="s">
        <v>244</v>
      </c>
      <c r="C216" s="107"/>
      <c r="D216" s="107"/>
      <c r="E216" s="107"/>
      <c r="F216" s="107"/>
      <c r="G216" s="107"/>
      <c r="H216" s="107"/>
      <c r="I216" s="107"/>
      <c r="J216" s="108"/>
    </row>
    <row r="217" spans="1:10" ht="20.100000000000001" customHeight="1" thickBot="1" x14ac:dyDescent="0.25">
      <c r="B217" s="21" t="s">
        <v>0</v>
      </c>
      <c r="C217" s="22" t="s">
        <v>4</v>
      </c>
      <c r="D217" s="23" t="s">
        <v>1</v>
      </c>
      <c r="E217" s="24" t="s">
        <v>29</v>
      </c>
      <c r="F217" s="25" t="s">
        <v>3</v>
      </c>
      <c r="G217" s="26" t="s">
        <v>2</v>
      </c>
      <c r="H217" s="27" t="s">
        <v>29</v>
      </c>
      <c r="I217" s="25" t="s">
        <v>3</v>
      </c>
      <c r="J217" s="26" t="s">
        <v>2</v>
      </c>
    </row>
    <row r="218" spans="1:10" ht="20.100000000000001" customHeight="1" thickBot="1" x14ac:dyDescent="0.25">
      <c r="B218" s="28"/>
      <c r="C218" s="29"/>
      <c r="D218" s="29"/>
      <c r="E218" s="94" t="s">
        <v>199</v>
      </c>
      <c r="F218" s="95"/>
      <c r="G218" s="96"/>
      <c r="H218" s="94" t="s">
        <v>200</v>
      </c>
      <c r="I218" s="95"/>
      <c r="J218" s="96"/>
    </row>
    <row r="219" spans="1:10" ht="20.100000000000001" customHeight="1" x14ac:dyDescent="0.2">
      <c r="B219" s="42">
        <v>501</v>
      </c>
      <c r="C219" s="32" t="s">
        <v>227</v>
      </c>
      <c r="D219" s="69" t="s">
        <v>228</v>
      </c>
      <c r="E219" s="70">
        <v>1</v>
      </c>
      <c r="F219" s="52"/>
      <c r="G219" s="46">
        <f t="shared" ref="G219:G226" si="20">F219*E219</f>
        <v>0</v>
      </c>
      <c r="H219" s="44">
        <v>1</v>
      </c>
      <c r="I219" s="52"/>
      <c r="J219" s="46">
        <f t="shared" ref="J219:J226" si="21">I219*H219</f>
        <v>0</v>
      </c>
    </row>
    <row r="220" spans="1:10" ht="20.100000000000001" customHeight="1" x14ac:dyDescent="0.2">
      <c r="B220" s="31">
        <v>502</v>
      </c>
      <c r="C220" s="32" t="s">
        <v>229</v>
      </c>
      <c r="D220" s="69" t="s">
        <v>228</v>
      </c>
      <c r="E220" s="71">
        <v>1</v>
      </c>
      <c r="F220" s="48"/>
      <c r="G220" s="39">
        <f t="shared" si="20"/>
        <v>0</v>
      </c>
      <c r="H220" s="38">
        <v>1</v>
      </c>
      <c r="I220" s="48"/>
      <c r="J220" s="39">
        <f t="shared" si="21"/>
        <v>0</v>
      </c>
    </row>
    <row r="221" spans="1:10" ht="20.100000000000001" customHeight="1" x14ac:dyDescent="0.2">
      <c r="B221" s="31">
        <v>503</v>
      </c>
      <c r="C221" s="32" t="s">
        <v>230</v>
      </c>
      <c r="D221" s="69" t="s">
        <v>1</v>
      </c>
      <c r="E221" s="71">
        <v>5</v>
      </c>
      <c r="F221" s="48"/>
      <c r="G221" s="39">
        <f t="shared" si="20"/>
        <v>0</v>
      </c>
      <c r="H221" s="38">
        <v>5</v>
      </c>
      <c r="I221" s="48"/>
      <c r="J221" s="39">
        <f t="shared" si="21"/>
        <v>0</v>
      </c>
    </row>
    <row r="222" spans="1:10" ht="20.100000000000001" customHeight="1" x14ac:dyDescent="0.2">
      <c r="B222" s="31">
        <v>504</v>
      </c>
      <c r="C222" s="32" t="s">
        <v>231</v>
      </c>
      <c r="D222" s="69" t="s">
        <v>1</v>
      </c>
      <c r="E222" s="71">
        <v>5</v>
      </c>
      <c r="F222" s="48"/>
      <c r="G222" s="39">
        <f t="shared" si="20"/>
        <v>0</v>
      </c>
      <c r="H222" s="38">
        <v>5</v>
      </c>
      <c r="I222" s="48"/>
      <c r="J222" s="39">
        <f t="shared" si="21"/>
        <v>0</v>
      </c>
    </row>
    <row r="223" spans="1:10" ht="20.100000000000001" customHeight="1" x14ac:dyDescent="0.2">
      <c r="B223" s="31">
        <v>505</v>
      </c>
      <c r="C223" s="32" t="s">
        <v>232</v>
      </c>
      <c r="D223" s="69" t="s">
        <v>228</v>
      </c>
      <c r="E223" s="71">
        <v>1</v>
      </c>
      <c r="F223" s="48"/>
      <c r="G223" s="39">
        <f t="shared" si="20"/>
        <v>0</v>
      </c>
      <c r="H223" s="38">
        <v>1</v>
      </c>
      <c r="I223" s="48"/>
      <c r="J223" s="39">
        <f t="shared" si="21"/>
        <v>0</v>
      </c>
    </row>
    <row r="224" spans="1:10" ht="20.100000000000001" customHeight="1" x14ac:dyDescent="0.2">
      <c r="B224" s="31">
        <v>506</v>
      </c>
      <c r="C224" s="32" t="s">
        <v>233</v>
      </c>
      <c r="D224" s="69" t="s">
        <v>228</v>
      </c>
      <c r="E224" s="71">
        <v>1</v>
      </c>
      <c r="F224" s="48"/>
      <c r="G224" s="39">
        <f t="shared" si="20"/>
        <v>0</v>
      </c>
      <c r="H224" s="38">
        <v>1</v>
      </c>
      <c r="I224" s="48"/>
      <c r="J224" s="39">
        <f t="shared" si="21"/>
        <v>0</v>
      </c>
    </row>
    <row r="225" spans="1:10" ht="20.100000000000001" customHeight="1" x14ac:dyDescent="0.2">
      <c r="B225" s="31">
        <v>507</v>
      </c>
      <c r="C225" s="32" t="s">
        <v>234</v>
      </c>
      <c r="D225" s="69" t="s">
        <v>228</v>
      </c>
      <c r="E225" s="71">
        <v>1</v>
      </c>
      <c r="F225" s="48"/>
      <c r="G225" s="39">
        <f t="shared" si="20"/>
        <v>0</v>
      </c>
      <c r="H225" s="38">
        <v>1</v>
      </c>
      <c r="I225" s="48"/>
      <c r="J225" s="39">
        <f t="shared" si="21"/>
        <v>0</v>
      </c>
    </row>
    <row r="226" spans="1:10" ht="20.100000000000001" customHeight="1" x14ac:dyDescent="0.2">
      <c r="B226" s="31">
        <v>508</v>
      </c>
      <c r="C226" s="32" t="s">
        <v>235</v>
      </c>
      <c r="D226" s="69" t="s">
        <v>228</v>
      </c>
      <c r="E226" s="72">
        <v>1</v>
      </c>
      <c r="F226" s="48"/>
      <c r="G226" s="39">
        <f t="shared" si="20"/>
        <v>0</v>
      </c>
      <c r="H226" s="38">
        <v>1</v>
      </c>
      <c r="I226" s="48"/>
      <c r="J226" s="39">
        <f t="shared" si="21"/>
        <v>0</v>
      </c>
    </row>
    <row r="227" spans="1:10" ht="20.100000000000001" customHeight="1" thickBot="1" x14ac:dyDescent="0.25">
      <c r="B227" s="91" t="s">
        <v>298</v>
      </c>
      <c r="C227" s="92"/>
      <c r="D227" s="92"/>
      <c r="E227" s="92"/>
      <c r="F227" s="93"/>
      <c r="G227" s="20">
        <f>SUM(G219:G226)</f>
        <v>0</v>
      </c>
      <c r="H227" s="20"/>
      <c r="I227" s="20"/>
      <c r="J227" s="20">
        <f>SUM(J219:J226)</f>
        <v>0</v>
      </c>
    </row>
    <row r="228" spans="1:10" ht="20.100000000000001" customHeight="1" thickBot="1" x14ac:dyDescent="0.25">
      <c r="A228" s="3"/>
      <c r="B228" s="3"/>
      <c r="D228" s="3"/>
      <c r="E228" s="3"/>
      <c r="F228" s="3"/>
      <c r="G228" s="3"/>
      <c r="H228" s="3"/>
      <c r="I228" s="3"/>
      <c r="J228" s="3"/>
    </row>
    <row r="229" spans="1:10" ht="20.100000000000001" customHeight="1" thickBot="1" x14ac:dyDescent="0.25">
      <c r="A229" s="3"/>
      <c r="B229" s="106" t="s">
        <v>225</v>
      </c>
      <c r="C229" s="107"/>
      <c r="D229" s="107"/>
      <c r="E229" s="107"/>
      <c r="F229" s="107"/>
      <c r="G229" s="107"/>
      <c r="H229" s="107"/>
      <c r="I229" s="107"/>
      <c r="J229" s="108"/>
    </row>
    <row r="230" spans="1:10" ht="20.100000000000001" customHeight="1" thickBot="1" x14ac:dyDescent="0.25">
      <c r="A230" s="3"/>
      <c r="B230" s="21" t="s">
        <v>0</v>
      </c>
      <c r="C230" s="22" t="s">
        <v>4</v>
      </c>
      <c r="D230" s="23" t="s">
        <v>1</v>
      </c>
      <c r="E230" s="24" t="s">
        <v>29</v>
      </c>
      <c r="F230" s="25" t="s">
        <v>3</v>
      </c>
      <c r="G230" s="26" t="s">
        <v>2</v>
      </c>
      <c r="H230" s="27" t="s">
        <v>29</v>
      </c>
      <c r="I230" s="25" t="s">
        <v>3</v>
      </c>
      <c r="J230" s="26" t="s">
        <v>2</v>
      </c>
    </row>
    <row r="231" spans="1:10" ht="20.100000000000001" customHeight="1" thickBot="1" x14ac:dyDescent="0.25">
      <c r="A231" s="3"/>
      <c r="B231" s="28"/>
      <c r="C231" s="29"/>
      <c r="D231" s="29"/>
      <c r="E231" s="94" t="s">
        <v>199</v>
      </c>
      <c r="F231" s="95"/>
      <c r="G231" s="96"/>
      <c r="H231" s="94" t="s">
        <v>200</v>
      </c>
      <c r="I231" s="95"/>
      <c r="J231" s="96"/>
    </row>
    <row r="232" spans="1:10" ht="20.100000000000001" customHeight="1" x14ac:dyDescent="0.2">
      <c r="A232" s="3"/>
      <c r="B232" s="42">
        <v>601</v>
      </c>
      <c r="C232" s="43" t="s">
        <v>236</v>
      </c>
      <c r="D232" s="73" t="s">
        <v>1</v>
      </c>
      <c r="E232" s="70">
        <v>1</v>
      </c>
      <c r="F232" s="52"/>
      <c r="G232" s="46">
        <f t="shared" ref="G232" si="22">E232*F232</f>
        <v>0</v>
      </c>
      <c r="H232" s="44">
        <v>1</v>
      </c>
      <c r="I232" s="52"/>
      <c r="J232" s="46">
        <f>I232*H232</f>
        <v>0</v>
      </c>
    </row>
    <row r="233" spans="1:10" ht="20.100000000000001" customHeight="1" x14ac:dyDescent="0.2">
      <c r="A233" s="3"/>
      <c r="B233" s="31">
        <v>602</v>
      </c>
      <c r="C233" s="32" t="s">
        <v>237</v>
      </c>
      <c r="D233" s="69" t="s">
        <v>1</v>
      </c>
      <c r="E233" s="71">
        <v>2</v>
      </c>
      <c r="F233" s="48"/>
      <c r="G233" s="39">
        <f>F233*E233</f>
        <v>0</v>
      </c>
      <c r="H233" s="38">
        <v>2</v>
      </c>
      <c r="I233" s="48"/>
      <c r="J233" s="39">
        <f>I233*H233</f>
        <v>0</v>
      </c>
    </row>
    <row r="234" spans="1:10" ht="20.100000000000001" customHeight="1" x14ac:dyDescent="0.2">
      <c r="A234" s="3"/>
      <c r="B234" s="31">
        <v>603</v>
      </c>
      <c r="C234" s="32" t="s">
        <v>238</v>
      </c>
      <c r="D234" s="69" t="s">
        <v>1</v>
      </c>
      <c r="E234" s="71">
        <v>3</v>
      </c>
      <c r="F234" s="48"/>
      <c r="G234" s="39">
        <f t="shared" ref="G234:G238" si="23">F234*E234</f>
        <v>0</v>
      </c>
      <c r="H234" s="38">
        <v>3</v>
      </c>
      <c r="I234" s="48"/>
      <c r="J234" s="39">
        <f t="shared" ref="J234:J238" si="24">I234*H234</f>
        <v>0</v>
      </c>
    </row>
    <row r="235" spans="1:10" ht="20.100000000000001" customHeight="1" x14ac:dyDescent="0.2">
      <c r="A235" s="3"/>
      <c r="B235" s="31">
        <v>604</v>
      </c>
      <c r="C235" s="32" t="s">
        <v>239</v>
      </c>
      <c r="D235" s="69" t="s">
        <v>1</v>
      </c>
      <c r="E235" s="71">
        <v>2</v>
      </c>
      <c r="F235" s="48"/>
      <c r="G235" s="39">
        <f t="shared" si="23"/>
        <v>0</v>
      </c>
      <c r="H235" s="38">
        <v>2</v>
      </c>
      <c r="I235" s="48"/>
      <c r="J235" s="39">
        <f t="shared" si="24"/>
        <v>0</v>
      </c>
    </row>
    <row r="236" spans="1:10" ht="20.100000000000001" customHeight="1" x14ac:dyDescent="0.2">
      <c r="A236" s="3"/>
      <c r="B236" s="31">
        <v>605</v>
      </c>
      <c r="C236" s="32" t="s">
        <v>240</v>
      </c>
      <c r="D236" s="69" t="s">
        <v>1</v>
      </c>
      <c r="E236" s="71">
        <v>3</v>
      </c>
      <c r="F236" s="48"/>
      <c r="G236" s="39">
        <f t="shared" si="23"/>
        <v>0</v>
      </c>
      <c r="H236" s="38">
        <v>3</v>
      </c>
      <c r="I236" s="48"/>
      <c r="J236" s="39">
        <f t="shared" si="24"/>
        <v>0</v>
      </c>
    </row>
    <row r="237" spans="1:10" ht="20.100000000000001" customHeight="1" x14ac:dyDescent="0.2">
      <c r="A237" s="3"/>
      <c r="B237" s="31">
        <v>606</v>
      </c>
      <c r="C237" s="32" t="s">
        <v>241</v>
      </c>
      <c r="D237" s="69" t="s">
        <v>242</v>
      </c>
      <c r="E237" s="71">
        <v>1</v>
      </c>
      <c r="F237" s="48"/>
      <c r="G237" s="39">
        <f t="shared" si="23"/>
        <v>0</v>
      </c>
      <c r="H237" s="38">
        <v>1</v>
      </c>
      <c r="I237" s="48"/>
      <c r="J237" s="39">
        <f t="shared" si="24"/>
        <v>0</v>
      </c>
    </row>
    <row r="238" spans="1:10" ht="20.100000000000001" customHeight="1" x14ac:dyDescent="0.2">
      <c r="A238" s="3"/>
      <c r="B238" s="31">
        <v>607</v>
      </c>
      <c r="C238" s="32" t="s">
        <v>243</v>
      </c>
      <c r="D238" s="69" t="s">
        <v>1</v>
      </c>
      <c r="E238" s="72">
        <v>2</v>
      </c>
      <c r="F238" s="48"/>
      <c r="G238" s="39">
        <f t="shared" si="23"/>
        <v>0</v>
      </c>
      <c r="H238" s="38">
        <v>2</v>
      </c>
      <c r="I238" s="48"/>
      <c r="J238" s="39">
        <f t="shared" si="24"/>
        <v>0</v>
      </c>
    </row>
    <row r="239" spans="1:10" ht="20.100000000000001" customHeight="1" thickBot="1" x14ac:dyDescent="0.25">
      <c r="A239" s="3"/>
      <c r="B239" s="91" t="s">
        <v>297</v>
      </c>
      <c r="C239" s="92"/>
      <c r="D239" s="92"/>
      <c r="E239" s="92"/>
      <c r="F239" s="93"/>
      <c r="G239" s="20">
        <f>SUM(G232:G238)</f>
        <v>0</v>
      </c>
      <c r="H239" s="20"/>
      <c r="I239" s="20"/>
      <c r="J239" s="20">
        <f>SUM(J232:J238)</f>
        <v>0</v>
      </c>
    </row>
    <row r="240" spans="1:10" ht="20.100000000000001" customHeight="1" thickBot="1" x14ac:dyDescent="0.25">
      <c r="A240" s="3"/>
      <c r="B240" s="3"/>
      <c r="D240" s="3"/>
      <c r="E240" s="3"/>
      <c r="F240" s="3"/>
      <c r="G240" s="3"/>
      <c r="H240" s="3"/>
      <c r="I240" s="3"/>
      <c r="J240" s="3"/>
    </row>
    <row r="241" spans="1:10" ht="20.100000000000001" customHeight="1" thickBot="1" x14ac:dyDescent="0.25">
      <c r="A241" s="3"/>
      <c r="B241" s="106" t="s">
        <v>245</v>
      </c>
      <c r="C241" s="107"/>
      <c r="D241" s="107"/>
      <c r="E241" s="107"/>
      <c r="F241" s="107"/>
      <c r="G241" s="107"/>
      <c r="H241" s="107"/>
      <c r="I241" s="107"/>
      <c r="J241" s="108"/>
    </row>
    <row r="242" spans="1:10" ht="20.100000000000001" customHeight="1" thickBot="1" x14ac:dyDescent="0.25">
      <c r="A242" s="3"/>
      <c r="B242" s="21" t="s">
        <v>0</v>
      </c>
      <c r="C242" s="22" t="s">
        <v>4</v>
      </c>
      <c r="D242" s="23" t="s">
        <v>1</v>
      </c>
      <c r="E242" s="24" t="s">
        <v>29</v>
      </c>
      <c r="F242" s="25" t="s">
        <v>3</v>
      </c>
      <c r="G242" s="26" t="s">
        <v>2</v>
      </c>
      <c r="H242" s="27" t="s">
        <v>29</v>
      </c>
      <c r="I242" s="25" t="s">
        <v>3</v>
      </c>
      <c r="J242" s="26" t="s">
        <v>2</v>
      </c>
    </row>
    <row r="243" spans="1:10" ht="20.100000000000001" customHeight="1" thickBot="1" x14ac:dyDescent="0.25">
      <c r="A243" s="3"/>
      <c r="B243" s="28"/>
      <c r="C243" s="29"/>
      <c r="D243" s="29"/>
      <c r="E243" s="94" t="s">
        <v>199</v>
      </c>
      <c r="F243" s="95"/>
      <c r="G243" s="96"/>
      <c r="H243" s="94" t="s">
        <v>200</v>
      </c>
      <c r="I243" s="95"/>
      <c r="J243" s="96"/>
    </row>
    <row r="244" spans="1:10" ht="20.100000000000001" customHeight="1" x14ac:dyDescent="0.2">
      <c r="A244" s="3"/>
      <c r="B244" s="42">
        <v>701</v>
      </c>
      <c r="C244" s="43" t="s">
        <v>227</v>
      </c>
      <c r="D244" s="73" t="s">
        <v>228</v>
      </c>
      <c r="E244" s="70">
        <v>1</v>
      </c>
      <c r="F244" s="52"/>
      <c r="G244" s="46">
        <f t="shared" ref="G244" si="25">E244*F244</f>
        <v>0</v>
      </c>
      <c r="H244" s="44">
        <v>1</v>
      </c>
      <c r="I244" s="52"/>
      <c r="J244" s="46">
        <f>I244*H244</f>
        <v>0</v>
      </c>
    </row>
    <row r="245" spans="1:10" ht="20.100000000000001" customHeight="1" x14ac:dyDescent="0.2">
      <c r="A245" s="3"/>
      <c r="B245" s="31">
        <v>702</v>
      </c>
      <c r="C245" s="32" t="s">
        <v>246</v>
      </c>
      <c r="D245" s="69" t="s">
        <v>228</v>
      </c>
      <c r="E245" s="71">
        <v>1</v>
      </c>
      <c r="F245" s="48"/>
      <c r="G245" s="39">
        <f>F245*E245</f>
        <v>0</v>
      </c>
      <c r="H245" s="38">
        <v>1</v>
      </c>
      <c r="I245" s="48"/>
      <c r="J245" s="39">
        <f>I245*H245</f>
        <v>0</v>
      </c>
    </row>
    <row r="246" spans="1:10" ht="20.100000000000001" customHeight="1" x14ac:dyDescent="0.2">
      <c r="A246" s="3"/>
      <c r="B246" s="31">
        <v>703</v>
      </c>
      <c r="C246" s="32" t="s">
        <v>247</v>
      </c>
      <c r="D246" s="69" t="s">
        <v>228</v>
      </c>
      <c r="E246" s="71">
        <v>1</v>
      </c>
      <c r="F246" s="48"/>
      <c r="G246" s="39">
        <f t="shared" ref="G246:G251" si="26">F246*E246</f>
        <v>0</v>
      </c>
      <c r="H246" s="38">
        <v>1</v>
      </c>
      <c r="I246" s="48"/>
      <c r="J246" s="39">
        <f t="shared" ref="J246:J251" si="27">I246*H246</f>
        <v>0</v>
      </c>
    </row>
    <row r="247" spans="1:10" ht="20.100000000000001" customHeight="1" x14ac:dyDescent="0.2">
      <c r="A247" s="3"/>
      <c r="B247" s="31">
        <v>704</v>
      </c>
      <c r="C247" s="32" t="s">
        <v>248</v>
      </c>
      <c r="D247" s="69" t="s">
        <v>228</v>
      </c>
      <c r="E247" s="71">
        <v>1</v>
      </c>
      <c r="F247" s="48"/>
      <c r="G247" s="39">
        <f t="shared" si="26"/>
        <v>0</v>
      </c>
      <c r="H247" s="38">
        <v>1</v>
      </c>
      <c r="I247" s="48"/>
      <c r="J247" s="39">
        <f t="shared" si="27"/>
        <v>0</v>
      </c>
    </row>
    <row r="248" spans="1:10" ht="20.100000000000001" customHeight="1" x14ac:dyDescent="0.2">
      <c r="A248" s="3"/>
      <c r="B248" s="31">
        <v>705</v>
      </c>
      <c r="C248" s="32" t="s">
        <v>249</v>
      </c>
      <c r="D248" s="69" t="s">
        <v>228</v>
      </c>
      <c r="E248" s="71">
        <v>1</v>
      </c>
      <c r="F248" s="48"/>
      <c r="G248" s="39">
        <f t="shared" si="26"/>
        <v>0</v>
      </c>
      <c r="H248" s="38">
        <v>1</v>
      </c>
      <c r="I248" s="48"/>
      <c r="J248" s="39">
        <f t="shared" si="27"/>
        <v>0</v>
      </c>
    </row>
    <row r="249" spans="1:10" ht="20.100000000000001" customHeight="1" x14ac:dyDescent="0.2">
      <c r="A249" s="3"/>
      <c r="B249" s="31">
        <v>706</v>
      </c>
      <c r="C249" s="32" t="s">
        <v>250</v>
      </c>
      <c r="D249" s="69" t="s">
        <v>228</v>
      </c>
      <c r="E249" s="71">
        <v>1</v>
      </c>
      <c r="F249" s="48"/>
      <c r="G249" s="39">
        <f t="shared" si="26"/>
        <v>0</v>
      </c>
      <c r="H249" s="38">
        <v>1</v>
      </c>
      <c r="I249" s="48"/>
      <c r="J249" s="39">
        <f t="shared" si="27"/>
        <v>0</v>
      </c>
    </row>
    <row r="250" spans="1:10" ht="20.100000000000001" customHeight="1" x14ac:dyDescent="0.2">
      <c r="A250" s="3"/>
      <c r="B250" s="31">
        <v>707</v>
      </c>
      <c r="C250" s="32" t="s">
        <v>234</v>
      </c>
      <c r="D250" s="69" t="s">
        <v>228</v>
      </c>
      <c r="E250" s="71">
        <v>1</v>
      </c>
      <c r="F250" s="48"/>
      <c r="G250" s="39">
        <f t="shared" si="26"/>
        <v>0</v>
      </c>
      <c r="H250" s="38">
        <v>1</v>
      </c>
      <c r="I250" s="48"/>
      <c r="J250" s="39">
        <f t="shared" si="27"/>
        <v>0</v>
      </c>
    </row>
    <row r="251" spans="1:10" ht="20.100000000000001" customHeight="1" x14ac:dyDescent="0.2">
      <c r="A251" s="3"/>
      <c r="B251" s="31">
        <v>708</v>
      </c>
      <c r="C251" s="32" t="s">
        <v>235</v>
      </c>
      <c r="D251" s="69" t="s">
        <v>228</v>
      </c>
      <c r="E251" s="72">
        <v>1</v>
      </c>
      <c r="F251" s="48"/>
      <c r="G251" s="39">
        <f t="shared" si="26"/>
        <v>0</v>
      </c>
      <c r="H251" s="38">
        <v>1</v>
      </c>
      <c r="I251" s="48"/>
      <c r="J251" s="39">
        <f t="shared" si="27"/>
        <v>0</v>
      </c>
    </row>
    <row r="252" spans="1:10" ht="20.100000000000001" customHeight="1" thickBot="1" x14ac:dyDescent="0.25">
      <c r="A252" s="3"/>
      <c r="B252" s="91" t="s">
        <v>296</v>
      </c>
      <c r="C252" s="92"/>
      <c r="D252" s="92"/>
      <c r="E252" s="92"/>
      <c r="F252" s="93"/>
      <c r="G252" s="20">
        <f>SUM(G244:G251)</f>
        <v>0</v>
      </c>
      <c r="H252" s="20"/>
      <c r="I252" s="20"/>
      <c r="J252" s="20">
        <f>SUM(J244:J251)</f>
        <v>0</v>
      </c>
    </row>
    <row r="253" spans="1:10" ht="20.100000000000001" customHeight="1" thickBot="1" x14ac:dyDescent="0.25">
      <c r="A253" s="3"/>
      <c r="B253" s="3"/>
      <c r="D253" s="3"/>
      <c r="E253" s="3"/>
      <c r="F253" s="3"/>
      <c r="G253" s="3"/>
      <c r="H253" s="3"/>
      <c r="I253" s="3"/>
      <c r="J253" s="3"/>
    </row>
    <row r="254" spans="1:10" ht="20.100000000000001" customHeight="1" thickBot="1" x14ac:dyDescent="0.25">
      <c r="A254" s="3"/>
      <c r="B254" s="106" t="s">
        <v>226</v>
      </c>
      <c r="C254" s="107"/>
      <c r="D254" s="107"/>
      <c r="E254" s="107"/>
      <c r="F254" s="107"/>
      <c r="G254" s="107"/>
      <c r="H254" s="107"/>
      <c r="I254" s="107"/>
      <c r="J254" s="108"/>
    </row>
    <row r="255" spans="1:10" ht="20.100000000000001" customHeight="1" thickBot="1" x14ac:dyDescent="0.25">
      <c r="A255" s="3"/>
      <c r="B255" s="21" t="s">
        <v>0</v>
      </c>
      <c r="C255" s="22" t="s">
        <v>4</v>
      </c>
      <c r="D255" s="23" t="s">
        <v>1</v>
      </c>
      <c r="E255" s="24" t="s">
        <v>29</v>
      </c>
      <c r="F255" s="25" t="s">
        <v>3</v>
      </c>
      <c r="G255" s="26" t="s">
        <v>2</v>
      </c>
      <c r="H255" s="27" t="s">
        <v>29</v>
      </c>
      <c r="I255" s="25" t="s">
        <v>3</v>
      </c>
      <c r="J255" s="26" t="s">
        <v>2</v>
      </c>
    </row>
    <row r="256" spans="1:10" ht="20.100000000000001" customHeight="1" thickBot="1" x14ac:dyDescent="0.25">
      <c r="A256" s="3"/>
      <c r="B256" s="28"/>
      <c r="C256" s="29"/>
      <c r="D256" s="29"/>
      <c r="E256" s="94" t="s">
        <v>199</v>
      </c>
      <c r="F256" s="95"/>
      <c r="G256" s="96"/>
      <c r="H256" s="94" t="s">
        <v>200</v>
      </c>
      <c r="I256" s="95"/>
      <c r="J256" s="96"/>
    </row>
    <row r="257" spans="1:10" ht="20.100000000000001" customHeight="1" x14ac:dyDescent="0.2">
      <c r="A257" s="3"/>
      <c r="B257" s="31"/>
      <c r="C257" s="54" t="s">
        <v>252</v>
      </c>
      <c r="D257" s="69"/>
      <c r="E257" s="70"/>
      <c r="F257" s="48"/>
      <c r="G257" s="39"/>
      <c r="H257" s="38"/>
      <c r="I257" s="48"/>
      <c r="J257" s="39"/>
    </row>
    <row r="258" spans="1:10" ht="20.100000000000001" customHeight="1" x14ac:dyDescent="0.2">
      <c r="A258" s="3"/>
      <c r="B258" s="31">
        <v>801</v>
      </c>
      <c r="C258" s="32" t="s">
        <v>253</v>
      </c>
      <c r="D258" s="69" t="s">
        <v>254</v>
      </c>
      <c r="E258" s="71">
        <v>2</v>
      </c>
      <c r="F258" s="48"/>
      <c r="G258" s="39">
        <f>F258*E258</f>
        <v>0</v>
      </c>
      <c r="H258" s="38">
        <v>2</v>
      </c>
      <c r="I258" s="48"/>
      <c r="J258" s="39">
        <f>I258*H258</f>
        <v>0</v>
      </c>
    </row>
    <row r="259" spans="1:10" ht="20.100000000000001" customHeight="1" x14ac:dyDescent="0.2">
      <c r="A259" s="3"/>
      <c r="B259" s="31">
        <v>802</v>
      </c>
      <c r="C259" s="32" t="s">
        <v>255</v>
      </c>
      <c r="D259" s="69" t="s">
        <v>254</v>
      </c>
      <c r="E259" s="71">
        <v>1</v>
      </c>
      <c r="F259" s="48"/>
      <c r="G259" s="39">
        <f t="shared" ref="G259:G301" si="28">F259*E259</f>
        <v>0</v>
      </c>
      <c r="H259" s="38">
        <v>1</v>
      </c>
      <c r="I259" s="48"/>
      <c r="J259" s="39">
        <f t="shared" ref="J259:J301" si="29">I259*H259</f>
        <v>0</v>
      </c>
    </row>
    <row r="260" spans="1:10" ht="20.100000000000001" customHeight="1" x14ac:dyDescent="0.2">
      <c r="A260" s="3"/>
      <c r="B260" s="31">
        <v>803</v>
      </c>
      <c r="C260" s="32" t="s">
        <v>256</v>
      </c>
      <c r="D260" s="69" t="s">
        <v>1</v>
      </c>
      <c r="E260" s="71">
        <v>1</v>
      </c>
      <c r="F260" s="48"/>
      <c r="G260" s="39">
        <f t="shared" si="28"/>
        <v>0</v>
      </c>
      <c r="H260" s="38">
        <v>1</v>
      </c>
      <c r="I260" s="48"/>
      <c r="J260" s="39">
        <f t="shared" si="29"/>
        <v>0</v>
      </c>
    </row>
    <row r="261" spans="1:10" ht="20.100000000000001" customHeight="1" x14ac:dyDescent="0.2">
      <c r="A261" s="3"/>
      <c r="B261" s="31">
        <v>804</v>
      </c>
      <c r="C261" s="32" t="s">
        <v>257</v>
      </c>
      <c r="D261" s="69" t="s">
        <v>1</v>
      </c>
      <c r="E261" s="71">
        <v>1</v>
      </c>
      <c r="F261" s="48"/>
      <c r="G261" s="39">
        <f t="shared" si="28"/>
        <v>0</v>
      </c>
      <c r="H261" s="38">
        <v>1</v>
      </c>
      <c r="I261" s="48"/>
      <c r="J261" s="39">
        <f t="shared" si="29"/>
        <v>0</v>
      </c>
    </row>
    <row r="262" spans="1:10" ht="20.100000000000001" customHeight="1" x14ac:dyDescent="0.2">
      <c r="A262" s="3"/>
      <c r="B262" s="31">
        <v>805</v>
      </c>
      <c r="C262" s="32" t="s">
        <v>258</v>
      </c>
      <c r="D262" s="69" t="s">
        <v>1</v>
      </c>
      <c r="E262" s="71">
        <v>1</v>
      </c>
      <c r="F262" s="48"/>
      <c r="G262" s="39">
        <f t="shared" si="28"/>
        <v>0</v>
      </c>
      <c r="H262" s="38">
        <v>1</v>
      </c>
      <c r="I262" s="48"/>
      <c r="J262" s="39">
        <f t="shared" si="29"/>
        <v>0</v>
      </c>
    </row>
    <row r="263" spans="1:10" ht="20.100000000000001" customHeight="1" x14ac:dyDescent="0.2">
      <c r="A263" s="3"/>
      <c r="B263" s="31">
        <v>806</v>
      </c>
      <c r="C263" s="32" t="s">
        <v>259</v>
      </c>
      <c r="D263" s="69" t="s">
        <v>1</v>
      </c>
      <c r="E263" s="71">
        <v>3</v>
      </c>
      <c r="F263" s="48"/>
      <c r="G263" s="39">
        <f t="shared" si="28"/>
        <v>0</v>
      </c>
      <c r="H263" s="38">
        <v>3</v>
      </c>
      <c r="I263" s="48"/>
      <c r="J263" s="39">
        <f t="shared" si="29"/>
        <v>0</v>
      </c>
    </row>
    <row r="264" spans="1:10" ht="20.100000000000001" customHeight="1" x14ac:dyDescent="0.2">
      <c r="A264" s="3"/>
      <c r="B264" s="31">
        <v>807</v>
      </c>
      <c r="C264" s="32" t="s">
        <v>260</v>
      </c>
      <c r="D264" s="69" t="s">
        <v>1</v>
      </c>
      <c r="E264" s="71">
        <v>6</v>
      </c>
      <c r="F264" s="48"/>
      <c r="G264" s="39">
        <f t="shared" si="28"/>
        <v>0</v>
      </c>
      <c r="H264" s="38">
        <v>6</v>
      </c>
      <c r="I264" s="48"/>
      <c r="J264" s="39">
        <f t="shared" si="29"/>
        <v>0</v>
      </c>
    </row>
    <row r="265" spans="1:10" ht="20.100000000000001" customHeight="1" x14ac:dyDescent="0.2">
      <c r="A265" s="3"/>
      <c r="B265" s="31">
        <v>808</v>
      </c>
      <c r="C265" s="32" t="s">
        <v>261</v>
      </c>
      <c r="D265" s="69" t="s">
        <v>1</v>
      </c>
      <c r="E265" s="71">
        <v>1</v>
      </c>
      <c r="F265" s="48"/>
      <c r="G265" s="39">
        <f t="shared" si="28"/>
        <v>0</v>
      </c>
      <c r="H265" s="38">
        <v>1</v>
      </c>
      <c r="I265" s="48"/>
      <c r="J265" s="39">
        <f t="shared" si="29"/>
        <v>0</v>
      </c>
    </row>
    <row r="266" spans="1:10" ht="20.100000000000001" customHeight="1" x14ac:dyDescent="0.2">
      <c r="A266" s="3"/>
      <c r="B266" s="88">
        <v>809</v>
      </c>
      <c r="C266" s="87" t="s">
        <v>398</v>
      </c>
      <c r="D266" s="89" t="s">
        <v>1</v>
      </c>
      <c r="E266" s="90">
        <v>1</v>
      </c>
      <c r="F266" s="84"/>
      <c r="G266" s="83"/>
      <c r="H266" s="82">
        <v>1</v>
      </c>
      <c r="I266" s="84"/>
      <c r="J266" s="83">
        <f t="shared" si="29"/>
        <v>0</v>
      </c>
    </row>
    <row r="267" spans="1:10" ht="20.100000000000001" customHeight="1" x14ac:dyDescent="0.2">
      <c r="A267" s="3"/>
      <c r="B267" s="88">
        <v>810</v>
      </c>
      <c r="C267" s="87" t="s">
        <v>399</v>
      </c>
      <c r="D267" s="89" t="s">
        <v>1</v>
      </c>
      <c r="E267" s="90">
        <v>1</v>
      </c>
      <c r="F267" s="84"/>
      <c r="G267" s="83"/>
      <c r="H267" s="82">
        <v>1</v>
      </c>
      <c r="I267" s="84"/>
      <c r="J267" s="83">
        <f t="shared" si="29"/>
        <v>0</v>
      </c>
    </row>
    <row r="268" spans="1:10" ht="20.100000000000001" customHeight="1" x14ac:dyDescent="0.2">
      <c r="A268" s="3"/>
      <c r="B268" s="31"/>
      <c r="C268" s="54" t="s">
        <v>262</v>
      </c>
      <c r="D268" s="69"/>
      <c r="E268" s="71"/>
      <c r="F268" s="48"/>
      <c r="G268" s="39">
        <f t="shared" si="28"/>
        <v>0</v>
      </c>
      <c r="H268" s="38"/>
      <c r="I268" s="48"/>
      <c r="J268" s="39"/>
    </row>
    <row r="269" spans="1:10" ht="20.100000000000001" customHeight="1" x14ac:dyDescent="0.2">
      <c r="A269" s="3"/>
      <c r="B269" s="31">
        <v>811</v>
      </c>
      <c r="C269" s="32" t="s">
        <v>263</v>
      </c>
      <c r="D269" s="69" t="s">
        <v>215</v>
      </c>
      <c r="E269" s="71">
        <v>670</v>
      </c>
      <c r="F269" s="48"/>
      <c r="G269" s="39">
        <f t="shared" si="28"/>
        <v>0</v>
      </c>
      <c r="H269" s="38">
        <v>670</v>
      </c>
      <c r="I269" s="48"/>
      <c r="J269" s="39">
        <f t="shared" si="29"/>
        <v>0</v>
      </c>
    </row>
    <row r="270" spans="1:10" ht="20.100000000000001" customHeight="1" x14ac:dyDescent="0.2">
      <c r="A270" s="3"/>
      <c r="B270" s="31">
        <v>812</v>
      </c>
      <c r="C270" s="32" t="s">
        <v>264</v>
      </c>
      <c r="D270" s="69" t="s">
        <v>215</v>
      </c>
      <c r="E270" s="71">
        <v>400</v>
      </c>
      <c r="F270" s="48"/>
      <c r="G270" s="39">
        <f t="shared" si="28"/>
        <v>0</v>
      </c>
      <c r="H270" s="38">
        <v>500</v>
      </c>
      <c r="I270" s="48"/>
      <c r="J270" s="39">
        <f t="shared" si="29"/>
        <v>0</v>
      </c>
    </row>
    <row r="271" spans="1:10" ht="20.100000000000001" customHeight="1" x14ac:dyDescent="0.2">
      <c r="A271" s="3"/>
      <c r="B271" s="31">
        <v>813</v>
      </c>
      <c r="C271" s="32" t="s">
        <v>265</v>
      </c>
      <c r="D271" s="69" t="s">
        <v>215</v>
      </c>
      <c r="E271" s="71">
        <v>400</v>
      </c>
      <c r="F271" s="48"/>
      <c r="G271" s="39">
        <f t="shared" si="28"/>
        <v>0</v>
      </c>
      <c r="H271" s="38">
        <v>500</v>
      </c>
      <c r="I271" s="48"/>
      <c r="J271" s="39">
        <f t="shared" si="29"/>
        <v>0</v>
      </c>
    </row>
    <row r="272" spans="1:10" ht="20.100000000000001" customHeight="1" x14ac:dyDescent="0.2">
      <c r="A272" s="3"/>
      <c r="B272" s="31">
        <v>814</v>
      </c>
      <c r="C272" s="32" t="s">
        <v>266</v>
      </c>
      <c r="D272" s="69" t="s">
        <v>215</v>
      </c>
      <c r="E272" s="71">
        <v>270</v>
      </c>
      <c r="F272" s="48"/>
      <c r="G272" s="39">
        <f t="shared" si="28"/>
        <v>0</v>
      </c>
      <c r="H272" s="38">
        <v>270</v>
      </c>
      <c r="I272" s="48"/>
      <c r="J272" s="39">
        <f t="shared" si="29"/>
        <v>0</v>
      </c>
    </row>
    <row r="273" spans="1:10" ht="20.100000000000001" customHeight="1" x14ac:dyDescent="0.2">
      <c r="A273" s="3"/>
      <c r="B273" s="31"/>
      <c r="C273" s="54" t="s">
        <v>267</v>
      </c>
      <c r="D273" s="69"/>
      <c r="E273" s="71"/>
      <c r="F273" s="48"/>
      <c r="G273" s="39">
        <f t="shared" si="28"/>
        <v>0</v>
      </c>
      <c r="H273" s="38"/>
      <c r="I273" s="48"/>
      <c r="J273" s="39">
        <f t="shared" si="29"/>
        <v>0</v>
      </c>
    </row>
    <row r="274" spans="1:10" ht="20.100000000000001" customHeight="1" x14ac:dyDescent="0.2">
      <c r="A274" s="3"/>
      <c r="B274" s="31">
        <v>815</v>
      </c>
      <c r="C274" s="32" t="s">
        <v>268</v>
      </c>
      <c r="D274" s="69" t="s">
        <v>215</v>
      </c>
      <c r="E274" s="71">
        <v>260</v>
      </c>
      <c r="F274" s="48"/>
      <c r="G274" s="39">
        <f t="shared" si="28"/>
        <v>0</v>
      </c>
      <c r="H274" s="38">
        <v>260</v>
      </c>
      <c r="I274" s="48"/>
      <c r="J274" s="39">
        <f t="shared" si="29"/>
        <v>0</v>
      </c>
    </row>
    <row r="275" spans="1:10" ht="20.100000000000001" customHeight="1" x14ac:dyDescent="0.2">
      <c r="A275" s="3"/>
      <c r="B275" s="31">
        <v>816</v>
      </c>
      <c r="C275" s="32" t="s">
        <v>269</v>
      </c>
      <c r="D275" s="69" t="s">
        <v>215</v>
      </c>
      <c r="E275" s="71">
        <v>670</v>
      </c>
      <c r="F275" s="48"/>
      <c r="G275" s="39">
        <f t="shared" si="28"/>
        <v>0</v>
      </c>
      <c r="H275" s="38">
        <v>670</v>
      </c>
      <c r="I275" s="48"/>
      <c r="J275" s="39">
        <f t="shared" si="29"/>
        <v>0</v>
      </c>
    </row>
    <row r="276" spans="1:10" ht="20.100000000000001" customHeight="1" x14ac:dyDescent="0.2">
      <c r="A276" s="3"/>
      <c r="B276" s="31">
        <v>817</v>
      </c>
      <c r="C276" s="32" t="s">
        <v>270</v>
      </c>
      <c r="D276" s="69" t="s">
        <v>215</v>
      </c>
      <c r="E276" s="71">
        <v>500</v>
      </c>
      <c r="F276" s="48"/>
      <c r="G276" s="39">
        <f t="shared" si="28"/>
        <v>0</v>
      </c>
      <c r="H276" s="38">
        <v>670</v>
      </c>
      <c r="I276" s="48"/>
      <c r="J276" s="39">
        <f t="shared" si="29"/>
        <v>0</v>
      </c>
    </row>
    <row r="277" spans="1:10" ht="20.100000000000001" customHeight="1" x14ac:dyDescent="0.2">
      <c r="A277" s="3"/>
      <c r="B277" s="31">
        <v>818</v>
      </c>
      <c r="C277" s="32" t="s">
        <v>271</v>
      </c>
      <c r="D277" s="69" t="s">
        <v>215</v>
      </c>
      <c r="E277" s="71">
        <v>350</v>
      </c>
      <c r="F277" s="48"/>
      <c r="G277" s="39">
        <f t="shared" si="28"/>
        <v>0</v>
      </c>
      <c r="H277" s="38">
        <v>550</v>
      </c>
      <c r="I277" s="48"/>
      <c r="J277" s="39">
        <f t="shared" si="29"/>
        <v>0</v>
      </c>
    </row>
    <row r="278" spans="1:10" ht="20.100000000000001" customHeight="1" x14ac:dyDescent="0.2">
      <c r="A278" s="3"/>
      <c r="B278" s="31">
        <v>819</v>
      </c>
      <c r="C278" s="32" t="s">
        <v>272</v>
      </c>
      <c r="D278" s="69" t="s">
        <v>215</v>
      </c>
      <c r="E278" s="71">
        <v>400</v>
      </c>
      <c r="F278" s="48"/>
      <c r="G278" s="39">
        <f t="shared" si="28"/>
        <v>0</v>
      </c>
      <c r="H278" s="38">
        <v>540</v>
      </c>
      <c r="I278" s="48"/>
      <c r="J278" s="39">
        <f t="shared" si="29"/>
        <v>0</v>
      </c>
    </row>
    <row r="279" spans="1:10" ht="20.100000000000001" customHeight="1" x14ac:dyDescent="0.2">
      <c r="A279" s="3"/>
      <c r="B279" s="31">
        <v>820</v>
      </c>
      <c r="C279" s="32" t="s">
        <v>273</v>
      </c>
      <c r="D279" s="69" t="s">
        <v>215</v>
      </c>
      <c r="E279" s="71">
        <v>350</v>
      </c>
      <c r="F279" s="48"/>
      <c r="G279" s="39">
        <f t="shared" si="28"/>
        <v>0</v>
      </c>
      <c r="H279" s="38">
        <v>470</v>
      </c>
      <c r="I279" s="48"/>
      <c r="J279" s="39">
        <f t="shared" si="29"/>
        <v>0</v>
      </c>
    </row>
    <row r="280" spans="1:10" ht="20.100000000000001" customHeight="1" x14ac:dyDescent="0.2">
      <c r="A280" s="3"/>
      <c r="B280" s="31">
        <v>821</v>
      </c>
      <c r="C280" s="32" t="s">
        <v>274</v>
      </c>
      <c r="D280" s="69" t="s">
        <v>215</v>
      </c>
      <c r="E280" s="71">
        <v>400</v>
      </c>
      <c r="F280" s="48"/>
      <c r="G280" s="39">
        <f t="shared" si="28"/>
        <v>0</v>
      </c>
      <c r="H280" s="38">
        <v>540</v>
      </c>
      <c r="I280" s="48"/>
      <c r="J280" s="39">
        <f t="shared" si="29"/>
        <v>0</v>
      </c>
    </row>
    <row r="281" spans="1:10" ht="20.100000000000001" customHeight="1" x14ac:dyDescent="0.2">
      <c r="A281" s="3"/>
      <c r="B281" s="31">
        <v>822</v>
      </c>
      <c r="C281" s="32" t="s">
        <v>275</v>
      </c>
      <c r="D281" s="69" t="s">
        <v>215</v>
      </c>
      <c r="E281" s="71">
        <v>1020</v>
      </c>
      <c r="F281" s="48"/>
      <c r="G281" s="39">
        <f t="shared" si="28"/>
        <v>0</v>
      </c>
      <c r="H281" s="38">
        <v>1120</v>
      </c>
      <c r="I281" s="48"/>
      <c r="J281" s="39">
        <f t="shared" si="29"/>
        <v>0</v>
      </c>
    </row>
    <row r="282" spans="1:10" ht="20.100000000000001" customHeight="1" x14ac:dyDescent="0.2">
      <c r="A282" s="3"/>
      <c r="B282" s="31"/>
      <c r="C282" s="54" t="s">
        <v>276</v>
      </c>
      <c r="D282" s="69"/>
      <c r="E282" s="71"/>
      <c r="F282" s="48"/>
      <c r="G282" s="39">
        <f t="shared" si="28"/>
        <v>0</v>
      </c>
      <c r="H282" s="38"/>
      <c r="I282" s="48"/>
      <c r="J282" s="39">
        <f t="shared" si="29"/>
        <v>0</v>
      </c>
    </row>
    <row r="283" spans="1:10" ht="20.100000000000001" customHeight="1" x14ac:dyDescent="0.2">
      <c r="A283" s="3"/>
      <c r="B283" s="31">
        <v>823</v>
      </c>
      <c r="C283" s="32" t="s">
        <v>277</v>
      </c>
      <c r="D283" s="69" t="s">
        <v>1</v>
      </c>
      <c r="E283" s="71">
        <v>42</v>
      </c>
      <c r="F283" s="48"/>
      <c r="G283" s="39">
        <f t="shared" si="28"/>
        <v>0</v>
      </c>
      <c r="H283" s="38">
        <v>52</v>
      </c>
      <c r="I283" s="48"/>
      <c r="J283" s="39">
        <f t="shared" si="29"/>
        <v>0</v>
      </c>
    </row>
    <row r="284" spans="1:10" ht="20.100000000000001" customHeight="1" x14ac:dyDescent="0.2">
      <c r="A284" s="3"/>
      <c r="B284" s="31">
        <v>824</v>
      </c>
      <c r="C284" s="32" t="s">
        <v>278</v>
      </c>
      <c r="D284" s="69" t="s">
        <v>1</v>
      </c>
      <c r="E284" s="71">
        <v>40</v>
      </c>
      <c r="F284" s="48"/>
      <c r="G284" s="39">
        <f t="shared" si="28"/>
        <v>0</v>
      </c>
      <c r="H284" s="38">
        <v>52</v>
      </c>
      <c r="I284" s="48"/>
      <c r="J284" s="39">
        <f t="shared" si="29"/>
        <v>0</v>
      </c>
    </row>
    <row r="285" spans="1:10" ht="20.100000000000001" customHeight="1" x14ac:dyDescent="0.2">
      <c r="A285" s="3"/>
      <c r="B285" s="31">
        <v>825</v>
      </c>
      <c r="C285" s="32" t="s">
        <v>279</v>
      </c>
      <c r="D285" s="69" t="s">
        <v>1</v>
      </c>
      <c r="E285" s="71">
        <v>15</v>
      </c>
      <c r="F285" s="48"/>
      <c r="G285" s="39">
        <f t="shared" si="28"/>
        <v>0</v>
      </c>
      <c r="H285" s="38">
        <v>19</v>
      </c>
      <c r="I285" s="48"/>
      <c r="J285" s="39">
        <f t="shared" si="29"/>
        <v>0</v>
      </c>
    </row>
    <row r="286" spans="1:10" ht="20.100000000000001" customHeight="1" x14ac:dyDescent="0.2">
      <c r="A286" s="3"/>
      <c r="B286" s="31"/>
      <c r="C286" s="54" t="s">
        <v>280</v>
      </c>
      <c r="D286" s="69"/>
      <c r="E286" s="71"/>
      <c r="F286" s="48"/>
      <c r="G286" s="39">
        <f t="shared" si="28"/>
        <v>0</v>
      </c>
      <c r="H286" s="38"/>
      <c r="I286" s="48"/>
      <c r="J286" s="39">
        <f t="shared" si="29"/>
        <v>0</v>
      </c>
    </row>
    <row r="287" spans="1:10" ht="20.100000000000001" customHeight="1" x14ac:dyDescent="0.2">
      <c r="A287" s="3"/>
      <c r="B287" s="31">
        <v>826</v>
      </c>
      <c r="C287" s="32" t="s">
        <v>281</v>
      </c>
      <c r="D287" s="69" t="s">
        <v>1</v>
      </c>
      <c r="E287" s="71">
        <v>1</v>
      </c>
      <c r="F287" s="48"/>
      <c r="G287" s="39">
        <f t="shared" si="28"/>
        <v>0</v>
      </c>
      <c r="H287" s="38">
        <v>1</v>
      </c>
      <c r="I287" s="48"/>
      <c r="J287" s="39">
        <f t="shared" si="29"/>
        <v>0</v>
      </c>
    </row>
    <row r="288" spans="1:10" ht="20.100000000000001" customHeight="1" x14ac:dyDescent="0.2">
      <c r="A288" s="3"/>
      <c r="B288" s="31">
        <v>827</v>
      </c>
      <c r="C288" s="32" t="s">
        <v>282</v>
      </c>
      <c r="D288" s="69" t="s">
        <v>1</v>
      </c>
      <c r="E288" s="71">
        <v>7</v>
      </c>
      <c r="F288" s="48"/>
      <c r="G288" s="39">
        <f t="shared" si="28"/>
        <v>0</v>
      </c>
      <c r="H288" s="38">
        <v>9</v>
      </c>
      <c r="I288" s="48"/>
      <c r="J288" s="39">
        <f t="shared" si="29"/>
        <v>0</v>
      </c>
    </row>
    <row r="289" spans="1:10" ht="20.100000000000001" customHeight="1" x14ac:dyDescent="0.2">
      <c r="A289" s="3"/>
      <c r="B289" s="31">
        <v>828</v>
      </c>
      <c r="C289" s="32" t="s">
        <v>283</v>
      </c>
      <c r="D289" s="69" t="s">
        <v>1</v>
      </c>
      <c r="E289" s="71">
        <v>7</v>
      </c>
      <c r="F289" s="48"/>
      <c r="G289" s="39">
        <f t="shared" si="28"/>
        <v>0</v>
      </c>
      <c r="H289" s="38">
        <v>9</v>
      </c>
      <c r="I289" s="48"/>
      <c r="J289" s="39">
        <f t="shared" si="29"/>
        <v>0</v>
      </c>
    </row>
    <row r="290" spans="1:10" ht="20.100000000000001" customHeight="1" x14ac:dyDescent="0.2">
      <c r="A290" s="3"/>
      <c r="B290" s="31">
        <v>829</v>
      </c>
      <c r="C290" s="32" t="s">
        <v>284</v>
      </c>
      <c r="D290" s="69" t="s">
        <v>1</v>
      </c>
      <c r="E290" s="71">
        <v>7</v>
      </c>
      <c r="F290" s="48"/>
      <c r="G290" s="39">
        <f t="shared" si="28"/>
        <v>0</v>
      </c>
      <c r="H290" s="38">
        <v>9</v>
      </c>
      <c r="I290" s="48"/>
      <c r="J290" s="39">
        <f t="shared" si="29"/>
        <v>0</v>
      </c>
    </row>
    <row r="291" spans="1:10" ht="20.100000000000001" customHeight="1" x14ac:dyDescent="0.2">
      <c r="A291" s="3"/>
      <c r="B291" s="31"/>
      <c r="C291" s="54" t="s">
        <v>285</v>
      </c>
      <c r="D291" s="69"/>
      <c r="E291" s="71"/>
      <c r="F291" s="48"/>
      <c r="G291" s="39">
        <f t="shared" si="28"/>
        <v>0</v>
      </c>
      <c r="H291" s="38"/>
      <c r="I291" s="48"/>
      <c r="J291" s="39">
        <f t="shared" si="29"/>
        <v>0</v>
      </c>
    </row>
    <row r="292" spans="1:10" ht="20.100000000000001" customHeight="1" x14ac:dyDescent="0.2">
      <c r="A292" s="3"/>
      <c r="B292" s="31">
        <v>830</v>
      </c>
      <c r="C292" s="32" t="s">
        <v>286</v>
      </c>
      <c r="D292" s="69" t="s">
        <v>215</v>
      </c>
      <c r="E292" s="71">
        <v>370</v>
      </c>
      <c r="F292" s="48"/>
      <c r="G292" s="39">
        <f t="shared" si="28"/>
        <v>0</v>
      </c>
      <c r="H292" s="38">
        <v>500</v>
      </c>
      <c r="I292" s="48"/>
      <c r="J292" s="39">
        <f t="shared" si="29"/>
        <v>0</v>
      </c>
    </row>
    <row r="293" spans="1:10" ht="20.100000000000001" customHeight="1" x14ac:dyDescent="0.2">
      <c r="A293" s="3"/>
      <c r="B293" s="31">
        <v>831</v>
      </c>
      <c r="C293" s="32" t="s">
        <v>287</v>
      </c>
      <c r="D293" s="69" t="s">
        <v>1</v>
      </c>
      <c r="E293" s="71">
        <v>3</v>
      </c>
      <c r="F293" s="48"/>
      <c r="G293" s="39">
        <f t="shared" si="28"/>
        <v>0</v>
      </c>
      <c r="H293" s="38">
        <v>3</v>
      </c>
      <c r="I293" s="48"/>
      <c r="J293" s="39">
        <f t="shared" si="29"/>
        <v>0</v>
      </c>
    </row>
    <row r="294" spans="1:10" ht="20.100000000000001" customHeight="1" x14ac:dyDescent="0.2">
      <c r="A294" s="3"/>
      <c r="B294" s="31">
        <v>832</v>
      </c>
      <c r="C294" s="32" t="s">
        <v>288</v>
      </c>
      <c r="D294" s="69" t="s">
        <v>1</v>
      </c>
      <c r="E294" s="71">
        <v>3</v>
      </c>
      <c r="F294" s="48"/>
      <c r="G294" s="39">
        <f t="shared" si="28"/>
        <v>0</v>
      </c>
      <c r="H294" s="38">
        <v>3</v>
      </c>
      <c r="I294" s="48"/>
      <c r="J294" s="39">
        <f t="shared" si="29"/>
        <v>0</v>
      </c>
    </row>
    <row r="295" spans="1:10" ht="20.100000000000001" customHeight="1" x14ac:dyDescent="0.2">
      <c r="A295" s="3"/>
      <c r="B295" s="31">
        <v>833</v>
      </c>
      <c r="C295" s="32" t="s">
        <v>289</v>
      </c>
      <c r="D295" s="69" t="s">
        <v>1</v>
      </c>
      <c r="E295" s="71">
        <v>3</v>
      </c>
      <c r="F295" s="48"/>
      <c r="G295" s="39">
        <f t="shared" si="28"/>
        <v>0</v>
      </c>
      <c r="H295" s="38">
        <v>3</v>
      </c>
      <c r="I295" s="48"/>
      <c r="J295" s="39">
        <f t="shared" si="29"/>
        <v>0</v>
      </c>
    </row>
    <row r="296" spans="1:10" ht="20.100000000000001" customHeight="1" x14ac:dyDescent="0.2">
      <c r="A296" s="3"/>
      <c r="B296" s="31"/>
      <c r="C296" s="54" t="s">
        <v>290</v>
      </c>
      <c r="D296" s="69"/>
      <c r="E296" s="71"/>
      <c r="F296" s="48"/>
      <c r="G296" s="39">
        <f t="shared" si="28"/>
        <v>0</v>
      </c>
      <c r="H296" s="38"/>
      <c r="I296" s="48"/>
      <c r="J296" s="39">
        <f t="shared" si="29"/>
        <v>0</v>
      </c>
    </row>
    <row r="297" spans="1:10" ht="20.100000000000001" customHeight="1" x14ac:dyDescent="0.2">
      <c r="A297" s="3"/>
      <c r="B297" s="31">
        <v>834</v>
      </c>
      <c r="C297" s="32" t="s">
        <v>291</v>
      </c>
      <c r="D297" s="69" t="s">
        <v>1</v>
      </c>
      <c r="E297" s="71">
        <v>16</v>
      </c>
      <c r="F297" s="48"/>
      <c r="G297" s="39">
        <f t="shared" si="28"/>
        <v>0</v>
      </c>
      <c r="H297" s="38">
        <v>16</v>
      </c>
      <c r="I297" s="48"/>
      <c r="J297" s="39">
        <f t="shared" si="29"/>
        <v>0</v>
      </c>
    </row>
    <row r="298" spans="1:10" ht="20.100000000000001" customHeight="1" x14ac:dyDescent="0.2">
      <c r="A298" s="3"/>
      <c r="B298" s="31">
        <v>835</v>
      </c>
      <c r="C298" s="32" t="s">
        <v>292</v>
      </c>
      <c r="D298" s="69" t="s">
        <v>1</v>
      </c>
      <c r="E298" s="71">
        <v>36</v>
      </c>
      <c r="F298" s="48"/>
      <c r="G298" s="39">
        <f t="shared" si="28"/>
        <v>0</v>
      </c>
      <c r="H298" s="38">
        <v>36</v>
      </c>
      <c r="I298" s="48"/>
      <c r="J298" s="39">
        <f t="shared" si="29"/>
        <v>0</v>
      </c>
    </row>
    <row r="299" spans="1:10" ht="20.100000000000001" customHeight="1" x14ac:dyDescent="0.2">
      <c r="A299" s="3"/>
      <c r="B299" s="31">
        <v>836</v>
      </c>
      <c r="C299" s="32" t="s">
        <v>293</v>
      </c>
      <c r="D299" s="69" t="s">
        <v>1</v>
      </c>
      <c r="E299" s="71">
        <v>3</v>
      </c>
      <c r="F299" s="48"/>
      <c r="G299" s="39">
        <f t="shared" si="28"/>
        <v>0</v>
      </c>
      <c r="H299" s="38">
        <v>3</v>
      </c>
      <c r="I299" s="48"/>
      <c r="J299" s="39">
        <f t="shared" si="29"/>
        <v>0</v>
      </c>
    </row>
    <row r="300" spans="1:10" ht="20.100000000000001" customHeight="1" x14ac:dyDescent="0.2">
      <c r="A300" s="3"/>
      <c r="B300" s="31"/>
      <c r="C300" s="54" t="s">
        <v>251</v>
      </c>
      <c r="D300" s="69"/>
      <c r="E300" s="71"/>
      <c r="F300" s="48"/>
      <c r="G300" s="39">
        <f t="shared" si="28"/>
        <v>0</v>
      </c>
      <c r="H300" s="38"/>
      <c r="I300" s="48"/>
      <c r="J300" s="39">
        <f t="shared" si="29"/>
        <v>0</v>
      </c>
    </row>
    <row r="301" spans="1:10" ht="20.100000000000001" customHeight="1" x14ac:dyDescent="0.2">
      <c r="A301" s="3"/>
      <c r="B301" s="31">
        <v>837</v>
      </c>
      <c r="C301" s="32" t="s">
        <v>294</v>
      </c>
      <c r="D301" s="69" t="s">
        <v>1</v>
      </c>
      <c r="E301" s="72">
        <v>6</v>
      </c>
      <c r="F301" s="48"/>
      <c r="G301" s="39">
        <f t="shared" si="28"/>
        <v>0</v>
      </c>
      <c r="H301" s="38">
        <v>6</v>
      </c>
      <c r="I301" s="48"/>
      <c r="J301" s="39">
        <f t="shared" si="29"/>
        <v>0</v>
      </c>
    </row>
    <row r="302" spans="1:10" ht="20.100000000000001" customHeight="1" thickBot="1" x14ac:dyDescent="0.25">
      <c r="A302" s="3"/>
      <c r="B302" s="91" t="s">
        <v>295</v>
      </c>
      <c r="C302" s="92"/>
      <c r="D302" s="92"/>
      <c r="E302" s="92"/>
      <c r="F302" s="93"/>
      <c r="G302" s="20">
        <f>SUM(G257:G301)</f>
        <v>0</v>
      </c>
      <c r="H302" s="20"/>
      <c r="I302" s="20"/>
      <c r="J302" s="20">
        <f>SUM(J257:J301)</f>
        <v>0</v>
      </c>
    </row>
    <row r="303" spans="1:10" ht="20.25" customHeight="1" thickBot="1" x14ac:dyDescent="0.25">
      <c r="A303" s="3"/>
      <c r="B303" s="3"/>
      <c r="D303" s="3"/>
      <c r="E303" s="3"/>
      <c r="F303" s="3"/>
      <c r="G303" s="3"/>
      <c r="H303" s="3"/>
      <c r="I303" s="3"/>
      <c r="J303" s="3"/>
    </row>
    <row r="304" spans="1:10" ht="30.75" customHeight="1" thickBot="1" x14ac:dyDescent="0.25">
      <c r="A304" s="3"/>
      <c r="B304" s="112" t="s">
        <v>378</v>
      </c>
      <c r="C304" s="113"/>
      <c r="D304" s="113"/>
      <c r="E304" s="113"/>
      <c r="F304" s="113"/>
      <c r="G304" s="113"/>
      <c r="H304" s="113"/>
      <c r="I304" s="113"/>
      <c r="J304" s="114"/>
    </row>
    <row r="305" spans="1:10" ht="24.75" customHeight="1" thickBot="1" x14ac:dyDescent="0.25">
      <c r="A305" s="3"/>
      <c r="B305" s="55"/>
      <c r="C305" s="56"/>
      <c r="D305" s="57"/>
      <c r="E305" s="57"/>
      <c r="F305" s="58"/>
      <c r="G305" s="59"/>
      <c r="H305" s="57"/>
      <c r="I305" s="58"/>
      <c r="J305" s="60"/>
    </row>
    <row r="306" spans="1:10" ht="23.25" customHeight="1" thickBot="1" x14ac:dyDescent="0.25">
      <c r="A306" s="3"/>
      <c r="B306" s="28"/>
      <c r="C306" s="29"/>
      <c r="D306" s="29"/>
      <c r="E306" s="115" t="s">
        <v>199</v>
      </c>
      <c r="F306" s="116"/>
      <c r="G306" s="117"/>
      <c r="H306" s="115" t="s">
        <v>200</v>
      </c>
      <c r="I306" s="116"/>
      <c r="J306" s="117"/>
    </row>
    <row r="307" spans="1:10" ht="24.95" customHeight="1" x14ac:dyDescent="0.2">
      <c r="A307" s="3"/>
      <c r="B307" s="31"/>
      <c r="C307" s="32"/>
      <c r="D307" s="61"/>
      <c r="E307" s="62"/>
      <c r="F307" s="63"/>
      <c r="G307" s="64"/>
      <c r="H307" s="62"/>
      <c r="I307" s="63"/>
      <c r="J307" s="64"/>
    </row>
    <row r="308" spans="1:10" ht="24.95" customHeight="1" x14ac:dyDescent="0.2">
      <c r="A308" s="3"/>
      <c r="B308" s="31"/>
      <c r="C308" s="75" t="s">
        <v>304</v>
      </c>
      <c r="D308" s="76"/>
      <c r="E308" s="109">
        <f>G32</f>
        <v>0</v>
      </c>
      <c r="F308" s="110"/>
      <c r="G308" s="111"/>
      <c r="H308" s="109">
        <f>J32</f>
        <v>0</v>
      </c>
      <c r="I308" s="110"/>
      <c r="J308" s="111"/>
    </row>
    <row r="309" spans="1:10" ht="24.95" customHeight="1" x14ac:dyDescent="0.2">
      <c r="A309" s="3"/>
      <c r="B309" s="31"/>
      <c r="C309" s="75" t="s">
        <v>305</v>
      </c>
      <c r="D309" s="76"/>
      <c r="E309" s="109">
        <f>G62</f>
        <v>0</v>
      </c>
      <c r="F309" s="110"/>
      <c r="G309" s="111"/>
      <c r="H309" s="109">
        <f>J62</f>
        <v>0</v>
      </c>
      <c r="I309" s="110"/>
      <c r="J309" s="111"/>
    </row>
    <row r="310" spans="1:10" ht="24.95" customHeight="1" x14ac:dyDescent="0.2">
      <c r="A310" s="3"/>
      <c r="B310" s="31"/>
      <c r="C310" s="75" t="s">
        <v>299</v>
      </c>
      <c r="D310" s="76"/>
      <c r="E310" s="109">
        <f>G195</f>
        <v>0</v>
      </c>
      <c r="F310" s="110"/>
      <c r="G310" s="111"/>
      <c r="H310" s="109">
        <f>J195</f>
        <v>0</v>
      </c>
      <c r="I310" s="110"/>
      <c r="J310" s="111"/>
    </row>
    <row r="311" spans="1:10" ht="24.95" customHeight="1" x14ac:dyDescent="0.2">
      <c r="B311" s="31"/>
      <c r="C311" s="75" t="s">
        <v>300</v>
      </c>
      <c r="D311" s="76"/>
      <c r="E311" s="109">
        <f>G214</f>
        <v>0</v>
      </c>
      <c r="F311" s="110"/>
      <c r="G311" s="111"/>
      <c r="H311" s="109">
        <f>J214</f>
        <v>0</v>
      </c>
      <c r="I311" s="110"/>
      <c r="J311" s="111"/>
    </row>
    <row r="312" spans="1:10" ht="24.95" customHeight="1" x14ac:dyDescent="0.2">
      <c r="B312" s="31"/>
      <c r="C312" s="75" t="s">
        <v>301</v>
      </c>
      <c r="D312" s="76"/>
      <c r="E312" s="109">
        <f>G227</f>
        <v>0</v>
      </c>
      <c r="F312" s="110"/>
      <c r="G312" s="111"/>
      <c r="H312" s="109">
        <f>J227</f>
        <v>0</v>
      </c>
      <c r="I312" s="110"/>
      <c r="J312" s="111"/>
    </row>
    <row r="313" spans="1:10" ht="24.95" customHeight="1" x14ac:dyDescent="0.2">
      <c r="B313" s="31"/>
      <c r="C313" s="75" t="s">
        <v>310</v>
      </c>
      <c r="D313" s="76"/>
      <c r="E313" s="109">
        <f>G239</f>
        <v>0</v>
      </c>
      <c r="F313" s="110"/>
      <c r="G313" s="111"/>
      <c r="H313" s="109">
        <f>J239</f>
        <v>0</v>
      </c>
      <c r="I313" s="110"/>
      <c r="J313" s="111"/>
    </row>
    <row r="314" spans="1:10" ht="24.95" customHeight="1" x14ac:dyDescent="0.2">
      <c r="B314" s="31"/>
      <c r="C314" s="75" t="s">
        <v>302</v>
      </c>
      <c r="D314" s="76"/>
      <c r="E314" s="109">
        <f>G252</f>
        <v>0</v>
      </c>
      <c r="F314" s="110"/>
      <c r="G314" s="111"/>
      <c r="H314" s="109">
        <f>J252</f>
        <v>0</v>
      </c>
      <c r="I314" s="110"/>
      <c r="J314" s="111"/>
    </row>
    <row r="315" spans="1:10" ht="24.95" customHeight="1" x14ac:dyDescent="0.2">
      <c r="B315" s="31"/>
      <c r="C315" s="75" t="s">
        <v>303</v>
      </c>
      <c r="D315" s="76"/>
      <c r="E315" s="109">
        <f>G302</f>
        <v>0</v>
      </c>
      <c r="F315" s="110"/>
      <c r="G315" s="111"/>
      <c r="H315" s="109">
        <f>J302</f>
        <v>0</v>
      </c>
      <c r="I315" s="110"/>
      <c r="J315" s="111"/>
    </row>
    <row r="316" spans="1:10" ht="24.95" customHeight="1" x14ac:dyDescent="0.2">
      <c r="B316" s="31"/>
      <c r="C316" s="75" t="s">
        <v>376</v>
      </c>
      <c r="D316" s="76"/>
      <c r="E316" s="109"/>
      <c r="F316" s="110"/>
      <c r="G316" s="111"/>
      <c r="H316" s="109"/>
      <c r="I316" s="110"/>
      <c r="J316" s="111"/>
    </row>
    <row r="317" spans="1:10" ht="24.95" customHeight="1" thickBot="1" x14ac:dyDescent="0.25">
      <c r="B317" s="65"/>
      <c r="C317" s="77" t="s">
        <v>375</v>
      </c>
      <c r="D317" s="78"/>
      <c r="E317" s="109">
        <f>5*SUM(E308:G315)/100</f>
        <v>0</v>
      </c>
      <c r="F317" s="110"/>
      <c r="G317" s="111"/>
      <c r="H317" s="109">
        <f>5*SUM(H308:J315)/100</f>
        <v>0</v>
      </c>
      <c r="I317" s="110"/>
      <c r="J317" s="111"/>
    </row>
    <row r="318" spans="1:10" ht="28.5" customHeight="1" thickBot="1" x14ac:dyDescent="0.25">
      <c r="B318" s="66"/>
      <c r="C318" s="68" t="s">
        <v>377</v>
      </c>
      <c r="D318" s="67"/>
      <c r="E318" s="118">
        <f>SUM(E308:G317)</f>
        <v>0</v>
      </c>
      <c r="F318" s="119"/>
      <c r="G318" s="120"/>
      <c r="H318" s="118">
        <f>SUM(H308:J317)</f>
        <v>0</v>
      </c>
      <c r="I318" s="119"/>
      <c r="J318" s="120"/>
    </row>
    <row r="319" spans="1:10" ht="16.5" customHeight="1" x14ac:dyDescent="0.2">
      <c r="B319" s="3"/>
      <c r="D319" s="3"/>
      <c r="E319" s="3"/>
      <c r="F319" s="3"/>
      <c r="G319" s="3"/>
      <c r="H319" s="3"/>
      <c r="I319" s="3"/>
      <c r="J319" s="3"/>
    </row>
    <row r="320" spans="1:10" ht="16.5" customHeight="1" x14ac:dyDescent="0.2">
      <c r="B320" s="3"/>
      <c r="D320" s="3"/>
      <c r="E320" s="3"/>
      <c r="F320" s="3"/>
      <c r="G320" s="3"/>
      <c r="H320" s="3"/>
      <c r="I320" s="3"/>
      <c r="J320" s="3"/>
    </row>
    <row r="321" spans="2:10" ht="16.5" customHeight="1" x14ac:dyDescent="0.2">
      <c r="B321" s="3"/>
      <c r="D321" s="3"/>
      <c r="E321" s="3"/>
      <c r="F321" s="3"/>
      <c r="G321" s="3"/>
      <c r="H321" s="3"/>
      <c r="I321" s="3"/>
      <c r="J321" s="3"/>
    </row>
    <row r="322" spans="2:10" ht="19.899999999999999" customHeight="1" x14ac:dyDescent="0.2">
      <c r="F322" s="11"/>
      <c r="G322" s="11"/>
      <c r="H322" s="11"/>
      <c r="I322" s="11"/>
      <c r="J322" s="11"/>
    </row>
    <row r="323" spans="2:10" ht="19.899999999999999" customHeight="1" x14ac:dyDescent="0.2">
      <c r="G323" s="12"/>
      <c r="J323" s="12"/>
    </row>
    <row r="324" spans="2:10" ht="19.899999999999999" customHeight="1" x14ac:dyDescent="0.2">
      <c r="G324" s="15"/>
      <c r="J324" s="15"/>
    </row>
    <row r="325" spans="2:10" ht="19.899999999999999" customHeight="1" x14ac:dyDescent="0.2">
      <c r="H325" s="53"/>
    </row>
    <row r="326" spans="2:10" ht="19.899999999999999" customHeight="1" x14ac:dyDescent="0.2">
      <c r="H326" s="53"/>
    </row>
  </sheetData>
  <mergeCells count="60">
    <mergeCell ref="E318:G318"/>
    <mergeCell ref="H318:J318"/>
    <mergeCell ref="E314:G314"/>
    <mergeCell ref="H314:J314"/>
    <mergeCell ref="E315:G315"/>
    <mergeCell ref="H315:J315"/>
    <mergeCell ref="E316:G316"/>
    <mergeCell ref="H316:J316"/>
    <mergeCell ref="H312:J312"/>
    <mergeCell ref="E313:G313"/>
    <mergeCell ref="H313:J313"/>
    <mergeCell ref="E317:G317"/>
    <mergeCell ref="H317:J317"/>
    <mergeCell ref="E312:G312"/>
    <mergeCell ref="E310:G310"/>
    <mergeCell ref="H310:J310"/>
    <mergeCell ref="E311:G311"/>
    <mergeCell ref="H311:J311"/>
    <mergeCell ref="B304:J304"/>
    <mergeCell ref="E306:G306"/>
    <mergeCell ref="H306:J306"/>
    <mergeCell ref="E308:G308"/>
    <mergeCell ref="H308:J308"/>
    <mergeCell ref="B254:J254"/>
    <mergeCell ref="E256:G256"/>
    <mergeCell ref="H256:J256"/>
    <mergeCell ref="B302:F302"/>
    <mergeCell ref="E309:G309"/>
    <mergeCell ref="H309:J309"/>
    <mergeCell ref="B239:F239"/>
    <mergeCell ref="B241:J241"/>
    <mergeCell ref="E243:G243"/>
    <mergeCell ref="H243:J243"/>
    <mergeCell ref="B252:F252"/>
    <mergeCell ref="E218:G218"/>
    <mergeCell ref="H218:J218"/>
    <mergeCell ref="B227:F227"/>
    <mergeCell ref="B229:J229"/>
    <mergeCell ref="E231:G231"/>
    <mergeCell ref="H231:J231"/>
    <mergeCell ref="B214:F214"/>
    <mergeCell ref="B195:F195"/>
    <mergeCell ref="B64:J64"/>
    <mergeCell ref="B197:J197"/>
    <mergeCell ref="B216:J216"/>
    <mergeCell ref="B32:F32"/>
    <mergeCell ref="B62:F62"/>
    <mergeCell ref="E199:G199"/>
    <mergeCell ref="B2:J2"/>
    <mergeCell ref="B3:J3"/>
    <mergeCell ref="B5:J5"/>
    <mergeCell ref="B6:J6"/>
    <mergeCell ref="E8:G8"/>
    <mergeCell ref="H199:J199"/>
    <mergeCell ref="H8:J8"/>
    <mergeCell ref="H36:J36"/>
    <mergeCell ref="E36:G36"/>
    <mergeCell ref="E66:G66"/>
    <mergeCell ref="H66:J66"/>
    <mergeCell ref="B34:J34"/>
  </mergeCells>
  <printOptions horizontalCentered="1"/>
  <pageMargins left="0.39370078740157483" right="0.19685039370078741" top="0.59055118110236227" bottom="0.43307086614173229" header="0.31496062992125984" footer="0.27559055118110237"/>
  <pageSetup paperSize="9" scale="71" fitToHeight="11" orientation="landscape" r:id="rId1"/>
  <headerFooter alignWithMargins="0">
    <oddHeader xml:space="preserve">&amp;R20 septembre 2017
</oddHeader>
    <oddFooter>&amp;C&amp;F&amp;Rpage &amp;P/&amp;N</oddFooter>
  </headerFooter>
  <rowBreaks count="9" manualBreakCount="9">
    <brk id="33" max="11" man="1"/>
    <brk id="63" max="11" man="1"/>
    <brk id="131" max="11" man="1"/>
    <brk id="163" max="11" man="1"/>
    <brk id="196" max="11" man="1"/>
    <brk id="228" max="11" man="1"/>
    <brk id="253" max="11" man="1"/>
    <brk id="285" max="11" man="1"/>
    <brk id="30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5" sqref="C45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Détail Estimatif</vt:lpstr>
      <vt:lpstr>Feuil1</vt:lpstr>
      <vt:lpstr>'Détail Estimatif'!Impression_des_titres</vt:lpstr>
      <vt:lpstr>'Détail Estimatif'!Zone_d_impression</vt:lpstr>
    </vt:vector>
  </TitlesOfParts>
  <Company>INGEROP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UC124</dc:creator>
  <cp:lastModifiedBy>Alkisti Tsirogianni</cp:lastModifiedBy>
  <cp:lastPrinted>2017-09-20T08:43:58Z</cp:lastPrinted>
  <dcterms:created xsi:type="dcterms:W3CDTF">2002-11-05T12:37:55Z</dcterms:created>
  <dcterms:modified xsi:type="dcterms:W3CDTF">2017-10-25T15:40:28Z</dcterms:modified>
</cp:coreProperties>
</file>