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showInkAnnotation="0"/>
  <mc:AlternateContent xmlns:mc="http://schemas.openxmlformats.org/markup-compatibility/2006">
    <mc:Choice Requires="x15">
      <x15ac:absPath xmlns:x15ac="http://schemas.microsoft.com/office/spreadsheetml/2010/11/ac" url="R:\Ivry Siège\Juridique_Achat\Marches\HSE\DAOM_DIB\2025_2029\1_Procedure_836\1_DCE\15_VF\"/>
    </mc:Choice>
  </mc:AlternateContent>
  <xr:revisionPtr revIDLastSave="0" documentId="13_ncr:1_{AA49A65C-4726-444C-B26B-46D6E5834F17}" xr6:coauthVersionLast="47" xr6:coauthVersionMax="47" xr10:uidLastSave="{00000000-0000-0000-0000-000000000000}"/>
  <bookViews>
    <workbookView xWindow="28680" yWindow="900" windowWidth="29040" windowHeight="15720" xr2:uid="{00000000-000D-0000-FFFF-FFFF00000000}"/>
  </bookViews>
  <sheets>
    <sheet name="BPU contenants" sheetId="1" r:id="rId1"/>
    <sheet name="BPU enlèvement-transport" sheetId="17" r:id="rId2"/>
    <sheet name="BPU traitement" sheetId="7" r:id="rId3"/>
    <sheet name="BPU déclassement" sheetId="4" r:id="rId4"/>
    <sheet name="DQE" sheetId="14" r:id="rId5"/>
    <sheet name="BPU PSE n°(1 et 2)" sheetId="9" r:id="rId6"/>
    <sheet name="BPU PSE n°(3,4,5 et 6)" sheetId="16" r:id="rId7"/>
  </sheets>
  <definedNames>
    <definedName name="_xlnm.Print_Area" localSheetId="1">'BPU enlèvement-transport'!$A$1:$R$24</definedName>
    <definedName name="_xlnm.Print_Area" localSheetId="6">'BPU PSE n°(3,4,5 et 6)'!$A$1:$S$22</definedName>
    <definedName name="_xlnm.Print_Area" localSheetId="2">'BPU traitement'!$A$1:$Q$27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65" i="14" l="1"/>
  <c r="N18" i="16"/>
  <c r="P18" i="16"/>
  <c r="R18" i="16"/>
  <c r="N17" i="16"/>
  <c r="P17" i="16"/>
  <c r="R17" i="16"/>
  <c r="N16" i="16"/>
  <c r="P16" i="16"/>
  <c r="R16" i="16"/>
  <c r="N15" i="16"/>
  <c r="P15" i="16"/>
  <c r="R15" i="16"/>
  <c r="N14" i="16"/>
  <c r="P14" i="16"/>
  <c r="R14" i="16"/>
  <c r="N13" i="16"/>
  <c r="P13" i="16"/>
  <c r="R13" i="16"/>
  <c r="L12" i="16"/>
  <c r="L18" i="16"/>
  <c r="L17" i="16"/>
  <c r="L16" i="16"/>
  <c r="L15" i="16"/>
  <c r="L14" i="16"/>
  <c r="L13" i="16"/>
  <c r="R12" i="16"/>
  <c r="P12" i="16"/>
  <c r="N12" i="16"/>
  <c r="L9" i="16"/>
  <c r="O9" i="16"/>
  <c r="S9" i="16"/>
  <c r="R9" i="16"/>
  <c r="N9" i="16"/>
  <c r="P9" i="16"/>
  <c r="Q9" i="16"/>
  <c r="M9" i="16"/>
  <c r="D152" i="14" l="1"/>
  <c r="E152" i="14"/>
  <c r="C152" i="14"/>
  <c r="D106" i="14"/>
  <c r="E106" i="14"/>
  <c r="C106" i="14"/>
  <c r="C129" i="14"/>
  <c r="E129" i="14"/>
  <c r="D129" i="14"/>
  <c r="F153" i="14"/>
  <c r="F148" i="14"/>
  <c r="F143" i="14"/>
  <c r="E147" i="14" s="1"/>
  <c r="F130" i="14"/>
  <c r="F125" i="14"/>
  <c r="F119" i="14"/>
  <c r="C124" i="14" s="1"/>
  <c r="F107" i="14"/>
  <c r="F102" i="14"/>
  <c r="F97" i="14"/>
  <c r="E101" i="14" s="1"/>
  <c r="G84" i="14"/>
  <c r="G79" i="14"/>
  <c r="G74" i="14"/>
  <c r="F61" i="14"/>
  <c r="F56" i="14"/>
  <c r="F50" i="14"/>
  <c r="F38" i="14"/>
  <c r="F33" i="14"/>
  <c r="F28" i="14"/>
  <c r="G16" i="14"/>
  <c r="G11" i="14"/>
  <c r="G6" i="14"/>
  <c r="G7" i="9"/>
  <c r="G8" i="9"/>
  <c r="G9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26" i="9"/>
  <c r="G6" i="9"/>
  <c r="D30" i="4"/>
  <c r="B18" i="4"/>
  <c r="C18" i="4"/>
  <c r="D18" i="4"/>
  <c r="E18" i="4"/>
  <c r="F18" i="4"/>
  <c r="G18" i="4"/>
  <c r="H18" i="4"/>
  <c r="I18" i="4"/>
  <c r="A18" i="4"/>
  <c r="N12" i="7"/>
  <c r="H12" i="7"/>
  <c r="G12" i="7"/>
  <c r="F12" i="7"/>
  <c r="E12" i="7"/>
  <c r="D12" i="7"/>
  <c r="C12" i="7"/>
  <c r="I12" i="7"/>
  <c r="J12" i="7"/>
  <c r="K12" i="7"/>
  <c r="L12" i="7"/>
  <c r="M12" i="7"/>
  <c r="O12" i="7"/>
  <c r="B12" i="7"/>
  <c r="F18" i="7"/>
  <c r="E18" i="7"/>
  <c r="Q7" i="17"/>
  <c r="Q8" i="17"/>
  <c r="Q9" i="17"/>
  <c r="Q10" i="17"/>
  <c r="Q11" i="17"/>
  <c r="Q12" i="17"/>
  <c r="Q6" i="17"/>
  <c r="P7" i="17"/>
  <c r="P8" i="17"/>
  <c r="P9" i="17"/>
  <c r="P10" i="17"/>
  <c r="P11" i="17"/>
  <c r="P12" i="17"/>
  <c r="P6" i="17"/>
  <c r="O11" i="17"/>
  <c r="O12" i="17"/>
  <c r="O7" i="17"/>
  <c r="O8" i="17"/>
  <c r="O9" i="17"/>
  <c r="O10" i="17"/>
  <c r="O6" i="17"/>
  <c r="N7" i="17"/>
  <c r="N8" i="17"/>
  <c r="N9" i="17"/>
  <c r="N10" i="17"/>
  <c r="N11" i="17"/>
  <c r="N12" i="17"/>
  <c r="N6" i="17"/>
  <c r="M6" i="17"/>
  <c r="M7" i="17"/>
  <c r="M8" i="17"/>
  <c r="M9" i="17"/>
  <c r="M10" i="17"/>
  <c r="M11" i="17"/>
  <c r="M12" i="17"/>
  <c r="L8" i="17"/>
  <c r="L9" i="17"/>
  <c r="L10" i="17"/>
  <c r="L11" i="17"/>
  <c r="L12" i="17"/>
  <c r="L7" i="17"/>
  <c r="L6" i="17"/>
  <c r="K6" i="17"/>
  <c r="K7" i="17"/>
  <c r="K8" i="17"/>
  <c r="K9" i="17"/>
  <c r="K10" i="17"/>
  <c r="K11" i="17"/>
  <c r="K12" i="17"/>
  <c r="G12" i="1"/>
  <c r="G11" i="1"/>
  <c r="G6" i="1"/>
  <c r="G7" i="1"/>
  <c r="G8" i="1"/>
  <c r="G9" i="1"/>
  <c r="G5" i="1"/>
  <c r="C147" i="14" l="1"/>
  <c r="D147" i="14"/>
  <c r="C101" i="14"/>
  <c r="D101" i="14"/>
  <c r="E124" i="14"/>
  <c r="D124" i="14"/>
  <c r="C30" i="14"/>
  <c r="C7" i="14" l="1"/>
  <c r="E131" i="14" l="1"/>
  <c r="E130" i="14"/>
  <c r="E120" i="14" s="1"/>
  <c r="E127" i="14"/>
  <c r="E128" i="14" s="1"/>
  <c r="E121" i="14"/>
  <c r="D131" i="14"/>
  <c r="D130" i="14"/>
  <c r="D120" i="14" s="1"/>
  <c r="D127" i="14"/>
  <c r="D128" i="14" s="1"/>
  <c r="D122" i="14"/>
  <c r="D123" i="14" l="1"/>
  <c r="D132" i="14"/>
  <c r="D133" i="14" s="1"/>
  <c r="D135" i="14" s="1"/>
  <c r="E123" i="14"/>
  <c r="E132" i="14"/>
  <c r="E133" i="14" s="1"/>
  <c r="E135" i="14" s="1"/>
  <c r="C81" i="14"/>
  <c r="D134" i="14" l="1"/>
  <c r="E134" i="14"/>
  <c r="C127" i="14"/>
  <c r="E35" i="14"/>
  <c r="D35" i="14"/>
  <c r="C35" i="14"/>
  <c r="E75" i="14" l="1"/>
  <c r="F75" i="14"/>
  <c r="E85" i="14"/>
  <c r="E108" i="14" l="1"/>
  <c r="E109" i="14" s="1"/>
  <c r="E110" i="14" s="1"/>
  <c r="E112" i="14" s="1"/>
  <c r="D108" i="14"/>
  <c r="C108" i="14"/>
  <c r="E104" i="14"/>
  <c r="E105" i="14" s="1"/>
  <c r="D104" i="14"/>
  <c r="D105" i="14" s="1"/>
  <c r="C104" i="14"/>
  <c r="C105" i="14" s="1"/>
  <c r="E99" i="14"/>
  <c r="E100" i="14" s="1"/>
  <c r="D99" i="14"/>
  <c r="D100" i="14" s="1"/>
  <c r="C99" i="14"/>
  <c r="C100" i="14" s="1"/>
  <c r="F85" i="14"/>
  <c r="F86" i="14" s="1"/>
  <c r="C85" i="14"/>
  <c r="D7" i="14"/>
  <c r="C82" i="14"/>
  <c r="C83" i="14" s="1"/>
  <c r="F81" i="14"/>
  <c r="F82" i="14" s="1"/>
  <c r="F83" i="14" s="1"/>
  <c r="E81" i="14"/>
  <c r="E82" i="14" s="1"/>
  <c r="E83" i="14" s="1"/>
  <c r="D81" i="14"/>
  <c r="D82" i="14" s="1"/>
  <c r="D83" i="14" s="1"/>
  <c r="F76" i="14"/>
  <c r="F77" i="14" s="1"/>
  <c r="F78" i="14" s="1"/>
  <c r="E76" i="14"/>
  <c r="E77" i="14" s="1"/>
  <c r="E78" i="14" s="1"/>
  <c r="C76" i="14"/>
  <c r="D76" i="14"/>
  <c r="F88" i="14" l="1"/>
  <c r="F87" i="14"/>
  <c r="F89" i="14" s="1"/>
  <c r="E111" i="14"/>
  <c r="F7" i="14"/>
  <c r="E7" i="14"/>
  <c r="E8" i="14"/>
  <c r="E9" i="14" l="1"/>
  <c r="E10" i="14" s="1"/>
  <c r="E154" i="14"/>
  <c r="D154" i="14"/>
  <c r="C154" i="14"/>
  <c r="E150" i="14"/>
  <c r="E151" i="14" s="1"/>
  <c r="D150" i="14"/>
  <c r="D151" i="14" s="1"/>
  <c r="C150" i="14"/>
  <c r="C151" i="14" s="1"/>
  <c r="E145" i="14"/>
  <c r="D145" i="14"/>
  <c r="C145" i="14"/>
  <c r="C131" i="14"/>
  <c r="C128" i="14"/>
  <c r="C121" i="14"/>
  <c r="E62" i="14"/>
  <c r="E63" i="14" s="1"/>
  <c r="E64" i="14" s="1"/>
  <c r="D62" i="14"/>
  <c r="D63" i="14" s="1"/>
  <c r="D64" i="14" s="1"/>
  <c r="C62" i="14"/>
  <c r="E58" i="14"/>
  <c r="E59" i="14" s="1"/>
  <c r="E60" i="14" s="1"/>
  <c r="D58" i="14"/>
  <c r="D59" i="14" s="1"/>
  <c r="D60" i="14" s="1"/>
  <c r="C58" i="14"/>
  <c r="C59" i="14" s="1"/>
  <c r="C60" i="14" s="1"/>
  <c r="E52" i="14"/>
  <c r="D53" i="14"/>
  <c r="C52" i="14"/>
  <c r="E39" i="14"/>
  <c r="D39" i="14"/>
  <c r="C39" i="14"/>
  <c r="E36" i="14"/>
  <c r="E37" i="14" s="1"/>
  <c r="D36" i="14"/>
  <c r="D37" i="14" s="1"/>
  <c r="C36" i="14"/>
  <c r="C37" i="14" s="1"/>
  <c r="E30" i="14"/>
  <c r="D30" i="14"/>
  <c r="F17" i="14"/>
  <c r="F18" i="14" s="1"/>
  <c r="F19" i="14" s="1"/>
  <c r="E17" i="14"/>
  <c r="E18" i="14" s="1"/>
  <c r="C17" i="14"/>
  <c r="C18" i="14" s="1"/>
  <c r="F13" i="14"/>
  <c r="F14" i="14" s="1"/>
  <c r="F15" i="14" s="1"/>
  <c r="E13" i="14"/>
  <c r="E14" i="14" s="1"/>
  <c r="E15" i="14" s="1"/>
  <c r="D13" i="14"/>
  <c r="D14" i="14" s="1"/>
  <c r="D15" i="14" s="1"/>
  <c r="C13" i="14"/>
  <c r="C14" i="14" s="1"/>
  <c r="C15" i="14" s="1"/>
  <c r="F8" i="14"/>
  <c r="F9" i="14" s="1"/>
  <c r="F10" i="14" s="1"/>
  <c r="D8" i="14"/>
  <c r="C8" i="14"/>
  <c r="F21" i="14" l="1"/>
  <c r="C19" i="14"/>
  <c r="E19" i="14"/>
  <c r="E21" i="14" s="1"/>
  <c r="E20" i="14"/>
  <c r="C9" i="14"/>
  <c r="C10" i="14" s="1"/>
  <c r="E153" i="14"/>
  <c r="E144" i="14" s="1"/>
  <c r="E146" i="14" s="1"/>
  <c r="D153" i="14"/>
  <c r="D144" i="14" s="1"/>
  <c r="D146" i="14" s="1"/>
  <c r="C153" i="14"/>
  <c r="C144" i="14" s="1"/>
  <c r="C146" i="14" s="1"/>
  <c r="C21" i="14" l="1"/>
  <c r="F23" i="14" s="1"/>
  <c r="C20" i="14"/>
  <c r="C155" i="14"/>
  <c r="E155" i="14"/>
  <c r="D155" i="14"/>
  <c r="D51" i="14"/>
  <c r="E51" i="14"/>
  <c r="F20" i="14"/>
  <c r="D107" i="14"/>
  <c r="D109" i="14" s="1"/>
  <c r="C107" i="14"/>
  <c r="C109" i="14" s="1"/>
  <c r="C61" i="14"/>
  <c r="E38" i="14"/>
  <c r="D38" i="14"/>
  <c r="C38" i="14"/>
  <c r="C29" i="14" s="1"/>
  <c r="D111" i="14" l="1"/>
  <c r="D110" i="14"/>
  <c r="D112" i="14" s="1"/>
  <c r="D157" i="14"/>
  <c r="D156" i="14"/>
  <c r="D158" i="14" s="1"/>
  <c r="E157" i="14"/>
  <c r="E156" i="14"/>
  <c r="E158" i="14" s="1"/>
  <c r="C111" i="14"/>
  <c r="C110" i="14"/>
  <c r="C112" i="14" s="1"/>
  <c r="E114" i="14" s="1"/>
  <c r="C157" i="14"/>
  <c r="E159" i="14" s="1"/>
  <c r="C156" i="14"/>
  <c r="C158" i="14" s="1"/>
  <c r="E160" i="14" s="1"/>
  <c r="E113" i="14"/>
  <c r="E54" i="14"/>
  <c r="E55" i="14" s="1"/>
  <c r="E66" i="14" s="1"/>
  <c r="D54" i="14"/>
  <c r="D55" i="14" s="1"/>
  <c r="D66" i="14" s="1"/>
  <c r="F22" i="14"/>
  <c r="C51" i="14"/>
  <c r="C54" i="14" s="1"/>
  <c r="C55" i="14" s="1"/>
  <c r="C63" i="14"/>
  <c r="C31" i="14"/>
  <c r="C32" i="14" s="1"/>
  <c r="C40" i="14"/>
  <c r="C41" i="14" s="1"/>
  <c r="D29" i="14"/>
  <c r="D31" i="14" s="1"/>
  <c r="D32" i="14" s="1"/>
  <c r="D40" i="14"/>
  <c r="D41" i="14" s="1"/>
  <c r="E29" i="14"/>
  <c r="E31" i="14" s="1"/>
  <c r="E32" i="14" s="1"/>
  <c r="E40" i="14"/>
  <c r="E41" i="14" s="1"/>
  <c r="C130" i="14"/>
  <c r="E84" i="14"/>
  <c r="E86" i="14" s="1"/>
  <c r="C84" i="14"/>
  <c r="E88" i="14" l="1"/>
  <c r="E87" i="14"/>
  <c r="E89" i="14" s="1"/>
  <c r="D65" i="14"/>
  <c r="C64" i="14"/>
  <c r="C66" i="14" s="1"/>
  <c r="E68" i="14" s="1"/>
  <c r="C65" i="14"/>
  <c r="E65" i="14"/>
  <c r="E43" i="14"/>
  <c r="D43" i="14"/>
  <c r="C43" i="14"/>
  <c r="C42" i="14"/>
  <c r="D42" i="14"/>
  <c r="D75" i="14"/>
  <c r="C86" i="14"/>
  <c r="C75" i="14"/>
  <c r="C120" i="14"/>
  <c r="C123" i="14" s="1"/>
  <c r="C132" i="14"/>
  <c r="C133" i="14" s="1"/>
  <c r="C135" i="14" s="1"/>
  <c r="E137" i="14" s="1"/>
  <c r="E42" i="14"/>
  <c r="C77" i="14" l="1"/>
  <c r="C78" i="14" s="1"/>
  <c r="C88" i="14"/>
  <c r="F90" i="14" s="1"/>
  <c r="C87" i="14"/>
  <c r="C89" i="14" s="1"/>
  <c r="F91" i="14" s="1"/>
  <c r="E67" i="14"/>
  <c r="E45" i="14"/>
  <c r="E44" i="14"/>
  <c r="C134" i="14"/>
  <c r="E136" i="14" s="1"/>
  <c r="D165" i="14" l="1"/>
</calcChain>
</file>

<file path=xl/sharedStrings.xml><?xml version="1.0" encoding="utf-8"?>
<sst xmlns="http://schemas.openxmlformats.org/spreadsheetml/2006/main" count="467" uniqueCount="194">
  <si>
    <t>Types de contenants</t>
  </si>
  <si>
    <t>type(s) de déchet associé - préciser si le contenant est pour un déchet spécifique</t>
  </si>
  <si>
    <t xml:space="preserve">Tarif de la location mensuelle en euros HT </t>
  </si>
  <si>
    <t>taux de TVA</t>
  </si>
  <si>
    <t>Commentaires</t>
  </si>
  <si>
    <t>Taux de TVA</t>
  </si>
  <si>
    <t>Seuil (% volume contenant) à partir duquel l'ensemble du contenant est déclassé</t>
  </si>
  <si>
    <t>Dimensions du contenant avec couvercle
H x L x l (en mm)</t>
  </si>
  <si>
    <t>Pontoise</t>
  </si>
  <si>
    <t>Versailles</t>
  </si>
  <si>
    <t xml:space="preserve">bac roulant environ 500 L </t>
  </si>
  <si>
    <t>bac roulant environ 660 L</t>
  </si>
  <si>
    <t xml:space="preserve">bac roulant environ 770 L </t>
  </si>
  <si>
    <t>Commentaires éventuels</t>
  </si>
  <si>
    <t>benne fermée multi-compartiments de 3000 L à 4500 L</t>
  </si>
  <si>
    <t>benne ouverte de 3000 L à 4500 L</t>
  </si>
  <si>
    <t>benne fermée de 3000 L à 4500 L</t>
  </si>
  <si>
    <t>benne ouverte 4500 L à 6000 L</t>
  </si>
  <si>
    <t>benne fermée 4500 L à 6000 L</t>
  </si>
  <si>
    <t>benne fermée multi-compartiments 4500 L à 6000 L</t>
  </si>
  <si>
    <t>benne ouverte 6500 L à 9500 L</t>
  </si>
  <si>
    <t>benne fermée 6500 L à 9500 L</t>
  </si>
  <si>
    <t>benne fermée multi-compartiments 6500 L à 9500 L</t>
  </si>
  <si>
    <t>benne fermée multi-compartiments 10000 L</t>
  </si>
  <si>
    <t>benne fermée multi-compartiments 15000 L</t>
  </si>
  <si>
    <t>benne fermée  multi-compartiments 20000 L</t>
  </si>
  <si>
    <t>Bennes</t>
  </si>
  <si>
    <t>Bacs roulants</t>
  </si>
  <si>
    <t>benne fermée environ 10000 L</t>
  </si>
  <si>
    <t>benne fermée  environ 20000 L</t>
  </si>
  <si>
    <t>benne fermée environ 15000 L</t>
  </si>
  <si>
    <t>benne ouverte environ 10000 L</t>
  </si>
  <si>
    <t>benne ouverte environ 15000 L</t>
  </si>
  <si>
    <t>benne ouverte  environ 20000 L</t>
  </si>
  <si>
    <t>DAOM</t>
  </si>
  <si>
    <t>Papiers et cartons</t>
  </si>
  <si>
    <t>Plastiques et canettes</t>
  </si>
  <si>
    <t>Bois</t>
  </si>
  <si>
    <t>TYPES DE DECHETS ET DE CONTENANTS</t>
  </si>
  <si>
    <t xml:space="preserve">Volume du contenant proposé (en litres à 10% près) </t>
  </si>
  <si>
    <t>Type(s) de déchet associé - préciser si le contenant est pour un déchet spécifique</t>
  </si>
  <si>
    <t xml:space="preserve">Estimation annuel du volume par déchets pour le marché </t>
  </si>
  <si>
    <t>type de déchet collecté</t>
  </si>
  <si>
    <t>tonnage annuel (tonnes)</t>
  </si>
  <si>
    <t xml:space="preserve">Nombre de bacs roulants à collecter annuellement </t>
  </si>
  <si>
    <t>coût de traitement par bac roulant (euros HT)</t>
  </si>
  <si>
    <t xml:space="preserve">nombre de contenants </t>
  </si>
  <si>
    <t xml:space="preserve">type de contenant </t>
  </si>
  <si>
    <t>bac roulant 500L</t>
  </si>
  <si>
    <t>coût mensuel de location du contenant (euros HT)</t>
  </si>
  <si>
    <t>sous total : location annuelle (euros HT)</t>
  </si>
  <si>
    <t>nombre d'enlèvements annuels</t>
  </si>
  <si>
    <t>coût du transport par passage (euros HT)</t>
  </si>
  <si>
    <t>sous total : transports annuels (euros HT)</t>
  </si>
  <si>
    <t>coût annuel de la prestation (euros HT)</t>
  </si>
  <si>
    <t xml:space="preserve">nombre de bacs roulants à collecter annuellement </t>
  </si>
  <si>
    <t>bac roulant 770L</t>
  </si>
  <si>
    <t>NA</t>
  </si>
  <si>
    <t>bac roulant 660L</t>
  </si>
  <si>
    <r>
      <t xml:space="preserve">Par </t>
    </r>
    <r>
      <rPr>
        <b/>
        <sz val="11"/>
        <color rgb="FFC00000"/>
        <rFont val="Tahoma"/>
        <family val="2"/>
      </rPr>
      <t>pile de palettes hauteur 1m80 max</t>
    </r>
  </si>
  <si>
    <r>
      <t xml:space="preserve">TARIF DE TRAITEMENT PAR CONTENANT </t>
    </r>
    <r>
      <rPr>
        <b/>
        <sz val="11"/>
        <color rgb="FF002060"/>
        <rFont val="Tahoma"/>
        <family val="2"/>
      </rPr>
      <t>(EUROS HT)</t>
    </r>
  </si>
  <si>
    <t>* Si mutualisation des enlèvements (camion multi-compartiments) un seul passage sera facturé</t>
  </si>
  <si>
    <r>
      <t xml:space="preserve">Bac roulant d'un volume compris </t>
    </r>
    <r>
      <rPr>
        <b/>
        <sz val="11"/>
        <color rgb="FFC00000"/>
        <rFont val="Tahoma"/>
        <family val="2"/>
      </rPr>
      <t xml:space="preserve">entre 501L et 1000L </t>
    </r>
  </si>
  <si>
    <t>Prix/contenant € HT</t>
  </si>
  <si>
    <t xml:space="preserve">Estimation annuelle du volume par déchets pour le marché </t>
  </si>
  <si>
    <t>Plastiques / canettes</t>
  </si>
  <si>
    <t>bac roulant 340L</t>
  </si>
  <si>
    <t>bac roulant 340 L</t>
  </si>
  <si>
    <t>bac roulant  770L</t>
  </si>
  <si>
    <t>bac roulant environ 340 L</t>
  </si>
  <si>
    <t>Site de Pontoise</t>
  </si>
  <si>
    <t>Site de Versailles</t>
  </si>
  <si>
    <r>
      <t xml:space="preserve">Bac roulant d'un volume compris </t>
    </r>
    <r>
      <rPr>
        <b/>
        <sz val="11"/>
        <color rgb="FFC00000"/>
        <rFont val="Tahoma"/>
        <family val="2"/>
      </rPr>
      <t>entre 240L et 500L</t>
    </r>
  </si>
  <si>
    <t>Biodéchets</t>
  </si>
  <si>
    <t>PSE N° 5
Plastiques de type 1, 2, 5 + trois autres catégories de plastique (préciser les codes d'identification plastiques) mélangés dans le même contenant</t>
  </si>
  <si>
    <t>bac roulant environ 240 L (uniquement pour biodéchets)</t>
  </si>
  <si>
    <t>Sites EFS-IDF</t>
  </si>
  <si>
    <t>Autre type de catégorie de plastique pouvant être mélangé (à compléter) : 
1/ ……………………………………………….</t>
  </si>
  <si>
    <t>Autres types de catégorie de plastique pouvant être mélangé (à compléter) : 
1/……………………………………………….
2/……………………………………………….</t>
  </si>
  <si>
    <t>Autres types de catégorie de plastique pouvant être mélangé (à compléter) : 
1/……………………………………………….
2/……………………………………………….
3/……………………………………………….</t>
  </si>
  <si>
    <t>Autres types de catégorie de plastique pouvant être mélangé (à compléter) : 
1/……………………………………………….
2/……………………………………………….
3/……………………………………………….
4/……………………………………………….</t>
  </si>
  <si>
    <t>TARIF PAR PASSAGE</t>
  </si>
  <si>
    <t>Cellule à remplir obligatoirement</t>
  </si>
  <si>
    <t xml:space="preserve">* LE TARIF DE TRAITEMENT INCLUT LE COUT DE RACHAT DE MATIERE POUR LES DECHETS DES FILIERES DE VALORISATION MATIERE </t>
  </si>
  <si>
    <r>
      <rPr>
        <b/>
        <sz val="12"/>
        <color rgb="FFFF0000"/>
        <rFont val="Tahoma"/>
        <family val="2"/>
      </rPr>
      <t>(B)</t>
    </r>
    <r>
      <rPr>
        <b/>
        <sz val="12"/>
        <color theme="1"/>
        <rFont val="Tahoma"/>
        <family val="2"/>
      </rPr>
      <t xml:space="preserve"> Coût total annuel de la prestation Site de St Louis MDD en € HT </t>
    </r>
  </si>
  <si>
    <r>
      <rPr>
        <b/>
        <sz val="12"/>
        <color rgb="FFFF0000"/>
        <rFont val="Tahoma"/>
        <family val="2"/>
      </rPr>
      <t>(C)</t>
    </r>
    <r>
      <rPr>
        <b/>
        <sz val="12"/>
        <color theme="1"/>
        <rFont val="Tahoma"/>
        <family val="2"/>
      </rPr>
      <t xml:space="preserve"> Coût total annuel de la prestation Site de Versailles en € HT </t>
    </r>
  </si>
  <si>
    <r>
      <rPr>
        <b/>
        <sz val="12"/>
        <color rgb="FFFF0000"/>
        <rFont val="Tahoma"/>
        <family val="2"/>
      </rPr>
      <t>(A)</t>
    </r>
    <r>
      <rPr>
        <b/>
        <sz val="12"/>
        <color theme="1"/>
        <rFont val="Tahoma"/>
        <family val="2"/>
      </rPr>
      <t xml:space="preserve"> Coût total annuel de la prestation Site St Antoine - Hôpital en € HT </t>
    </r>
  </si>
  <si>
    <r>
      <rPr>
        <b/>
        <sz val="12"/>
        <color rgb="FFFF0000"/>
        <rFont val="Tahoma"/>
        <family val="2"/>
      </rPr>
      <t>(D)</t>
    </r>
    <r>
      <rPr>
        <b/>
        <sz val="12"/>
        <color theme="1"/>
        <rFont val="Tahoma"/>
        <family val="2"/>
      </rPr>
      <t xml:space="preserve"> Coût total annuel de la prestation Site de Créteil UITC en € HT </t>
    </r>
  </si>
  <si>
    <r>
      <rPr>
        <b/>
        <sz val="12"/>
        <color rgb="FFFF0000"/>
        <rFont val="Tahoma"/>
        <family val="2"/>
      </rPr>
      <t xml:space="preserve">(E) </t>
    </r>
    <r>
      <rPr>
        <b/>
        <sz val="12"/>
        <color theme="1"/>
        <rFont val="Tahoma"/>
        <family val="2"/>
      </rPr>
      <t xml:space="preserve">Coût total annuel de la prestation Site de Créteil Henri Mondor en € HT </t>
    </r>
  </si>
  <si>
    <r>
      <rPr>
        <b/>
        <sz val="12"/>
        <color rgb="FFFF0000"/>
        <rFont val="Tahoma"/>
        <family val="2"/>
      </rPr>
      <t>(F)</t>
    </r>
    <r>
      <rPr>
        <b/>
        <sz val="12"/>
        <color theme="1"/>
        <rFont val="Tahoma"/>
        <family val="2"/>
      </rPr>
      <t xml:space="preserve"> Coût total annuel de la prestation Site de Pontoise en € HT </t>
    </r>
  </si>
  <si>
    <r>
      <rPr>
        <b/>
        <sz val="12"/>
        <color rgb="FFFF0000"/>
        <rFont val="Tahoma"/>
        <family val="2"/>
      </rPr>
      <t>(G)</t>
    </r>
    <r>
      <rPr>
        <b/>
        <sz val="12"/>
        <color theme="1"/>
        <rFont val="Tahoma"/>
        <family val="2"/>
      </rPr>
      <t xml:space="preserve"> Coût total annuel de la prestation Site d'Ivry sur Seine en € HT </t>
    </r>
  </si>
  <si>
    <t>TARIF PAR PASSAGE selon les matières ci-dessous (euros HT)*</t>
  </si>
  <si>
    <t>Site de Saint-Antoine</t>
  </si>
  <si>
    <t>Site de Saint-Louis (collecte)</t>
  </si>
  <si>
    <t>Site d'Ivry-sur-Seine</t>
  </si>
  <si>
    <t>Site de Créteil (UITC)</t>
  </si>
  <si>
    <t>Site de Créteil (Henri-Mondor)</t>
  </si>
  <si>
    <t>BENNES</t>
  </si>
  <si>
    <t>Déchets de filières de valorisation matière en bacs roulants / GRV</t>
  </si>
  <si>
    <t xml:space="preserve">Déchets de filières de valorisation matière en bennes </t>
  </si>
  <si>
    <r>
      <t xml:space="preserve">Coût annuel estimatif de la prestation (en euros HT)
</t>
    </r>
    <r>
      <rPr>
        <b/>
        <sz val="16"/>
        <color rgb="FFFF0000"/>
        <rFont val="Tahoma"/>
        <family val="2"/>
      </rPr>
      <t>A+B+C+D+E+F+G</t>
    </r>
  </si>
  <si>
    <t>Papiers / carton</t>
  </si>
  <si>
    <t>benne fermée 15000L</t>
  </si>
  <si>
    <t>bacs roulants 770L</t>
  </si>
  <si>
    <t>benne fermée 15 000L</t>
  </si>
  <si>
    <t>sous total : traitement des déchets annuel (euros HT)</t>
  </si>
  <si>
    <t>coût du traitement à la tonne pour les bennes (euros HT)</t>
  </si>
  <si>
    <t>bac roulant environ 360 L avec système de fermeture (clé...)</t>
  </si>
  <si>
    <t>bac roulant environ 500 L avec système de fermeture (clé...)</t>
  </si>
  <si>
    <t>bac roulant environ 660 L avec système de fermeture (clé...)</t>
  </si>
  <si>
    <t>bac roulant environ 770 L avec système de fermeture (clé...)</t>
  </si>
  <si>
    <t>PSE n° 1 - Bacs roulants</t>
  </si>
  <si>
    <t>PSE n°2 - Bennes</t>
  </si>
  <si>
    <t>Pour chaque PSE, le soumissionnaire complète la ou les lignes qu'il propose au titre de la PSE concernée.</t>
  </si>
  <si>
    <t>Saint-Antoine</t>
  </si>
  <si>
    <t>Saint-Louis (collecte)</t>
  </si>
  <si>
    <t>Ivry-sur-Seine</t>
  </si>
  <si>
    <t>Créteil (UITC)</t>
  </si>
  <si>
    <t>Créteil (Henri-Mondor)</t>
  </si>
  <si>
    <t>PSE N° 3
Plastiques de type 1, 2, 5 + une autre catégorie de plastique (préciser le code d'identification plastique) mélangés dans le même contenant</t>
  </si>
  <si>
    <t>PSE N° 4
Plastiques de type 1, 2, 5 + deux autres catégories de plastique (préciser les codes d'identification plastiques) mélangés dans le même contenant</t>
  </si>
  <si>
    <t>PSE N° 6
Plastiques de type 1, 2, 5 + quatre autres catégories de plastique (préciser les codes d'identification plastiques) mélangés dans le même contenant</t>
  </si>
  <si>
    <t>Papiers /carton</t>
  </si>
  <si>
    <t>Types de contenants
(à 10 % près)</t>
  </si>
  <si>
    <t xml:space="preserve">Volume du contenant proposé </t>
  </si>
  <si>
    <r>
      <t>Bac roulant d'un volume  de</t>
    </r>
    <r>
      <rPr>
        <b/>
        <sz val="11"/>
        <color rgb="FFC00000"/>
        <rFont val="Tahoma"/>
        <family val="2"/>
      </rPr>
      <t xml:space="preserve"> 340L </t>
    </r>
  </si>
  <si>
    <r>
      <t>Bac roulant d'un volume  de</t>
    </r>
    <r>
      <rPr>
        <b/>
        <sz val="11"/>
        <color rgb="FFC00000"/>
        <rFont val="Tahoma"/>
        <family val="2"/>
      </rPr>
      <t xml:space="preserve"> 500L </t>
    </r>
  </si>
  <si>
    <r>
      <t>Bac roulant d'un volume  de</t>
    </r>
    <r>
      <rPr>
        <b/>
        <sz val="11"/>
        <color rgb="FFC00000"/>
        <rFont val="Tahoma"/>
        <family val="2"/>
      </rPr>
      <t xml:space="preserve"> 660L </t>
    </r>
  </si>
  <si>
    <r>
      <t>Bac roulant d'un volume  de</t>
    </r>
    <r>
      <rPr>
        <b/>
        <sz val="11"/>
        <color rgb="FFC00000"/>
        <rFont val="Tahoma"/>
        <family val="2"/>
      </rPr>
      <t xml:space="preserve"> 770L</t>
    </r>
  </si>
  <si>
    <t xml:space="preserve">BACS ROULANTS </t>
  </si>
  <si>
    <r>
      <t xml:space="preserve">coût du déclassement d'un bac roulant de </t>
    </r>
    <r>
      <rPr>
        <b/>
        <sz val="11"/>
        <color rgb="FFC00000"/>
        <rFont val="Tahoma"/>
        <family val="2"/>
      </rPr>
      <t xml:space="preserve"> 240L</t>
    </r>
  </si>
  <si>
    <r>
      <t xml:space="preserve">coût du déclassement d'un bac roulant de </t>
    </r>
    <r>
      <rPr>
        <b/>
        <sz val="11"/>
        <color rgb="FFC00000"/>
        <rFont val="Tahoma"/>
        <family val="2"/>
      </rPr>
      <t xml:space="preserve"> 500L</t>
    </r>
  </si>
  <si>
    <r>
      <t xml:space="preserve">coût du déclassement d'un bac roulant de </t>
    </r>
    <r>
      <rPr>
        <b/>
        <sz val="11"/>
        <color rgb="FFC00000"/>
        <rFont val="Tahoma"/>
        <family val="2"/>
      </rPr>
      <t xml:space="preserve"> 660L</t>
    </r>
  </si>
  <si>
    <r>
      <t xml:space="preserve">coût du déclassement d'un bac roulant de </t>
    </r>
    <r>
      <rPr>
        <b/>
        <sz val="11"/>
        <color rgb="FFC00000"/>
        <rFont val="Tahoma"/>
        <family val="2"/>
      </rPr>
      <t xml:space="preserve"> 770L</t>
    </r>
  </si>
  <si>
    <t>* les différents tarifs de déclassement ne peuvent pas être supérieurs au tarif de traitement des DAOM pour le même type de contenant</t>
  </si>
  <si>
    <t>coût du déclassement</t>
  </si>
  <si>
    <r>
      <t xml:space="preserve">coût du déclassement d'un bac roulant de </t>
    </r>
    <r>
      <rPr>
        <b/>
        <sz val="11"/>
        <color rgb="FFC00000"/>
        <rFont val="Tahoma"/>
        <family val="2"/>
      </rPr>
      <t xml:space="preserve"> 340L</t>
    </r>
  </si>
  <si>
    <r>
      <t>Bac roulant d'un volume  de</t>
    </r>
    <r>
      <rPr>
        <b/>
        <sz val="11"/>
        <color rgb="FFC00000"/>
        <rFont val="Tahoma"/>
        <family val="2"/>
      </rPr>
      <t xml:space="preserve"> 240L </t>
    </r>
  </si>
  <si>
    <t>Taux 
de TVA</t>
  </si>
  <si>
    <t>Consultation n°2024EFSIDFR836 - Prestations de collecte, de traitement et de valorisation de déchets 
assimilables aux ordures ménagères et de déchets industriels banals et des papiers confidentiels
Lot n° 1 - Prestations de collecte, de traitement et de valorisation de déchets assimilables aux ordures ménagères
et de déchets industriels banals et mise à disposition de contenants d’une capacité comprise entre 240 L et 15 000 L
Annexe financière 
Bordereau de prix unitaires des prestations supplémentaires éventuelles - Fourniture de contenants</t>
  </si>
  <si>
    <r>
      <t xml:space="preserve">Tarif Transport </t>
    </r>
    <r>
      <rPr>
        <b/>
        <sz val="11"/>
        <color rgb="FFFF0000"/>
        <rFont val="Tahoma"/>
        <family val="2"/>
      </rPr>
      <t>DAOM</t>
    </r>
    <r>
      <rPr>
        <b/>
        <sz val="11"/>
        <color theme="1"/>
        <rFont val="Tahoma"/>
        <family val="2"/>
      </rPr>
      <t xml:space="preserve">  par passage en euro HT</t>
    </r>
  </si>
  <si>
    <r>
      <t xml:space="preserve">Tarif Transport </t>
    </r>
    <r>
      <rPr>
        <b/>
        <sz val="11"/>
        <color rgb="FFFF0000"/>
        <rFont val="Tahoma"/>
        <family val="2"/>
      </rPr>
      <t>Papiers &amp; Cartons</t>
    </r>
    <r>
      <rPr>
        <b/>
        <sz val="11"/>
        <color theme="1"/>
        <rFont val="Tahoma"/>
        <family val="2"/>
      </rPr>
      <t xml:space="preserve">  par passage en euro HT</t>
    </r>
  </si>
  <si>
    <r>
      <t xml:space="preserve">Tarif Transport </t>
    </r>
    <r>
      <rPr>
        <b/>
        <sz val="11"/>
        <color rgb="FFFF0000"/>
        <rFont val="Tahoma"/>
        <family val="2"/>
      </rPr>
      <t>Plastiques et Canettes</t>
    </r>
    <r>
      <rPr>
        <b/>
        <sz val="11"/>
        <color theme="1"/>
        <rFont val="Tahoma"/>
        <family val="2"/>
      </rPr>
      <t xml:space="preserve">                    par passage en euro HT</t>
    </r>
  </si>
  <si>
    <r>
      <t xml:space="preserve">Tarif Transport </t>
    </r>
    <r>
      <rPr>
        <b/>
        <sz val="11"/>
        <color rgb="FFFF0000"/>
        <rFont val="Tahoma"/>
        <family val="2"/>
      </rPr>
      <t>Biodéchets</t>
    </r>
    <r>
      <rPr>
        <b/>
        <sz val="11"/>
        <color theme="1"/>
        <rFont val="Tahoma"/>
        <family val="2"/>
      </rPr>
      <t xml:space="preserve">                   par passage en euro HT</t>
    </r>
  </si>
  <si>
    <r>
      <t xml:space="preserve">Tarif Transport </t>
    </r>
    <r>
      <rPr>
        <b/>
        <sz val="11"/>
        <color rgb="FFFF0000"/>
        <rFont val="Tahoma"/>
        <family val="2"/>
      </rPr>
      <t>Bois</t>
    </r>
    <r>
      <rPr>
        <b/>
        <sz val="11"/>
        <color theme="1"/>
        <rFont val="Tahoma"/>
        <family val="2"/>
      </rPr>
      <t xml:space="preserve"> par passage en euro HT</t>
    </r>
  </si>
  <si>
    <r>
      <t xml:space="preserve">Tarif Transport </t>
    </r>
    <r>
      <rPr>
        <b/>
        <sz val="11"/>
        <color rgb="FFFF0000"/>
        <rFont val="Tahoma"/>
        <family val="2"/>
      </rPr>
      <t>DAOM</t>
    </r>
    <r>
      <rPr>
        <b/>
        <sz val="11"/>
        <color theme="1"/>
        <rFont val="Tahoma"/>
        <family val="2"/>
      </rPr>
      <t xml:space="preserve">  par passage en euro TTC</t>
    </r>
  </si>
  <si>
    <r>
      <t xml:space="preserve">Tarif Transport </t>
    </r>
    <r>
      <rPr>
        <b/>
        <sz val="11"/>
        <color rgb="FFFF0000"/>
        <rFont val="Tahoma"/>
        <family val="2"/>
      </rPr>
      <t>Papiers &amp; Cartons</t>
    </r>
    <r>
      <rPr>
        <b/>
        <sz val="11"/>
        <color theme="1"/>
        <rFont val="Tahoma"/>
        <family val="2"/>
      </rPr>
      <t xml:space="preserve">  par passage en euro TTC</t>
    </r>
  </si>
  <si>
    <r>
      <t xml:space="preserve">Tarif Transport </t>
    </r>
    <r>
      <rPr>
        <b/>
        <sz val="11"/>
        <color rgb="FFFF0000"/>
        <rFont val="Tahoma"/>
        <family val="2"/>
      </rPr>
      <t>Plastiques et Canettes</t>
    </r>
    <r>
      <rPr>
        <b/>
        <sz val="11"/>
        <color theme="1"/>
        <rFont val="Tahoma"/>
        <family val="2"/>
      </rPr>
      <t xml:space="preserve">                    par passage en euro TTC</t>
    </r>
  </si>
  <si>
    <r>
      <t xml:space="preserve">Tarif Transport </t>
    </r>
    <r>
      <rPr>
        <b/>
        <sz val="11"/>
        <color rgb="FFFF0000"/>
        <rFont val="Tahoma"/>
        <family val="2"/>
      </rPr>
      <t>Biodéchets</t>
    </r>
    <r>
      <rPr>
        <b/>
        <sz val="11"/>
        <color theme="1"/>
        <rFont val="Tahoma"/>
        <family val="2"/>
      </rPr>
      <t xml:space="preserve">                   par passage en euro TTC</t>
    </r>
  </si>
  <si>
    <r>
      <t xml:space="preserve">Tarif Transport </t>
    </r>
    <r>
      <rPr>
        <b/>
        <sz val="11"/>
        <color rgb="FFFF0000"/>
        <rFont val="Tahoma"/>
        <family val="2"/>
      </rPr>
      <t>Bois</t>
    </r>
    <r>
      <rPr>
        <b/>
        <sz val="11"/>
        <color theme="1"/>
        <rFont val="Tahoma"/>
        <family val="2"/>
      </rPr>
      <t xml:space="preserve"> par passage en euro TTC</t>
    </r>
  </si>
  <si>
    <r>
      <t xml:space="preserve">DAOM 
</t>
    </r>
    <r>
      <rPr>
        <b/>
        <sz val="11"/>
        <rFont val="Tahoma"/>
        <family val="2"/>
      </rPr>
      <t>en euro HT</t>
    </r>
  </si>
  <si>
    <r>
      <t xml:space="preserve">Papiers et cartons*
</t>
    </r>
    <r>
      <rPr>
        <b/>
        <sz val="11"/>
        <rFont val="Tahoma"/>
        <family val="2"/>
      </rPr>
      <t>en euro HT</t>
    </r>
  </si>
  <si>
    <t>Papiers et cartons*
en euro HT</t>
  </si>
  <si>
    <t xml:space="preserve">TARIF DE TRAITEMENT  A LA TONNE *  </t>
  </si>
  <si>
    <r>
      <t xml:space="preserve">DAOM 
</t>
    </r>
    <r>
      <rPr>
        <b/>
        <sz val="11"/>
        <rFont val="Tahoma"/>
        <family val="2"/>
      </rPr>
      <t>en euro TTC</t>
    </r>
  </si>
  <si>
    <r>
      <t xml:space="preserve">Papiers et cartons*
</t>
    </r>
    <r>
      <rPr>
        <b/>
        <sz val="11"/>
        <rFont val="Tahoma"/>
        <family val="2"/>
      </rPr>
      <t>en euro TTC</t>
    </r>
  </si>
  <si>
    <r>
      <t xml:space="preserve">TARIF DE TRAITEMENT PAR CONTENANT </t>
    </r>
    <r>
      <rPr>
        <b/>
        <sz val="11"/>
        <color rgb="FF002060"/>
        <rFont val="Tahoma"/>
        <family val="2"/>
      </rPr>
      <t>(EUROS TTC)</t>
    </r>
  </si>
  <si>
    <r>
      <t xml:space="preserve">TYPES DE DECHETS
</t>
    </r>
    <r>
      <rPr>
        <sz val="10"/>
        <color theme="1"/>
        <rFont val="Tahoma"/>
        <family val="2"/>
      </rPr>
      <t>"Les tarifs TTC se remplissent tout seul "</t>
    </r>
  </si>
  <si>
    <t>Tarifs en euro HT</t>
  </si>
  <si>
    <t xml:space="preserve">Papiers et cartons </t>
  </si>
  <si>
    <t xml:space="preserve">Plastiques et canettes  </t>
  </si>
  <si>
    <t xml:space="preserve">Biodéchets
 </t>
  </si>
  <si>
    <t>Papiers et cartons
en euro TTC</t>
  </si>
  <si>
    <t xml:space="preserve">Tarif de la location
 mensuelle en euros TTC </t>
  </si>
  <si>
    <t>Taux de
 TVA</t>
  </si>
  <si>
    <t xml:space="preserve">Taux de
 TVA
</t>
  </si>
  <si>
    <t>Tarifs en euro TTC
"Les tarifs TTC se remplissent automatiquement "</t>
  </si>
  <si>
    <r>
      <t xml:space="preserve">Tarifs en euro TTC
</t>
    </r>
    <r>
      <rPr>
        <sz val="11"/>
        <rFont val="Tahoma"/>
        <family val="2"/>
      </rPr>
      <t>"Les tarifs TTC se remplissent automatiquement"</t>
    </r>
    <r>
      <rPr>
        <b/>
        <sz val="11"/>
        <color rgb="FFFF0000"/>
        <rFont val="Tahoma"/>
        <family val="2"/>
      </rPr>
      <t xml:space="preserve">
</t>
    </r>
  </si>
  <si>
    <t>"Les tarifs TTC se remplissent automatiquement"</t>
  </si>
  <si>
    <r>
      <t xml:space="preserve">TARIF PAR PASSAGE selon les matières ci-dessous (euros TTC)*
</t>
    </r>
    <r>
      <rPr>
        <sz val="11"/>
        <color theme="1"/>
        <rFont val="Tahoma"/>
        <family val="2"/>
      </rPr>
      <t>"Les tarifs TTC se remplissent automatiquement "</t>
    </r>
  </si>
  <si>
    <r>
      <t xml:space="preserve">Tarif de la location mensuelle
 en euros TTC
</t>
    </r>
    <r>
      <rPr>
        <sz val="11"/>
        <color theme="1"/>
        <rFont val="Tahoma"/>
        <family val="2"/>
      </rPr>
      <t>"Les tarifs TTC se remplissent automatiquement"</t>
    </r>
  </si>
  <si>
    <t>sous total : traitement des déchets annuel (euros TTC)</t>
  </si>
  <si>
    <t>sous total : location annuelle (euros TTC)</t>
  </si>
  <si>
    <t>coût annuel de la prestation (euros TTC)</t>
  </si>
  <si>
    <r>
      <t xml:space="preserve">Consultation n°2024EFSIDFR836 - Prestations de collecte, de traitement et de valorisation de déchets 
assimilables aux ordures ménagères et de déchets industriels banals et des papiers confidentiels
Lot n° 1 - Prestations de collecte, de traitement et de valorisation de déchets assimilables aux ordures ménagères
et de déchets industriels banals et mise à disposition de contenants d’une capacité comprise entre 240 L et 15 000 L
Annexe financière 
Détail quantitatif estimatif de l'offre de base
</t>
    </r>
    <r>
      <rPr>
        <b/>
        <sz val="14"/>
        <color rgb="FFFF0000"/>
        <rFont val="Tahoma"/>
        <family val="2"/>
      </rPr>
      <t xml:space="preserve">(Ce document n'est pas contractuel et se remplit tout seul) </t>
    </r>
  </si>
  <si>
    <t>sous total : transports annuels (euros TTC)</t>
  </si>
  <si>
    <r>
      <rPr>
        <b/>
        <sz val="12"/>
        <color rgb="FFFF0000"/>
        <rFont val="Tahoma"/>
        <family val="2"/>
      </rPr>
      <t>(A)</t>
    </r>
    <r>
      <rPr>
        <b/>
        <sz val="12"/>
        <color theme="1"/>
        <rFont val="Tahoma"/>
        <family val="2"/>
      </rPr>
      <t xml:space="preserve"> Coût total annuel de la prestation Site St Antoine - Hôpital en € TTC</t>
    </r>
  </si>
  <si>
    <r>
      <rPr>
        <b/>
        <sz val="12"/>
        <color rgb="FFFF0000"/>
        <rFont val="Tahoma"/>
        <family val="2"/>
      </rPr>
      <t>(B)</t>
    </r>
    <r>
      <rPr>
        <b/>
        <sz val="12"/>
        <color theme="1"/>
        <rFont val="Tahoma"/>
        <family val="2"/>
      </rPr>
      <t xml:space="preserve"> Coût total annuel de la prestation Site de St Louis MDD en € TTC</t>
    </r>
  </si>
  <si>
    <t>Coût annuel estimatif de la prestation (en euros TTC)
A+B+C+D+E+F+G</t>
  </si>
  <si>
    <r>
      <rPr>
        <b/>
        <sz val="12"/>
        <color rgb="FFFF0000"/>
        <rFont val="Tahoma"/>
        <family val="2"/>
      </rPr>
      <t>(C)</t>
    </r>
    <r>
      <rPr>
        <b/>
        <sz val="12"/>
        <color theme="1"/>
        <rFont val="Tahoma"/>
        <family val="2"/>
      </rPr>
      <t xml:space="preserve"> Coût total annuel de la prestation Site de Versailles en € TTC</t>
    </r>
  </si>
  <si>
    <r>
      <rPr>
        <b/>
        <sz val="12"/>
        <color rgb="FFFF0000"/>
        <rFont val="Tahoma"/>
        <family val="2"/>
      </rPr>
      <t>(D)</t>
    </r>
    <r>
      <rPr>
        <b/>
        <sz val="12"/>
        <color theme="1"/>
        <rFont val="Tahoma"/>
        <family val="2"/>
      </rPr>
      <t xml:space="preserve"> Coût total annuel de la prestation Site de Créteil UITC en € TTC</t>
    </r>
  </si>
  <si>
    <r>
      <rPr>
        <b/>
        <sz val="12"/>
        <color rgb="FFFF0000"/>
        <rFont val="Tahoma"/>
        <family val="2"/>
      </rPr>
      <t xml:space="preserve">(E) </t>
    </r>
    <r>
      <rPr>
        <b/>
        <sz val="12"/>
        <color theme="1"/>
        <rFont val="Tahoma"/>
        <family val="2"/>
      </rPr>
      <t>Coût total annuel de la prestation Site de Créteil Henri Mondor en € TTC</t>
    </r>
  </si>
  <si>
    <t>coût annuel de la prestation (euros TTT)</t>
  </si>
  <si>
    <r>
      <rPr>
        <b/>
        <sz val="12"/>
        <color rgb="FFFF0000"/>
        <rFont val="Tahoma"/>
        <family val="2"/>
      </rPr>
      <t>(F)</t>
    </r>
    <r>
      <rPr>
        <b/>
        <sz val="12"/>
        <color theme="1"/>
        <rFont val="Tahoma"/>
        <family val="2"/>
      </rPr>
      <t xml:space="preserve"> Coût total annuel de la prestation Site de Pontoise en € TTC </t>
    </r>
  </si>
  <si>
    <r>
      <rPr>
        <b/>
        <sz val="12"/>
        <color rgb="FFFF0000"/>
        <rFont val="Tahoma"/>
        <family val="2"/>
      </rPr>
      <t>(G)</t>
    </r>
    <r>
      <rPr>
        <b/>
        <sz val="12"/>
        <color theme="1"/>
        <rFont val="Tahoma"/>
        <family val="2"/>
      </rPr>
      <t xml:space="preserve"> Coût total annuel de la prestation Site d'Ivry sur Seine en € TTC</t>
    </r>
  </si>
  <si>
    <t>Site EFS-IDF</t>
  </si>
  <si>
    <t>Enlèvement / Transport</t>
  </si>
  <si>
    <t xml:space="preserve">Traitement </t>
  </si>
  <si>
    <t>Consultation n°2024EFSIDFR836 - Prestations de collecte, de traitement et de valorisation de déchets 
assimilables aux ordures ménagères et de déchets industriels banals et des papiers confidentiels
Lot n° 1 - Prestations de collecte, de traitement et de valorisation de déchets assimilables aux ordures ménagères
et de déchets industriels banals et mise à disposition de contenants d’une capacité comprise entre 240 L et 15 000 L
Annexe financière 
Bordereau de prix unitaires des prestations supplémentaires éventuelles -Traitement , Enlèvement et transport des déchets</t>
  </si>
  <si>
    <t xml:space="preserve"> </t>
  </si>
  <si>
    <t>Consultation n°2024EFSIDFR836 - Prestations de collecte, de traitement et de valorisation de déchets 
assimilables aux ordures ménagères et de déchets industriels banals et des papiers confidentiels
Lot n° 1 - prestations de collecte, de traitement et de valorisation de déchets assimilables aux ordures ménagères et de déchets industriels banals et
 mise à disposition de contenants d’une capacité comprise entre 240 L et 15 000 L 
Annexe financière 
Bordereau de prix unitaires de l'offre de base - Fourniture de contenants</t>
  </si>
  <si>
    <t>Consultation n°2024EFSIDFR836 - Prestations de collecte, de traitement et de valorisation de déchets 
assimilables aux ordures ménagères et de déchets industriels banals et des papiers confidentiels
Lot n° 1 - prestations de collecte, de traitement et de valorisation de déchets assimilables aux ordures ménagères et
 de déchets industriels banals et mise à disposition de contenants d’une capacité comprise entre 240 L et 15 000 L 
Annexe financière
Bordereau de prix unitaires de l'offre de base - Enlèvement et transport des déchets</t>
  </si>
  <si>
    <t>Consultation n°2024EFSIDFR836 - Prestations de collecte, de traitement et de valorisation de déchets 
assimilables aux ordures ménagères et de déchets industriels banals et des papiers confidentiels
Lot n° 1 - prestations de collecte, de traitement et de valorisation de déchets assimilables aux ordures ménagères 
et de déchets industriels banals et mise à disposition de contenants d’une capacité comprise entre 240 L et 15 000 L 
Annexe financière 
Bordereau de prix unitaires de l'offre de base - Traitement des déchets</t>
  </si>
  <si>
    <t>Consultation n°2024EFSIDFR836 - Prestations de collecte, de traitement et de valorisation de déchets 
assimilables aux ordures ménagères et de déchets industriels banals et des papiers confidentiels
Lot n° 1 - prestations de collecte, de traitement et de valorisation de déchets assimilables aux ordures ménagères
 et de déchets industriels banals et mise à disposition de contenants d’une capacité comprise entre 240 L et 15 000 L 
Annexe financière 
Bordereau de prix unitaires de l'offre de base - Déclassement de contenants présentant trop de déchets non conformes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</si>
</sst>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b/>
      <sz val="11"/>
      <color rgb="FFFF0000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2"/>
      <color rgb="FFFF0000"/>
      <name val="Tahoma"/>
      <family val="2"/>
    </font>
    <font>
      <b/>
      <u/>
      <sz val="20"/>
      <color rgb="FFC00000"/>
      <name val="Tahoma"/>
      <family val="2"/>
    </font>
    <font>
      <b/>
      <i/>
      <sz val="11"/>
      <color theme="1"/>
      <name val="Tahoma"/>
      <family val="2"/>
    </font>
    <font>
      <b/>
      <sz val="14"/>
      <color theme="1"/>
      <name val="Tahoma"/>
      <family val="2"/>
    </font>
    <font>
      <b/>
      <sz val="11"/>
      <color rgb="FFC00000"/>
      <name val="Tahoma"/>
      <family val="2"/>
    </font>
    <font>
      <b/>
      <sz val="11"/>
      <name val="Tahoma"/>
      <family val="2"/>
    </font>
    <font>
      <b/>
      <sz val="11"/>
      <color rgb="FF0070C0"/>
      <name val="Tahoma"/>
      <family val="2"/>
    </font>
    <font>
      <b/>
      <sz val="11"/>
      <color rgb="FF002060"/>
      <name val="Tahoma"/>
      <family val="2"/>
    </font>
    <font>
      <b/>
      <sz val="20"/>
      <color theme="1"/>
      <name val="Tahoma"/>
      <family val="2"/>
    </font>
    <font>
      <sz val="11"/>
      <color rgb="FFFF0000"/>
      <name val="Tahoma"/>
      <family val="2"/>
    </font>
    <font>
      <sz val="12"/>
      <name val="Tahoma"/>
      <family val="2"/>
    </font>
    <font>
      <sz val="12"/>
      <color theme="1"/>
      <name val="Arial"/>
      <family val="2"/>
    </font>
    <font>
      <b/>
      <sz val="16"/>
      <color theme="1"/>
      <name val="Tahoma"/>
      <family val="2"/>
    </font>
    <font>
      <b/>
      <sz val="16"/>
      <color rgb="FFFF0000"/>
      <name val="Tahoma"/>
      <family val="2"/>
    </font>
    <font>
      <sz val="11"/>
      <name val="Tahoma"/>
      <family val="2"/>
    </font>
    <font>
      <sz val="10"/>
      <color theme="1"/>
      <name val="Tahoma"/>
      <family val="2"/>
    </font>
    <font>
      <b/>
      <sz val="14"/>
      <color rgb="FFFF0000"/>
      <name val="Tahoma"/>
      <family val="2"/>
    </font>
    <font>
      <b/>
      <sz val="13"/>
      <color rgb="FFFF0000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0.79998168889431442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28">
    <xf numFmtId="0" fontId="0" fillId="0" borderId="0" xfId="0"/>
    <xf numFmtId="0" fontId="3" fillId="0" borderId="0" xfId="0" applyFont="1"/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4" fontId="6" fillId="0" borderId="0" xfId="4" applyFont="1" applyFill="1" applyBorder="1" applyAlignment="1">
      <alignment horizontal="center" vertical="center"/>
    </xf>
    <xf numFmtId="44" fontId="6" fillId="0" borderId="0" xfId="0" applyNumberFormat="1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Border="1" applyAlignment="1">
      <alignment horizontal="center" vertical="center" textRotation="255" wrapText="1"/>
    </xf>
    <xf numFmtId="0" fontId="7" fillId="0" borderId="0" xfId="0" applyFont="1" applyFill="1" applyBorder="1" applyAlignment="1">
      <alignment vertical="center"/>
    </xf>
    <xf numFmtId="0" fontId="8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44" fontId="3" fillId="0" borderId="0" xfId="4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Fill="1" applyBorder="1" applyAlignment="1">
      <alignment horizontal="center" vertical="center" textRotation="255" wrapText="1"/>
    </xf>
    <xf numFmtId="0" fontId="7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6" fillId="4" borderId="0" xfId="0" applyFont="1" applyFill="1"/>
    <xf numFmtId="0" fontId="7" fillId="0" borderId="0" xfId="0" applyFont="1" applyFill="1" applyBorder="1"/>
    <xf numFmtId="0" fontId="7" fillId="9" borderId="4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44" fontId="7" fillId="9" borderId="1" xfId="0" applyNumberFormat="1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/>
    </xf>
    <xf numFmtId="0" fontId="6" fillId="9" borderId="4" xfId="0" applyFont="1" applyFill="1" applyBorder="1"/>
    <xf numFmtId="0" fontId="6" fillId="9" borderId="1" xfId="0" applyFont="1" applyFill="1" applyBorder="1" applyAlignment="1">
      <alignment horizontal="center" vertical="center"/>
    </xf>
    <xf numFmtId="0" fontId="6" fillId="9" borderId="1" xfId="0" applyFont="1" applyFill="1" applyBorder="1"/>
    <xf numFmtId="0" fontId="7" fillId="0" borderId="0" xfId="0" applyFont="1" applyBorder="1" applyAlignment="1">
      <alignment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6" borderId="0" xfId="0" applyFont="1" applyFill="1" applyBorder="1"/>
    <xf numFmtId="0" fontId="4" fillId="8" borderId="0" xfId="0" applyFont="1" applyFill="1" applyBorder="1"/>
    <xf numFmtId="0" fontId="10" fillId="0" borderId="0" xfId="0" applyFont="1" applyFill="1" applyBorder="1"/>
    <xf numFmtId="0" fontId="7" fillId="0" borderId="24" xfId="0" applyFont="1" applyBorder="1" applyAlignment="1">
      <alignment vertical="center" wrapText="1"/>
    </xf>
    <xf numFmtId="0" fontId="16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left" vertical="center"/>
    </xf>
    <xf numFmtId="0" fontId="4" fillId="9" borderId="1" xfId="0" applyFont="1" applyFill="1" applyBorder="1" applyAlignment="1">
      <alignment horizontal="center" vertical="center" wrapText="1"/>
    </xf>
    <xf numFmtId="44" fontId="4" fillId="9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9" borderId="1" xfId="0" applyFont="1" applyFill="1" applyBorder="1"/>
    <xf numFmtId="0" fontId="3" fillId="9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Fill="1" applyBorder="1"/>
    <xf numFmtId="0" fontId="6" fillId="0" borderId="27" xfId="0" applyFont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3" xfId="4" applyNumberFormat="1" applyFont="1" applyFill="1" applyBorder="1" applyAlignment="1">
      <alignment vertical="center"/>
    </xf>
    <xf numFmtId="44" fontId="7" fillId="0" borderId="3" xfId="4" applyFont="1" applyFill="1" applyBorder="1" applyAlignment="1">
      <alignment horizontal="left" vertical="center"/>
    </xf>
    <xf numFmtId="0" fontId="7" fillId="0" borderId="3" xfId="0" applyFont="1" applyFill="1" applyBorder="1" applyAlignment="1">
      <alignment vertical="center"/>
    </xf>
    <xf numFmtId="0" fontId="6" fillId="0" borderId="27" xfId="4" applyNumberFormat="1" applyFont="1" applyBorder="1" applyAlignment="1">
      <alignment vertical="center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3" fillId="0" borderId="1" xfId="0" quotePrefix="1" applyFont="1" applyFill="1" applyBorder="1"/>
    <xf numFmtId="0" fontId="9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11" fillId="5" borderId="16" xfId="0" applyFont="1" applyFill="1" applyBorder="1" applyAlignment="1">
      <alignment horizontal="left" vertical="center"/>
    </xf>
    <xf numFmtId="0" fontId="7" fillId="9" borderId="15" xfId="0" applyFont="1" applyFill="1" applyBorder="1" applyAlignment="1">
      <alignment horizontal="center" vertical="center"/>
    </xf>
    <xf numFmtId="0" fontId="6" fillId="0" borderId="10" xfId="0" quotePrefix="1" applyFont="1" applyFill="1" applyBorder="1"/>
    <xf numFmtId="0" fontId="6" fillId="0" borderId="17" xfId="0" applyFont="1" applyFill="1" applyBorder="1"/>
    <xf numFmtId="0" fontId="6" fillId="0" borderId="16" xfId="0" quotePrefix="1" applyFont="1" applyFill="1" applyBorder="1"/>
    <xf numFmtId="0" fontId="6" fillId="3" borderId="16" xfId="0" applyFont="1" applyFill="1" applyBorder="1"/>
    <xf numFmtId="0" fontId="6" fillId="9" borderId="17" xfId="0" applyFont="1" applyFill="1" applyBorder="1"/>
    <xf numFmtId="0" fontId="6" fillId="0" borderId="10" xfId="0" applyFont="1" applyFill="1" applyBorder="1"/>
    <xf numFmtId="0" fontId="6" fillId="0" borderId="18" xfId="0" applyFont="1" applyFill="1" applyBorder="1"/>
    <xf numFmtId="0" fontId="6" fillId="0" borderId="20" xfId="0" applyFont="1" applyFill="1" applyBorder="1"/>
    <xf numFmtId="0" fontId="6" fillId="0" borderId="0" xfId="0" applyFont="1" applyFill="1" applyAlignment="1">
      <alignment vertical="center"/>
    </xf>
    <xf numFmtId="0" fontId="6" fillId="7" borderId="1" xfId="0" applyFont="1" applyFill="1" applyBorder="1"/>
    <xf numFmtId="0" fontId="19" fillId="0" borderId="0" xfId="0" applyFont="1"/>
    <xf numFmtId="0" fontId="3" fillId="7" borderId="1" xfId="0" applyFont="1" applyFill="1" applyBorder="1"/>
    <xf numFmtId="0" fontId="7" fillId="0" borderId="5" xfId="0" applyFont="1" applyFill="1" applyBorder="1" applyAlignment="1">
      <alignment vertical="center"/>
    </xf>
    <xf numFmtId="0" fontId="20" fillId="6" borderId="46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16" xfId="0" applyFont="1" applyFill="1" applyBorder="1" applyAlignment="1">
      <alignment vertical="center"/>
    </xf>
    <xf numFmtId="0" fontId="6" fillId="0" borderId="16" xfId="4" applyNumberFormat="1" applyFont="1" applyFill="1" applyBorder="1" applyAlignment="1">
      <alignment vertical="center"/>
    </xf>
    <xf numFmtId="44" fontId="7" fillId="0" borderId="16" xfId="4" applyFont="1" applyFill="1" applyBorder="1" applyAlignment="1">
      <alignment horizontal="left" vertical="center"/>
    </xf>
    <xf numFmtId="0" fontId="7" fillId="0" borderId="16" xfId="0" applyFont="1" applyFill="1" applyBorder="1" applyAlignment="1">
      <alignment vertical="center"/>
    </xf>
    <xf numFmtId="0" fontId="7" fillId="0" borderId="18" xfId="0" applyFont="1" applyFill="1" applyBorder="1" applyAlignment="1">
      <alignment vertical="center"/>
    </xf>
    <xf numFmtId="44" fontId="6" fillId="0" borderId="0" xfId="4" applyFont="1" applyFill="1" applyBorder="1" applyAlignment="1">
      <alignment vertical="center"/>
    </xf>
    <xf numFmtId="44" fontId="7" fillId="0" borderId="27" xfId="4" applyFont="1" applyFill="1" applyBorder="1" applyAlignment="1">
      <alignment horizontal="left" vertical="center"/>
    </xf>
    <xf numFmtId="0" fontId="7" fillId="0" borderId="27" xfId="0" applyFont="1" applyFill="1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top" wrapText="1"/>
    </xf>
    <xf numFmtId="0" fontId="6" fillId="0" borderId="0" xfId="0" applyFont="1" applyFill="1" applyAlignment="1"/>
    <xf numFmtId="0" fontId="7" fillId="0" borderId="44" xfId="0" applyFont="1" applyBorder="1" applyAlignment="1">
      <alignment horizontal="center" vertical="center" wrapText="1"/>
    </xf>
    <xf numFmtId="0" fontId="6" fillId="7" borderId="19" xfId="0" applyFont="1" applyFill="1" applyBorder="1"/>
    <xf numFmtId="10" fontId="6" fillId="7" borderId="1" xfId="1" applyNumberFormat="1" applyFont="1" applyFill="1" applyBorder="1" applyAlignment="1">
      <alignment horizontal="center"/>
    </xf>
    <xf numFmtId="10" fontId="7" fillId="9" borderId="1" xfId="0" applyNumberFormat="1" applyFont="1" applyFill="1" applyBorder="1" applyAlignment="1">
      <alignment horizontal="center" vertical="center" wrapText="1"/>
    </xf>
    <xf numFmtId="165" fontId="6" fillId="7" borderId="1" xfId="0" applyNumberFormat="1" applyFont="1" applyFill="1" applyBorder="1" applyAlignment="1">
      <alignment horizontal="center" vertical="center" wrapText="1"/>
    </xf>
    <xf numFmtId="165" fontId="6" fillId="9" borderId="1" xfId="0" applyNumberFormat="1" applyFont="1" applyFill="1" applyBorder="1" applyAlignment="1">
      <alignment horizontal="center" vertical="center" wrapText="1"/>
    </xf>
    <xf numFmtId="165" fontId="6" fillId="7" borderId="19" xfId="0" applyNumberFormat="1" applyFont="1" applyFill="1" applyBorder="1" applyAlignment="1">
      <alignment horizontal="center" vertical="center" wrapText="1"/>
    </xf>
    <xf numFmtId="10" fontId="6" fillId="7" borderId="19" xfId="1" applyNumberFormat="1" applyFont="1" applyFill="1" applyBorder="1" applyAlignment="1">
      <alignment horizontal="center"/>
    </xf>
    <xf numFmtId="165" fontId="3" fillId="7" borderId="1" xfId="4" applyNumberFormat="1" applyFont="1" applyFill="1" applyBorder="1" applyAlignment="1">
      <alignment horizontal="center" vertical="center"/>
    </xf>
    <xf numFmtId="165" fontId="6" fillId="3" borderId="16" xfId="4" applyNumberFormat="1" applyFont="1" applyFill="1" applyBorder="1" applyAlignment="1">
      <alignment horizontal="center" vertical="center"/>
    </xf>
    <xf numFmtId="165" fontId="6" fillId="3" borderId="2" xfId="4" applyNumberFormat="1" applyFont="1" applyFill="1" applyBorder="1" applyAlignment="1">
      <alignment horizontal="center" vertical="center"/>
    </xf>
    <xf numFmtId="165" fontId="6" fillId="3" borderId="17" xfId="4" applyNumberFormat="1" applyFont="1" applyFill="1" applyBorder="1" applyAlignment="1">
      <alignment horizontal="center" vertical="center"/>
    </xf>
    <xf numFmtId="165" fontId="6" fillId="3" borderId="27" xfId="4" applyNumberFormat="1" applyFont="1" applyFill="1" applyBorder="1" applyAlignment="1">
      <alignment vertical="center"/>
    </xf>
    <xf numFmtId="165" fontId="6" fillId="3" borderId="2" xfId="4" applyNumberFormat="1" applyFont="1" applyFill="1" applyBorder="1" applyAlignment="1">
      <alignment vertical="center"/>
    </xf>
    <xf numFmtId="165" fontId="6" fillId="3" borderId="17" xfId="4" applyNumberFormat="1" applyFont="1" applyFill="1" applyBorder="1" applyAlignment="1">
      <alignment vertical="center"/>
    </xf>
    <xf numFmtId="165" fontId="6" fillId="3" borderId="1" xfId="4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10" fontId="3" fillId="7" borderId="16" xfId="1" applyNumberFormat="1" applyFont="1" applyFill="1" applyBorder="1" applyAlignment="1">
      <alignment horizontal="center" vertical="center"/>
    </xf>
    <xf numFmtId="0" fontId="3" fillId="0" borderId="52" xfId="0" applyFont="1" applyBorder="1"/>
    <xf numFmtId="0" fontId="4" fillId="2" borderId="27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165" fontId="3" fillId="7" borderId="18" xfId="4" applyNumberFormat="1" applyFont="1" applyFill="1" applyBorder="1" applyAlignment="1">
      <alignment horizontal="center" vertical="center"/>
    </xf>
    <xf numFmtId="165" fontId="3" fillId="7" borderId="19" xfId="4" applyNumberFormat="1" applyFont="1" applyFill="1" applyBorder="1" applyAlignment="1">
      <alignment horizontal="center" vertical="center"/>
    </xf>
    <xf numFmtId="165" fontId="3" fillId="7" borderId="20" xfId="4" applyNumberFormat="1" applyFont="1" applyFill="1" applyBorder="1" applyAlignment="1">
      <alignment horizontal="center" vertical="center"/>
    </xf>
    <xf numFmtId="10" fontId="3" fillId="7" borderId="16" xfId="4" applyNumberFormat="1" applyFont="1" applyFill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19" xfId="0" applyFont="1" applyFill="1" applyBorder="1"/>
    <xf numFmtId="0" fontId="4" fillId="0" borderId="0" xfId="0" applyFont="1" applyBorder="1" applyAlignment="1">
      <alignment horizontal="center"/>
    </xf>
    <xf numFmtId="0" fontId="14" fillId="2" borderId="2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165" fontId="3" fillId="7" borderId="21" xfId="4" applyNumberFormat="1" applyFont="1" applyFill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 wrapText="1"/>
    </xf>
    <xf numFmtId="165" fontId="3" fillId="7" borderId="30" xfId="4" applyNumberFormat="1" applyFont="1" applyFill="1" applyBorder="1" applyAlignment="1">
      <alignment horizontal="center" vertical="center"/>
    </xf>
    <xf numFmtId="0" fontId="11" fillId="6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3" fillId="0" borderId="0" xfId="0" applyFont="1" applyBorder="1" applyAlignment="1"/>
    <xf numFmtId="165" fontId="3" fillId="7" borderId="42" xfId="4" applyNumberFormat="1" applyFont="1" applyFill="1" applyBorder="1" applyAlignment="1">
      <alignment horizontal="center" vertical="center"/>
    </xf>
    <xf numFmtId="10" fontId="3" fillId="0" borderId="0" xfId="4" applyNumberFormat="1" applyFont="1" applyFill="1" applyBorder="1" applyAlignment="1">
      <alignment horizontal="center" vertical="center"/>
    </xf>
    <xf numFmtId="10" fontId="3" fillId="0" borderId="0" xfId="1" applyNumberFormat="1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10" fontId="3" fillId="7" borderId="46" xfId="4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10" fontId="3" fillId="7" borderId="1" xfId="4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7" fillId="9" borderId="11" xfId="0" applyFont="1" applyFill="1" applyBorder="1" applyAlignment="1">
      <alignment horizontal="center" vertical="center"/>
    </xf>
    <xf numFmtId="10" fontId="7" fillId="9" borderId="2" xfId="0" applyNumberFormat="1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165" fontId="3" fillId="0" borderId="2" xfId="4" applyNumberFormat="1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165" fontId="3" fillId="0" borderId="27" xfId="4" applyNumberFormat="1" applyFont="1" applyFill="1" applyBorder="1" applyAlignment="1">
      <alignment horizontal="center" vertical="center"/>
    </xf>
    <xf numFmtId="165" fontId="3" fillId="0" borderId="17" xfId="4" applyNumberFormat="1" applyFont="1" applyFill="1" applyBorder="1" applyAlignment="1">
      <alignment horizontal="center" vertical="center"/>
    </xf>
    <xf numFmtId="165" fontId="3" fillId="0" borderId="34" xfId="4" applyNumberFormat="1" applyFont="1" applyFill="1" applyBorder="1" applyAlignment="1">
      <alignment horizontal="center" vertical="center"/>
    </xf>
    <xf numFmtId="165" fontId="3" fillId="0" borderId="42" xfId="4" applyNumberFormat="1" applyFont="1" applyFill="1" applyBorder="1" applyAlignment="1">
      <alignment horizontal="center" vertical="center"/>
    </xf>
    <xf numFmtId="165" fontId="3" fillId="0" borderId="20" xfId="4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/>
    <xf numFmtId="0" fontId="3" fillId="3" borderId="2" xfId="0" applyFont="1" applyFill="1" applyBorder="1"/>
    <xf numFmtId="10" fontId="3" fillId="7" borderId="3" xfId="4" applyNumberFormat="1" applyFont="1" applyFill="1" applyBorder="1" applyAlignment="1">
      <alignment horizontal="center" vertical="center"/>
    </xf>
    <xf numFmtId="165" fontId="3" fillId="7" borderId="27" xfId="4" applyNumberFormat="1" applyFont="1" applyFill="1" applyBorder="1" applyAlignment="1">
      <alignment horizontal="center" vertical="center"/>
    </xf>
    <xf numFmtId="0" fontId="3" fillId="0" borderId="3" xfId="0" applyFont="1" applyBorder="1"/>
    <xf numFmtId="0" fontId="4" fillId="2" borderId="28" xfId="0" applyFont="1" applyFill="1" applyBorder="1" applyAlignment="1">
      <alignment horizontal="center" vertical="center" wrapText="1"/>
    </xf>
    <xf numFmtId="10" fontId="3" fillId="7" borderId="29" xfId="4" applyNumberFormat="1" applyFont="1" applyFill="1" applyBorder="1" applyAlignment="1">
      <alignment horizontal="center" vertical="center"/>
    </xf>
    <xf numFmtId="165" fontId="3" fillId="0" borderId="18" xfId="4" applyNumberFormat="1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165" fontId="3" fillId="0" borderId="0" xfId="4" applyNumberFormat="1" applyFont="1" applyFill="1" applyBorder="1" applyAlignment="1">
      <alignment horizontal="center" vertical="center"/>
    </xf>
    <xf numFmtId="165" fontId="3" fillId="0" borderId="30" xfId="4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6" xfId="0" applyFont="1" applyFill="1" applyBorder="1" applyAlignment="1">
      <alignment horizontal="center" vertical="center" wrapText="1"/>
    </xf>
    <xf numFmtId="0" fontId="4" fillId="2" borderId="45" xfId="0" applyFont="1" applyFill="1" applyBorder="1" applyAlignment="1">
      <alignment horizontal="center" vertical="center" wrapText="1"/>
    </xf>
    <xf numFmtId="0" fontId="4" fillId="2" borderId="56" xfId="0" applyFont="1" applyFill="1" applyBorder="1" applyAlignment="1">
      <alignment horizontal="center" vertical="center" wrapText="1"/>
    </xf>
    <xf numFmtId="165" fontId="3" fillId="7" borderId="40" xfId="4" applyNumberFormat="1" applyFont="1" applyFill="1" applyBorder="1" applyAlignment="1">
      <alignment horizontal="center" vertical="center"/>
    </xf>
    <xf numFmtId="165" fontId="3" fillId="7" borderId="47" xfId="4" applyNumberFormat="1" applyFont="1" applyFill="1" applyBorder="1" applyAlignment="1">
      <alignment horizontal="center" vertical="center"/>
    </xf>
    <xf numFmtId="165" fontId="3" fillId="7" borderId="58" xfId="4" applyNumberFormat="1" applyFont="1" applyFill="1" applyBorder="1" applyAlignment="1">
      <alignment horizontal="center" vertical="center"/>
    </xf>
    <xf numFmtId="165" fontId="3" fillId="7" borderId="46" xfId="4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5" fontId="6" fillId="0" borderId="2" xfId="1" applyNumberFormat="1" applyFont="1" applyFill="1" applyBorder="1" applyAlignment="1">
      <alignment horizontal="center"/>
    </xf>
    <xf numFmtId="165" fontId="6" fillId="0" borderId="42" xfId="1" applyNumberFormat="1" applyFont="1" applyFill="1" applyBorder="1" applyAlignment="1">
      <alignment horizontal="center"/>
    </xf>
    <xf numFmtId="165" fontId="3" fillId="0" borderId="19" xfId="4" applyNumberFormat="1" applyFont="1" applyFill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right" vertical="center" wrapText="1"/>
    </xf>
    <xf numFmtId="10" fontId="3" fillId="0" borderId="1" xfId="0" applyNumberFormat="1" applyFont="1" applyBorder="1"/>
    <xf numFmtId="165" fontId="3" fillId="0" borderId="1" xfId="0" applyNumberFormat="1" applyFont="1" applyBorder="1"/>
    <xf numFmtId="0" fontId="5" fillId="0" borderId="0" xfId="0" applyFont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165" fontId="3" fillId="0" borderId="20" xfId="0" applyNumberFormat="1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165" fontId="6" fillId="3" borderId="27" xfId="4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65" fontId="6" fillId="3" borderId="1" xfId="4" applyNumberFormat="1" applyFont="1" applyFill="1" applyBorder="1" applyAlignment="1">
      <alignment horizontal="center" vertical="center"/>
    </xf>
    <xf numFmtId="165" fontId="20" fillId="0" borderId="46" xfId="0" applyNumberFormat="1" applyFont="1" applyBorder="1" applyAlignment="1">
      <alignment horizontal="center" vertical="center"/>
    </xf>
    <xf numFmtId="165" fontId="20" fillId="0" borderId="46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7" fillId="0" borderId="50" xfId="0" applyFont="1" applyFill="1" applyBorder="1" applyAlignment="1">
      <alignment vertical="center"/>
    </xf>
    <xf numFmtId="0" fontId="7" fillId="4" borderId="31" xfId="0" applyFont="1" applyFill="1" applyBorder="1" applyAlignment="1">
      <alignment vertical="center"/>
    </xf>
    <xf numFmtId="0" fontId="7" fillId="4" borderId="60" xfId="0" applyFont="1" applyFill="1" applyBorder="1" applyAlignment="1">
      <alignment horizontal="center" vertical="center" wrapText="1"/>
    </xf>
    <xf numFmtId="0" fontId="7" fillId="4" borderId="65" xfId="0" applyFont="1" applyFill="1" applyBorder="1" applyAlignment="1">
      <alignment horizontal="center" vertical="center" wrapText="1"/>
    </xf>
    <xf numFmtId="0" fontId="6" fillId="0" borderId="36" xfId="0" applyFont="1" applyBorder="1" applyAlignment="1">
      <alignment vertical="center"/>
    </xf>
    <xf numFmtId="44" fontId="7" fillId="0" borderId="34" xfId="4" applyFont="1" applyFill="1" applyBorder="1" applyAlignment="1">
      <alignment horizontal="left" vertical="center"/>
    </xf>
    <xf numFmtId="0" fontId="7" fillId="0" borderId="34" xfId="0" applyFont="1" applyFill="1" applyBorder="1" applyAlignment="1">
      <alignment vertical="center"/>
    </xf>
    <xf numFmtId="0" fontId="7" fillId="0" borderId="33" xfId="0" applyFont="1" applyFill="1" applyBorder="1" applyAlignment="1">
      <alignment vertical="center"/>
    </xf>
    <xf numFmtId="0" fontId="7" fillId="0" borderId="46" xfId="0" applyFont="1" applyBorder="1" applyAlignment="1">
      <alignment horizontal="center" wrapText="1"/>
    </xf>
    <xf numFmtId="165" fontId="6" fillId="10" borderId="42" xfId="4" applyNumberFormat="1" applyFont="1" applyFill="1" applyBorder="1" applyAlignment="1">
      <alignment horizontal="center" vertical="center"/>
    </xf>
    <xf numFmtId="165" fontId="6" fillId="10" borderId="30" xfId="4" applyNumberFormat="1" applyFont="1" applyFill="1" applyBorder="1" applyAlignment="1">
      <alignment horizontal="center" vertical="center"/>
    </xf>
    <xf numFmtId="165" fontId="6" fillId="10" borderId="19" xfId="4" applyNumberFormat="1" applyFont="1" applyFill="1" applyBorder="1" applyAlignment="1">
      <alignment horizontal="center" vertical="center"/>
    </xf>
    <xf numFmtId="165" fontId="6" fillId="10" borderId="38" xfId="4" applyNumberFormat="1" applyFont="1" applyFill="1" applyBorder="1" applyAlignment="1">
      <alignment horizontal="center" vertical="center"/>
    </xf>
    <xf numFmtId="165" fontId="6" fillId="10" borderId="46" xfId="4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vertical="center"/>
    </xf>
    <xf numFmtId="44" fontId="7" fillId="0" borderId="45" xfId="4" applyFont="1" applyFill="1" applyBorder="1" applyAlignment="1">
      <alignment horizontal="left" vertical="center"/>
    </xf>
    <xf numFmtId="0" fontId="7" fillId="0" borderId="9" xfId="0" applyFont="1" applyBorder="1" applyAlignment="1">
      <alignment horizontal="center" wrapText="1"/>
    </xf>
    <xf numFmtId="0" fontId="7" fillId="4" borderId="23" xfId="0" applyFont="1" applyFill="1" applyBorder="1" applyAlignment="1">
      <alignment horizontal="center" vertical="center" wrapText="1"/>
    </xf>
    <xf numFmtId="165" fontId="6" fillId="10" borderId="45" xfId="4" applyNumberFormat="1" applyFont="1" applyFill="1" applyBorder="1" applyAlignment="1">
      <alignment vertical="center"/>
    </xf>
    <xf numFmtId="165" fontId="6" fillId="10" borderId="18" xfId="4" applyNumberFormat="1" applyFont="1" applyFill="1" applyBorder="1" applyAlignment="1">
      <alignment horizontal="center" vertical="center"/>
    </xf>
    <xf numFmtId="165" fontId="6" fillId="10" borderId="20" xfId="4" applyNumberFormat="1" applyFont="1" applyFill="1" applyBorder="1" applyAlignment="1">
      <alignment horizontal="center" vertical="center"/>
    </xf>
    <xf numFmtId="165" fontId="6" fillId="10" borderId="40" xfId="4" applyNumberFormat="1" applyFont="1" applyFill="1" applyBorder="1" applyAlignment="1">
      <alignment horizontal="center" vertical="center"/>
    </xf>
    <xf numFmtId="165" fontId="6" fillId="10" borderId="37" xfId="4" applyNumberFormat="1" applyFont="1" applyFill="1" applyBorder="1" applyAlignment="1">
      <alignment horizontal="center" vertical="center"/>
    </xf>
    <xf numFmtId="165" fontId="6" fillId="10" borderId="33" xfId="4" applyNumberFormat="1" applyFont="1" applyFill="1" applyBorder="1" applyAlignment="1">
      <alignment horizontal="center" vertical="center"/>
    </xf>
    <xf numFmtId="165" fontId="6" fillId="10" borderId="56" xfId="4" applyNumberFormat="1" applyFont="1" applyFill="1" applyBorder="1" applyAlignment="1">
      <alignment vertical="center"/>
    </xf>
    <xf numFmtId="0" fontId="7" fillId="4" borderId="44" xfId="0" applyFont="1" applyFill="1" applyBorder="1" applyAlignment="1">
      <alignment vertical="center"/>
    </xf>
    <xf numFmtId="0" fontId="7" fillId="4" borderId="72" xfId="0" applyFont="1" applyFill="1" applyBorder="1" applyAlignment="1">
      <alignment horizontal="center" vertical="center" wrapText="1"/>
    </xf>
    <xf numFmtId="0" fontId="7" fillId="0" borderId="25" xfId="0" applyFont="1" applyBorder="1" applyAlignment="1">
      <alignment horizontal="center" wrapText="1"/>
    </xf>
    <xf numFmtId="0" fontId="6" fillId="0" borderId="12" xfId="0" applyFont="1" applyFill="1" applyBorder="1" applyAlignment="1">
      <alignment vertical="center"/>
    </xf>
    <xf numFmtId="44" fontId="7" fillId="0" borderId="18" xfId="4" applyFont="1" applyFill="1" applyBorder="1" applyAlignment="1">
      <alignment horizontal="left" vertical="center"/>
    </xf>
    <xf numFmtId="0" fontId="7" fillId="0" borderId="44" xfId="0" applyFont="1" applyFill="1" applyBorder="1" applyAlignment="1">
      <alignment vertical="center"/>
    </xf>
    <xf numFmtId="2" fontId="7" fillId="3" borderId="13" xfId="0" applyNumberFormat="1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39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165" fontId="7" fillId="3" borderId="1" xfId="4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44" fontId="7" fillId="3" borderId="1" xfId="4" applyFont="1" applyFill="1" applyBorder="1" applyAlignment="1">
      <alignment horizontal="center" vertical="center"/>
    </xf>
    <xf numFmtId="44" fontId="7" fillId="3" borderId="2" xfId="4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4" fontId="7" fillId="0" borderId="36" xfId="0" applyNumberFormat="1" applyFont="1" applyBorder="1" applyAlignment="1">
      <alignment vertical="center"/>
    </xf>
    <xf numFmtId="0" fontId="7" fillId="0" borderId="39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27" xfId="0" applyFont="1" applyBorder="1" applyAlignment="1">
      <alignment vertical="center"/>
    </xf>
    <xf numFmtId="0" fontId="7" fillId="0" borderId="29" xfId="0" applyFont="1" applyBorder="1" applyAlignment="1">
      <alignment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vertical="center"/>
    </xf>
    <xf numFmtId="0" fontId="7" fillId="3" borderId="39" xfId="0" applyFont="1" applyFill="1" applyBorder="1" applyAlignment="1">
      <alignment vertical="center"/>
    </xf>
    <xf numFmtId="0" fontId="7" fillId="3" borderId="14" xfId="0" applyFont="1" applyFill="1" applyBorder="1" applyAlignment="1">
      <alignment vertical="center"/>
    </xf>
    <xf numFmtId="0" fontId="7" fillId="4" borderId="35" xfId="0" applyFont="1" applyFill="1" applyBorder="1" applyAlignment="1">
      <alignment vertical="center"/>
    </xf>
    <xf numFmtId="0" fontId="7" fillId="4" borderId="54" xfId="0" applyFont="1" applyFill="1" applyBorder="1" applyAlignment="1">
      <alignment horizontal="center" vertical="center" wrapText="1"/>
    </xf>
    <xf numFmtId="0" fontId="7" fillId="4" borderId="61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7" xfId="4" applyNumberFormat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65" fontId="6" fillId="10" borderId="62" xfId="4" applyNumberFormat="1" applyFont="1" applyFill="1" applyBorder="1" applyAlignment="1">
      <alignment horizontal="center" vertical="center"/>
    </xf>
    <xf numFmtId="0" fontId="7" fillId="4" borderId="45" xfId="0" applyFont="1" applyFill="1" applyBorder="1" applyAlignment="1">
      <alignment horizontal="center" vertical="center" wrapText="1"/>
    </xf>
    <xf numFmtId="165" fontId="6" fillId="10" borderId="34" xfId="4" applyNumberFormat="1" applyFont="1" applyFill="1" applyBorder="1" applyAlignment="1">
      <alignment horizontal="center" vertical="center"/>
    </xf>
    <xf numFmtId="0" fontId="6" fillId="0" borderId="43" xfId="0" applyFont="1" applyFill="1" applyBorder="1" applyAlignment="1">
      <alignment vertical="center"/>
    </xf>
    <xf numFmtId="44" fontId="7" fillId="0" borderId="68" xfId="4" applyFont="1" applyFill="1" applyBorder="1" applyAlignment="1">
      <alignment horizontal="left" vertical="center"/>
    </xf>
    <xf numFmtId="0" fontId="7" fillId="0" borderId="68" xfId="0" applyFont="1" applyFill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4" borderId="65" xfId="0" applyFont="1" applyFill="1" applyBorder="1" applyAlignment="1">
      <alignment vertical="center"/>
    </xf>
    <xf numFmtId="165" fontId="6" fillId="10" borderId="46" xfId="0" applyNumberFormat="1" applyFont="1" applyFill="1" applyBorder="1" applyAlignment="1">
      <alignment horizontal="center" vertical="center"/>
    </xf>
    <xf numFmtId="44" fontId="7" fillId="3" borderId="17" xfId="4" applyFont="1" applyFill="1" applyBorder="1" applyAlignment="1">
      <alignment horizontal="center" vertical="center"/>
    </xf>
    <xf numFmtId="44" fontId="7" fillId="3" borderId="27" xfId="4" applyFont="1" applyFill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12" xfId="0" applyNumberFormat="1" applyFont="1" applyFill="1" applyBorder="1" applyAlignment="1">
      <alignment horizontal="center" vertical="center"/>
    </xf>
    <xf numFmtId="165" fontId="6" fillId="7" borderId="27" xfId="4" applyNumberFormat="1" applyFont="1" applyFill="1" applyBorder="1" applyAlignment="1">
      <alignment horizontal="center" vertical="center"/>
    </xf>
    <xf numFmtId="165" fontId="6" fillId="7" borderId="2" xfId="4" applyNumberFormat="1" applyFont="1" applyFill="1" applyBorder="1" applyAlignment="1">
      <alignment horizontal="center" vertical="center"/>
    </xf>
    <xf numFmtId="165" fontId="6" fillId="7" borderId="17" xfId="4" applyNumberFormat="1" applyFont="1" applyFill="1" applyBorder="1" applyAlignment="1">
      <alignment horizontal="center" vertical="center"/>
    </xf>
    <xf numFmtId="165" fontId="6" fillId="7" borderId="16" xfId="4" applyNumberFormat="1" applyFont="1" applyFill="1" applyBorder="1" applyAlignment="1">
      <alignment horizontal="center" vertical="center"/>
    </xf>
    <xf numFmtId="165" fontId="6" fillId="7" borderId="3" xfId="4" applyNumberFormat="1" applyFont="1" applyFill="1" applyBorder="1" applyAlignment="1">
      <alignment horizontal="center" vertical="center"/>
    </xf>
    <xf numFmtId="165" fontId="6" fillId="7" borderId="66" xfId="4" applyNumberFormat="1" applyFont="1" applyFill="1" applyBorder="1" applyAlignment="1">
      <alignment horizontal="center" vertical="center"/>
    </xf>
    <xf numFmtId="165" fontId="6" fillId="7" borderId="15" xfId="4" applyNumberFormat="1" applyFont="1" applyFill="1" applyBorder="1" applyAlignment="1">
      <alignment horizontal="center" vertical="center"/>
    </xf>
    <xf numFmtId="165" fontId="6" fillId="7" borderId="33" xfId="4" applyNumberFormat="1" applyFont="1" applyFill="1" applyBorder="1" applyAlignment="1">
      <alignment horizontal="center" vertical="center"/>
    </xf>
    <xf numFmtId="165" fontId="6" fillId="7" borderId="12" xfId="4" applyNumberFormat="1" applyFont="1" applyFill="1" applyBorder="1" applyAlignment="1">
      <alignment horizontal="center" vertical="center"/>
    </xf>
    <xf numFmtId="165" fontId="6" fillId="7" borderId="13" xfId="4" applyNumberFormat="1" applyFont="1" applyFill="1" applyBorder="1" applyAlignment="1">
      <alignment horizontal="center" vertical="center"/>
    </xf>
    <xf numFmtId="165" fontId="6" fillId="7" borderId="14" xfId="4" applyNumberFormat="1" applyFont="1" applyFill="1" applyBorder="1" applyAlignment="1">
      <alignment horizontal="center" vertical="center"/>
    </xf>
    <xf numFmtId="165" fontId="6" fillId="10" borderId="56" xfId="4" applyNumberFormat="1" applyFont="1" applyFill="1" applyBorder="1" applyAlignment="1">
      <alignment horizontal="center" vertical="center"/>
    </xf>
    <xf numFmtId="165" fontId="6" fillId="10" borderId="69" xfId="4" applyNumberFormat="1" applyFont="1" applyFill="1" applyBorder="1" applyAlignment="1">
      <alignment horizontal="center" vertical="center"/>
    </xf>
    <xf numFmtId="165" fontId="6" fillId="7" borderId="7" xfId="4" applyNumberFormat="1" applyFont="1" applyFill="1" applyBorder="1" applyAlignment="1">
      <alignment horizontal="center" vertical="center"/>
    </xf>
    <xf numFmtId="165" fontId="6" fillId="7" borderId="9" xfId="4" applyNumberFormat="1" applyFont="1" applyFill="1" applyBorder="1" applyAlignment="1">
      <alignment horizontal="center" vertical="center"/>
    </xf>
    <xf numFmtId="165" fontId="6" fillId="7" borderId="46" xfId="4" applyNumberFormat="1" applyFont="1" applyFill="1" applyBorder="1" applyAlignment="1">
      <alignment horizontal="center" vertical="center"/>
    </xf>
    <xf numFmtId="165" fontId="6" fillId="7" borderId="1" xfId="4" applyNumberFormat="1" applyFont="1" applyFill="1" applyBorder="1" applyAlignment="1">
      <alignment horizontal="center" vertical="center"/>
    </xf>
    <xf numFmtId="165" fontId="6" fillId="7" borderId="70" xfId="4" applyNumberFormat="1" applyFont="1" applyFill="1" applyBorder="1" applyAlignment="1">
      <alignment horizontal="center" vertical="center"/>
    </xf>
    <xf numFmtId="165" fontId="6" fillId="7" borderId="71" xfId="4" applyNumberFormat="1" applyFont="1" applyFill="1" applyBorder="1" applyAlignment="1">
      <alignment horizontal="center" vertical="center"/>
    </xf>
    <xf numFmtId="165" fontId="6" fillId="7" borderId="67" xfId="4" applyNumberFormat="1" applyFont="1" applyFill="1" applyBorder="1" applyAlignment="1">
      <alignment horizontal="center" vertical="center"/>
    </xf>
    <xf numFmtId="165" fontId="6" fillId="7" borderId="33" xfId="0" applyNumberFormat="1" applyFont="1" applyFill="1" applyBorder="1" applyAlignment="1">
      <alignment horizontal="center" vertical="center"/>
    </xf>
    <xf numFmtId="165" fontId="6" fillId="7" borderId="44" xfId="4" applyNumberFormat="1" applyFont="1" applyFill="1" applyBorder="1" applyAlignment="1">
      <alignment horizontal="center" vertical="center"/>
    </xf>
    <xf numFmtId="165" fontId="6" fillId="7" borderId="72" xfId="4" applyNumberFormat="1" applyFont="1" applyFill="1" applyBorder="1" applyAlignment="1">
      <alignment horizontal="center" vertical="center"/>
    </xf>
    <xf numFmtId="165" fontId="6" fillId="7" borderId="65" xfId="4" applyNumberFormat="1" applyFont="1" applyFill="1" applyBorder="1" applyAlignment="1">
      <alignment horizontal="center" vertical="center"/>
    </xf>
    <xf numFmtId="165" fontId="6" fillId="7" borderId="62" xfId="4" applyNumberFormat="1" applyFont="1" applyFill="1" applyBorder="1" applyAlignment="1">
      <alignment horizontal="center" vertical="center"/>
    </xf>
    <xf numFmtId="165" fontId="6" fillId="7" borderId="56" xfId="4" applyNumberFormat="1" applyFont="1" applyFill="1" applyBorder="1" applyAlignment="1">
      <alignment horizontal="center" vertical="center"/>
    </xf>
    <xf numFmtId="165" fontId="6" fillId="7" borderId="29" xfId="4" applyNumberFormat="1" applyFont="1" applyFill="1" applyBorder="1" applyAlignment="1">
      <alignment horizontal="center" vertical="center"/>
    </xf>
    <xf numFmtId="165" fontId="6" fillId="7" borderId="38" xfId="4" applyNumberFormat="1" applyFont="1" applyFill="1" applyBorder="1" applyAlignment="1">
      <alignment horizontal="center" vertical="center"/>
    </xf>
    <xf numFmtId="165" fontId="6" fillId="7" borderId="27" xfId="4" applyNumberFormat="1" applyFont="1" applyFill="1" applyBorder="1" applyAlignment="1">
      <alignment vertical="center"/>
    </xf>
    <xf numFmtId="165" fontId="6" fillId="7" borderId="2" xfId="4" applyNumberFormat="1" applyFont="1" applyFill="1" applyBorder="1" applyAlignment="1">
      <alignment vertical="center"/>
    </xf>
    <xf numFmtId="165" fontId="6" fillId="7" borderId="17" xfId="4" applyNumberFormat="1" applyFont="1" applyFill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165" fontId="3" fillId="0" borderId="21" xfId="0" applyNumberFormat="1" applyFont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165" fontId="3" fillId="0" borderId="18" xfId="0" applyNumberFormat="1" applyFont="1" applyBorder="1" applyAlignment="1">
      <alignment horizontal="center" vertical="center"/>
    </xf>
    <xf numFmtId="10" fontId="3" fillId="0" borderId="27" xfId="1" applyNumberFormat="1" applyFont="1" applyBorder="1" applyAlignment="1">
      <alignment horizontal="center" vertical="center"/>
    </xf>
    <xf numFmtId="10" fontId="3" fillId="0" borderId="34" xfId="1" applyNumberFormat="1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6" xfId="0" applyFont="1" applyBorder="1" applyAlignment="1"/>
    <xf numFmtId="0" fontId="4" fillId="0" borderId="0" xfId="0" applyFont="1" applyBorder="1" applyAlignment="1"/>
    <xf numFmtId="0" fontId="3" fillId="3" borderId="5" xfId="0" applyFont="1" applyFill="1" applyBorder="1" applyAlignment="1">
      <alignment horizontal="left"/>
    </xf>
    <xf numFmtId="0" fontId="3" fillId="3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5" fontId="3" fillId="0" borderId="0" xfId="4" applyNumberFormat="1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 wrapText="1"/>
    </xf>
    <xf numFmtId="0" fontId="5" fillId="2" borderId="43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5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9" xfId="0" applyFont="1" applyFill="1" applyBorder="1" applyAlignment="1">
      <alignment horizontal="center" vertical="top" wrapText="1"/>
    </xf>
    <xf numFmtId="0" fontId="5" fillId="0" borderId="33" xfId="0" applyFont="1" applyFill="1" applyBorder="1" applyAlignment="1">
      <alignment horizontal="center" vertical="center" wrapText="1"/>
    </xf>
    <xf numFmtId="0" fontId="7" fillId="0" borderId="50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4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165" fontId="6" fillId="7" borderId="16" xfId="4" applyNumberFormat="1" applyFont="1" applyFill="1" applyBorder="1" applyAlignment="1">
      <alignment horizontal="center" vertical="center"/>
    </xf>
    <xf numFmtId="165" fontId="6" fillId="7" borderId="1" xfId="4" applyNumberFormat="1" applyFont="1" applyFill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 wrapText="1"/>
    </xf>
    <xf numFmtId="0" fontId="11" fillId="4" borderId="48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165" fontId="6" fillId="10" borderId="34" xfId="4" applyNumberFormat="1" applyFont="1" applyFill="1" applyBorder="1" applyAlignment="1">
      <alignment horizontal="center" vertical="center"/>
    </xf>
    <xf numFmtId="165" fontId="6" fillId="10" borderId="21" xfId="4" applyNumberFormat="1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 wrapText="1"/>
    </xf>
    <xf numFmtId="0" fontId="7" fillId="4" borderId="6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165" fontId="6" fillId="3" borderId="16" xfId="4" applyNumberFormat="1" applyFont="1" applyFill="1" applyBorder="1" applyAlignment="1">
      <alignment horizontal="center" vertical="center"/>
    </xf>
    <xf numFmtId="165" fontId="6" fillId="3" borderId="1" xfId="4" applyNumberFormat="1" applyFont="1" applyFill="1" applyBorder="1" applyAlignment="1">
      <alignment horizontal="center" vertical="center"/>
    </xf>
    <xf numFmtId="165" fontId="6" fillId="7" borderId="10" xfId="4" applyNumberFormat="1" applyFont="1" applyFill="1" applyBorder="1" applyAlignment="1">
      <alignment horizontal="center" vertical="center"/>
    </xf>
    <xf numFmtId="165" fontId="6" fillId="7" borderId="66" xfId="4" applyNumberFormat="1" applyFont="1" applyFill="1" applyBorder="1" applyAlignment="1">
      <alignment horizontal="center" vertical="center"/>
    </xf>
    <xf numFmtId="4" fontId="7" fillId="3" borderId="12" xfId="0" applyNumberFormat="1" applyFont="1" applyFill="1" applyBorder="1" applyAlignment="1">
      <alignment horizontal="center" vertical="center"/>
    </xf>
    <xf numFmtId="0" fontId="11" fillId="4" borderId="50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center" vertical="center" wrapText="1"/>
    </xf>
    <xf numFmtId="0" fontId="11" fillId="4" borderId="51" xfId="0" applyFont="1" applyFill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 vertical="center"/>
    </xf>
    <xf numFmtId="165" fontId="6" fillId="3" borderId="27" xfId="4" applyNumberFormat="1" applyFont="1" applyFill="1" applyBorder="1" applyAlignment="1">
      <alignment horizontal="center" vertical="center"/>
    </xf>
    <xf numFmtId="165" fontId="6" fillId="3" borderId="4" xfId="4" applyNumberFormat="1" applyFont="1" applyFill="1" applyBorder="1" applyAlignment="1">
      <alignment horizontal="center" vertical="center"/>
    </xf>
    <xf numFmtId="165" fontId="6" fillId="7" borderId="27" xfId="4" applyNumberFormat="1" applyFont="1" applyFill="1" applyBorder="1" applyAlignment="1">
      <alignment horizontal="center" vertical="center"/>
    </xf>
    <xf numFmtId="165" fontId="6" fillId="7" borderId="4" xfId="4" applyNumberFormat="1" applyFont="1" applyFill="1" applyBorder="1" applyAlignment="1">
      <alignment horizontal="center" vertical="center"/>
    </xf>
    <xf numFmtId="165" fontId="18" fillId="10" borderId="34" xfId="4" applyNumberFormat="1" applyFont="1" applyFill="1" applyBorder="1" applyAlignment="1">
      <alignment horizontal="center" vertical="center" wrapText="1"/>
    </xf>
    <xf numFmtId="165" fontId="18" fillId="10" borderId="21" xfId="4" applyNumberFormat="1" applyFont="1" applyFill="1" applyBorder="1" applyAlignment="1">
      <alignment horizontal="center" vertical="center" wrapText="1"/>
    </xf>
    <xf numFmtId="165" fontId="6" fillId="10" borderId="7" xfId="4" applyNumberFormat="1" applyFont="1" applyFill="1" applyBorder="1" applyAlignment="1">
      <alignment horizontal="center" vertical="center"/>
    </xf>
    <xf numFmtId="165" fontId="6" fillId="10" borderId="9" xfId="4" applyNumberFormat="1" applyFont="1" applyFill="1" applyBorder="1" applyAlignment="1">
      <alignment horizontal="center" vertical="center"/>
    </xf>
    <xf numFmtId="10" fontId="18" fillId="0" borderId="31" xfId="0" applyNumberFormat="1" applyFont="1" applyBorder="1" applyAlignment="1">
      <alignment horizontal="center" vertical="center" wrapText="1"/>
    </xf>
    <xf numFmtId="10" fontId="18" fillId="0" borderId="32" xfId="0" applyNumberFormat="1" applyFont="1" applyBorder="1" applyAlignment="1">
      <alignment horizontal="center" vertical="center" wrapText="1"/>
    </xf>
    <xf numFmtId="10" fontId="18" fillId="0" borderId="33" xfId="0" applyNumberFormat="1" applyFont="1" applyBorder="1" applyAlignment="1">
      <alignment horizontal="center" vertical="center" wrapText="1"/>
    </xf>
    <xf numFmtId="10" fontId="6" fillId="0" borderId="31" xfId="0" applyNumberFormat="1" applyFont="1" applyBorder="1" applyAlignment="1">
      <alignment horizontal="center" vertical="center"/>
    </xf>
    <xf numFmtId="10" fontId="6" fillId="0" borderId="32" xfId="0" applyNumberFormat="1" applyFont="1" applyBorder="1" applyAlignment="1">
      <alignment horizontal="center" vertical="center"/>
    </xf>
    <xf numFmtId="10" fontId="6" fillId="0" borderId="33" xfId="0" applyNumberFormat="1" applyFont="1" applyBorder="1" applyAlignment="1">
      <alignment horizontal="center" vertical="center"/>
    </xf>
    <xf numFmtId="0" fontId="7" fillId="3" borderId="36" xfId="0" applyFont="1" applyFill="1" applyBorder="1" applyAlignment="1">
      <alignment horizontal="center" vertical="center"/>
    </xf>
    <xf numFmtId="0" fontId="7" fillId="3" borderId="49" xfId="0" applyFont="1" applyFill="1" applyBorder="1" applyAlignment="1">
      <alignment horizontal="center" vertical="center"/>
    </xf>
    <xf numFmtId="165" fontId="18" fillId="7" borderId="27" xfId="4" applyNumberFormat="1" applyFont="1" applyFill="1" applyBorder="1" applyAlignment="1">
      <alignment horizontal="center" vertical="center" wrapText="1"/>
    </xf>
    <xf numFmtId="165" fontId="18" fillId="7" borderId="4" xfId="4" applyNumberFormat="1" applyFont="1" applyFill="1" applyBorder="1" applyAlignment="1">
      <alignment horizontal="center" vertical="center" wrapText="1"/>
    </xf>
    <xf numFmtId="165" fontId="6" fillId="7" borderId="50" xfId="4" applyNumberFormat="1" applyFont="1" applyFill="1" applyBorder="1" applyAlignment="1">
      <alignment horizontal="center" vertical="center"/>
    </xf>
    <xf numFmtId="165" fontId="6" fillId="7" borderId="51" xfId="4" applyNumberFormat="1" applyFont="1" applyFill="1" applyBorder="1" applyAlignment="1">
      <alignment horizontal="center" vertical="center"/>
    </xf>
    <xf numFmtId="10" fontId="6" fillId="0" borderId="63" xfId="0" applyNumberFormat="1" applyFont="1" applyBorder="1" applyAlignment="1">
      <alignment horizontal="center" vertical="center"/>
    </xf>
    <xf numFmtId="10" fontId="18" fillId="0" borderId="25" xfId="0" applyNumberFormat="1" applyFont="1" applyBorder="1" applyAlignment="1">
      <alignment horizontal="center" vertical="center" wrapText="1"/>
    </xf>
    <xf numFmtId="0" fontId="18" fillId="0" borderId="63" xfId="0" applyFont="1" applyBorder="1" applyAlignment="1">
      <alignment horizontal="center" vertical="center" wrapText="1"/>
    </xf>
    <xf numFmtId="0" fontId="18" fillId="0" borderId="51" xfId="0" applyFont="1" applyBorder="1" applyAlignment="1">
      <alignment horizontal="center" vertical="center" wrapText="1"/>
    </xf>
    <xf numFmtId="10" fontId="6" fillId="0" borderId="25" xfId="4" applyNumberFormat="1" applyFont="1" applyFill="1" applyBorder="1" applyAlignment="1">
      <alignment horizontal="center" vertical="center"/>
    </xf>
    <xf numFmtId="44" fontId="6" fillId="0" borderId="63" xfId="4" applyFont="1" applyFill="1" applyBorder="1" applyAlignment="1">
      <alignment horizontal="center" vertical="center"/>
    </xf>
    <xf numFmtId="44" fontId="6" fillId="0" borderId="51" xfId="4" applyFont="1" applyFill="1" applyBorder="1" applyAlignment="1">
      <alignment horizontal="center" vertical="center"/>
    </xf>
    <xf numFmtId="10" fontId="6" fillId="0" borderId="31" xfId="0" applyNumberFormat="1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18" fillId="0" borderId="32" xfId="0" applyFont="1" applyBorder="1" applyAlignment="1">
      <alignment horizontal="center" vertical="center" wrapText="1"/>
    </xf>
    <xf numFmtId="0" fontId="18" fillId="0" borderId="33" xfId="0" applyFont="1" applyBorder="1" applyAlignment="1">
      <alignment horizontal="center" vertical="center" wrapText="1"/>
    </xf>
    <xf numFmtId="10" fontId="18" fillId="0" borderId="31" xfId="0" applyNumberFormat="1" applyFont="1" applyFill="1" applyBorder="1" applyAlignment="1">
      <alignment horizontal="center" vertical="center" wrapText="1"/>
    </xf>
    <xf numFmtId="0" fontId="18" fillId="0" borderId="32" xfId="0" applyFont="1" applyFill="1" applyBorder="1" applyAlignment="1">
      <alignment horizontal="center" vertical="center" wrapText="1"/>
    </xf>
    <xf numFmtId="0" fontId="18" fillId="0" borderId="33" xfId="0" applyFont="1" applyFill="1" applyBorder="1" applyAlignment="1">
      <alignment horizontal="center" vertical="center" wrapText="1"/>
    </xf>
    <xf numFmtId="10" fontId="18" fillId="0" borderId="31" xfId="0" applyNumberFormat="1" applyFont="1" applyFill="1" applyBorder="1" applyAlignment="1">
      <alignment horizontal="center" vertical="center"/>
    </xf>
    <xf numFmtId="0" fontId="18" fillId="0" borderId="32" xfId="0" applyFont="1" applyFill="1" applyBorder="1" applyAlignment="1">
      <alignment horizontal="center" vertical="center"/>
    </xf>
    <xf numFmtId="0" fontId="18" fillId="0" borderId="33" xfId="0" applyFont="1" applyFill="1" applyBorder="1" applyAlignment="1">
      <alignment horizontal="center" vertical="center"/>
    </xf>
    <xf numFmtId="10" fontId="6" fillId="0" borderId="25" xfId="0" applyNumberFormat="1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10" fontId="6" fillId="0" borderId="25" xfId="0" applyNumberFormat="1" applyFont="1" applyFill="1" applyBorder="1" applyAlignment="1">
      <alignment horizontal="center" vertical="center"/>
    </xf>
    <xf numFmtId="10" fontId="6" fillId="0" borderId="63" xfId="0" applyNumberFormat="1" applyFont="1" applyFill="1" applyBorder="1" applyAlignment="1">
      <alignment horizontal="center" vertical="center"/>
    </xf>
    <xf numFmtId="10" fontId="6" fillId="0" borderId="51" xfId="0" applyNumberFormat="1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10" fontId="18" fillId="0" borderId="31" xfId="0" applyNumberFormat="1" applyFont="1" applyBorder="1" applyAlignment="1">
      <alignment horizontal="center" vertical="center"/>
    </xf>
    <xf numFmtId="0" fontId="18" fillId="0" borderId="32" xfId="0" applyFont="1" applyBorder="1" applyAlignment="1">
      <alignment horizontal="center" vertical="center"/>
    </xf>
    <xf numFmtId="0" fontId="18" fillId="0" borderId="3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3" fillId="0" borderId="34" xfId="0" applyNumberFormat="1" applyFont="1" applyBorder="1" applyAlignment="1">
      <alignment horizontal="center" vertical="center"/>
    </xf>
    <xf numFmtId="165" fontId="3" fillId="0" borderId="74" xfId="0" applyNumberFormat="1" applyFont="1" applyBorder="1" applyAlignment="1">
      <alignment horizontal="center" vertical="center"/>
    </xf>
    <xf numFmtId="165" fontId="3" fillId="0" borderId="68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9" fontId="3" fillId="0" borderId="23" xfId="1" applyFont="1" applyBorder="1" applyAlignment="1">
      <alignment horizontal="center" vertical="center"/>
    </xf>
    <xf numFmtId="9" fontId="3" fillId="0" borderId="52" xfId="1" applyFont="1" applyBorder="1" applyAlignment="1">
      <alignment horizontal="center" vertical="center"/>
    </xf>
    <xf numFmtId="9" fontId="3" fillId="0" borderId="50" xfId="1" applyFont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165" fontId="3" fillId="0" borderId="27" xfId="0" applyNumberFormat="1" applyFont="1" applyBorder="1" applyAlignment="1">
      <alignment horizontal="center" vertical="center"/>
    </xf>
    <xf numFmtId="165" fontId="3" fillId="0" borderId="59" xfId="0" applyNumberFormat="1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0" fontId="17" fillId="0" borderId="27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45" xfId="0" applyFont="1" applyFill="1" applyBorder="1" applyAlignment="1">
      <alignment horizontal="center" vertical="center" wrapText="1"/>
    </xf>
    <xf numFmtId="0" fontId="3" fillId="0" borderId="7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3" xfId="0" applyFont="1" applyFill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25" fillId="0" borderId="2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38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5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left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55" xfId="0" applyFont="1" applyFill="1" applyBorder="1" applyAlignment="1">
      <alignment horizontal="center" vertical="center" wrapText="1"/>
    </xf>
  </cellXfs>
  <cellStyles count="5">
    <cellStyle name="Euro" xfId="2" xr:uid="{00000000-0005-0000-0000-000000000000}"/>
    <cellStyle name="Monétaire" xfId="4" builtinId="4"/>
    <cellStyle name="Monétaire 2" xfId="3" xr:uid="{00000000-0005-0000-0000-000002000000}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347382</xdr:colOff>
      <xdr:row>0</xdr:row>
      <xdr:rowOff>155015</xdr:rowOff>
    </xdr:from>
    <xdr:to>
      <xdr:col>0</xdr:col>
      <xdr:colOff>1501588</xdr:colOff>
      <xdr:row>0</xdr:row>
      <xdr:rowOff>1266265</xdr:rowOff>
    </xdr:to>
    <xdr:pic>
      <xdr:nvPicPr>
        <xdr:cNvPr id="5" name="Image 4" descr="logo_efs.png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7382" y="155015"/>
          <a:ext cx="1154206" cy="11112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1245305</xdr:colOff>
      <xdr:row>0</xdr:row>
      <xdr:rowOff>252944</xdr:rowOff>
    </xdr:from>
    <xdr:to>
      <xdr:col>1</xdr:col>
      <xdr:colOff>381000</xdr:colOff>
      <xdr:row>1</xdr:row>
      <xdr:rowOff>423334</xdr:rowOff>
    </xdr:to>
    <xdr:pic>
      <xdr:nvPicPr>
        <xdr:cNvPr id="4" name="Image 3" descr="logo_efs.png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45305" y="252944"/>
          <a:ext cx="1104195" cy="106997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958850</xdr:colOff>
      <xdr:row>0</xdr:row>
      <xdr:rowOff>70759</xdr:rowOff>
    </xdr:from>
    <xdr:to>
      <xdr:col>1</xdr:col>
      <xdr:colOff>190499</xdr:colOff>
      <xdr:row>0</xdr:row>
      <xdr:rowOff>1415143</xdr:rowOff>
    </xdr:to>
    <xdr:pic>
      <xdr:nvPicPr>
        <xdr:cNvPr id="4" name="Image 3" descr="logo_efs.png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8850" y="70759"/>
          <a:ext cx="1354363" cy="134438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272117</xdr:colOff>
      <xdr:row>0</xdr:row>
      <xdr:rowOff>365872</xdr:rowOff>
    </xdr:from>
    <xdr:to>
      <xdr:col>0</xdr:col>
      <xdr:colOff>1445558</xdr:colOff>
      <xdr:row>0</xdr:row>
      <xdr:rowOff>1512794</xdr:rowOff>
    </xdr:to>
    <xdr:pic>
      <xdr:nvPicPr>
        <xdr:cNvPr id="6" name="Image 5" descr="logo_efs.png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2117" y="365872"/>
          <a:ext cx="1173441" cy="114692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613834</xdr:colOff>
      <xdr:row>0</xdr:row>
      <xdr:rowOff>384529</xdr:rowOff>
    </xdr:from>
    <xdr:to>
      <xdr:col>0</xdr:col>
      <xdr:colOff>1651000</xdr:colOff>
      <xdr:row>0</xdr:row>
      <xdr:rowOff>1545167</xdr:rowOff>
    </xdr:to>
    <xdr:pic>
      <xdr:nvPicPr>
        <xdr:cNvPr id="4" name="Image 3" descr="logo_efs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3834" y="384529"/>
          <a:ext cx="1037166" cy="116063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19050</xdr:rowOff>
    </xdr:from>
    <xdr:to>
      <xdr:col>0</xdr:col>
      <xdr:colOff>986118</xdr:colOff>
      <xdr:row>0</xdr:row>
      <xdr:rowOff>904875</xdr:rowOff>
    </xdr:to>
    <xdr:pic>
      <xdr:nvPicPr>
        <xdr:cNvPr id="4" name="Image 3" descr="logo_efs.png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5" y="19050"/>
          <a:ext cx="919443" cy="8858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419892</xdr:colOff>
      <xdr:row>0</xdr:row>
      <xdr:rowOff>206374</xdr:rowOff>
    </xdr:from>
    <xdr:to>
      <xdr:col>4</xdr:col>
      <xdr:colOff>1936749</xdr:colOff>
      <xdr:row>0</xdr:row>
      <xdr:rowOff>1816099</xdr:rowOff>
    </xdr:to>
    <xdr:pic>
      <xdr:nvPicPr>
        <xdr:cNvPr id="4" name="Image 3" descr="logo_efs.png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19142" y="206374"/>
          <a:ext cx="1516857" cy="1609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K24"/>
  <sheetViews>
    <sheetView tabSelected="1" topLeftCell="B1" zoomScale="85" zoomScaleNormal="85" workbookViewId="0">
      <selection activeCell="Q22" sqref="Q22"/>
    </sheetView>
  </sheetViews>
  <sheetFormatPr baseColWidth="10" defaultColWidth="10.85546875" defaultRowHeight="15" x14ac:dyDescent="0.2"/>
  <cols>
    <col min="1" max="1" width="60.5703125" style="4" customWidth="1"/>
    <col min="2" max="2" width="27.28515625" style="4" customWidth="1"/>
    <col min="3" max="3" width="23" style="4" customWidth="1"/>
    <col min="4" max="4" width="27.42578125" style="4" customWidth="1"/>
    <col min="5" max="5" width="25.85546875" style="4" customWidth="1"/>
    <col min="6" max="6" width="17.85546875" style="4" customWidth="1"/>
    <col min="7" max="7" width="32.85546875" style="4" customWidth="1"/>
    <col min="8" max="8" width="22.85546875" style="4" customWidth="1"/>
    <col min="9" max="16384" width="10.85546875" style="4"/>
  </cols>
  <sheetData>
    <row r="1" spans="1:11" ht="140.25" customHeight="1" thickBot="1" x14ac:dyDescent="0.25">
      <c r="A1" s="336" t="s">
        <v>190</v>
      </c>
      <c r="B1" s="337"/>
      <c r="C1" s="337"/>
      <c r="D1" s="337"/>
      <c r="E1" s="337"/>
      <c r="F1" s="337"/>
      <c r="G1" s="337"/>
      <c r="H1" s="338"/>
      <c r="I1" s="41"/>
    </row>
    <row r="2" spans="1:11" ht="15.75" customHeight="1" thickBot="1" x14ac:dyDescent="0.25">
      <c r="A2" s="70"/>
    </row>
    <row r="3" spans="1:11" ht="93" customHeight="1" x14ac:dyDescent="0.2">
      <c r="A3" s="105" t="s">
        <v>123</v>
      </c>
      <c r="B3" s="71" t="s">
        <v>1</v>
      </c>
      <c r="C3" s="72" t="s">
        <v>124</v>
      </c>
      <c r="D3" s="71" t="s">
        <v>7</v>
      </c>
      <c r="E3" s="71" t="s">
        <v>2</v>
      </c>
      <c r="F3" s="73" t="s">
        <v>3</v>
      </c>
      <c r="G3" s="159" t="s">
        <v>170</v>
      </c>
      <c r="H3" s="74" t="s">
        <v>13</v>
      </c>
    </row>
    <row r="4" spans="1:11" ht="18" x14ac:dyDescent="0.2">
      <c r="A4" s="75" t="s">
        <v>27</v>
      </c>
      <c r="B4" s="34"/>
      <c r="C4" s="35"/>
      <c r="D4" s="35"/>
      <c r="E4" s="36"/>
      <c r="F4" s="37"/>
      <c r="G4" s="157"/>
      <c r="H4" s="76"/>
    </row>
    <row r="5" spans="1:11" s="6" customFormat="1" x14ac:dyDescent="0.2">
      <c r="A5" s="77" t="s">
        <v>75</v>
      </c>
      <c r="B5" s="136"/>
      <c r="C5" s="86"/>
      <c r="D5" s="86"/>
      <c r="E5" s="109">
        <v>0</v>
      </c>
      <c r="F5" s="107">
        <v>0</v>
      </c>
      <c r="G5" s="194">
        <f>(E5*F5)+E5</f>
        <v>0</v>
      </c>
      <c r="H5" s="78"/>
    </row>
    <row r="6" spans="1:11" s="6" customFormat="1" x14ac:dyDescent="0.2">
      <c r="A6" s="77" t="s">
        <v>69</v>
      </c>
      <c r="B6" s="136"/>
      <c r="C6" s="86"/>
      <c r="D6" s="86"/>
      <c r="E6" s="109">
        <v>0</v>
      </c>
      <c r="F6" s="107">
        <v>0</v>
      </c>
      <c r="G6" s="194">
        <f t="shared" ref="G6:G9" si="0">(E6*F6)+E6</f>
        <v>0</v>
      </c>
      <c r="H6" s="78"/>
    </row>
    <row r="7" spans="1:11" s="6" customFormat="1" x14ac:dyDescent="0.2">
      <c r="A7" s="79" t="s">
        <v>10</v>
      </c>
      <c r="B7" s="136"/>
      <c r="C7" s="86"/>
      <c r="D7" s="86"/>
      <c r="E7" s="109">
        <v>0</v>
      </c>
      <c r="F7" s="107">
        <v>0</v>
      </c>
      <c r="G7" s="194">
        <f t="shared" si="0"/>
        <v>0</v>
      </c>
      <c r="H7" s="78"/>
    </row>
    <row r="8" spans="1:11" s="6" customFormat="1" x14ac:dyDescent="0.2">
      <c r="A8" s="80" t="s">
        <v>11</v>
      </c>
      <c r="B8" s="136"/>
      <c r="C8" s="86"/>
      <c r="D8" s="86"/>
      <c r="E8" s="109">
        <v>0</v>
      </c>
      <c r="F8" s="107">
        <v>0</v>
      </c>
      <c r="G8" s="194">
        <f t="shared" si="0"/>
        <v>0</v>
      </c>
      <c r="H8" s="78"/>
    </row>
    <row r="9" spans="1:11" s="6" customFormat="1" x14ac:dyDescent="0.2">
      <c r="A9" s="80" t="s">
        <v>12</v>
      </c>
      <c r="B9" s="136"/>
      <c r="C9" s="86"/>
      <c r="D9" s="86"/>
      <c r="E9" s="109">
        <v>0</v>
      </c>
      <c r="F9" s="107">
        <v>0</v>
      </c>
      <c r="G9" s="194">
        <f t="shared" si="0"/>
        <v>0</v>
      </c>
      <c r="H9" s="78"/>
    </row>
    <row r="10" spans="1:11" ht="18" x14ac:dyDescent="0.2">
      <c r="A10" s="75" t="s">
        <v>26</v>
      </c>
      <c r="B10" s="38"/>
      <c r="C10" s="39"/>
      <c r="D10" s="40"/>
      <c r="E10" s="110"/>
      <c r="F10" s="108"/>
      <c r="G10" s="158"/>
      <c r="H10" s="81"/>
    </row>
    <row r="11" spans="1:11" s="6" customFormat="1" x14ac:dyDescent="0.2">
      <c r="A11" s="82" t="s">
        <v>28</v>
      </c>
      <c r="B11" s="136"/>
      <c r="C11" s="86"/>
      <c r="D11" s="86"/>
      <c r="E11" s="109">
        <v>0</v>
      </c>
      <c r="F11" s="107">
        <v>0</v>
      </c>
      <c r="G11" s="194">
        <f>(E11*F11)+E11</f>
        <v>0</v>
      </c>
      <c r="H11" s="78"/>
    </row>
    <row r="12" spans="1:11" s="6" customFormat="1" ht="15.75" thickBot="1" x14ac:dyDescent="0.25">
      <c r="A12" s="83" t="s">
        <v>30</v>
      </c>
      <c r="B12" s="137"/>
      <c r="C12" s="106"/>
      <c r="D12" s="106"/>
      <c r="E12" s="111">
        <v>0</v>
      </c>
      <c r="F12" s="112">
        <v>0</v>
      </c>
      <c r="G12" s="195">
        <f>(E12*F12)+E12</f>
        <v>0</v>
      </c>
      <c r="H12" s="84"/>
    </row>
    <row r="13" spans="1:11" ht="12" customHeight="1" x14ac:dyDescent="0.2"/>
    <row r="14" spans="1:11" s="6" customFormat="1" ht="22.5" customHeight="1" x14ac:dyDescent="0.2">
      <c r="A14" s="33"/>
      <c r="B14" s="86"/>
      <c r="C14" s="340" t="s">
        <v>82</v>
      </c>
      <c r="D14" s="341"/>
      <c r="E14" s="85"/>
    </row>
    <row r="15" spans="1:11" x14ac:dyDescent="0.2">
      <c r="D15" s="87"/>
    </row>
    <row r="16" spans="1:11" x14ac:dyDescent="0.2">
      <c r="K16" s="4" t="s">
        <v>189</v>
      </c>
    </row>
    <row r="24" spans="8:10" x14ac:dyDescent="0.2">
      <c r="H24" s="6"/>
      <c r="I24" s="339"/>
      <c r="J24" s="339"/>
    </row>
  </sheetData>
  <mergeCells count="3">
    <mergeCell ref="A1:H1"/>
    <mergeCell ref="I24:J24"/>
    <mergeCell ref="C14:D14"/>
  </mergeCells>
  <pageMargins left="1" right="1" top="1" bottom="1" header="0.5" footer="0.5"/>
  <pageSetup paperSize="9" scale="45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Q19"/>
  <sheetViews>
    <sheetView zoomScale="90" zoomScaleNormal="90" workbookViewId="0">
      <selection activeCell="L21" sqref="L21"/>
    </sheetView>
  </sheetViews>
  <sheetFormatPr baseColWidth="10" defaultColWidth="11.42578125" defaultRowHeight="14.25" x14ac:dyDescent="0.2"/>
  <cols>
    <col min="1" max="1" width="29.5703125" style="1" customWidth="1"/>
    <col min="2" max="2" width="13.5703125" style="1" customWidth="1"/>
    <col min="3" max="3" width="14.140625" style="1" customWidth="1"/>
    <col min="4" max="4" width="15.85546875" style="1" customWidth="1"/>
    <col min="5" max="6" width="14.85546875" style="1" customWidth="1"/>
    <col min="7" max="7" width="14.5703125" style="1" customWidth="1"/>
    <col min="8" max="8" width="15" style="1" customWidth="1"/>
    <col min="9" max="9" width="8.85546875" style="1" customWidth="1"/>
    <col min="10" max="10" width="25.5703125" style="1" customWidth="1"/>
    <col min="11" max="11" width="16" style="1" customWidth="1"/>
    <col min="12" max="12" width="12.5703125" style="1" customWidth="1"/>
    <col min="13" max="13" width="15.28515625" style="1" customWidth="1"/>
    <col min="14" max="14" width="13.85546875" style="1" customWidth="1"/>
    <col min="15" max="15" width="15.42578125" style="1" customWidth="1"/>
    <col min="16" max="16" width="13" style="1" customWidth="1"/>
    <col min="17" max="17" width="13.85546875" style="1" customWidth="1"/>
    <col min="18" max="16384" width="11.42578125" style="1"/>
  </cols>
  <sheetData>
    <row r="1" spans="1:17" ht="70.5" customHeight="1" x14ac:dyDescent="0.2">
      <c r="A1" s="345" t="s">
        <v>191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7"/>
    </row>
    <row r="2" spans="1:17" ht="75.75" customHeight="1" thickBot="1" x14ac:dyDescent="0.25">
      <c r="A2" s="348"/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  <c r="O2" s="349"/>
      <c r="P2" s="349"/>
      <c r="Q2" s="350"/>
    </row>
    <row r="3" spans="1:17" ht="12.95" customHeight="1" thickBot="1" x14ac:dyDescent="0.25">
      <c r="A3" s="102"/>
      <c r="H3" s="351"/>
      <c r="I3" s="351"/>
      <c r="J3" s="20"/>
      <c r="K3" s="20"/>
    </row>
    <row r="4" spans="1:17" ht="33.75" customHeight="1" thickBot="1" x14ac:dyDescent="0.25">
      <c r="B4" s="342" t="s">
        <v>91</v>
      </c>
      <c r="C4" s="343"/>
      <c r="D4" s="343"/>
      <c r="E4" s="343"/>
      <c r="F4" s="343"/>
      <c r="G4" s="343"/>
      <c r="H4" s="344"/>
      <c r="I4" s="3"/>
      <c r="J4" s="20"/>
      <c r="K4" s="342" t="s">
        <v>169</v>
      </c>
      <c r="L4" s="343"/>
      <c r="M4" s="343"/>
      <c r="N4" s="343"/>
      <c r="O4" s="343"/>
      <c r="P4" s="343"/>
      <c r="Q4" s="344"/>
    </row>
    <row r="5" spans="1:17" ht="98.25" customHeight="1" x14ac:dyDescent="0.2">
      <c r="A5" s="168" t="s">
        <v>76</v>
      </c>
      <c r="B5" s="161" t="s">
        <v>140</v>
      </c>
      <c r="C5" s="43" t="s">
        <v>140</v>
      </c>
      <c r="D5" s="42" t="s">
        <v>141</v>
      </c>
      <c r="E5" s="43" t="s">
        <v>141</v>
      </c>
      <c r="F5" s="44" t="s">
        <v>142</v>
      </c>
      <c r="G5" s="44" t="s">
        <v>143</v>
      </c>
      <c r="H5" s="162" t="s">
        <v>144</v>
      </c>
      <c r="I5" s="174" t="s">
        <v>5</v>
      </c>
      <c r="J5" s="156" t="s">
        <v>13</v>
      </c>
      <c r="K5" s="161" t="s">
        <v>145</v>
      </c>
      <c r="L5" s="43" t="s">
        <v>145</v>
      </c>
      <c r="M5" s="42" t="s">
        <v>146</v>
      </c>
      <c r="N5" s="43" t="s">
        <v>146</v>
      </c>
      <c r="O5" s="44" t="s">
        <v>147</v>
      </c>
      <c r="P5" s="44" t="s">
        <v>148</v>
      </c>
      <c r="Q5" s="162" t="s">
        <v>149</v>
      </c>
    </row>
    <row r="6" spans="1:17" x14ac:dyDescent="0.2">
      <c r="A6" s="169" t="s">
        <v>92</v>
      </c>
      <c r="B6" s="172">
        <v>0</v>
      </c>
      <c r="C6" s="172">
        <v>0</v>
      </c>
      <c r="D6" s="172">
        <v>0</v>
      </c>
      <c r="E6" s="172">
        <v>0</v>
      </c>
      <c r="F6" s="172">
        <v>0</v>
      </c>
      <c r="G6" s="172">
        <v>0</v>
      </c>
      <c r="H6" s="172">
        <v>0</v>
      </c>
      <c r="I6" s="175">
        <v>0</v>
      </c>
      <c r="J6" s="173"/>
      <c r="K6" s="163">
        <f>(B6*I6)+B6</f>
        <v>0</v>
      </c>
      <c r="L6" s="160">
        <f>(C6*I6)+C6</f>
        <v>0</v>
      </c>
      <c r="M6" s="160">
        <f>(D6*I6)+D6</f>
        <v>0</v>
      </c>
      <c r="N6" s="160">
        <f>(E6*I6)+E6</f>
        <v>0</v>
      </c>
      <c r="O6" s="160">
        <f>(F6*I6)+F6</f>
        <v>0</v>
      </c>
      <c r="P6" s="160">
        <f>(G6*I6)+G6</f>
        <v>0</v>
      </c>
      <c r="Q6" s="164">
        <f>(H6*I6)+H6</f>
        <v>0</v>
      </c>
    </row>
    <row r="7" spans="1:17" x14ac:dyDescent="0.2">
      <c r="A7" s="169" t="s">
        <v>93</v>
      </c>
      <c r="B7" s="172">
        <v>0</v>
      </c>
      <c r="C7" s="172">
        <v>0</v>
      </c>
      <c r="D7" s="172">
        <v>0</v>
      </c>
      <c r="E7" s="172">
        <v>0</v>
      </c>
      <c r="F7" s="172">
        <v>0</v>
      </c>
      <c r="G7" s="172">
        <v>0</v>
      </c>
      <c r="H7" s="172">
        <v>0</v>
      </c>
      <c r="I7" s="175">
        <v>0</v>
      </c>
      <c r="J7" s="173"/>
      <c r="K7" s="163">
        <f t="shared" ref="K7:K12" si="0">(B7*I7)+B7</f>
        <v>0</v>
      </c>
      <c r="L7" s="160">
        <f t="shared" ref="L7" si="1">(C7*I7)+C7</f>
        <v>0</v>
      </c>
      <c r="M7" s="160">
        <f t="shared" ref="M7:M12" si="2">(D7*I7)+D7</f>
        <v>0</v>
      </c>
      <c r="N7" s="160">
        <f t="shared" ref="N7:N12" si="3">(E7*I7)+E7</f>
        <v>0</v>
      </c>
      <c r="O7" s="160">
        <f t="shared" ref="O7:O10" si="4">(F7*I7)+F7</f>
        <v>0</v>
      </c>
      <c r="P7" s="160">
        <f t="shared" ref="P7:P12" si="5">(G7*I7)+G7</f>
        <v>0</v>
      </c>
      <c r="Q7" s="164">
        <f t="shared" ref="Q7:Q12" si="6">(H7*I7)+H7</f>
        <v>0</v>
      </c>
    </row>
    <row r="8" spans="1:17" x14ac:dyDescent="0.2">
      <c r="A8" s="169" t="s">
        <v>94</v>
      </c>
      <c r="B8" s="172">
        <v>0</v>
      </c>
      <c r="C8" s="172">
        <v>0</v>
      </c>
      <c r="D8" s="172">
        <v>0</v>
      </c>
      <c r="E8" s="172">
        <v>0</v>
      </c>
      <c r="F8" s="172">
        <v>0</v>
      </c>
      <c r="G8" s="172">
        <v>0</v>
      </c>
      <c r="H8" s="172">
        <v>0</v>
      </c>
      <c r="I8" s="175">
        <v>0</v>
      </c>
      <c r="J8" s="173"/>
      <c r="K8" s="163">
        <f t="shared" si="0"/>
        <v>0</v>
      </c>
      <c r="L8" s="160">
        <f>(C8*I8)+C8</f>
        <v>0</v>
      </c>
      <c r="M8" s="160">
        <f t="shared" si="2"/>
        <v>0</v>
      </c>
      <c r="N8" s="160">
        <f t="shared" si="3"/>
        <v>0</v>
      </c>
      <c r="O8" s="160">
        <f t="shared" si="4"/>
        <v>0</v>
      </c>
      <c r="P8" s="160">
        <f t="shared" si="5"/>
        <v>0</v>
      </c>
      <c r="Q8" s="164">
        <f t="shared" si="6"/>
        <v>0</v>
      </c>
    </row>
    <row r="9" spans="1:17" x14ac:dyDescent="0.2">
      <c r="A9" s="169" t="s">
        <v>70</v>
      </c>
      <c r="B9" s="172">
        <v>0</v>
      </c>
      <c r="C9" s="172">
        <v>0</v>
      </c>
      <c r="D9" s="172">
        <v>0</v>
      </c>
      <c r="E9" s="172">
        <v>0</v>
      </c>
      <c r="F9" s="172">
        <v>0</v>
      </c>
      <c r="G9" s="172">
        <v>0</v>
      </c>
      <c r="H9" s="172">
        <v>0</v>
      </c>
      <c r="I9" s="175">
        <v>0</v>
      </c>
      <c r="J9" s="173"/>
      <c r="K9" s="163">
        <f t="shared" si="0"/>
        <v>0</v>
      </c>
      <c r="L9" s="160">
        <f>(C9*I9)+C9</f>
        <v>0</v>
      </c>
      <c r="M9" s="160">
        <f t="shared" si="2"/>
        <v>0</v>
      </c>
      <c r="N9" s="160">
        <f t="shared" si="3"/>
        <v>0</v>
      </c>
      <c r="O9" s="160">
        <f t="shared" si="4"/>
        <v>0</v>
      </c>
      <c r="P9" s="160">
        <f t="shared" si="5"/>
        <v>0</v>
      </c>
      <c r="Q9" s="164">
        <f t="shared" si="6"/>
        <v>0</v>
      </c>
    </row>
    <row r="10" spans="1:17" x14ac:dyDescent="0.2">
      <c r="A10" s="170" t="s">
        <v>71</v>
      </c>
      <c r="B10" s="172">
        <v>0</v>
      </c>
      <c r="C10" s="172">
        <v>0</v>
      </c>
      <c r="D10" s="172">
        <v>0</v>
      </c>
      <c r="E10" s="172">
        <v>0</v>
      </c>
      <c r="F10" s="172">
        <v>0</v>
      </c>
      <c r="G10" s="172">
        <v>0</v>
      </c>
      <c r="H10" s="172">
        <v>0</v>
      </c>
      <c r="I10" s="175">
        <v>0</v>
      </c>
      <c r="J10" s="173"/>
      <c r="K10" s="163">
        <f t="shared" si="0"/>
        <v>0</v>
      </c>
      <c r="L10" s="160">
        <f>(C10*I10)+C10</f>
        <v>0</v>
      </c>
      <c r="M10" s="160">
        <f t="shared" si="2"/>
        <v>0</v>
      </c>
      <c r="N10" s="160">
        <f t="shared" si="3"/>
        <v>0</v>
      </c>
      <c r="O10" s="160">
        <f t="shared" si="4"/>
        <v>0</v>
      </c>
      <c r="P10" s="160">
        <f t="shared" si="5"/>
        <v>0</v>
      </c>
      <c r="Q10" s="164">
        <f t="shared" si="6"/>
        <v>0</v>
      </c>
    </row>
    <row r="11" spans="1:17" x14ac:dyDescent="0.2">
      <c r="A11" s="169" t="s">
        <v>95</v>
      </c>
      <c r="B11" s="172">
        <v>0</v>
      </c>
      <c r="C11" s="172">
        <v>0</v>
      </c>
      <c r="D11" s="172">
        <v>0</v>
      </c>
      <c r="E11" s="172">
        <v>0</v>
      </c>
      <c r="F11" s="172">
        <v>0</v>
      </c>
      <c r="G11" s="172">
        <v>0</v>
      </c>
      <c r="H11" s="172">
        <v>0</v>
      </c>
      <c r="I11" s="175">
        <v>0</v>
      </c>
      <c r="J11" s="173"/>
      <c r="K11" s="163">
        <f t="shared" si="0"/>
        <v>0</v>
      </c>
      <c r="L11" s="160">
        <f>(C11*I11)+C11</f>
        <v>0</v>
      </c>
      <c r="M11" s="160">
        <f t="shared" si="2"/>
        <v>0</v>
      </c>
      <c r="N11" s="160">
        <f t="shared" si="3"/>
        <v>0</v>
      </c>
      <c r="O11" s="160">
        <f>(F11*I11)+F11</f>
        <v>0</v>
      </c>
      <c r="P11" s="160">
        <f t="shared" si="5"/>
        <v>0</v>
      </c>
      <c r="Q11" s="164">
        <f t="shared" si="6"/>
        <v>0</v>
      </c>
    </row>
    <row r="12" spans="1:17" ht="15" thickBot="1" x14ac:dyDescent="0.25">
      <c r="A12" s="169" t="s">
        <v>96</v>
      </c>
      <c r="B12" s="172">
        <v>0</v>
      </c>
      <c r="C12" s="172">
        <v>0</v>
      </c>
      <c r="D12" s="172">
        <v>0</v>
      </c>
      <c r="E12" s="172">
        <v>0</v>
      </c>
      <c r="F12" s="172">
        <v>0</v>
      </c>
      <c r="G12" s="172">
        <v>0</v>
      </c>
      <c r="H12" s="172">
        <v>0</v>
      </c>
      <c r="I12" s="175">
        <v>0</v>
      </c>
      <c r="J12" s="173"/>
      <c r="K12" s="165">
        <f t="shared" si="0"/>
        <v>0</v>
      </c>
      <c r="L12" s="166">
        <f>(C12*I12)+C12</f>
        <v>0</v>
      </c>
      <c r="M12" s="166">
        <f t="shared" si="2"/>
        <v>0</v>
      </c>
      <c r="N12" s="166">
        <f t="shared" si="3"/>
        <v>0</v>
      </c>
      <c r="O12" s="166">
        <f>(F12*I12)+F12</f>
        <v>0</v>
      </c>
      <c r="P12" s="166">
        <f t="shared" si="5"/>
        <v>0</v>
      </c>
      <c r="Q12" s="167">
        <f t="shared" si="6"/>
        <v>0</v>
      </c>
    </row>
    <row r="13" spans="1:17" x14ac:dyDescent="0.2">
      <c r="A13" s="354" t="s">
        <v>61</v>
      </c>
      <c r="B13" s="355"/>
      <c r="C13" s="355"/>
      <c r="D13" s="355"/>
      <c r="E13" s="355"/>
      <c r="F13" s="355"/>
      <c r="G13" s="355"/>
      <c r="H13" s="355"/>
      <c r="I13" s="355"/>
      <c r="J13" s="354"/>
    </row>
    <row r="14" spans="1:17" x14ac:dyDescent="0.2">
      <c r="A14" s="356"/>
      <c r="B14" s="356"/>
      <c r="C14" s="356"/>
      <c r="D14" s="356"/>
      <c r="E14" s="356"/>
      <c r="F14" s="356"/>
      <c r="G14" s="356"/>
      <c r="H14" s="356"/>
      <c r="I14" s="356"/>
      <c r="J14" s="356"/>
    </row>
    <row r="15" spans="1:17" x14ac:dyDescent="0.2">
      <c r="A15" s="45" t="s">
        <v>27</v>
      </c>
    </row>
    <row r="16" spans="1:17" x14ac:dyDescent="0.2">
      <c r="A16" s="46" t="s">
        <v>26</v>
      </c>
    </row>
    <row r="17" spans="1:5" x14ac:dyDescent="0.2">
      <c r="A17" s="47"/>
    </row>
    <row r="19" spans="1:5" x14ac:dyDescent="0.2">
      <c r="B19" s="88"/>
      <c r="C19" s="352" t="s">
        <v>82</v>
      </c>
      <c r="D19" s="353"/>
      <c r="E19" s="353"/>
    </row>
  </sheetData>
  <mergeCells count="7">
    <mergeCell ref="K4:Q4"/>
    <mergeCell ref="A1:Q2"/>
    <mergeCell ref="H3:I3"/>
    <mergeCell ref="B4:H4"/>
    <mergeCell ref="C19:E19"/>
    <mergeCell ref="A13:J13"/>
    <mergeCell ref="A14:J14"/>
  </mergeCells>
  <pageMargins left="0.7" right="0.7" top="0.75" bottom="0.75" header="0.3" footer="0.3"/>
  <pageSetup paperSize="9" scale="47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W21"/>
  <sheetViews>
    <sheetView zoomScale="70" zoomScaleNormal="70" zoomScaleSheetLayoutView="80" workbookViewId="0">
      <selection activeCell="J17" sqref="J17"/>
    </sheetView>
  </sheetViews>
  <sheetFormatPr baseColWidth="10" defaultColWidth="10.85546875" defaultRowHeight="14.25" x14ac:dyDescent="0.2"/>
  <cols>
    <col min="1" max="1" width="31.85546875" style="1" customWidth="1"/>
    <col min="2" max="2" width="16.7109375" style="1" customWidth="1"/>
    <col min="3" max="3" width="16.85546875" style="1" customWidth="1"/>
    <col min="4" max="4" width="15.5703125" style="1" customWidth="1"/>
    <col min="5" max="5" width="15" style="1" customWidth="1"/>
    <col min="6" max="6" width="15.7109375" style="1" customWidth="1"/>
    <col min="7" max="7" width="14.42578125" style="1" customWidth="1"/>
    <col min="8" max="8" width="15.28515625" style="1" customWidth="1"/>
    <col min="9" max="9" width="14.140625" style="1" customWidth="1"/>
    <col min="10" max="10" width="16.140625" style="1" customWidth="1"/>
    <col min="11" max="11" width="14.5703125" style="1" customWidth="1"/>
    <col min="12" max="12" width="14.42578125" style="1" customWidth="1"/>
    <col min="13" max="13" width="17.5703125" style="1" customWidth="1"/>
    <col min="14" max="14" width="23.42578125" style="1" customWidth="1"/>
    <col min="15" max="15" width="21.140625" style="1" customWidth="1"/>
    <col min="16" max="16" width="18.42578125" style="1" customWidth="1"/>
    <col min="17" max="17" width="19.7109375" style="1" customWidth="1"/>
    <col min="18" max="19" width="25.7109375" style="1" customWidth="1"/>
    <col min="20" max="20" width="25.28515625" style="1" customWidth="1"/>
    <col min="21" max="21" width="24.85546875" style="1" customWidth="1"/>
    <col min="22" max="22" width="10.85546875" style="1"/>
    <col min="23" max="23" width="30.85546875" style="1" customWidth="1"/>
    <col min="24" max="16384" width="10.85546875" style="1"/>
  </cols>
  <sheetData>
    <row r="1" spans="1:23" ht="144" customHeight="1" thickBot="1" x14ac:dyDescent="0.25">
      <c r="A1" s="360" t="s">
        <v>192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  <c r="M1" s="361"/>
      <c r="N1" s="361"/>
      <c r="O1" s="361"/>
      <c r="P1" s="362"/>
      <c r="Q1" s="48"/>
      <c r="R1" s="48"/>
    </row>
    <row r="2" spans="1:23" ht="18.75" customHeight="1" x14ac:dyDescent="0.2">
      <c r="A2" s="28"/>
      <c r="B2" s="28"/>
      <c r="C2" s="28"/>
      <c r="D2" s="28"/>
      <c r="E2" s="28"/>
    </row>
    <row r="3" spans="1:23" ht="29.25" customHeight="1" x14ac:dyDescent="0.2">
      <c r="A3" s="144" t="s">
        <v>129</v>
      </c>
      <c r="B3" s="144"/>
      <c r="C3" s="144"/>
      <c r="D3" s="144"/>
      <c r="E3" s="144"/>
      <c r="F3" s="144"/>
      <c r="G3" s="145"/>
      <c r="H3" s="145"/>
      <c r="I3" s="145"/>
    </row>
    <row r="4" spans="1:23" ht="12.95" customHeight="1" x14ac:dyDescent="0.2">
      <c r="P4" s="19"/>
      <c r="Q4" s="19"/>
      <c r="R4" s="365"/>
      <c r="S4" s="365"/>
      <c r="T4" s="365"/>
      <c r="U4" s="365"/>
      <c r="V4" s="20"/>
      <c r="W4" s="20"/>
    </row>
    <row r="5" spans="1:23" ht="28.5" customHeight="1" thickBot="1" x14ac:dyDescent="0.25">
      <c r="B5" s="379" t="s">
        <v>38</v>
      </c>
      <c r="C5" s="380"/>
      <c r="D5" s="380"/>
      <c r="E5" s="380"/>
      <c r="F5" s="380"/>
      <c r="G5" s="380"/>
      <c r="H5" s="380"/>
      <c r="I5" s="380"/>
      <c r="J5" s="380"/>
      <c r="K5" s="380"/>
      <c r="L5" s="380"/>
      <c r="M5" s="380"/>
      <c r="N5" s="380"/>
      <c r="O5" s="381"/>
      <c r="P5" s="21"/>
      <c r="Q5" s="21"/>
      <c r="R5" s="364"/>
      <c r="S5" s="364"/>
      <c r="T5" s="364"/>
      <c r="U5" s="364"/>
      <c r="V5" s="20"/>
      <c r="W5" s="20"/>
    </row>
    <row r="6" spans="1:23" ht="24.75" customHeight="1" x14ac:dyDescent="0.2">
      <c r="B6" s="376" t="s">
        <v>34</v>
      </c>
      <c r="C6" s="377"/>
      <c r="D6" s="377"/>
      <c r="E6" s="378"/>
      <c r="F6" s="376" t="s">
        <v>35</v>
      </c>
      <c r="G6" s="377"/>
      <c r="H6" s="377"/>
      <c r="I6" s="378"/>
      <c r="J6" s="376" t="s">
        <v>36</v>
      </c>
      <c r="K6" s="377"/>
      <c r="L6" s="377"/>
      <c r="M6" s="378"/>
      <c r="N6" s="150" t="s">
        <v>73</v>
      </c>
      <c r="O6" s="142" t="s">
        <v>37</v>
      </c>
      <c r="P6" s="366" t="s">
        <v>138</v>
      </c>
      <c r="Q6" s="151"/>
      <c r="R6" s="2"/>
      <c r="S6" s="23"/>
      <c r="T6" s="2"/>
      <c r="U6" s="3"/>
      <c r="V6" s="20"/>
      <c r="W6" s="20"/>
    </row>
    <row r="7" spans="1:23" ht="53.25" customHeight="1" thickBot="1" x14ac:dyDescent="0.25">
      <c r="B7" s="187" t="s">
        <v>125</v>
      </c>
      <c r="C7" s="187" t="s">
        <v>126</v>
      </c>
      <c r="D7" s="187" t="s">
        <v>127</v>
      </c>
      <c r="E7" s="188" t="s">
        <v>128</v>
      </c>
      <c r="F7" s="187" t="s">
        <v>125</v>
      </c>
      <c r="G7" s="187" t="s">
        <v>126</v>
      </c>
      <c r="H7" s="187" t="s">
        <v>127</v>
      </c>
      <c r="I7" s="188" t="s">
        <v>128</v>
      </c>
      <c r="J7" s="187" t="s">
        <v>125</v>
      </c>
      <c r="K7" s="187" t="s">
        <v>126</v>
      </c>
      <c r="L7" s="187" t="s">
        <v>127</v>
      </c>
      <c r="M7" s="188" t="s">
        <v>128</v>
      </c>
      <c r="N7" s="187" t="s">
        <v>137</v>
      </c>
      <c r="O7" s="188" t="s">
        <v>59</v>
      </c>
      <c r="P7" s="367"/>
      <c r="Q7" s="2"/>
      <c r="R7" s="2"/>
      <c r="S7" s="2"/>
      <c r="T7" s="2"/>
      <c r="U7" s="2"/>
      <c r="V7" s="2"/>
      <c r="W7" s="2"/>
    </row>
    <row r="8" spans="1:23" ht="57" customHeight="1" thickBot="1" x14ac:dyDescent="0.25">
      <c r="A8" s="24" t="s">
        <v>60</v>
      </c>
      <c r="B8" s="191">
        <v>0</v>
      </c>
      <c r="C8" s="189">
        <v>0</v>
      </c>
      <c r="D8" s="189">
        <v>0</v>
      </c>
      <c r="E8" s="190">
        <v>0</v>
      </c>
      <c r="F8" s="189">
        <v>0</v>
      </c>
      <c r="G8" s="189">
        <v>0</v>
      </c>
      <c r="H8" s="189">
        <v>0</v>
      </c>
      <c r="I8" s="190">
        <v>0</v>
      </c>
      <c r="J8" s="189">
        <v>0</v>
      </c>
      <c r="K8" s="191">
        <v>0</v>
      </c>
      <c r="L8" s="191">
        <v>0</v>
      </c>
      <c r="M8" s="190">
        <v>0</v>
      </c>
      <c r="N8" s="189">
        <v>0</v>
      </c>
      <c r="O8" s="192">
        <v>0</v>
      </c>
      <c r="P8" s="152">
        <v>0</v>
      </c>
      <c r="Q8" s="19"/>
      <c r="R8" s="20"/>
      <c r="S8" s="20"/>
      <c r="T8" s="20"/>
      <c r="U8" s="20"/>
      <c r="V8" s="20"/>
      <c r="W8" s="20"/>
    </row>
    <row r="9" spans="1:23" ht="15.75" customHeight="1" thickBot="1" x14ac:dyDescent="0.25">
      <c r="A9" s="180"/>
      <c r="B9" s="375"/>
      <c r="C9" s="375"/>
      <c r="D9" s="375"/>
      <c r="E9" s="375"/>
      <c r="F9" s="375"/>
      <c r="G9" s="375"/>
      <c r="H9" s="375"/>
      <c r="I9" s="375"/>
      <c r="J9" s="375"/>
      <c r="K9" s="375"/>
      <c r="L9" s="375"/>
      <c r="M9" s="375"/>
      <c r="N9" s="375"/>
      <c r="O9" s="375"/>
      <c r="P9" s="375"/>
      <c r="Q9" s="19"/>
      <c r="R9" s="20"/>
      <c r="S9" s="20"/>
      <c r="T9" s="20"/>
      <c r="U9" s="20"/>
      <c r="V9" s="20"/>
      <c r="W9" s="20"/>
    </row>
    <row r="10" spans="1:23" ht="14.25" customHeight="1" thickBot="1" x14ac:dyDescent="0.25">
      <c r="B10" s="371" t="s">
        <v>34</v>
      </c>
      <c r="C10" s="372"/>
      <c r="D10" s="372"/>
      <c r="E10" s="373"/>
      <c r="F10" s="371" t="s">
        <v>35</v>
      </c>
      <c r="G10" s="372"/>
      <c r="H10" s="372"/>
      <c r="I10" s="373"/>
      <c r="J10" s="371" t="s">
        <v>36</v>
      </c>
      <c r="K10" s="372"/>
      <c r="L10" s="372"/>
      <c r="M10" s="373"/>
      <c r="N10" s="185" t="s">
        <v>73</v>
      </c>
      <c r="O10" s="186" t="s">
        <v>37</v>
      </c>
      <c r="P10" s="374"/>
      <c r="Q10" s="19"/>
      <c r="R10" s="20"/>
      <c r="S10" s="20"/>
      <c r="T10" s="20"/>
      <c r="U10" s="20"/>
      <c r="V10" s="20"/>
      <c r="W10" s="20"/>
    </row>
    <row r="11" spans="1:23" ht="60" customHeight="1" x14ac:dyDescent="0.2">
      <c r="A11" s="193" t="s">
        <v>168</v>
      </c>
      <c r="B11" s="183" t="s">
        <v>125</v>
      </c>
      <c r="C11" s="183" t="s">
        <v>126</v>
      </c>
      <c r="D11" s="183" t="s">
        <v>127</v>
      </c>
      <c r="E11" s="184" t="s">
        <v>128</v>
      </c>
      <c r="F11" s="183" t="s">
        <v>125</v>
      </c>
      <c r="G11" s="183" t="s">
        <v>126</v>
      </c>
      <c r="H11" s="183" t="s">
        <v>127</v>
      </c>
      <c r="I11" s="184" t="s">
        <v>128</v>
      </c>
      <c r="J11" s="183" t="s">
        <v>125</v>
      </c>
      <c r="K11" s="183" t="s">
        <v>126</v>
      </c>
      <c r="L11" s="183" t="s">
        <v>127</v>
      </c>
      <c r="M11" s="184" t="s">
        <v>128</v>
      </c>
      <c r="N11" s="183" t="s">
        <v>137</v>
      </c>
      <c r="O11" s="184" t="s">
        <v>59</v>
      </c>
      <c r="P11" s="374"/>
    </row>
    <row r="12" spans="1:23" s="25" customFormat="1" ht="44.25" customHeight="1" thickBot="1" x14ac:dyDescent="0.25">
      <c r="A12" s="139" t="s">
        <v>156</v>
      </c>
      <c r="B12" s="176">
        <f t="shared" ref="B12:H12" si="0">(B8*$P$8)+B8</f>
        <v>0</v>
      </c>
      <c r="C12" s="176">
        <f t="shared" si="0"/>
        <v>0</v>
      </c>
      <c r="D12" s="176">
        <f t="shared" si="0"/>
        <v>0</v>
      </c>
      <c r="E12" s="176">
        <f t="shared" si="0"/>
        <v>0</v>
      </c>
      <c r="F12" s="176">
        <f t="shared" si="0"/>
        <v>0</v>
      </c>
      <c r="G12" s="176">
        <f t="shared" si="0"/>
        <v>0</v>
      </c>
      <c r="H12" s="176">
        <f t="shared" si="0"/>
        <v>0</v>
      </c>
      <c r="I12" s="176">
        <f t="shared" ref="I12:O12" si="1">(I8*$P$8)+I8</f>
        <v>0</v>
      </c>
      <c r="J12" s="176">
        <f t="shared" si="1"/>
        <v>0</v>
      </c>
      <c r="K12" s="176">
        <f t="shared" si="1"/>
        <v>0</v>
      </c>
      <c r="L12" s="176">
        <f t="shared" si="1"/>
        <v>0</v>
      </c>
      <c r="M12" s="176">
        <f t="shared" si="1"/>
        <v>0</v>
      </c>
      <c r="N12" s="176">
        <f>(N8*$P$8)+N8</f>
        <v>0</v>
      </c>
      <c r="O12" s="182">
        <f t="shared" si="1"/>
        <v>0</v>
      </c>
      <c r="P12" s="148"/>
    </row>
    <row r="13" spans="1:23" s="25" customFormat="1" ht="14.25" customHeight="1" x14ac:dyDescent="0.2">
      <c r="A13" s="180"/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48"/>
    </row>
    <row r="14" spans="1:23" s="25" customFormat="1" ht="16.5" customHeight="1" x14ac:dyDescent="0.2">
      <c r="A14" s="180"/>
      <c r="B14" s="181"/>
      <c r="C14" s="181"/>
      <c r="D14" s="181"/>
      <c r="E14" s="181"/>
      <c r="F14" s="181"/>
      <c r="G14" s="181"/>
      <c r="H14" s="181"/>
      <c r="I14" s="181"/>
      <c r="J14" s="181"/>
      <c r="K14" s="88"/>
      <c r="L14" s="357" t="s">
        <v>82</v>
      </c>
      <c r="M14" s="358"/>
      <c r="N14" s="358"/>
      <c r="O14" s="359"/>
      <c r="P14" s="148"/>
    </row>
    <row r="15" spans="1:23" s="25" customFormat="1" ht="30.75" customHeight="1" thickBot="1" x14ac:dyDescent="0.25">
      <c r="A15" s="144" t="s">
        <v>97</v>
      </c>
      <c r="B15" s="144"/>
      <c r="C15" s="144"/>
      <c r="D15" s="144"/>
      <c r="E15" s="144"/>
      <c r="F15" s="144"/>
      <c r="G15" s="1"/>
      <c r="H15" s="1"/>
      <c r="I15" s="365"/>
      <c r="J15" s="365"/>
      <c r="K15" s="365"/>
      <c r="L15" s="365"/>
      <c r="M15" s="365"/>
      <c r="N15" s="365"/>
      <c r="O15" s="365"/>
      <c r="P15" s="26"/>
      <c r="Q15" s="26"/>
      <c r="R15" s="26"/>
    </row>
    <row r="16" spans="1:23" ht="28.5" customHeight="1" thickBot="1" x14ac:dyDescent="0.25">
      <c r="B16" s="368" t="s">
        <v>157</v>
      </c>
      <c r="C16" s="369"/>
      <c r="D16" s="369"/>
      <c r="E16" s="369"/>
      <c r="F16" s="370"/>
      <c r="G16" s="21"/>
      <c r="H16" s="21"/>
      <c r="I16" s="364"/>
      <c r="J16" s="364"/>
      <c r="K16" s="133"/>
      <c r="L16" s="133"/>
      <c r="M16" s="364"/>
      <c r="N16" s="364"/>
      <c r="O16" s="364"/>
      <c r="P16" s="20"/>
      <c r="Q16" s="20"/>
      <c r="R16" s="20"/>
    </row>
    <row r="17" spans="1:18" ht="60.75" customHeight="1" x14ac:dyDescent="0.2">
      <c r="B17" s="177" t="s">
        <v>150</v>
      </c>
      <c r="C17" s="178" t="s">
        <v>151</v>
      </c>
      <c r="D17" s="179" t="s">
        <v>138</v>
      </c>
      <c r="E17" s="177" t="s">
        <v>154</v>
      </c>
      <c r="F17" s="178" t="s">
        <v>155</v>
      </c>
      <c r="G17" s="135"/>
      <c r="H17" s="135"/>
      <c r="I17" s="2"/>
      <c r="J17" s="23"/>
      <c r="K17" s="23"/>
      <c r="L17" s="23"/>
      <c r="M17" s="2"/>
      <c r="N17" s="134"/>
      <c r="O17" s="3"/>
      <c r="P17" s="2"/>
      <c r="Q17" s="2"/>
      <c r="R17" s="20"/>
    </row>
    <row r="18" spans="1:18" ht="42.75" customHeight="1" thickBot="1" x14ac:dyDescent="0.25">
      <c r="A18" s="139" t="s">
        <v>153</v>
      </c>
      <c r="B18" s="126">
        <v>0</v>
      </c>
      <c r="C18" s="128">
        <v>0</v>
      </c>
      <c r="D18" s="171">
        <v>0</v>
      </c>
      <c r="E18" s="176">
        <f>(B18*D18)+B18</f>
        <v>0</v>
      </c>
      <c r="F18" s="167">
        <f>(C18*D18)+C18</f>
        <v>0</v>
      </c>
      <c r="G18" s="27"/>
      <c r="H18" s="27"/>
      <c r="I18" s="20"/>
      <c r="J18" s="20"/>
      <c r="K18" s="20"/>
      <c r="L18" s="20"/>
      <c r="M18" s="19"/>
      <c r="N18" s="19"/>
      <c r="O18" s="19"/>
      <c r="P18" s="19"/>
      <c r="Q18" s="19"/>
      <c r="R18" s="19"/>
    </row>
    <row r="19" spans="1:18" ht="19.5" customHeight="1" x14ac:dyDescent="0.2">
      <c r="A19" s="363" t="s">
        <v>83</v>
      </c>
      <c r="B19" s="363"/>
      <c r="C19" s="363"/>
      <c r="D19" s="363"/>
      <c r="E19" s="363"/>
      <c r="F19" s="363"/>
      <c r="G19" s="363"/>
      <c r="H19" s="363"/>
      <c r="I19" s="363"/>
      <c r="J19" s="363"/>
      <c r="K19" s="363"/>
      <c r="L19" s="363"/>
      <c r="M19" s="363"/>
      <c r="N19" s="363"/>
      <c r="O19" s="363"/>
    </row>
    <row r="21" spans="1:18" ht="15" customHeight="1" x14ac:dyDescent="0.2">
      <c r="B21" s="88"/>
      <c r="C21" s="357" t="s">
        <v>82</v>
      </c>
      <c r="D21" s="358"/>
      <c r="E21" s="358"/>
      <c r="F21" s="359"/>
      <c r="G21" s="138"/>
      <c r="H21" s="138"/>
    </row>
  </sheetData>
  <mergeCells count="21">
    <mergeCell ref="R4:U4"/>
    <mergeCell ref="T5:U5"/>
    <mergeCell ref="R5:S5"/>
    <mergeCell ref="B6:E6"/>
    <mergeCell ref="F6:I6"/>
    <mergeCell ref="J6:M6"/>
    <mergeCell ref="B5:O5"/>
    <mergeCell ref="C21:F21"/>
    <mergeCell ref="A1:P1"/>
    <mergeCell ref="A19:O19"/>
    <mergeCell ref="I16:J16"/>
    <mergeCell ref="M16:O16"/>
    <mergeCell ref="I15:O15"/>
    <mergeCell ref="P6:P7"/>
    <mergeCell ref="B16:F16"/>
    <mergeCell ref="B10:E10"/>
    <mergeCell ref="F10:I10"/>
    <mergeCell ref="J10:M10"/>
    <mergeCell ref="P10:P11"/>
    <mergeCell ref="B9:P9"/>
    <mergeCell ref="L14:O14"/>
  </mergeCells>
  <pageMargins left="0.7" right="0.7" top="0.75" bottom="0.75" header="0.3" footer="0.3"/>
  <pageSetup paperSize="9" scale="4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0000"/>
    <pageSetUpPr fitToPage="1"/>
  </sheetPr>
  <dimension ref="A1:J32"/>
  <sheetViews>
    <sheetView view="pageBreakPreview" topLeftCell="A13" zoomScaleNormal="85" zoomScaleSheetLayoutView="100" workbookViewId="0">
      <selection activeCell="I19" sqref="I19"/>
    </sheetView>
  </sheetViews>
  <sheetFormatPr baseColWidth="10" defaultColWidth="10.85546875" defaultRowHeight="14.25" x14ac:dyDescent="0.2"/>
  <cols>
    <col min="1" max="1" width="25.140625" style="1" customWidth="1"/>
    <col min="2" max="2" width="22" style="1" bestFit="1" customWidth="1"/>
    <col min="3" max="3" width="18.42578125" style="1" customWidth="1"/>
    <col min="4" max="4" width="20.85546875" style="1" customWidth="1"/>
    <col min="5" max="5" width="20.28515625" style="1" customWidth="1"/>
    <col min="6" max="6" width="21" style="1" customWidth="1"/>
    <col min="7" max="7" width="21.42578125" style="1" customWidth="1"/>
    <col min="8" max="8" width="21.140625" style="1" customWidth="1"/>
    <col min="9" max="9" width="18.85546875" style="1" customWidth="1"/>
    <col min="10" max="16384" width="10.85546875" style="1"/>
  </cols>
  <sheetData>
    <row r="1" spans="1:10" ht="183" customHeight="1" thickBot="1" x14ac:dyDescent="0.25">
      <c r="A1" s="360" t="s">
        <v>193</v>
      </c>
      <c r="B1" s="361"/>
      <c r="C1" s="361"/>
      <c r="D1" s="361"/>
      <c r="E1" s="361"/>
      <c r="F1" s="361"/>
      <c r="G1" s="361"/>
      <c r="H1" s="361"/>
      <c r="I1" s="362"/>
    </row>
    <row r="2" spans="1:10" ht="14.1" customHeight="1" x14ac:dyDescent="0.2">
      <c r="A2" s="131"/>
      <c r="B2" s="131"/>
      <c r="C2" s="131"/>
    </row>
    <row r="4" spans="1:10" ht="18.75" customHeight="1" x14ac:dyDescent="0.2">
      <c r="A4" s="144" t="s">
        <v>98</v>
      </c>
      <c r="B4" s="144"/>
      <c r="C4" s="144"/>
      <c r="D4" s="144"/>
      <c r="E4" s="144"/>
      <c r="F4" s="144"/>
      <c r="G4" s="144"/>
      <c r="H4" s="144"/>
      <c r="I4" s="144"/>
    </row>
    <row r="5" spans="1:10" x14ac:dyDescent="0.2">
      <c r="A5" s="146"/>
      <c r="B5" s="146"/>
      <c r="C5" s="146"/>
      <c r="D5" s="146"/>
      <c r="E5" s="146"/>
      <c r="F5" s="146"/>
      <c r="G5" s="146"/>
      <c r="H5" s="146"/>
      <c r="I5" s="146"/>
    </row>
    <row r="6" spans="1:10" ht="75.599999999999994" customHeight="1" x14ac:dyDescent="0.2">
      <c r="A6" s="121" t="s">
        <v>6</v>
      </c>
      <c r="B6" s="17" t="s">
        <v>4</v>
      </c>
      <c r="C6" s="134"/>
      <c r="E6" s="146"/>
      <c r="F6" s="146"/>
      <c r="G6" s="146"/>
      <c r="H6" s="146"/>
      <c r="I6" s="146"/>
    </row>
    <row r="7" spans="1:10" ht="31.5" customHeight="1" x14ac:dyDescent="0.2">
      <c r="A7" s="122">
        <v>0</v>
      </c>
      <c r="B7" s="67"/>
      <c r="C7" s="149"/>
      <c r="E7" s="146"/>
      <c r="F7" s="146"/>
      <c r="G7" s="146"/>
      <c r="H7" s="146"/>
      <c r="I7" s="146"/>
    </row>
    <row r="8" spans="1:10" ht="15" thickBot="1" x14ac:dyDescent="0.25">
      <c r="A8" s="146"/>
      <c r="B8" s="146"/>
      <c r="C8" s="146"/>
      <c r="D8" s="146"/>
      <c r="E8" s="146"/>
      <c r="F8" s="146"/>
      <c r="G8" s="146"/>
      <c r="H8" s="146"/>
      <c r="I8" s="146"/>
    </row>
    <row r="9" spans="1:10" ht="24.75" customHeight="1" thickBot="1" x14ac:dyDescent="0.25">
      <c r="A9" s="371" t="s">
        <v>158</v>
      </c>
      <c r="B9" s="372"/>
      <c r="C9" s="372"/>
      <c r="D9" s="372"/>
      <c r="E9" s="372"/>
      <c r="F9" s="372"/>
      <c r="G9" s="372"/>
      <c r="H9" s="372"/>
      <c r="I9" s="373"/>
    </row>
    <row r="10" spans="1:10" ht="32.25" customHeight="1" x14ac:dyDescent="0.2">
      <c r="A10" s="376" t="s">
        <v>159</v>
      </c>
      <c r="B10" s="377"/>
      <c r="C10" s="377"/>
      <c r="D10" s="378"/>
      <c r="E10" s="376" t="s">
        <v>160</v>
      </c>
      <c r="F10" s="377"/>
      <c r="G10" s="377"/>
      <c r="H10" s="377"/>
      <c r="I10" s="142" t="s">
        <v>161</v>
      </c>
      <c r="J10" s="366" t="s">
        <v>138</v>
      </c>
    </row>
    <row r="11" spans="1:10" ht="60.6" customHeight="1" thickBot="1" x14ac:dyDescent="0.25">
      <c r="A11" s="124" t="s">
        <v>136</v>
      </c>
      <c r="B11" s="132" t="s">
        <v>131</v>
      </c>
      <c r="C11" s="132" t="s">
        <v>132</v>
      </c>
      <c r="D11" s="125" t="s">
        <v>133</v>
      </c>
      <c r="E11" s="124" t="s">
        <v>136</v>
      </c>
      <c r="F11" s="132" t="s">
        <v>131</v>
      </c>
      <c r="G11" s="132" t="s">
        <v>132</v>
      </c>
      <c r="H11" s="132" t="s">
        <v>133</v>
      </c>
      <c r="I11" s="140" t="s">
        <v>130</v>
      </c>
      <c r="J11" s="385"/>
    </row>
    <row r="12" spans="1:10" ht="49.5" customHeight="1" thickBot="1" x14ac:dyDescent="0.25">
      <c r="A12" s="126">
        <v>0</v>
      </c>
      <c r="B12" s="127">
        <v>0</v>
      </c>
      <c r="C12" s="127">
        <v>0</v>
      </c>
      <c r="D12" s="128">
        <v>0</v>
      </c>
      <c r="E12" s="126">
        <v>0</v>
      </c>
      <c r="F12" s="141">
        <v>0</v>
      </c>
      <c r="G12" s="141">
        <v>0</v>
      </c>
      <c r="H12" s="147">
        <v>0</v>
      </c>
      <c r="I12" s="143">
        <v>0</v>
      </c>
      <c r="J12" s="152">
        <v>0</v>
      </c>
    </row>
    <row r="14" spans="1:10" ht="8.25" customHeight="1" thickBot="1" x14ac:dyDescent="0.25"/>
    <row r="15" spans="1:10" ht="32.25" customHeight="1" thickBot="1" x14ac:dyDescent="0.25">
      <c r="A15" s="382" t="s">
        <v>167</v>
      </c>
      <c r="B15" s="383"/>
      <c r="C15" s="383"/>
      <c r="D15" s="383"/>
      <c r="E15" s="383"/>
      <c r="F15" s="383"/>
      <c r="G15" s="383"/>
      <c r="H15" s="383"/>
      <c r="I15" s="384"/>
    </row>
    <row r="16" spans="1:10" ht="28.5" customHeight="1" x14ac:dyDescent="0.2">
      <c r="A16" s="376" t="s">
        <v>159</v>
      </c>
      <c r="B16" s="377"/>
      <c r="C16" s="377"/>
      <c r="D16" s="378"/>
      <c r="E16" s="376" t="s">
        <v>160</v>
      </c>
      <c r="F16" s="377"/>
      <c r="G16" s="377"/>
      <c r="H16" s="378"/>
      <c r="I16" s="142" t="s">
        <v>161</v>
      </c>
    </row>
    <row r="17" spans="1:9" ht="57" x14ac:dyDescent="0.2">
      <c r="A17" s="124" t="s">
        <v>136</v>
      </c>
      <c r="B17" s="155" t="s">
        <v>131</v>
      </c>
      <c r="C17" s="155" t="s">
        <v>132</v>
      </c>
      <c r="D17" s="125" t="s">
        <v>133</v>
      </c>
      <c r="E17" s="124" t="s">
        <v>136</v>
      </c>
      <c r="F17" s="155" t="s">
        <v>131</v>
      </c>
      <c r="G17" s="155" t="s">
        <v>132</v>
      </c>
      <c r="H17" s="125" t="s">
        <v>133</v>
      </c>
      <c r="I17" s="140" t="s">
        <v>130</v>
      </c>
    </row>
    <row r="18" spans="1:9" ht="15" thickBot="1" x14ac:dyDescent="0.25">
      <c r="A18" s="176">
        <f>(A12*$J$12)+A12</f>
        <v>0</v>
      </c>
      <c r="B18" s="196">
        <f t="shared" ref="B18:I18" si="0">(B12*$J$12)+B12</f>
        <v>0</v>
      </c>
      <c r="C18" s="196">
        <f t="shared" si="0"/>
        <v>0</v>
      </c>
      <c r="D18" s="167">
        <f t="shared" si="0"/>
        <v>0</v>
      </c>
      <c r="E18" s="176">
        <f t="shared" si="0"/>
        <v>0</v>
      </c>
      <c r="F18" s="196">
        <f t="shared" si="0"/>
        <v>0</v>
      </c>
      <c r="G18" s="196">
        <f t="shared" si="0"/>
        <v>0</v>
      </c>
      <c r="H18" s="167">
        <f t="shared" si="0"/>
        <v>0</v>
      </c>
      <c r="I18" s="182">
        <f t="shared" si="0"/>
        <v>0</v>
      </c>
    </row>
    <row r="19" spans="1:9" ht="28.5" customHeight="1" x14ac:dyDescent="0.2"/>
    <row r="21" spans="1:9" ht="15" x14ac:dyDescent="0.2">
      <c r="A21" s="15" t="s">
        <v>134</v>
      </c>
    </row>
    <row r="24" spans="1:9" ht="29.25" customHeight="1" x14ac:dyDescent="0.2">
      <c r="A24" s="144" t="s">
        <v>99</v>
      </c>
      <c r="B24" s="144"/>
      <c r="C24" s="144"/>
      <c r="D24" s="144"/>
      <c r="E24" s="144"/>
      <c r="F24" s="144"/>
      <c r="G24" s="144"/>
      <c r="H24" s="144"/>
      <c r="I24" s="144"/>
    </row>
    <row r="25" spans="1:9" x14ac:dyDescent="0.2">
      <c r="A25" s="123"/>
      <c r="B25" s="19"/>
      <c r="C25" s="19"/>
      <c r="D25" s="19"/>
      <c r="E25" s="19"/>
      <c r="F25" s="19"/>
      <c r="G25" s="19"/>
    </row>
    <row r="26" spans="1:9" ht="86.1" customHeight="1" x14ac:dyDescent="0.2">
      <c r="A26" s="121" t="s">
        <v>6</v>
      </c>
      <c r="B26" s="17" t="s">
        <v>4</v>
      </c>
      <c r="C26" s="134"/>
      <c r="E26" s="19"/>
      <c r="F26" s="19"/>
      <c r="G26" s="19"/>
    </row>
    <row r="27" spans="1:9" ht="24.75" customHeight="1" x14ac:dyDescent="0.2">
      <c r="A27" s="129">
        <v>0</v>
      </c>
      <c r="B27" s="67"/>
      <c r="C27" s="148"/>
      <c r="E27" s="19"/>
      <c r="F27" s="19"/>
      <c r="G27" s="19"/>
    </row>
    <row r="28" spans="1:9" ht="14.25" customHeight="1" x14ac:dyDescent="0.2">
      <c r="A28" s="123"/>
      <c r="B28" s="19"/>
      <c r="E28" s="19"/>
      <c r="F28" s="19"/>
      <c r="G28" s="19"/>
    </row>
    <row r="29" spans="1:9" ht="44.25" customHeight="1" x14ac:dyDescent="0.2">
      <c r="A29" s="123"/>
      <c r="B29" s="22" t="s">
        <v>152</v>
      </c>
      <c r="C29" s="153" t="s">
        <v>5</v>
      </c>
      <c r="D29" s="22" t="s">
        <v>162</v>
      </c>
    </row>
    <row r="30" spans="1:9" ht="48.95" customHeight="1" thickBot="1" x14ac:dyDescent="0.25">
      <c r="A30" s="130" t="s">
        <v>135</v>
      </c>
      <c r="B30" s="113">
        <v>0</v>
      </c>
      <c r="C30" s="154">
        <v>0</v>
      </c>
      <c r="D30" s="197">
        <f>(B30*C30)+B30</f>
        <v>0</v>
      </c>
    </row>
    <row r="32" spans="1:9" ht="15" x14ac:dyDescent="0.2">
      <c r="A32" s="15" t="s">
        <v>134</v>
      </c>
    </row>
  </sheetData>
  <mergeCells count="8">
    <mergeCell ref="A15:I15"/>
    <mergeCell ref="A16:D16"/>
    <mergeCell ref="E16:H16"/>
    <mergeCell ref="J10:J11"/>
    <mergeCell ref="A1:I1"/>
    <mergeCell ref="A10:D10"/>
    <mergeCell ref="E10:H10"/>
    <mergeCell ref="A9:I9"/>
  </mergeCells>
  <pageMargins left="0.7" right="0.7" top="0.75" bottom="0.75" header="0.3" footer="0.3"/>
  <pageSetup paperSize="9" scale="4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CO165"/>
  <sheetViews>
    <sheetView topLeftCell="A112" zoomScale="90" zoomScaleNormal="90" zoomScaleSheetLayoutView="87" zoomScalePageLayoutView="80" workbookViewId="0">
      <selection activeCell="H138" sqref="H138"/>
    </sheetView>
  </sheetViews>
  <sheetFormatPr baseColWidth="10" defaultColWidth="10.85546875" defaultRowHeight="15" x14ac:dyDescent="0.2"/>
  <cols>
    <col min="1" max="1" width="25.140625" style="4" customWidth="1"/>
    <col min="2" max="2" width="63.28515625" style="5" customWidth="1"/>
    <col min="3" max="3" width="18.5703125" style="4" customWidth="1"/>
    <col min="4" max="4" width="53.42578125" style="4" customWidth="1"/>
    <col min="5" max="5" width="22.7109375" style="4" customWidth="1"/>
    <col min="6" max="6" width="22" style="4" customWidth="1"/>
    <col min="7" max="7" width="15.5703125" style="6" customWidth="1"/>
    <col min="8" max="8" width="40" style="4" customWidth="1"/>
    <col min="9" max="10" width="16.28515625" style="4" bestFit="1" customWidth="1"/>
    <col min="11" max="16384" width="10.85546875" style="4"/>
  </cols>
  <sheetData>
    <row r="1" spans="1:10" ht="177.75" customHeight="1" thickBot="1" x14ac:dyDescent="0.25">
      <c r="A1" s="336" t="s">
        <v>174</v>
      </c>
      <c r="B1" s="337"/>
      <c r="C1" s="337"/>
      <c r="D1" s="337"/>
      <c r="E1" s="337"/>
      <c r="F1" s="338"/>
      <c r="G1" s="30"/>
      <c r="H1" s="7"/>
      <c r="I1" s="6"/>
      <c r="J1" s="6"/>
    </row>
    <row r="2" spans="1:10" ht="22.5" customHeight="1" thickBot="1" x14ac:dyDescent="0.25">
      <c r="A2" s="8"/>
      <c r="B2" s="8"/>
      <c r="C2" s="8"/>
      <c r="D2" s="8"/>
      <c r="E2" s="8"/>
      <c r="F2" s="8"/>
      <c r="G2" s="8"/>
    </row>
    <row r="3" spans="1:10" ht="15.95" customHeight="1" x14ac:dyDescent="0.2">
      <c r="C3" s="388" t="s">
        <v>64</v>
      </c>
      <c r="D3" s="389"/>
      <c r="E3" s="389"/>
      <c r="F3" s="390"/>
      <c r="G3" s="4"/>
    </row>
    <row r="4" spans="1:10" ht="15.75" customHeight="1" thickBot="1" x14ac:dyDescent="0.25">
      <c r="C4" s="421"/>
      <c r="D4" s="422"/>
      <c r="E4" s="422"/>
      <c r="F4" s="423"/>
      <c r="G4" s="31"/>
    </row>
    <row r="5" spans="1:10" ht="32.1" customHeight="1" thickBot="1" x14ac:dyDescent="0.25">
      <c r="A5" s="407" t="s">
        <v>92</v>
      </c>
      <c r="B5" s="212" t="s">
        <v>42</v>
      </c>
      <c r="C5" s="412" t="s">
        <v>34</v>
      </c>
      <c r="D5" s="413"/>
      <c r="E5" s="213" t="s">
        <v>101</v>
      </c>
      <c r="F5" s="213" t="s">
        <v>65</v>
      </c>
      <c r="G5" s="219" t="s">
        <v>138</v>
      </c>
    </row>
    <row r="6" spans="1:10" ht="15" customHeight="1" x14ac:dyDescent="0.2">
      <c r="A6" s="408"/>
      <c r="B6" s="215" t="s">
        <v>43</v>
      </c>
      <c r="C6" s="424">
        <v>7.63</v>
      </c>
      <c r="D6" s="425"/>
      <c r="E6" s="73">
        <v>8.7780000000000005</v>
      </c>
      <c r="F6" s="254">
        <v>1.456</v>
      </c>
      <c r="G6" s="438">
        <f>'BPU traitement'!P8</f>
        <v>0</v>
      </c>
    </row>
    <row r="7" spans="1:10" ht="15.6" customHeight="1" x14ac:dyDescent="0.2">
      <c r="A7" s="408"/>
      <c r="B7" s="61" t="s">
        <v>55</v>
      </c>
      <c r="C7" s="255">
        <f>C11*C16</f>
        <v>156</v>
      </c>
      <c r="D7" s="256">
        <f>D11*C16</f>
        <v>156</v>
      </c>
      <c r="E7" s="257">
        <f>E16*E11</f>
        <v>156</v>
      </c>
      <c r="F7" s="258">
        <f>F16*F11</f>
        <v>156</v>
      </c>
      <c r="G7" s="438"/>
    </row>
    <row r="8" spans="1:10" ht="15.6" customHeight="1" x14ac:dyDescent="0.2">
      <c r="A8" s="408"/>
      <c r="B8" s="66" t="s">
        <v>45</v>
      </c>
      <c r="C8" s="114">
        <f>'BPU traitement'!B8</f>
        <v>0</v>
      </c>
      <c r="D8" s="207">
        <f>'BPU traitement'!E8</f>
        <v>0</v>
      </c>
      <c r="E8" s="115">
        <f>'BPU traitement'!I8</f>
        <v>0</v>
      </c>
      <c r="F8" s="116">
        <f>'BPU traitement'!J8</f>
        <v>0</v>
      </c>
      <c r="G8" s="438"/>
    </row>
    <row r="9" spans="1:10" s="6" customFormat="1" ht="18" customHeight="1" x14ac:dyDescent="0.2">
      <c r="A9" s="408"/>
      <c r="B9" s="98" t="s">
        <v>105</v>
      </c>
      <c r="C9" s="442">
        <f>(C8*C7)+(D8*D7)</f>
        <v>0</v>
      </c>
      <c r="D9" s="443"/>
      <c r="E9" s="296">
        <f>E8*E7</f>
        <v>0</v>
      </c>
      <c r="F9" s="297">
        <f>+F8*F7</f>
        <v>0</v>
      </c>
      <c r="G9" s="438"/>
    </row>
    <row r="10" spans="1:10" s="6" customFormat="1" ht="18" customHeight="1" thickBot="1" x14ac:dyDescent="0.25">
      <c r="A10" s="408"/>
      <c r="B10" s="216" t="s">
        <v>171</v>
      </c>
      <c r="C10" s="430">
        <f>(C9*$G$6)+C9</f>
        <v>0</v>
      </c>
      <c r="D10" s="431"/>
      <c r="E10" s="220">
        <f>(E9*$G$6)+E9</f>
        <v>0</v>
      </c>
      <c r="F10" s="220">
        <f>(F9*$G$6)+F9</f>
        <v>0</v>
      </c>
      <c r="G10" s="439"/>
    </row>
    <row r="11" spans="1:10" ht="15" customHeight="1" x14ac:dyDescent="0.2">
      <c r="A11" s="408"/>
      <c r="B11" s="215" t="s">
        <v>46</v>
      </c>
      <c r="C11" s="259">
        <v>1</v>
      </c>
      <c r="D11" s="260">
        <v>1</v>
      </c>
      <c r="E11" s="260">
        <v>1</v>
      </c>
      <c r="F11" s="254">
        <v>1</v>
      </c>
      <c r="G11" s="434">
        <f>'BPU contenants'!F5</f>
        <v>0</v>
      </c>
      <c r="H11" s="103"/>
      <c r="I11" s="103"/>
      <c r="J11" s="103"/>
    </row>
    <row r="12" spans="1:10" ht="15.75" customHeight="1" x14ac:dyDescent="0.2">
      <c r="A12" s="408"/>
      <c r="B12" s="61" t="s">
        <v>47</v>
      </c>
      <c r="C12" s="261" t="s">
        <v>66</v>
      </c>
      <c r="D12" s="246" t="s">
        <v>58</v>
      </c>
      <c r="E12" s="246" t="s">
        <v>56</v>
      </c>
      <c r="F12" s="262" t="s">
        <v>66</v>
      </c>
      <c r="G12" s="435"/>
      <c r="H12" s="103"/>
      <c r="I12" s="103"/>
      <c r="J12" s="103"/>
    </row>
    <row r="13" spans="1:10" ht="15.75" customHeight="1" x14ac:dyDescent="0.2">
      <c r="A13" s="408"/>
      <c r="B13" s="61" t="s">
        <v>49</v>
      </c>
      <c r="C13" s="114">
        <f>'BPU contenants'!E6</f>
        <v>0</v>
      </c>
      <c r="D13" s="207">
        <f>'BPU contenants'!E8</f>
        <v>0</v>
      </c>
      <c r="E13" s="207">
        <f>'BPU contenants'!E9</f>
        <v>0</v>
      </c>
      <c r="F13" s="116">
        <f>'BPU contenants'!E6</f>
        <v>0</v>
      </c>
      <c r="G13" s="435"/>
      <c r="H13" s="103"/>
      <c r="I13" s="103"/>
      <c r="J13" s="103"/>
    </row>
    <row r="14" spans="1:10" s="6" customFormat="1" ht="15.75" customHeight="1" x14ac:dyDescent="0.2">
      <c r="A14" s="408"/>
      <c r="B14" s="99" t="s">
        <v>50</v>
      </c>
      <c r="C14" s="319">
        <f>(C13*C11)*12</f>
        <v>0</v>
      </c>
      <c r="D14" s="320">
        <f>(D13*D11)*12</f>
        <v>0</v>
      </c>
      <c r="E14" s="320">
        <f>(E13*E11)*12</f>
        <v>0</v>
      </c>
      <c r="F14" s="321">
        <f>(F13*F11)*12</f>
        <v>0</v>
      </c>
      <c r="G14" s="435"/>
    </row>
    <row r="15" spans="1:10" s="6" customFormat="1" ht="15.75" customHeight="1" thickBot="1" x14ac:dyDescent="0.25">
      <c r="A15" s="408"/>
      <c r="B15" s="217" t="s">
        <v>172</v>
      </c>
      <c r="C15" s="221">
        <f>(C14*$G$11)+C14</f>
        <v>0</v>
      </c>
      <c r="D15" s="221">
        <f>(D14*$G$11)+D14</f>
        <v>0</v>
      </c>
      <c r="E15" s="221">
        <f t="shared" ref="E15:F15" si="0">(E14*$G$11)+E14</f>
        <v>0</v>
      </c>
      <c r="F15" s="221">
        <f t="shared" si="0"/>
        <v>0</v>
      </c>
      <c r="G15" s="436"/>
    </row>
    <row r="16" spans="1:10" ht="15.6" customHeight="1" x14ac:dyDescent="0.2">
      <c r="A16" s="408"/>
      <c r="B16" s="215" t="s">
        <v>51</v>
      </c>
      <c r="C16" s="440">
        <v>156</v>
      </c>
      <c r="D16" s="441"/>
      <c r="E16" s="245">
        <v>156</v>
      </c>
      <c r="F16" s="248">
        <v>156</v>
      </c>
      <c r="G16" s="437">
        <f>'BPU enlèvement-transport'!I6</f>
        <v>0</v>
      </c>
    </row>
    <row r="17" spans="1:7" ht="15.6" customHeight="1" x14ac:dyDescent="0.2">
      <c r="A17" s="408"/>
      <c r="B17" s="61" t="s">
        <v>52</v>
      </c>
      <c r="C17" s="426">
        <f>'BPU enlèvement-transport'!B6</f>
        <v>0</v>
      </c>
      <c r="D17" s="427"/>
      <c r="E17" s="207">
        <f>'BPU enlèvement-transport'!D6</f>
        <v>0</v>
      </c>
      <c r="F17" s="116">
        <f>'BPU enlèvement-transport'!F6</f>
        <v>0</v>
      </c>
      <c r="G17" s="438"/>
    </row>
    <row r="18" spans="1:7" s="6" customFormat="1" ht="15.6" customHeight="1" x14ac:dyDescent="0.2">
      <c r="A18" s="408"/>
      <c r="B18" s="99" t="s">
        <v>53</v>
      </c>
      <c r="C18" s="428">
        <f>C17*C16</f>
        <v>0</v>
      </c>
      <c r="D18" s="429"/>
      <c r="E18" s="311">
        <f>E17*E16</f>
        <v>0</v>
      </c>
      <c r="F18" s="297">
        <f>F17*F16</f>
        <v>0</v>
      </c>
      <c r="G18" s="438"/>
    </row>
    <row r="19" spans="1:7" s="6" customFormat="1" ht="15.95" customHeight="1" thickBot="1" x14ac:dyDescent="0.25">
      <c r="A19" s="408"/>
      <c r="B19" s="217" t="s">
        <v>175</v>
      </c>
      <c r="C19" s="410">
        <f>(C18*G16)+C18</f>
        <v>0</v>
      </c>
      <c r="D19" s="411"/>
      <c r="E19" s="222">
        <f>(E18*$G$16)+E18</f>
        <v>0</v>
      </c>
      <c r="F19" s="222">
        <f>(F18*$G$16)+F18</f>
        <v>0</v>
      </c>
      <c r="G19" s="439"/>
    </row>
    <row r="20" spans="1:7" s="6" customFormat="1" ht="16.5" customHeight="1" thickBot="1" x14ac:dyDescent="0.25">
      <c r="A20" s="408"/>
      <c r="B20" s="218" t="s">
        <v>54</v>
      </c>
      <c r="C20" s="444">
        <f>C18+C14+D14+C9</f>
        <v>0</v>
      </c>
      <c r="D20" s="445"/>
      <c r="E20" s="322">
        <f>E18+E14+E9</f>
        <v>0</v>
      </c>
      <c r="F20" s="310">
        <f>F18+F14+F9</f>
        <v>0</v>
      </c>
    </row>
    <row r="21" spans="1:7" s="6" customFormat="1" ht="16.5" customHeight="1" thickBot="1" x14ac:dyDescent="0.25">
      <c r="A21" s="409"/>
      <c r="B21" s="211" t="s">
        <v>173</v>
      </c>
      <c r="C21" s="432">
        <f>C10+C15+D15+C19</f>
        <v>0</v>
      </c>
      <c r="D21" s="433"/>
      <c r="E21" s="223">
        <f>E10+E15+E19</f>
        <v>0</v>
      </c>
      <c r="F21" s="224">
        <f>F10+F15+F19</f>
        <v>0</v>
      </c>
    </row>
    <row r="22" spans="1:7" s="6" customFormat="1" ht="27.75" customHeight="1" thickBot="1" x14ac:dyDescent="0.25">
      <c r="A22" s="13"/>
      <c r="B22" s="394" t="s">
        <v>86</v>
      </c>
      <c r="C22" s="395"/>
      <c r="D22" s="395"/>
      <c r="E22" s="396"/>
      <c r="F22" s="310">
        <f>C20+E20+F20</f>
        <v>0</v>
      </c>
      <c r="G22" s="10"/>
    </row>
    <row r="23" spans="1:7" s="6" customFormat="1" ht="18.600000000000001" customHeight="1" thickBot="1" x14ac:dyDescent="0.25">
      <c r="A23" s="13"/>
      <c r="B23" s="394" t="s">
        <v>176</v>
      </c>
      <c r="C23" s="395"/>
      <c r="D23" s="395"/>
      <c r="E23" s="396"/>
      <c r="F23" s="224">
        <f>C21+E21+F21</f>
        <v>0</v>
      </c>
      <c r="G23" s="10"/>
    </row>
    <row r="24" spans="1:7" s="6" customFormat="1" x14ac:dyDescent="0.2">
      <c r="A24" s="13"/>
      <c r="B24" s="14"/>
      <c r="C24" s="10"/>
      <c r="D24" s="10"/>
      <c r="E24" s="10"/>
      <c r="F24" s="10"/>
      <c r="G24" s="10"/>
    </row>
    <row r="25" spans="1:7" s="6" customFormat="1" ht="15.75" thickBot="1" x14ac:dyDescent="0.25">
      <c r="A25" s="13"/>
      <c r="B25" s="14"/>
      <c r="C25" s="10"/>
      <c r="D25" s="10"/>
      <c r="E25" s="10"/>
      <c r="F25" s="10"/>
      <c r="G25" s="10"/>
    </row>
    <row r="26" spans="1:7" s="6" customFormat="1" ht="39" customHeight="1" thickBot="1" x14ac:dyDescent="0.25">
      <c r="A26" s="4"/>
      <c r="B26" s="5"/>
      <c r="C26" s="399" t="s">
        <v>64</v>
      </c>
      <c r="D26" s="400"/>
      <c r="E26" s="401"/>
      <c r="F26" s="31"/>
      <c r="G26" s="10"/>
    </row>
    <row r="27" spans="1:7" s="6" customFormat="1" ht="30.75" thickBot="1" x14ac:dyDescent="0.25">
      <c r="A27" s="407" t="s">
        <v>93</v>
      </c>
      <c r="B27" s="226" t="s">
        <v>42</v>
      </c>
      <c r="C27" s="229" t="s">
        <v>34</v>
      </c>
      <c r="D27" s="213" t="s">
        <v>101</v>
      </c>
      <c r="E27" s="214" t="s">
        <v>65</v>
      </c>
      <c r="F27" s="228" t="s">
        <v>138</v>
      </c>
    </row>
    <row r="28" spans="1:7" s="6" customFormat="1" ht="15.6" customHeight="1" x14ac:dyDescent="0.2">
      <c r="A28" s="408"/>
      <c r="B28" s="215" t="s">
        <v>43</v>
      </c>
      <c r="C28" s="263">
        <v>9.9499999999999993</v>
      </c>
      <c r="D28" s="264">
        <v>5.3129999999999997</v>
      </c>
      <c r="E28" s="265">
        <v>1.38</v>
      </c>
      <c r="F28" s="446">
        <f>'BPU traitement'!P8</f>
        <v>0</v>
      </c>
    </row>
    <row r="29" spans="1:7" s="6" customFormat="1" ht="15.6" customHeight="1" x14ac:dyDescent="0.2">
      <c r="A29" s="408"/>
      <c r="B29" s="61" t="s">
        <v>55</v>
      </c>
      <c r="C29" s="266">
        <f>C33*C38</f>
        <v>520</v>
      </c>
      <c r="D29" s="266">
        <f t="shared" ref="D29:E29" si="1">D33*D38</f>
        <v>208</v>
      </c>
      <c r="E29" s="267">
        <f t="shared" si="1"/>
        <v>104</v>
      </c>
      <c r="F29" s="446"/>
    </row>
    <row r="30" spans="1:7" s="6" customFormat="1" ht="15.6" customHeight="1" x14ac:dyDescent="0.2">
      <c r="A30" s="408"/>
      <c r="B30" s="66" t="s">
        <v>45</v>
      </c>
      <c r="C30" s="117">
        <f>'BPU traitement'!E8</f>
        <v>0</v>
      </c>
      <c r="D30" s="118">
        <f>'BPU traitement'!I8</f>
        <v>0</v>
      </c>
      <c r="E30" s="119">
        <f>'BPU traitement'!M8</f>
        <v>0</v>
      </c>
      <c r="F30" s="446"/>
    </row>
    <row r="31" spans="1:7" s="6" customFormat="1" ht="15.6" customHeight="1" x14ac:dyDescent="0.2">
      <c r="A31" s="408"/>
      <c r="B31" s="98" t="s">
        <v>105</v>
      </c>
      <c r="C31" s="323">
        <f>C30*C29</f>
        <v>0</v>
      </c>
      <c r="D31" s="324">
        <f>D30*D29</f>
        <v>0</v>
      </c>
      <c r="E31" s="325">
        <f>E30*E29</f>
        <v>0</v>
      </c>
      <c r="F31" s="446"/>
    </row>
    <row r="32" spans="1:7" s="6" customFormat="1" ht="15.95" customHeight="1" thickBot="1" x14ac:dyDescent="0.25">
      <c r="A32" s="408"/>
      <c r="B32" s="227" t="s">
        <v>171</v>
      </c>
      <c r="C32" s="230">
        <f>(C31*$F$28)+C31</f>
        <v>0</v>
      </c>
      <c r="D32" s="230">
        <f t="shared" ref="D32:E32" si="2">(D31*$F$28)+D31</f>
        <v>0</v>
      </c>
      <c r="E32" s="236">
        <f t="shared" si="2"/>
        <v>0</v>
      </c>
      <c r="F32" s="446"/>
    </row>
    <row r="33" spans="1:9" s="6" customFormat="1" ht="15" customHeight="1" x14ac:dyDescent="0.2">
      <c r="A33" s="408"/>
      <c r="B33" s="215" t="s">
        <v>46</v>
      </c>
      <c r="C33" s="268">
        <v>2</v>
      </c>
      <c r="D33" s="244">
        <v>2</v>
      </c>
      <c r="E33" s="248">
        <v>1</v>
      </c>
      <c r="F33" s="447">
        <f>'BPU contenants'!F5</f>
        <v>0</v>
      </c>
      <c r="G33" s="103"/>
      <c r="H33" s="103"/>
      <c r="I33" s="103"/>
    </row>
    <row r="34" spans="1:9" s="6" customFormat="1" ht="15.6" customHeight="1" x14ac:dyDescent="0.2">
      <c r="A34" s="408"/>
      <c r="B34" s="61" t="s">
        <v>47</v>
      </c>
      <c r="C34" s="261" t="s">
        <v>56</v>
      </c>
      <c r="D34" s="246" t="s">
        <v>56</v>
      </c>
      <c r="E34" s="262" t="s">
        <v>56</v>
      </c>
      <c r="F34" s="448"/>
      <c r="G34" s="103"/>
      <c r="H34" s="103"/>
      <c r="I34" s="103"/>
    </row>
    <row r="35" spans="1:9" s="6" customFormat="1" ht="15.6" customHeight="1" x14ac:dyDescent="0.2">
      <c r="A35" s="408"/>
      <c r="B35" s="61" t="s">
        <v>49</v>
      </c>
      <c r="C35" s="114">
        <f>'BPU contenants'!E9</f>
        <v>0</v>
      </c>
      <c r="D35" s="207">
        <f>'BPU contenants'!E9</f>
        <v>0</v>
      </c>
      <c r="E35" s="116">
        <f>'BPU contenants'!E9</f>
        <v>0</v>
      </c>
      <c r="F35" s="448"/>
      <c r="G35" s="103"/>
      <c r="H35" s="103"/>
      <c r="I35" s="103"/>
    </row>
    <row r="36" spans="1:9" s="6" customFormat="1" ht="15.6" customHeight="1" x14ac:dyDescent="0.2">
      <c r="A36" s="408"/>
      <c r="B36" s="99" t="s">
        <v>50</v>
      </c>
      <c r="C36" s="298">
        <f>(C35*C33)*12</f>
        <v>0</v>
      </c>
      <c r="D36" s="311">
        <f>(D35*D33)*12</f>
        <v>0</v>
      </c>
      <c r="E36" s="297">
        <f>(E35*E33)*12</f>
        <v>0</v>
      </c>
      <c r="F36" s="448"/>
    </row>
    <row r="37" spans="1:9" s="6" customFormat="1" ht="15.95" customHeight="1" thickBot="1" x14ac:dyDescent="0.25">
      <c r="A37" s="408"/>
      <c r="B37" s="217" t="s">
        <v>172</v>
      </c>
      <c r="C37" s="231">
        <f>(C36*$F$33)+C36</f>
        <v>0</v>
      </c>
      <c r="D37" s="231">
        <f t="shared" ref="D37" si="3">(D36*$F$33)+D36</f>
        <v>0</v>
      </c>
      <c r="E37" s="221">
        <f>(E36*$F$33)+E36</f>
        <v>0</v>
      </c>
      <c r="F37" s="449"/>
    </row>
    <row r="38" spans="1:9" s="6" customFormat="1" ht="15.6" customHeight="1" x14ac:dyDescent="0.2">
      <c r="A38" s="408"/>
      <c r="B38" s="215" t="s">
        <v>51</v>
      </c>
      <c r="C38" s="269">
        <f>5*52</f>
        <v>260</v>
      </c>
      <c r="D38" s="270">
        <f>2*52</f>
        <v>104</v>
      </c>
      <c r="E38" s="271">
        <f>2*52</f>
        <v>104</v>
      </c>
      <c r="F38" s="450">
        <f>'BPU enlèvement-transport'!I7</f>
        <v>0</v>
      </c>
    </row>
    <row r="39" spans="1:9" s="6" customFormat="1" ht="15.6" customHeight="1" x14ac:dyDescent="0.2">
      <c r="A39" s="408"/>
      <c r="B39" s="61" t="s">
        <v>52</v>
      </c>
      <c r="C39" s="114">
        <f>'BPU enlèvement-transport'!B7</f>
        <v>0</v>
      </c>
      <c r="D39" s="207">
        <f>'BPU enlèvement-transport'!D7</f>
        <v>0</v>
      </c>
      <c r="E39" s="116">
        <f>'BPU enlèvement-transport'!F7</f>
        <v>0</v>
      </c>
      <c r="F39" s="451"/>
    </row>
    <row r="40" spans="1:9" s="6" customFormat="1" ht="15.6" customHeight="1" x14ac:dyDescent="0.2">
      <c r="A40" s="408"/>
      <c r="B40" s="99" t="s">
        <v>53</v>
      </c>
      <c r="C40" s="298">
        <f>C39*C38</f>
        <v>0</v>
      </c>
      <c r="D40" s="311">
        <f>D39*D38</f>
        <v>0</v>
      </c>
      <c r="E40" s="297">
        <f>E39*E38</f>
        <v>0</v>
      </c>
      <c r="F40" s="451"/>
    </row>
    <row r="41" spans="1:9" s="6" customFormat="1" ht="15.95" customHeight="1" thickBot="1" x14ac:dyDescent="0.25">
      <c r="A41" s="408"/>
      <c r="B41" s="217" t="s">
        <v>175</v>
      </c>
      <c r="C41" s="231">
        <f>(C40*$F$38)+C40</f>
        <v>0</v>
      </c>
      <c r="D41" s="231">
        <f t="shared" ref="D41:E41" si="4">(D40*$F$38)+D40</f>
        <v>0</v>
      </c>
      <c r="E41" s="221">
        <f t="shared" si="4"/>
        <v>0</v>
      </c>
      <c r="F41" s="452"/>
    </row>
    <row r="42" spans="1:9" s="6" customFormat="1" ht="15.95" customHeight="1" thickBot="1" x14ac:dyDescent="0.25">
      <c r="A42" s="408"/>
      <c r="B42" s="211" t="s">
        <v>54</v>
      </c>
      <c r="C42" s="312">
        <f>C40+C36+C31</f>
        <v>0</v>
      </c>
      <c r="D42" s="313">
        <f>D40+D36+D31</f>
        <v>0</v>
      </c>
      <c r="E42" s="314">
        <f>E40+E36+E31</f>
        <v>0</v>
      </c>
      <c r="F42" s="10"/>
    </row>
    <row r="43" spans="1:9" s="6" customFormat="1" ht="15.95" customHeight="1" thickBot="1" x14ac:dyDescent="0.25">
      <c r="A43" s="409"/>
      <c r="B43" s="211" t="s">
        <v>173</v>
      </c>
      <c r="C43" s="233">
        <f>C32+C37+C41</f>
        <v>0</v>
      </c>
      <c r="D43" s="233">
        <f t="shared" ref="D43" si="5">D32+D37+D41</f>
        <v>0</v>
      </c>
      <c r="E43" s="224">
        <f>E32+E37+E41</f>
        <v>0</v>
      </c>
      <c r="F43" s="10"/>
    </row>
    <row r="44" spans="1:9" s="6" customFormat="1" ht="21.6" customHeight="1" thickBot="1" x14ac:dyDescent="0.25">
      <c r="A44" s="13"/>
      <c r="B44" s="397" t="s">
        <v>84</v>
      </c>
      <c r="C44" s="387"/>
      <c r="D44" s="398"/>
      <c r="E44" s="302">
        <f>C42+D42+E42</f>
        <v>0</v>
      </c>
      <c r="F44" s="10"/>
      <c r="G44" s="10"/>
    </row>
    <row r="45" spans="1:9" s="6" customFormat="1" ht="26.25" customHeight="1" thickBot="1" x14ac:dyDescent="0.25">
      <c r="A45" s="13"/>
      <c r="B45" s="397" t="s">
        <v>177</v>
      </c>
      <c r="C45" s="387"/>
      <c r="D45" s="398"/>
      <c r="E45" s="235">
        <f>C43+D43+E43</f>
        <v>0</v>
      </c>
      <c r="F45" s="10"/>
      <c r="G45" s="10"/>
    </row>
    <row r="46" spans="1:9" s="6" customFormat="1" ht="26.25" customHeight="1" x14ac:dyDescent="0.2">
      <c r="A46" s="13"/>
      <c r="B46" s="225"/>
      <c r="C46" s="225"/>
      <c r="D46" s="225"/>
      <c r="E46" s="10"/>
      <c r="F46" s="10"/>
      <c r="G46" s="10"/>
    </row>
    <row r="47" spans="1:9" s="6" customFormat="1" ht="15.75" thickBot="1" x14ac:dyDescent="0.25">
      <c r="A47" s="13"/>
      <c r="B47" s="14"/>
      <c r="C47" s="10"/>
      <c r="D47" s="10"/>
      <c r="E47" s="10"/>
      <c r="F47" s="10"/>
      <c r="G47" s="10"/>
    </row>
    <row r="48" spans="1:9" ht="41.1" customHeight="1" thickTop="1" thickBot="1" x14ac:dyDescent="0.25">
      <c r="C48" s="404" t="s">
        <v>41</v>
      </c>
      <c r="D48" s="405"/>
      <c r="E48" s="406"/>
      <c r="F48" s="30"/>
      <c r="G48" s="12"/>
    </row>
    <row r="49" spans="1:9" ht="34.5" customHeight="1" thickBot="1" x14ac:dyDescent="0.25">
      <c r="A49" s="407" t="s">
        <v>71</v>
      </c>
      <c r="B49" s="237" t="s">
        <v>42</v>
      </c>
      <c r="C49" s="238" t="s">
        <v>34</v>
      </c>
      <c r="D49" s="238" t="s">
        <v>101</v>
      </c>
      <c r="E49" s="214" t="s">
        <v>65</v>
      </c>
      <c r="F49" s="239" t="s">
        <v>138</v>
      </c>
      <c r="G49" s="4"/>
    </row>
    <row r="50" spans="1:9" ht="15.95" customHeight="1" x14ac:dyDescent="0.2">
      <c r="A50" s="408"/>
      <c r="B50" s="240" t="s">
        <v>43</v>
      </c>
      <c r="C50" s="243">
        <v>18.010000000000002</v>
      </c>
      <c r="D50" s="244">
        <v>17.73</v>
      </c>
      <c r="E50" s="245">
        <v>4.18</v>
      </c>
      <c r="F50" s="453">
        <f>'BPU traitement'!P8</f>
        <v>0</v>
      </c>
      <c r="G50" s="4"/>
    </row>
    <row r="51" spans="1:9" ht="15.95" customHeight="1" x14ac:dyDescent="0.2">
      <c r="A51" s="408"/>
      <c r="B51" s="92" t="s">
        <v>55</v>
      </c>
      <c r="C51" s="246">
        <f>C56*C61</f>
        <v>624</v>
      </c>
      <c r="D51" s="246">
        <f t="shared" ref="D51:E51" si="6">D56*D61</f>
        <v>52</v>
      </c>
      <c r="E51" s="247">
        <f t="shared" si="6"/>
        <v>312</v>
      </c>
      <c r="F51" s="454"/>
      <c r="G51" s="4"/>
    </row>
    <row r="52" spans="1:9" ht="15.95" customHeight="1" x14ac:dyDescent="0.2">
      <c r="A52" s="408"/>
      <c r="B52" s="93" t="s">
        <v>45</v>
      </c>
      <c r="C52" s="207">
        <f>'BPU traitement'!E8</f>
        <v>0</v>
      </c>
      <c r="D52" s="249" t="s">
        <v>57</v>
      </c>
      <c r="E52" s="115">
        <f>'BPU traitement'!M8</f>
        <v>0</v>
      </c>
      <c r="F52" s="454"/>
      <c r="G52" s="4"/>
    </row>
    <row r="53" spans="1:9" ht="15.95" customHeight="1" x14ac:dyDescent="0.2">
      <c r="A53" s="408"/>
      <c r="B53" s="93" t="s">
        <v>106</v>
      </c>
      <c r="C53" s="252" t="s">
        <v>57</v>
      </c>
      <c r="D53" s="115">
        <f>'BPU traitement'!C18</f>
        <v>0</v>
      </c>
      <c r="E53" s="253" t="s">
        <v>57</v>
      </c>
      <c r="F53" s="454"/>
      <c r="G53" s="4"/>
    </row>
    <row r="54" spans="1:9" ht="15.95" customHeight="1" x14ac:dyDescent="0.2">
      <c r="A54" s="408"/>
      <c r="B54" s="94" t="s">
        <v>105</v>
      </c>
      <c r="C54" s="311">
        <f>C52*C51</f>
        <v>0</v>
      </c>
      <c r="D54" s="311">
        <f>D53*D51</f>
        <v>0</v>
      </c>
      <c r="E54" s="296">
        <f>E52*E51</f>
        <v>0</v>
      </c>
      <c r="F54" s="454"/>
      <c r="G54" s="4"/>
    </row>
    <row r="55" spans="1:9" ht="15.95" customHeight="1" thickBot="1" x14ac:dyDescent="0.25">
      <c r="A55" s="408"/>
      <c r="B55" s="241" t="s">
        <v>171</v>
      </c>
      <c r="C55" s="222">
        <f>(C54*$F$50)+C54</f>
        <v>0</v>
      </c>
      <c r="D55" s="222">
        <f>(D54*$F$50)+D54</f>
        <v>0</v>
      </c>
      <c r="E55" s="220">
        <f>(E54*$F$50)+E54</f>
        <v>0</v>
      </c>
      <c r="F55" s="455"/>
      <c r="G55" s="4"/>
    </row>
    <row r="56" spans="1:9" ht="15" customHeight="1" x14ac:dyDescent="0.2">
      <c r="A56" s="408"/>
      <c r="B56" s="240" t="s">
        <v>46</v>
      </c>
      <c r="C56" s="244">
        <v>4</v>
      </c>
      <c r="D56" s="244">
        <v>1</v>
      </c>
      <c r="E56" s="248">
        <v>3</v>
      </c>
      <c r="F56" s="434">
        <f>'BPU contenants'!F5</f>
        <v>0</v>
      </c>
      <c r="G56" s="103"/>
      <c r="H56" s="103"/>
      <c r="I56" s="103"/>
    </row>
    <row r="57" spans="1:9" ht="15.6" customHeight="1" x14ac:dyDescent="0.2">
      <c r="A57" s="408"/>
      <c r="B57" s="92" t="s">
        <v>47</v>
      </c>
      <c r="C57" s="246" t="s">
        <v>56</v>
      </c>
      <c r="D57" s="250" t="s">
        <v>102</v>
      </c>
      <c r="E57" s="251" t="s">
        <v>103</v>
      </c>
      <c r="F57" s="456"/>
      <c r="G57" s="103"/>
      <c r="H57" s="103"/>
      <c r="I57" s="103"/>
    </row>
    <row r="58" spans="1:9" ht="15.95" customHeight="1" x14ac:dyDescent="0.2">
      <c r="A58" s="408"/>
      <c r="B58" s="92" t="s">
        <v>49</v>
      </c>
      <c r="C58" s="207">
        <f>'BPU contenants'!E9</f>
        <v>0</v>
      </c>
      <c r="D58" s="120">
        <f>'BPU contenants'!E12</f>
        <v>0</v>
      </c>
      <c r="E58" s="116">
        <f>'BPU contenants'!E9</f>
        <v>0</v>
      </c>
      <c r="F58" s="456"/>
      <c r="G58" s="103"/>
      <c r="H58" s="103"/>
      <c r="I58" s="103"/>
    </row>
    <row r="59" spans="1:9" ht="15.95" customHeight="1" x14ac:dyDescent="0.2">
      <c r="A59" s="408"/>
      <c r="B59" s="95" t="s">
        <v>50</v>
      </c>
      <c r="C59" s="311">
        <f>(C58*C56)*12</f>
        <v>0</v>
      </c>
      <c r="D59" s="311">
        <f>(D58*D56)*12</f>
        <v>0</v>
      </c>
      <c r="E59" s="297">
        <f>(E58*E56)*12</f>
        <v>0</v>
      </c>
      <c r="F59" s="456"/>
      <c r="G59" s="4"/>
    </row>
    <row r="60" spans="1:9" ht="15.95" customHeight="1" thickBot="1" x14ac:dyDescent="0.25">
      <c r="A60" s="408"/>
      <c r="B60" s="96" t="s">
        <v>172</v>
      </c>
      <c r="C60" s="222">
        <f>(C59*$F$56)+C59</f>
        <v>0</v>
      </c>
      <c r="D60" s="222">
        <f t="shared" ref="D60:E60" si="7">(D59*$F$56)+D59</f>
        <v>0</v>
      </c>
      <c r="E60" s="222">
        <f t="shared" si="7"/>
        <v>0</v>
      </c>
      <c r="F60" s="457"/>
      <c r="G60" s="4"/>
    </row>
    <row r="61" spans="1:9" ht="15.95" customHeight="1" x14ac:dyDescent="0.2">
      <c r="A61" s="408"/>
      <c r="B61" s="240" t="s">
        <v>51</v>
      </c>
      <c r="C61" s="244">
        <f>3*52</f>
        <v>156</v>
      </c>
      <c r="D61" s="244">
        <v>52</v>
      </c>
      <c r="E61" s="248">
        <v>104</v>
      </c>
      <c r="F61" s="453">
        <f>'BPU enlèvement-transport'!I10</f>
        <v>0</v>
      </c>
      <c r="G61" s="4"/>
    </row>
    <row r="62" spans="1:9" ht="15.95" customHeight="1" x14ac:dyDescent="0.2">
      <c r="A62" s="408"/>
      <c r="B62" s="92" t="s">
        <v>52</v>
      </c>
      <c r="C62" s="207">
        <f>'BPU enlèvement-transport'!B10</f>
        <v>0</v>
      </c>
      <c r="D62" s="207">
        <f>'BPU enlèvement-transport'!E10</f>
        <v>0</v>
      </c>
      <c r="E62" s="116">
        <f>'BPU enlèvement-transport'!F10</f>
        <v>0</v>
      </c>
      <c r="F62" s="454"/>
      <c r="G62" s="4"/>
    </row>
    <row r="63" spans="1:9" ht="15.95" customHeight="1" x14ac:dyDescent="0.2">
      <c r="A63" s="408"/>
      <c r="B63" s="95" t="s">
        <v>53</v>
      </c>
      <c r="C63" s="311">
        <f>C62*C61</f>
        <v>0</v>
      </c>
      <c r="D63" s="311">
        <f>D61*D62</f>
        <v>0</v>
      </c>
      <c r="E63" s="297">
        <f>E62*E61</f>
        <v>0</v>
      </c>
      <c r="F63" s="454"/>
      <c r="G63" s="4"/>
    </row>
    <row r="64" spans="1:9" ht="15.95" customHeight="1" thickBot="1" x14ac:dyDescent="0.25">
      <c r="A64" s="408"/>
      <c r="B64" s="96" t="s">
        <v>175</v>
      </c>
      <c r="C64" s="222">
        <f>(C63*$F$61)+C63</f>
        <v>0</v>
      </c>
      <c r="D64" s="222">
        <f t="shared" ref="D64:E64" si="8">(D63*$F$61)+D63</f>
        <v>0</v>
      </c>
      <c r="E64" s="222">
        <f t="shared" si="8"/>
        <v>0</v>
      </c>
      <c r="F64" s="455"/>
      <c r="G64" s="4"/>
    </row>
    <row r="65" spans="1:10" ht="17.100000000000001" customHeight="1" thickBot="1" x14ac:dyDescent="0.25">
      <c r="A65" s="408"/>
      <c r="B65" s="242" t="s">
        <v>54</v>
      </c>
      <c r="C65" s="317">
        <f>C63+C59+C54</f>
        <v>0</v>
      </c>
      <c r="D65" s="317">
        <f>D63+D59+D54</f>
        <v>0</v>
      </c>
      <c r="E65" s="318">
        <f>E63+E59+E54</f>
        <v>0</v>
      </c>
      <c r="F65" s="10"/>
      <c r="G65" s="4"/>
    </row>
    <row r="66" spans="1:10" ht="17.100000000000001" customHeight="1" thickBot="1" x14ac:dyDescent="0.25">
      <c r="A66" s="409"/>
      <c r="B66" s="96" t="s">
        <v>173</v>
      </c>
      <c r="C66" s="234">
        <f>C55+C60+C64</f>
        <v>0</v>
      </c>
      <c r="D66" s="234">
        <f t="shared" ref="D66:E66" si="9">D55+D60+D64</f>
        <v>0</v>
      </c>
      <c r="E66" s="234">
        <f t="shared" si="9"/>
        <v>0</v>
      </c>
      <c r="F66" s="10"/>
      <c r="G66" s="4"/>
    </row>
    <row r="67" spans="1:10" s="6" customFormat="1" ht="24.75" customHeight="1" thickBot="1" x14ac:dyDescent="0.25">
      <c r="A67" s="13"/>
      <c r="B67" s="386" t="s">
        <v>85</v>
      </c>
      <c r="C67" s="387"/>
      <c r="D67" s="398"/>
      <c r="E67" s="302">
        <f>C65+D65+E65</f>
        <v>0</v>
      </c>
      <c r="F67" s="10"/>
      <c r="G67" s="10"/>
    </row>
    <row r="68" spans="1:10" s="6" customFormat="1" ht="15.75" thickBot="1" x14ac:dyDescent="0.25">
      <c r="A68" s="13"/>
      <c r="B68" s="386" t="s">
        <v>179</v>
      </c>
      <c r="C68" s="387"/>
      <c r="D68" s="398"/>
      <c r="E68" s="235">
        <f>C66+D66+E66</f>
        <v>0</v>
      </c>
      <c r="F68" s="10"/>
      <c r="G68" s="10"/>
    </row>
    <row r="69" spans="1:10" s="6" customFormat="1" x14ac:dyDescent="0.2">
      <c r="A69" s="13"/>
      <c r="B69" s="14"/>
      <c r="C69" s="10"/>
      <c r="D69" s="10"/>
      <c r="E69" s="10"/>
      <c r="F69" s="10"/>
      <c r="G69" s="10"/>
    </row>
    <row r="70" spans="1:10" s="6" customFormat="1" x14ac:dyDescent="0.2">
      <c r="A70" s="13"/>
      <c r="B70" s="14"/>
      <c r="C70" s="10"/>
      <c r="D70" s="10"/>
      <c r="E70" s="10"/>
      <c r="F70" s="10"/>
      <c r="G70" s="10"/>
    </row>
    <row r="71" spans="1:10" s="6" customFormat="1" ht="15.75" thickBot="1" x14ac:dyDescent="0.25">
      <c r="A71" s="13"/>
      <c r="B71" s="14"/>
      <c r="C71" s="10"/>
      <c r="D71" s="10"/>
      <c r="E71" s="10"/>
      <c r="F71" s="10"/>
      <c r="G71" s="10"/>
    </row>
    <row r="72" spans="1:10" ht="19.5" customHeight="1" thickBot="1" x14ac:dyDescent="0.25">
      <c r="C72" s="388" t="s">
        <v>41</v>
      </c>
      <c r="D72" s="389"/>
      <c r="E72" s="389"/>
      <c r="F72" s="390"/>
      <c r="G72" s="8"/>
    </row>
    <row r="73" spans="1:10" ht="44.1" customHeight="1" thickTop="1" thickBot="1" x14ac:dyDescent="0.25">
      <c r="A73" s="407" t="s">
        <v>95</v>
      </c>
      <c r="B73" s="272" t="s">
        <v>42</v>
      </c>
      <c r="C73" s="412" t="s">
        <v>34</v>
      </c>
      <c r="D73" s="413"/>
      <c r="E73" s="213" t="s">
        <v>101</v>
      </c>
      <c r="F73" s="214" t="s">
        <v>65</v>
      </c>
      <c r="G73" s="204" t="s">
        <v>138</v>
      </c>
    </row>
    <row r="74" spans="1:10" ht="15.95" customHeight="1" x14ac:dyDescent="0.2">
      <c r="A74" s="408"/>
      <c r="B74" s="275" t="s">
        <v>43</v>
      </c>
      <c r="C74" s="420">
        <v>11.72</v>
      </c>
      <c r="D74" s="415"/>
      <c r="E74" s="244">
        <v>4.2839999999999998</v>
      </c>
      <c r="F74" s="248">
        <v>1.8080000000000001</v>
      </c>
      <c r="G74" s="464">
        <f>'BPU traitement'!P8</f>
        <v>0</v>
      </c>
    </row>
    <row r="75" spans="1:10" ht="15.95" customHeight="1" x14ac:dyDescent="0.2">
      <c r="A75" s="408"/>
      <c r="B75" s="276" t="s">
        <v>44</v>
      </c>
      <c r="C75" s="100">
        <f>C79*C84</f>
        <v>260</v>
      </c>
      <c r="D75" s="206">
        <f>D79*C84</f>
        <v>260</v>
      </c>
      <c r="E75" s="206">
        <f>260*E79</f>
        <v>260</v>
      </c>
      <c r="F75" s="101">
        <f>260*F79</f>
        <v>260</v>
      </c>
      <c r="G75" s="465"/>
    </row>
    <row r="76" spans="1:10" ht="15.95" customHeight="1" x14ac:dyDescent="0.2">
      <c r="A76" s="408"/>
      <c r="B76" s="277" t="s">
        <v>45</v>
      </c>
      <c r="C76" s="114">
        <f>'BPU traitement'!E8</f>
        <v>0</v>
      </c>
      <c r="D76" s="207">
        <f>'BPU traitement'!B8</f>
        <v>0</v>
      </c>
      <c r="E76" s="207">
        <f>'BPU traitement'!I8</f>
        <v>0</v>
      </c>
      <c r="F76" s="116">
        <f>'BPU traitement'!J8</f>
        <v>0</v>
      </c>
      <c r="G76" s="465"/>
    </row>
    <row r="77" spans="1:10" ht="15" customHeight="1" x14ac:dyDescent="0.2">
      <c r="A77" s="408"/>
      <c r="B77" s="98" t="s">
        <v>105</v>
      </c>
      <c r="C77" s="402">
        <f>(C76*C75)+(D76*D75)</f>
        <v>0</v>
      </c>
      <c r="D77" s="403"/>
      <c r="E77" s="311">
        <f>E76*E75</f>
        <v>0</v>
      </c>
      <c r="F77" s="297">
        <f>F76*F75</f>
        <v>0</v>
      </c>
      <c r="G77" s="465"/>
      <c r="H77" s="103"/>
      <c r="I77" s="103"/>
      <c r="J77" s="103"/>
    </row>
    <row r="78" spans="1:10" ht="15" customHeight="1" thickBot="1" x14ac:dyDescent="0.25">
      <c r="A78" s="408"/>
      <c r="B78" s="216" t="s">
        <v>171</v>
      </c>
      <c r="C78" s="410">
        <f>(C77*G74)+C77</f>
        <v>0</v>
      </c>
      <c r="D78" s="411"/>
      <c r="E78" s="222">
        <f>(E77*$G$74)+E77</f>
        <v>0</v>
      </c>
      <c r="F78" s="232">
        <f>(F77*$G$74)+F77</f>
        <v>0</v>
      </c>
      <c r="G78" s="393"/>
      <c r="H78" s="103"/>
      <c r="I78" s="103"/>
      <c r="J78" s="103"/>
    </row>
    <row r="79" spans="1:10" ht="15.95" customHeight="1" x14ac:dyDescent="0.2">
      <c r="A79" s="408"/>
      <c r="B79" s="275" t="s">
        <v>46</v>
      </c>
      <c r="C79" s="268">
        <v>1</v>
      </c>
      <c r="D79" s="244">
        <v>1</v>
      </c>
      <c r="E79" s="244">
        <v>1</v>
      </c>
      <c r="F79" s="248">
        <v>1</v>
      </c>
      <c r="G79" s="447">
        <f>'BPU contenants'!F8</f>
        <v>0</v>
      </c>
      <c r="H79" s="103"/>
      <c r="I79" s="103"/>
      <c r="J79" s="103"/>
    </row>
    <row r="80" spans="1:10" ht="15.95" customHeight="1" x14ac:dyDescent="0.2">
      <c r="A80" s="408"/>
      <c r="B80" s="276" t="s">
        <v>47</v>
      </c>
      <c r="C80" s="261" t="s">
        <v>58</v>
      </c>
      <c r="D80" s="246" t="s">
        <v>66</v>
      </c>
      <c r="E80" s="246" t="s">
        <v>58</v>
      </c>
      <c r="F80" s="262" t="s">
        <v>67</v>
      </c>
      <c r="G80" s="448"/>
      <c r="H80" s="103"/>
      <c r="I80" s="103"/>
      <c r="J80" s="103"/>
    </row>
    <row r="81" spans="1:7" ht="15.95" customHeight="1" x14ac:dyDescent="0.2">
      <c r="A81" s="408"/>
      <c r="B81" s="276" t="s">
        <v>49</v>
      </c>
      <c r="C81" s="114">
        <f>'BPU contenants'!E8</f>
        <v>0</v>
      </c>
      <c r="D81" s="207">
        <f>'BPU contenants'!E6</f>
        <v>0</v>
      </c>
      <c r="E81" s="207">
        <f>'BPU contenants'!E8</f>
        <v>0</v>
      </c>
      <c r="F81" s="116">
        <f>'BPU contenants'!E6</f>
        <v>0</v>
      </c>
      <c r="G81" s="448"/>
    </row>
    <row r="82" spans="1:7" ht="15.95" customHeight="1" x14ac:dyDescent="0.2">
      <c r="A82" s="408"/>
      <c r="B82" s="99" t="s">
        <v>50</v>
      </c>
      <c r="C82" s="298">
        <f>(C81*C79)*12</f>
        <v>0</v>
      </c>
      <c r="D82" s="311">
        <f>(D81*D79)*12</f>
        <v>0</v>
      </c>
      <c r="E82" s="311">
        <f>(E81*E79)*12</f>
        <v>0</v>
      </c>
      <c r="F82" s="297">
        <f>(F81*F79)*12</f>
        <v>0</v>
      </c>
      <c r="G82" s="448"/>
    </row>
    <row r="83" spans="1:7" ht="15.95" customHeight="1" thickBot="1" x14ac:dyDescent="0.25">
      <c r="A83" s="408"/>
      <c r="B83" s="217" t="s">
        <v>172</v>
      </c>
      <c r="C83" s="231">
        <f>(C82*$G$79)+C82</f>
        <v>0</v>
      </c>
      <c r="D83" s="231">
        <f>(D82*$G$79)+D82</f>
        <v>0</v>
      </c>
      <c r="E83" s="231">
        <f t="shared" ref="E83:F83" si="10">(E82*$G$79)+E82</f>
        <v>0</v>
      </c>
      <c r="F83" s="221">
        <f t="shared" si="10"/>
        <v>0</v>
      </c>
      <c r="G83" s="449"/>
    </row>
    <row r="84" spans="1:7" ht="15.95" customHeight="1" x14ac:dyDescent="0.2">
      <c r="A84" s="408"/>
      <c r="B84" s="275" t="s">
        <v>51</v>
      </c>
      <c r="C84" s="414">
        <f>5*52</f>
        <v>260</v>
      </c>
      <c r="D84" s="415"/>
      <c r="E84" s="244">
        <f>5*52</f>
        <v>260</v>
      </c>
      <c r="F84" s="248">
        <v>260</v>
      </c>
      <c r="G84" s="464">
        <f>'BPU enlèvement-transport'!I11</f>
        <v>0</v>
      </c>
    </row>
    <row r="85" spans="1:7" ht="15.95" customHeight="1" x14ac:dyDescent="0.2">
      <c r="A85" s="408"/>
      <c r="B85" s="276" t="s">
        <v>52</v>
      </c>
      <c r="C85" s="416">
        <f>'BPU enlèvement-transport'!B11</f>
        <v>0</v>
      </c>
      <c r="D85" s="417"/>
      <c r="E85" s="207">
        <f>'BPU enlèvement-transport'!D11</f>
        <v>0</v>
      </c>
      <c r="F85" s="116">
        <f>'BPU enlèvement-transport'!F11</f>
        <v>0</v>
      </c>
      <c r="G85" s="465"/>
    </row>
    <row r="86" spans="1:7" ht="15.95" customHeight="1" x14ac:dyDescent="0.2">
      <c r="A86" s="408"/>
      <c r="B86" s="99" t="s">
        <v>53</v>
      </c>
      <c r="C86" s="402">
        <f>C85*C84</f>
        <v>0</v>
      </c>
      <c r="D86" s="403"/>
      <c r="E86" s="311">
        <f>E85*E84</f>
        <v>0</v>
      </c>
      <c r="F86" s="297">
        <f>F85*F84</f>
        <v>0</v>
      </c>
      <c r="G86" s="465"/>
    </row>
    <row r="87" spans="1:7" ht="15.95" customHeight="1" thickBot="1" x14ac:dyDescent="0.25">
      <c r="A87" s="408"/>
      <c r="B87" s="217" t="s">
        <v>175</v>
      </c>
      <c r="C87" s="410">
        <f>(C86*G84)+C86</f>
        <v>0</v>
      </c>
      <c r="D87" s="411"/>
      <c r="E87" s="222">
        <f>(E86*$G$84)+E86</f>
        <v>0</v>
      </c>
      <c r="F87" s="232">
        <f>(F86*$G$84)+F86</f>
        <v>0</v>
      </c>
      <c r="G87" s="393"/>
    </row>
    <row r="88" spans="1:7" ht="17.100000000000001" customHeight="1" x14ac:dyDescent="0.2">
      <c r="A88" s="408"/>
      <c r="B88" s="14" t="s">
        <v>54</v>
      </c>
      <c r="C88" s="418">
        <f>C86+C82+D82+C77</f>
        <v>0</v>
      </c>
      <c r="D88" s="419"/>
      <c r="E88" s="300">
        <f>E86+E82+E77</f>
        <v>0</v>
      </c>
      <c r="F88" s="301">
        <f>F86+F82+F77</f>
        <v>0</v>
      </c>
      <c r="G88" s="11"/>
    </row>
    <row r="89" spans="1:7" ht="17.100000000000001" customHeight="1" thickBot="1" x14ac:dyDescent="0.25">
      <c r="A89" s="409"/>
      <c r="B89" s="89" t="s">
        <v>173</v>
      </c>
      <c r="C89" s="410">
        <f>C78+C83+D83+C87</f>
        <v>0</v>
      </c>
      <c r="D89" s="411"/>
      <c r="E89" s="222">
        <f>E78+E83+E87</f>
        <v>0</v>
      </c>
      <c r="F89" s="232">
        <f>F78+F83+F87</f>
        <v>0</v>
      </c>
      <c r="G89" s="11"/>
    </row>
    <row r="90" spans="1:7" s="6" customFormat="1" ht="22.5" customHeight="1" thickBot="1" x14ac:dyDescent="0.25">
      <c r="A90" s="13"/>
      <c r="B90" s="397" t="s">
        <v>87</v>
      </c>
      <c r="C90" s="387"/>
      <c r="D90" s="387"/>
      <c r="E90" s="398"/>
      <c r="F90" s="302">
        <f>C88+E88+F88</f>
        <v>0</v>
      </c>
      <c r="G90" s="10"/>
    </row>
    <row r="91" spans="1:7" s="6" customFormat="1" ht="17.100000000000001" customHeight="1" thickBot="1" x14ac:dyDescent="0.25">
      <c r="A91" s="13"/>
      <c r="B91" s="397" t="s">
        <v>180</v>
      </c>
      <c r="C91" s="387"/>
      <c r="D91" s="387"/>
      <c r="E91" s="398"/>
      <c r="F91" s="235">
        <f>C89+E89+F89</f>
        <v>0</v>
      </c>
      <c r="G91" s="10"/>
    </row>
    <row r="92" spans="1:7" s="6" customFormat="1" x14ac:dyDescent="0.2">
      <c r="A92" s="13"/>
      <c r="B92" s="14"/>
      <c r="C92" s="10"/>
      <c r="D92" s="10"/>
      <c r="E92" s="10"/>
      <c r="F92" s="10"/>
      <c r="G92" s="10"/>
    </row>
    <row r="93" spans="1:7" s="6" customFormat="1" x14ac:dyDescent="0.2">
      <c r="A93" s="13"/>
      <c r="B93" s="14"/>
      <c r="C93" s="10"/>
      <c r="D93" s="10"/>
      <c r="E93" s="10"/>
      <c r="F93" s="10"/>
      <c r="G93" s="10"/>
    </row>
    <row r="94" spans="1:7" s="6" customFormat="1" ht="15.75" thickBot="1" x14ac:dyDescent="0.25">
      <c r="A94" s="13"/>
      <c r="B94" s="14"/>
      <c r="C94" s="10"/>
      <c r="D94" s="10"/>
      <c r="E94" s="10"/>
      <c r="F94" s="10"/>
      <c r="G94" s="10"/>
    </row>
    <row r="95" spans="1:7" s="6" customFormat="1" ht="36.950000000000003" customHeight="1" thickBot="1" x14ac:dyDescent="0.25">
      <c r="A95" s="4"/>
      <c r="B95" s="5"/>
      <c r="C95" s="388" t="s">
        <v>41</v>
      </c>
      <c r="D95" s="389"/>
      <c r="E95" s="390"/>
      <c r="F95" s="31"/>
      <c r="G95" s="10"/>
    </row>
    <row r="96" spans="1:7" s="6" customFormat="1" ht="30.95" customHeight="1" thickTop="1" thickBot="1" x14ac:dyDescent="0.25">
      <c r="A96" s="407" t="s">
        <v>96</v>
      </c>
      <c r="B96" s="272" t="s">
        <v>42</v>
      </c>
      <c r="C96" s="229" t="s">
        <v>34</v>
      </c>
      <c r="D96" s="213" t="s">
        <v>101</v>
      </c>
      <c r="E96" s="214" t="s">
        <v>65</v>
      </c>
      <c r="F96" s="204" t="s">
        <v>138</v>
      </c>
    </row>
    <row r="97" spans="1:93" ht="15" customHeight="1" x14ac:dyDescent="0.2">
      <c r="A97" s="408"/>
      <c r="B97" s="283" t="s">
        <v>43</v>
      </c>
      <c r="C97" s="286">
        <v>8.4</v>
      </c>
      <c r="D97" s="245">
        <v>8.0359999999999996</v>
      </c>
      <c r="E97" s="248">
        <v>2.2240000000000002</v>
      </c>
      <c r="F97" s="458">
        <f>'BPU traitement'!P8</f>
        <v>0</v>
      </c>
      <c r="H97" s="6"/>
      <c r="I97" s="6"/>
      <c r="J97" s="6"/>
    </row>
    <row r="98" spans="1:93" ht="15" customHeight="1" x14ac:dyDescent="0.2">
      <c r="A98" s="408"/>
      <c r="B98" s="62" t="s">
        <v>44</v>
      </c>
      <c r="C98" s="287">
        <v>260</v>
      </c>
      <c r="D98" s="247">
        <v>260</v>
      </c>
      <c r="E98" s="262">
        <v>260</v>
      </c>
      <c r="F98" s="459"/>
      <c r="H98" s="6"/>
      <c r="I98" s="6"/>
      <c r="J98" s="6"/>
    </row>
    <row r="99" spans="1:93" s="32" customFormat="1" ht="29.1" customHeight="1" x14ac:dyDescent="0.2">
      <c r="A99" s="408"/>
      <c r="B99" s="63" t="s">
        <v>45</v>
      </c>
      <c r="C99" s="205">
        <f>'BPU traitement'!E8</f>
        <v>0</v>
      </c>
      <c r="D99" s="115">
        <f>'BPU traitement'!F8</f>
        <v>0</v>
      </c>
      <c r="E99" s="116">
        <f>'BPU traitement'!J8</f>
        <v>0</v>
      </c>
      <c r="F99" s="459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</row>
    <row r="100" spans="1:93" ht="15" customHeight="1" x14ac:dyDescent="0.2">
      <c r="A100" s="408"/>
      <c r="B100" s="64" t="s">
        <v>105</v>
      </c>
      <c r="C100" s="295">
        <f>C99*C98</f>
        <v>0</v>
      </c>
      <c r="D100" s="296">
        <f>D99*D98</f>
        <v>0</v>
      </c>
      <c r="E100" s="297">
        <f>E99*E98</f>
        <v>0</v>
      </c>
      <c r="F100" s="459"/>
      <c r="G100" s="4"/>
    </row>
    <row r="101" spans="1:93" ht="15" customHeight="1" thickBot="1" x14ac:dyDescent="0.25">
      <c r="A101" s="408"/>
      <c r="B101" s="284" t="s">
        <v>171</v>
      </c>
      <c r="C101" s="282">
        <f>(C100*$F$97)+C100</f>
        <v>0</v>
      </c>
      <c r="D101" s="282">
        <f t="shared" ref="D101:E101" si="11">(D100*$F$97)+D100</f>
        <v>0</v>
      </c>
      <c r="E101" s="282">
        <f t="shared" si="11"/>
        <v>0</v>
      </c>
      <c r="F101" s="460"/>
      <c r="G101" s="4"/>
    </row>
    <row r="102" spans="1:93" ht="15.95" customHeight="1" x14ac:dyDescent="0.2">
      <c r="A102" s="408"/>
      <c r="B102" s="283" t="s">
        <v>46</v>
      </c>
      <c r="C102" s="268">
        <v>1</v>
      </c>
      <c r="D102" s="244">
        <v>1</v>
      </c>
      <c r="E102" s="248">
        <v>1</v>
      </c>
      <c r="F102" s="461">
        <f>'BPU contenants'!F9</f>
        <v>0</v>
      </c>
      <c r="G102" s="4"/>
    </row>
    <row r="103" spans="1:93" ht="15.95" customHeight="1" x14ac:dyDescent="0.2">
      <c r="A103" s="408"/>
      <c r="B103" s="62" t="s">
        <v>47</v>
      </c>
      <c r="C103" s="261" t="s">
        <v>56</v>
      </c>
      <c r="D103" s="246" t="s">
        <v>48</v>
      </c>
      <c r="E103" s="262" t="s">
        <v>67</v>
      </c>
      <c r="F103" s="462"/>
      <c r="G103" s="4"/>
    </row>
    <row r="104" spans="1:93" ht="15" customHeight="1" x14ac:dyDescent="0.2">
      <c r="A104" s="408"/>
      <c r="B104" s="62" t="s">
        <v>49</v>
      </c>
      <c r="C104" s="114">
        <f>'BPU contenants'!E9</f>
        <v>0</v>
      </c>
      <c r="D104" s="207">
        <f>'BPU contenants'!E7</f>
        <v>0</v>
      </c>
      <c r="E104" s="116">
        <f>'BPU contenants'!E6</f>
        <v>0</v>
      </c>
      <c r="F104" s="462"/>
      <c r="G104" s="103"/>
      <c r="H104" s="103"/>
      <c r="I104" s="103"/>
    </row>
    <row r="105" spans="1:93" ht="15.95" customHeight="1" x14ac:dyDescent="0.2">
      <c r="A105" s="408"/>
      <c r="B105" s="65" t="s">
        <v>50</v>
      </c>
      <c r="C105" s="298">
        <f>(C104*C102)*12</f>
        <v>0</v>
      </c>
      <c r="D105" s="311">
        <f>(D104*D102)*12</f>
        <v>0</v>
      </c>
      <c r="E105" s="297">
        <f>(E104*E102)*12</f>
        <v>0</v>
      </c>
      <c r="F105" s="462"/>
      <c r="G105" s="103"/>
      <c r="H105" s="103"/>
      <c r="I105" s="103"/>
    </row>
    <row r="106" spans="1:93" ht="15.95" customHeight="1" thickBot="1" x14ac:dyDescent="0.25">
      <c r="A106" s="408"/>
      <c r="B106" s="285" t="s">
        <v>172</v>
      </c>
      <c r="C106" s="231">
        <f>(C105*$F$102)+C105</f>
        <v>0</v>
      </c>
      <c r="D106" s="231">
        <f t="shared" ref="D106:E106" si="12">(D105*$F$102)+D105</f>
        <v>0</v>
      </c>
      <c r="E106" s="231">
        <f t="shared" si="12"/>
        <v>0</v>
      </c>
      <c r="F106" s="463"/>
      <c r="G106" s="103"/>
      <c r="H106" s="103"/>
      <c r="I106" s="103"/>
    </row>
    <row r="107" spans="1:93" ht="15.95" customHeight="1" x14ac:dyDescent="0.2">
      <c r="A107" s="408"/>
      <c r="B107" s="283" t="s">
        <v>51</v>
      </c>
      <c r="C107" s="268">
        <f>5*52</f>
        <v>260</v>
      </c>
      <c r="D107" s="244">
        <f>5*52</f>
        <v>260</v>
      </c>
      <c r="E107" s="248">
        <v>260</v>
      </c>
      <c r="F107" s="434">
        <f>'BPU enlèvement-transport'!I12</f>
        <v>0</v>
      </c>
      <c r="G107" s="103"/>
      <c r="H107" s="103"/>
      <c r="I107" s="103"/>
    </row>
    <row r="108" spans="1:93" ht="15.95" customHeight="1" x14ac:dyDescent="0.2">
      <c r="A108" s="408"/>
      <c r="B108" s="62" t="s">
        <v>52</v>
      </c>
      <c r="C108" s="114">
        <f>'BPU enlèvement-transport'!B12</f>
        <v>0</v>
      </c>
      <c r="D108" s="207">
        <f>'BPU enlèvement-transport'!D12</f>
        <v>0</v>
      </c>
      <c r="E108" s="116">
        <f>'BPU enlèvement-transport'!F12</f>
        <v>0</v>
      </c>
      <c r="F108" s="456"/>
      <c r="G108" s="4"/>
    </row>
    <row r="109" spans="1:93" ht="15.95" customHeight="1" x14ac:dyDescent="0.2">
      <c r="A109" s="408"/>
      <c r="B109" s="65" t="s">
        <v>53</v>
      </c>
      <c r="C109" s="298">
        <f>C108*C107</f>
        <v>0</v>
      </c>
      <c r="D109" s="311">
        <f>D108*D107</f>
        <v>0</v>
      </c>
      <c r="E109" s="297">
        <f>E108*E107</f>
        <v>0</v>
      </c>
      <c r="F109" s="456"/>
      <c r="G109" s="4"/>
    </row>
    <row r="110" spans="1:93" ht="15.95" customHeight="1" thickBot="1" x14ac:dyDescent="0.25">
      <c r="A110" s="408"/>
      <c r="B110" s="285" t="s">
        <v>175</v>
      </c>
      <c r="C110" s="231">
        <f>(C109*$F$107)+C109</f>
        <v>0</v>
      </c>
      <c r="D110" s="231">
        <f t="shared" ref="D110:E110" si="13">(D109*$F$107)+D109</f>
        <v>0</v>
      </c>
      <c r="E110" s="231">
        <f t="shared" si="13"/>
        <v>0</v>
      </c>
      <c r="F110" s="457"/>
      <c r="G110" s="4"/>
    </row>
    <row r="111" spans="1:93" ht="15.95" customHeight="1" x14ac:dyDescent="0.2">
      <c r="A111" s="408"/>
      <c r="B111" s="14" t="s">
        <v>54</v>
      </c>
      <c r="C111" s="316">
        <f>C109+C105+C100</f>
        <v>0</v>
      </c>
      <c r="D111" s="317">
        <f>D109+D105+D100</f>
        <v>0</v>
      </c>
      <c r="E111" s="318">
        <f>E109+E105+E100</f>
        <v>0</v>
      </c>
      <c r="F111" s="10"/>
      <c r="G111" s="4"/>
    </row>
    <row r="112" spans="1:93" ht="15.95" customHeight="1" thickBot="1" x14ac:dyDescent="0.25">
      <c r="A112" s="409"/>
      <c r="B112" s="89" t="s">
        <v>182</v>
      </c>
      <c r="C112" s="231">
        <f>C101+C106+C110</f>
        <v>0</v>
      </c>
      <c r="D112" s="231">
        <f t="shared" ref="D112" si="14">D101+D106+D110</f>
        <v>0</v>
      </c>
      <c r="E112" s="221">
        <f>E101+E106+E110</f>
        <v>0</v>
      </c>
      <c r="F112" s="10"/>
      <c r="G112" s="4"/>
    </row>
    <row r="113" spans="1:11" ht="24" customHeight="1" thickBot="1" x14ac:dyDescent="0.25">
      <c r="A113" s="13"/>
      <c r="B113" s="397" t="s">
        <v>88</v>
      </c>
      <c r="C113" s="387"/>
      <c r="D113" s="398"/>
      <c r="E113" s="302">
        <f>C111+D111+E111</f>
        <v>0</v>
      </c>
      <c r="F113" s="10"/>
      <c r="G113" s="9"/>
    </row>
    <row r="114" spans="1:11" ht="15.95" customHeight="1" thickBot="1" x14ac:dyDescent="0.25">
      <c r="A114" s="13"/>
      <c r="B114" s="397" t="s">
        <v>181</v>
      </c>
      <c r="C114" s="387"/>
      <c r="D114" s="398"/>
      <c r="E114" s="235">
        <f>C112+D112+E112</f>
        <v>0</v>
      </c>
      <c r="F114" s="10"/>
      <c r="G114" s="10"/>
    </row>
    <row r="115" spans="1:11" ht="15.95" customHeight="1" x14ac:dyDescent="0.2">
      <c r="A115" s="13"/>
      <c r="B115" s="14"/>
      <c r="C115" s="10"/>
      <c r="D115" s="10"/>
      <c r="E115" s="10"/>
      <c r="F115" s="10"/>
      <c r="G115" s="10"/>
    </row>
    <row r="116" spans="1:11" ht="15.95" customHeight="1" thickBot="1" x14ac:dyDescent="0.25">
      <c r="A116" s="13"/>
      <c r="B116" s="14"/>
      <c r="C116" s="10"/>
      <c r="D116" s="10"/>
      <c r="E116" s="10"/>
      <c r="F116" s="10"/>
      <c r="G116" s="10"/>
    </row>
    <row r="117" spans="1:11" ht="38.1" customHeight="1" thickBot="1" x14ac:dyDescent="0.25">
      <c r="C117" s="388" t="s">
        <v>41</v>
      </c>
      <c r="D117" s="389"/>
      <c r="E117" s="390"/>
      <c r="F117" s="31"/>
      <c r="G117" s="10"/>
    </row>
    <row r="118" spans="1:11" ht="36.6" customHeight="1" thickBot="1" x14ac:dyDescent="0.25">
      <c r="A118" s="407" t="s">
        <v>70</v>
      </c>
      <c r="B118" s="288" t="s">
        <v>42</v>
      </c>
      <c r="C118" s="281" t="s">
        <v>34</v>
      </c>
      <c r="D118" s="273" t="s">
        <v>122</v>
      </c>
      <c r="E118" s="274" t="s">
        <v>65</v>
      </c>
      <c r="F118" s="204" t="s">
        <v>138</v>
      </c>
      <c r="G118" s="10"/>
    </row>
    <row r="119" spans="1:11" ht="17.100000000000001" customHeight="1" x14ac:dyDescent="0.2">
      <c r="A119" s="408"/>
      <c r="B119" s="275" t="s">
        <v>43</v>
      </c>
      <c r="C119" s="286">
        <v>15.51</v>
      </c>
      <c r="D119" s="293">
        <v>8.2799999999999994</v>
      </c>
      <c r="E119" s="248">
        <v>0.18</v>
      </c>
      <c r="F119" s="467">
        <f>'BPU traitement'!P8</f>
        <v>0</v>
      </c>
      <c r="G119" s="10"/>
    </row>
    <row r="120" spans="1:11" ht="17.100000000000001" customHeight="1" x14ac:dyDescent="0.2">
      <c r="A120" s="408"/>
      <c r="B120" s="276" t="s">
        <v>55</v>
      </c>
      <c r="C120" s="287">
        <f>C125*C130</f>
        <v>780</v>
      </c>
      <c r="D120" s="247">
        <f>D125*D130</f>
        <v>52</v>
      </c>
      <c r="E120" s="262">
        <f>E125*E130</f>
        <v>312</v>
      </c>
      <c r="F120" s="468"/>
      <c r="G120" s="10"/>
    </row>
    <row r="121" spans="1:11" ht="15.75" customHeight="1" x14ac:dyDescent="0.2">
      <c r="A121" s="408"/>
      <c r="B121" s="277" t="s">
        <v>45</v>
      </c>
      <c r="C121" s="205">
        <f>'BPU traitement'!E8</f>
        <v>0</v>
      </c>
      <c r="D121" s="253" t="s">
        <v>57</v>
      </c>
      <c r="E121" s="116">
        <f>'BPU traitement'!I8</f>
        <v>0</v>
      </c>
      <c r="F121" s="468"/>
    </row>
    <row r="122" spans="1:11" ht="15.75" customHeight="1" x14ac:dyDescent="0.2">
      <c r="A122" s="408"/>
      <c r="B122" s="277" t="s">
        <v>106</v>
      </c>
      <c r="C122" s="291" t="s">
        <v>57</v>
      </c>
      <c r="D122" s="115">
        <f>'BPU traitement'!B18</f>
        <v>0</v>
      </c>
      <c r="E122" s="290" t="s">
        <v>57</v>
      </c>
      <c r="F122" s="468"/>
    </row>
    <row r="123" spans="1:11" ht="16.5" customHeight="1" x14ac:dyDescent="0.2">
      <c r="A123" s="408"/>
      <c r="B123" s="98" t="s">
        <v>105</v>
      </c>
      <c r="C123" s="295">
        <f>C121*C120</f>
        <v>0</v>
      </c>
      <c r="D123" s="296">
        <f>D122*D120</f>
        <v>0</v>
      </c>
      <c r="E123" s="297">
        <f>E121*E120</f>
        <v>0</v>
      </c>
      <c r="F123" s="468"/>
      <c r="G123" s="103"/>
      <c r="H123" s="103"/>
      <c r="I123" s="103"/>
      <c r="J123" s="103"/>
      <c r="K123" s="103"/>
    </row>
    <row r="124" spans="1:11" ht="16.5" customHeight="1" thickBot="1" x14ac:dyDescent="0.25">
      <c r="A124" s="408"/>
      <c r="B124" s="216" t="s">
        <v>171</v>
      </c>
      <c r="C124" s="282">
        <f>(C123*$F$119)+C123</f>
        <v>0</v>
      </c>
      <c r="D124" s="282">
        <f>(D123*$F$119)+D123</f>
        <v>0</v>
      </c>
      <c r="E124" s="221">
        <f>(E123*$F$119)+E123</f>
        <v>0</v>
      </c>
      <c r="F124" s="469"/>
      <c r="G124" s="103"/>
      <c r="H124" s="103"/>
      <c r="I124" s="103"/>
      <c r="J124" s="103"/>
      <c r="K124" s="103"/>
    </row>
    <row r="125" spans="1:11" ht="15.75" customHeight="1" x14ac:dyDescent="0.2">
      <c r="A125" s="408"/>
      <c r="B125" s="275" t="s">
        <v>46</v>
      </c>
      <c r="C125" s="292">
        <v>5</v>
      </c>
      <c r="D125" s="245">
        <v>1</v>
      </c>
      <c r="E125" s="248">
        <v>3</v>
      </c>
      <c r="F125" s="467">
        <f>'BPU contenants'!F9</f>
        <v>0</v>
      </c>
      <c r="G125" s="103"/>
      <c r="H125" s="103"/>
      <c r="I125" s="103"/>
      <c r="J125" s="103"/>
      <c r="K125" s="103"/>
    </row>
    <row r="126" spans="1:11" ht="15.75" customHeight="1" x14ac:dyDescent="0.2">
      <c r="A126" s="408"/>
      <c r="B126" s="276" t="s">
        <v>47</v>
      </c>
      <c r="C126" s="287" t="s">
        <v>56</v>
      </c>
      <c r="D126" s="247" t="s">
        <v>104</v>
      </c>
      <c r="E126" s="262" t="s">
        <v>56</v>
      </c>
      <c r="F126" s="468"/>
      <c r="G126" s="103"/>
      <c r="H126" s="103"/>
      <c r="I126" s="103"/>
      <c r="J126" s="103"/>
      <c r="K126" s="103"/>
    </row>
    <row r="127" spans="1:11" ht="15.75" customHeight="1" x14ac:dyDescent="0.2">
      <c r="A127" s="408"/>
      <c r="B127" s="276" t="s">
        <v>49</v>
      </c>
      <c r="C127" s="205">
        <f>'BPU contenants'!E9</f>
        <v>0</v>
      </c>
      <c r="D127" s="115">
        <f>'BPU contenants'!D12</f>
        <v>0</v>
      </c>
      <c r="E127" s="116">
        <f>'BPU contenants'!C9</f>
        <v>0</v>
      </c>
      <c r="F127" s="468"/>
    </row>
    <row r="128" spans="1:11" ht="15.75" customHeight="1" x14ac:dyDescent="0.2">
      <c r="A128" s="408"/>
      <c r="B128" s="99" t="s">
        <v>50</v>
      </c>
      <c r="C128" s="298">
        <f>(C127*C125)*12</f>
        <v>0</v>
      </c>
      <c r="D128" s="299">
        <f>(D127*D125)*12</f>
        <v>0</v>
      </c>
      <c r="E128" s="297">
        <f>(E127*E125)*12</f>
        <v>0</v>
      </c>
      <c r="F128" s="468"/>
      <c r="G128" s="104"/>
    </row>
    <row r="129" spans="1:7" ht="15.75" customHeight="1" thickBot="1" x14ac:dyDescent="0.25">
      <c r="A129" s="408"/>
      <c r="B129" s="217" t="s">
        <v>172</v>
      </c>
      <c r="C129" s="282">
        <f>(C128*$F$125)+C128</f>
        <v>0</v>
      </c>
      <c r="D129" s="282">
        <f t="shared" ref="D129" si="15">(D128*$F$125)+D128</f>
        <v>0</v>
      </c>
      <c r="E129" s="221">
        <f>(E128*$F$125)+E128</f>
        <v>0</v>
      </c>
      <c r="F129" s="469"/>
      <c r="G129" s="104"/>
    </row>
    <row r="130" spans="1:7" ht="15.75" customHeight="1" x14ac:dyDescent="0.2">
      <c r="A130" s="408"/>
      <c r="B130" s="275" t="s">
        <v>51</v>
      </c>
      <c r="C130" s="292">
        <f>3*52</f>
        <v>156</v>
      </c>
      <c r="D130" s="245">
        <f>1*52</f>
        <v>52</v>
      </c>
      <c r="E130" s="248">
        <f>2*52</f>
        <v>104</v>
      </c>
      <c r="F130" s="467">
        <f>'BPU enlèvement-transport'!I9</f>
        <v>0</v>
      </c>
      <c r="G130" s="104"/>
    </row>
    <row r="131" spans="1:7" ht="15.75" customHeight="1" x14ac:dyDescent="0.2">
      <c r="A131" s="408"/>
      <c r="B131" s="276" t="s">
        <v>52</v>
      </c>
      <c r="C131" s="205">
        <f>'BPU enlèvement-transport'!B9</f>
        <v>0</v>
      </c>
      <c r="D131" s="115">
        <f>'BPU enlèvement-transport'!D9</f>
        <v>0</v>
      </c>
      <c r="E131" s="116">
        <f>'BPU enlèvement-transport'!D9</f>
        <v>0</v>
      </c>
      <c r="F131" s="468"/>
      <c r="G131" s="104"/>
    </row>
    <row r="132" spans="1:7" ht="15.75" customHeight="1" x14ac:dyDescent="0.2">
      <c r="A132" s="408"/>
      <c r="B132" s="99" t="s">
        <v>53</v>
      </c>
      <c r="C132" s="295">
        <f>C131*C130</f>
        <v>0</v>
      </c>
      <c r="D132" s="296">
        <f>D131*D130</f>
        <v>0</v>
      </c>
      <c r="E132" s="297">
        <f>E131*E130</f>
        <v>0</v>
      </c>
      <c r="F132" s="468"/>
    </row>
    <row r="133" spans="1:7" ht="15.75" customHeight="1" thickBot="1" x14ac:dyDescent="0.25">
      <c r="A133" s="408"/>
      <c r="B133" s="217" t="s">
        <v>175</v>
      </c>
      <c r="C133" s="280">
        <f>(C132*$F$130)+C132</f>
        <v>0</v>
      </c>
      <c r="D133" s="280">
        <f t="shared" ref="D133" si="16">(D132*$F$130)+D132</f>
        <v>0</v>
      </c>
      <c r="E133" s="306">
        <f>(E132*$F$130)+E132</f>
        <v>0</v>
      </c>
      <c r="F133" s="469"/>
    </row>
    <row r="134" spans="1:7" ht="16.5" customHeight="1" thickBot="1" x14ac:dyDescent="0.25">
      <c r="A134" s="408"/>
      <c r="B134" s="211" t="s">
        <v>54</v>
      </c>
      <c r="C134" s="308">
        <f>C132+C128+C123</f>
        <v>0</v>
      </c>
      <c r="D134" s="310">
        <f>D132+D128+D123</f>
        <v>0</v>
      </c>
      <c r="E134" s="309">
        <f>E132+E128+E123</f>
        <v>0</v>
      </c>
      <c r="F134" s="97"/>
    </row>
    <row r="135" spans="1:7" ht="16.5" customHeight="1" thickBot="1" x14ac:dyDescent="0.25">
      <c r="A135" s="409"/>
      <c r="B135" s="217" t="s">
        <v>173</v>
      </c>
      <c r="C135" s="307">
        <f>C124+C129+C133</f>
        <v>0</v>
      </c>
      <c r="D135" s="307">
        <f t="shared" ref="D135:E135" si="17">D124+D129+D133</f>
        <v>0</v>
      </c>
      <c r="E135" s="235">
        <f t="shared" si="17"/>
        <v>0</v>
      </c>
      <c r="F135" s="97"/>
    </row>
    <row r="136" spans="1:7" ht="24.75" customHeight="1" thickBot="1" x14ac:dyDescent="0.25">
      <c r="A136" s="29"/>
      <c r="B136" s="386" t="s">
        <v>89</v>
      </c>
      <c r="C136" s="387"/>
      <c r="D136" s="387"/>
      <c r="E136" s="302">
        <f>C134+D134+E134</f>
        <v>0</v>
      </c>
      <c r="F136" s="14"/>
    </row>
    <row r="137" spans="1:7" ht="15.75" thickBot="1" x14ac:dyDescent="0.25">
      <c r="A137" s="29"/>
      <c r="B137" s="397" t="s">
        <v>183</v>
      </c>
      <c r="C137" s="466"/>
      <c r="D137" s="466"/>
      <c r="E137" s="224">
        <f>C135+D135+E135</f>
        <v>0</v>
      </c>
      <c r="F137" s="10"/>
    </row>
    <row r="138" spans="1:7" x14ac:dyDescent="0.2">
      <c r="A138" s="29"/>
      <c r="B138" s="14"/>
      <c r="C138" s="10"/>
      <c r="D138" s="10"/>
      <c r="E138" s="10"/>
      <c r="F138" s="10"/>
    </row>
    <row r="139" spans="1:7" x14ac:dyDescent="0.2">
      <c r="A139" s="29"/>
      <c r="B139" s="14"/>
      <c r="C139" s="10"/>
      <c r="D139" s="10"/>
      <c r="E139" s="10"/>
      <c r="F139" s="10"/>
    </row>
    <row r="140" spans="1:7" ht="15.75" thickBot="1" x14ac:dyDescent="0.25">
      <c r="A140" s="29"/>
      <c r="B140" s="14"/>
      <c r="C140" s="10"/>
      <c r="D140" s="10"/>
      <c r="E140" s="10"/>
      <c r="F140" s="10"/>
    </row>
    <row r="141" spans="1:7" ht="18.75" thickBot="1" x14ac:dyDescent="0.25">
      <c r="C141" s="399" t="s">
        <v>41</v>
      </c>
      <c r="D141" s="400"/>
      <c r="E141" s="401"/>
    </row>
    <row r="142" spans="1:7" ht="33" customHeight="1" thickTop="1" thickBot="1" x14ac:dyDescent="0.25">
      <c r="A142" s="407" t="s">
        <v>94</v>
      </c>
      <c r="B142" s="272" t="s">
        <v>42</v>
      </c>
      <c r="C142" s="229" t="s">
        <v>34</v>
      </c>
      <c r="D142" s="213" t="s">
        <v>101</v>
      </c>
      <c r="E142" s="214" t="s">
        <v>65</v>
      </c>
      <c r="F142" s="204" t="s">
        <v>138</v>
      </c>
    </row>
    <row r="143" spans="1:7" ht="15.6" customHeight="1" x14ac:dyDescent="0.2">
      <c r="A143" s="408"/>
      <c r="B143" s="283" t="s">
        <v>43</v>
      </c>
      <c r="C143" s="294">
        <v>28.01</v>
      </c>
      <c r="D143" s="244">
        <v>18.489999999999998</v>
      </c>
      <c r="E143" s="248">
        <v>8.66</v>
      </c>
      <c r="F143" s="472">
        <f>'BPU traitement'!P8</f>
        <v>0</v>
      </c>
    </row>
    <row r="144" spans="1:7" ht="15.6" customHeight="1" x14ac:dyDescent="0.2">
      <c r="A144" s="408"/>
      <c r="B144" s="62" t="s">
        <v>44</v>
      </c>
      <c r="C144" s="261">
        <f>C148*C153</f>
        <v>1092</v>
      </c>
      <c r="D144" s="246">
        <f>D148*D153</f>
        <v>1248</v>
      </c>
      <c r="E144" s="262">
        <f>E148*E153</f>
        <v>468</v>
      </c>
      <c r="F144" s="473"/>
    </row>
    <row r="145" spans="1:9" ht="15.6" customHeight="1" x14ac:dyDescent="0.2">
      <c r="A145" s="408"/>
      <c r="B145" s="63" t="s">
        <v>45</v>
      </c>
      <c r="C145" s="114">
        <f>'BPU traitement'!E8</f>
        <v>0</v>
      </c>
      <c r="D145" s="207">
        <f>'BPU traitement'!I8</f>
        <v>0</v>
      </c>
      <c r="E145" s="116">
        <f>'BPU traitement'!M8</f>
        <v>0</v>
      </c>
      <c r="F145" s="473"/>
    </row>
    <row r="146" spans="1:9" ht="15.6" customHeight="1" x14ac:dyDescent="0.2">
      <c r="A146" s="408"/>
      <c r="B146" s="64" t="s">
        <v>105</v>
      </c>
      <c r="C146" s="298">
        <f>C145*C144</f>
        <v>0</v>
      </c>
      <c r="D146" s="311">
        <f>D145*D144</f>
        <v>0</v>
      </c>
      <c r="E146" s="297">
        <f>E145*E144</f>
        <v>0</v>
      </c>
      <c r="F146" s="473"/>
    </row>
    <row r="147" spans="1:9" ht="15.95" customHeight="1" thickBot="1" x14ac:dyDescent="0.25">
      <c r="A147" s="408"/>
      <c r="B147" s="284" t="s">
        <v>171</v>
      </c>
      <c r="C147" s="231">
        <f>(C146+$F$143)+C146</f>
        <v>0</v>
      </c>
      <c r="D147" s="231">
        <f t="shared" ref="D147" si="18">(D146+$F$143)+D146</f>
        <v>0</v>
      </c>
      <c r="E147" s="231">
        <f>(E146+$F$143)+E146</f>
        <v>0</v>
      </c>
      <c r="F147" s="474"/>
    </row>
    <row r="148" spans="1:9" ht="15" customHeight="1" x14ac:dyDescent="0.2">
      <c r="A148" s="408"/>
      <c r="B148" s="283" t="s">
        <v>46</v>
      </c>
      <c r="C148" s="268">
        <v>7</v>
      </c>
      <c r="D148" s="244">
        <v>8</v>
      </c>
      <c r="E148" s="248">
        <v>3</v>
      </c>
      <c r="F148" s="434">
        <f>'BPU contenants'!F9</f>
        <v>0</v>
      </c>
      <c r="G148" s="103"/>
      <c r="H148" s="103"/>
      <c r="I148" s="103"/>
    </row>
    <row r="149" spans="1:9" ht="15.6" customHeight="1" x14ac:dyDescent="0.2">
      <c r="A149" s="408"/>
      <c r="B149" s="62" t="s">
        <v>47</v>
      </c>
      <c r="C149" s="261" t="s">
        <v>68</v>
      </c>
      <c r="D149" s="246" t="s">
        <v>56</v>
      </c>
      <c r="E149" s="262" t="s">
        <v>56</v>
      </c>
      <c r="F149" s="456"/>
      <c r="G149" s="103"/>
      <c r="H149" s="103"/>
      <c r="I149" s="103"/>
    </row>
    <row r="150" spans="1:9" ht="15.6" customHeight="1" x14ac:dyDescent="0.2">
      <c r="A150" s="408"/>
      <c r="B150" s="62" t="s">
        <v>49</v>
      </c>
      <c r="C150" s="114">
        <f>'BPU contenants'!E9</f>
        <v>0</v>
      </c>
      <c r="D150" s="207">
        <f>'BPU contenants'!E9</f>
        <v>0</v>
      </c>
      <c r="E150" s="116">
        <f>'BPU contenants'!E9</f>
        <v>0</v>
      </c>
      <c r="F150" s="456"/>
      <c r="G150" s="103"/>
      <c r="H150" s="103"/>
      <c r="I150" s="103"/>
    </row>
    <row r="151" spans="1:9" ht="15.6" customHeight="1" x14ac:dyDescent="0.2">
      <c r="A151" s="408"/>
      <c r="B151" s="65" t="s">
        <v>50</v>
      </c>
      <c r="C151" s="298">
        <f>(C150*C148)*12</f>
        <v>0</v>
      </c>
      <c r="D151" s="311">
        <f>(D150*D148)*12</f>
        <v>0</v>
      </c>
      <c r="E151" s="297">
        <f>(E150*E148)*12</f>
        <v>0</v>
      </c>
      <c r="F151" s="456"/>
    </row>
    <row r="152" spans="1:9" ht="15.95" customHeight="1" thickBot="1" x14ac:dyDescent="0.25">
      <c r="A152" s="408"/>
      <c r="B152" s="285" t="s">
        <v>172</v>
      </c>
      <c r="C152" s="231">
        <f>(C151+$F$148)+C151</f>
        <v>0</v>
      </c>
      <c r="D152" s="231">
        <f t="shared" ref="D152:E152" si="19">(D151+$F$148)+D151</f>
        <v>0</v>
      </c>
      <c r="E152" s="231">
        <f t="shared" si="19"/>
        <v>0</v>
      </c>
      <c r="F152" s="457"/>
    </row>
    <row r="153" spans="1:9" ht="15.6" customHeight="1" x14ac:dyDescent="0.2">
      <c r="A153" s="408"/>
      <c r="B153" s="283" t="s">
        <v>51</v>
      </c>
      <c r="C153" s="268">
        <f>3*52</f>
        <v>156</v>
      </c>
      <c r="D153" s="244">
        <f>3*52</f>
        <v>156</v>
      </c>
      <c r="E153" s="248">
        <f>3*52</f>
        <v>156</v>
      </c>
      <c r="F153" s="472">
        <f>'BPU enlèvement-transport'!I8</f>
        <v>0</v>
      </c>
    </row>
    <row r="154" spans="1:9" ht="15.6" customHeight="1" x14ac:dyDescent="0.2">
      <c r="A154" s="408"/>
      <c r="B154" s="62" t="s">
        <v>52</v>
      </c>
      <c r="C154" s="114">
        <f>'BPU enlèvement-transport'!B8</f>
        <v>0</v>
      </c>
      <c r="D154" s="207">
        <f>'BPU enlèvement-transport'!D8</f>
        <v>0</v>
      </c>
      <c r="E154" s="116">
        <f>'BPU enlèvement-transport'!F8</f>
        <v>0</v>
      </c>
      <c r="F154" s="473"/>
    </row>
    <row r="155" spans="1:9" ht="15.6" customHeight="1" x14ac:dyDescent="0.2">
      <c r="A155" s="408"/>
      <c r="B155" s="65" t="s">
        <v>53</v>
      </c>
      <c r="C155" s="298">
        <f>C154*C153</f>
        <v>0</v>
      </c>
      <c r="D155" s="311">
        <f>D154*D153</f>
        <v>0</v>
      </c>
      <c r="E155" s="297">
        <f>E154*E153</f>
        <v>0</v>
      </c>
      <c r="F155" s="473"/>
    </row>
    <row r="156" spans="1:9" ht="15.95" customHeight="1" thickBot="1" x14ac:dyDescent="0.25">
      <c r="A156" s="408"/>
      <c r="B156" s="285" t="s">
        <v>175</v>
      </c>
      <c r="C156" s="231">
        <f>(C155*$F$153)+C155</f>
        <v>0</v>
      </c>
      <c r="D156" s="231">
        <f t="shared" ref="D156:E156" si="20">(D155*$F$153)+D155</f>
        <v>0</v>
      </c>
      <c r="E156" s="231">
        <f t="shared" si="20"/>
        <v>0</v>
      </c>
      <c r="F156" s="474"/>
    </row>
    <row r="157" spans="1:9" ht="15.6" customHeight="1" x14ac:dyDescent="0.2">
      <c r="A157" s="408"/>
      <c r="B157" s="14" t="s">
        <v>54</v>
      </c>
      <c r="C157" s="303">
        <f>C155+C151+C146</f>
        <v>0</v>
      </c>
      <c r="D157" s="304">
        <f>D155+D151+D146</f>
        <v>0</v>
      </c>
      <c r="E157" s="305">
        <f>E155+E151+E146</f>
        <v>0</v>
      </c>
    </row>
    <row r="158" spans="1:9" ht="15.95" customHeight="1" thickBot="1" x14ac:dyDescent="0.25">
      <c r="A158" s="409"/>
      <c r="B158" s="89" t="s">
        <v>173</v>
      </c>
      <c r="C158" s="231">
        <f>C147+C152+C156</f>
        <v>0</v>
      </c>
      <c r="D158" s="231">
        <f t="shared" ref="D158:E158" si="21">D147+D152+D156</f>
        <v>0</v>
      </c>
      <c r="E158" s="221">
        <f t="shared" si="21"/>
        <v>0</v>
      </c>
    </row>
    <row r="159" spans="1:9" ht="27.75" customHeight="1" thickBot="1" x14ac:dyDescent="0.25">
      <c r="B159" s="391" t="s">
        <v>90</v>
      </c>
      <c r="C159" s="392"/>
      <c r="D159" s="393"/>
      <c r="E159" s="315">
        <f>C157+D157+E157</f>
        <v>0</v>
      </c>
    </row>
    <row r="160" spans="1:9" ht="27.75" customHeight="1" thickBot="1" x14ac:dyDescent="0.25">
      <c r="B160" s="391" t="s">
        <v>184</v>
      </c>
      <c r="C160" s="470"/>
      <c r="D160" s="471"/>
      <c r="E160" s="289">
        <f>C158+D158+E158</f>
        <v>0</v>
      </c>
    </row>
    <row r="161" spans="2:5" ht="27.75" customHeight="1" x14ac:dyDescent="0.2">
      <c r="B161" s="278"/>
      <c r="C161" s="279"/>
      <c r="D161" s="279"/>
    </row>
    <row r="162" spans="2:5" ht="27.75" customHeight="1" x14ac:dyDescent="0.2">
      <c r="B162" s="278"/>
      <c r="C162" s="279"/>
      <c r="D162" s="279"/>
    </row>
    <row r="163" spans="2:5" ht="15.75" thickBot="1" x14ac:dyDescent="0.25"/>
    <row r="164" spans="2:5" ht="63" customHeight="1" thickBot="1" x14ac:dyDescent="0.25">
      <c r="B164" s="90" t="s">
        <v>100</v>
      </c>
      <c r="D164" s="90" t="s">
        <v>178</v>
      </c>
      <c r="E164" s="91"/>
    </row>
    <row r="165" spans="2:5" ht="48.75" customHeight="1" thickBot="1" x14ac:dyDescent="0.25">
      <c r="B165" s="208">
        <f>F22+E44+E67+F90+E113++E136+E159</f>
        <v>0</v>
      </c>
      <c r="D165" s="209">
        <f>F23+E45+E68+F91+E114+E137+E160</f>
        <v>0</v>
      </c>
    </row>
  </sheetData>
  <mergeCells count="70">
    <mergeCell ref="B160:D160"/>
    <mergeCell ref="A142:A158"/>
    <mergeCell ref="F143:F147"/>
    <mergeCell ref="F148:F152"/>
    <mergeCell ref="F153:F156"/>
    <mergeCell ref="B137:D137"/>
    <mergeCell ref="A118:A135"/>
    <mergeCell ref="F119:F124"/>
    <mergeCell ref="F125:F129"/>
    <mergeCell ref="F130:F133"/>
    <mergeCell ref="F97:F101"/>
    <mergeCell ref="F102:F106"/>
    <mergeCell ref="F107:F110"/>
    <mergeCell ref="G74:G78"/>
    <mergeCell ref="G79:G83"/>
    <mergeCell ref="G84:G87"/>
    <mergeCell ref="F50:F55"/>
    <mergeCell ref="F56:F60"/>
    <mergeCell ref="F61:F64"/>
    <mergeCell ref="A27:A43"/>
    <mergeCell ref="A49:A66"/>
    <mergeCell ref="B23:E23"/>
    <mergeCell ref="F28:F32"/>
    <mergeCell ref="F33:F37"/>
    <mergeCell ref="F38:F41"/>
    <mergeCell ref="B45:D45"/>
    <mergeCell ref="C19:D19"/>
    <mergeCell ref="C10:D10"/>
    <mergeCell ref="C21:D21"/>
    <mergeCell ref="A5:A21"/>
    <mergeCell ref="G11:G15"/>
    <mergeCell ref="G16:G19"/>
    <mergeCell ref="G6:G10"/>
    <mergeCell ref="C16:D16"/>
    <mergeCell ref="C9:D9"/>
    <mergeCell ref="C20:D20"/>
    <mergeCell ref="C3:F4"/>
    <mergeCell ref="C5:D5"/>
    <mergeCell ref="C6:D6"/>
    <mergeCell ref="C17:D17"/>
    <mergeCell ref="C18:D18"/>
    <mergeCell ref="B91:E91"/>
    <mergeCell ref="A73:A89"/>
    <mergeCell ref="C78:D78"/>
    <mergeCell ref="B114:D114"/>
    <mergeCell ref="C73:D73"/>
    <mergeCell ref="C84:D84"/>
    <mergeCell ref="C85:D85"/>
    <mergeCell ref="C86:D86"/>
    <mergeCell ref="C88:D88"/>
    <mergeCell ref="A96:A112"/>
    <mergeCell ref="C87:D87"/>
    <mergeCell ref="C89:D89"/>
    <mergeCell ref="C74:D74"/>
    <mergeCell ref="A1:F1"/>
    <mergeCell ref="B136:D136"/>
    <mergeCell ref="C117:E117"/>
    <mergeCell ref="B159:D159"/>
    <mergeCell ref="B22:E22"/>
    <mergeCell ref="B44:D44"/>
    <mergeCell ref="B67:D67"/>
    <mergeCell ref="B90:E90"/>
    <mergeCell ref="B113:D113"/>
    <mergeCell ref="C26:E26"/>
    <mergeCell ref="C77:D77"/>
    <mergeCell ref="C48:E48"/>
    <mergeCell ref="C141:E141"/>
    <mergeCell ref="C72:F72"/>
    <mergeCell ref="C95:E95"/>
    <mergeCell ref="B68:D68"/>
  </mergeCells>
  <pageMargins left="0.7" right="0.7" top="0.75" bottom="0.75" header="0.3" footer="0.3"/>
  <pageSetup paperSize="9" scale="39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26"/>
  <sheetViews>
    <sheetView view="pageBreakPreview" zoomScale="85" zoomScaleNormal="100" zoomScaleSheetLayoutView="85" workbookViewId="0">
      <selection activeCell="J28" sqref="J28"/>
    </sheetView>
  </sheetViews>
  <sheetFormatPr baseColWidth="10" defaultColWidth="11.42578125" defaultRowHeight="14.25" x14ac:dyDescent="0.2"/>
  <cols>
    <col min="1" max="1" width="60.5703125" style="1" customWidth="1"/>
    <col min="2" max="3" width="29.42578125" style="1" customWidth="1"/>
    <col min="4" max="4" width="27.42578125" style="1" customWidth="1"/>
    <col min="5" max="5" width="23.7109375" style="1" customWidth="1"/>
    <col min="6" max="6" width="13.28515625" style="1" customWidth="1"/>
    <col min="7" max="7" width="24.7109375" style="1" customWidth="1"/>
    <col min="8" max="8" width="22.85546875" style="1" customWidth="1"/>
    <col min="9" max="16384" width="11.42578125" style="1"/>
  </cols>
  <sheetData>
    <row r="1" spans="1:12" ht="75.75" customHeight="1" x14ac:dyDescent="0.2">
      <c r="A1" s="345" t="s">
        <v>139</v>
      </c>
      <c r="B1" s="346"/>
      <c r="C1" s="346"/>
      <c r="D1" s="346"/>
      <c r="E1" s="346"/>
      <c r="F1" s="346"/>
      <c r="G1" s="346"/>
      <c r="H1" s="347"/>
    </row>
    <row r="2" spans="1:12" ht="76.5" customHeight="1" thickBot="1" x14ac:dyDescent="0.25">
      <c r="A2" s="348"/>
      <c r="B2" s="349"/>
      <c r="C2" s="349"/>
      <c r="D2" s="349"/>
      <c r="E2" s="349"/>
      <c r="F2" s="349"/>
      <c r="G2" s="349"/>
      <c r="H2" s="350"/>
    </row>
    <row r="3" spans="1:12" ht="18.75" customHeight="1" x14ac:dyDescent="0.35">
      <c r="A3" s="475" t="s">
        <v>113</v>
      </c>
      <c r="B3" s="475"/>
      <c r="C3" s="475"/>
      <c r="D3" s="475"/>
      <c r="E3" s="475"/>
      <c r="F3" s="475"/>
      <c r="G3" s="475"/>
      <c r="H3" s="475"/>
      <c r="I3" s="49"/>
      <c r="J3" s="49"/>
      <c r="K3" s="49"/>
      <c r="L3" s="49"/>
    </row>
    <row r="4" spans="1:12" ht="57" x14ac:dyDescent="0.2">
      <c r="A4" s="50" t="s">
        <v>0</v>
      </c>
      <c r="B4" s="16" t="s">
        <v>40</v>
      </c>
      <c r="C4" s="16" t="s">
        <v>39</v>
      </c>
      <c r="D4" s="16" t="s">
        <v>7</v>
      </c>
      <c r="E4" s="16" t="s">
        <v>2</v>
      </c>
      <c r="F4" s="16" t="s">
        <v>164</v>
      </c>
      <c r="G4" s="16" t="s">
        <v>163</v>
      </c>
      <c r="H4" s="68" t="s">
        <v>13</v>
      </c>
    </row>
    <row r="5" spans="1:12" x14ac:dyDescent="0.2">
      <c r="A5" s="51" t="s">
        <v>111</v>
      </c>
      <c r="B5" s="52"/>
      <c r="C5" s="52"/>
      <c r="D5" s="52"/>
      <c r="E5" s="53"/>
      <c r="F5" s="54"/>
      <c r="G5" s="54"/>
      <c r="H5" s="54"/>
    </row>
    <row r="6" spans="1:12" x14ac:dyDescent="0.2">
      <c r="A6" s="69" t="s">
        <v>107</v>
      </c>
      <c r="B6" s="18"/>
      <c r="C6" s="55"/>
      <c r="D6" s="18"/>
      <c r="E6" s="198">
        <v>0</v>
      </c>
      <c r="F6" s="199">
        <v>0</v>
      </c>
      <c r="G6" s="200">
        <f>(E6*F6)+E6</f>
        <v>0</v>
      </c>
      <c r="H6" s="18"/>
    </row>
    <row r="7" spans="1:12" x14ac:dyDescent="0.2">
      <c r="A7" s="69" t="s">
        <v>108</v>
      </c>
      <c r="B7" s="18"/>
      <c r="C7" s="55"/>
      <c r="D7" s="18"/>
      <c r="E7" s="198">
        <v>0</v>
      </c>
      <c r="F7" s="199">
        <v>0</v>
      </c>
      <c r="G7" s="200">
        <f t="shared" ref="G7:G26" si="0">(E7*F7)+E7</f>
        <v>0</v>
      </c>
      <c r="H7" s="18"/>
    </row>
    <row r="8" spans="1:12" x14ac:dyDescent="0.2">
      <c r="A8" s="67" t="s">
        <v>109</v>
      </c>
      <c r="B8" s="18"/>
      <c r="C8" s="55"/>
      <c r="D8" s="18"/>
      <c r="E8" s="198">
        <v>0</v>
      </c>
      <c r="F8" s="199">
        <v>0</v>
      </c>
      <c r="G8" s="200">
        <f t="shared" si="0"/>
        <v>0</v>
      </c>
      <c r="H8" s="18"/>
    </row>
    <row r="9" spans="1:12" x14ac:dyDescent="0.2">
      <c r="A9" s="67" t="s">
        <v>110</v>
      </c>
      <c r="B9" s="18"/>
      <c r="C9" s="55"/>
      <c r="D9" s="18"/>
      <c r="E9" s="198">
        <v>0</v>
      </c>
      <c r="F9" s="199">
        <v>0</v>
      </c>
      <c r="G9" s="200">
        <f t="shared" si="0"/>
        <v>0</v>
      </c>
      <c r="H9" s="18"/>
    </row>
    <row r="10" spans="1:12" x14ac:dyDescent="0.2">
      <c r="A10" s="51" t="s">
        <v>112</v>
      </c>
      <c r="B10" s="56"/>
      <c r="C10" s="57"/>
      <c r="D10" s="56"/>
      <c r="E10" s="53"/>
      <c r="F10" s="56"/>
      <c r="G10" s="56"/>
      <c r="H10" s="56"/>
    </row>
    <row r="11" spans="1:12" x14ac:dyDescent="0.2">
      <c r="A11" s="67" t="s">
        <v>15</v>
      </c>
      <c r="B11" s="18"/>
      <c r="C11" s="55"/>
      <c r="D11" s="18"/>
      <c r="E11" s="198">
        <v>0</v>
      </c>
      <c r="F11" s="199">
        <v>0</v>
      </c>
      <c r="G11" s="200">
        <f t="shared" si="0"/>
        <v>0</v>
      </c>
      <c r="H11" s="18"/>
    </row>
    <row r="12" spans="1:12" x14ac:dyDescent="0.2">
      <c r="A12" s="67" t="s">
        <v>17</v>
      </c>
      <c r="B12" s="18"/>
      <c r="C12" s="55"/>
      <c r="D12" s="18"/>
      <c r="E12" s="198">
        <v>0</v>
      </c>
      <c r="F12" s="199">
        <v>0</v>
      </c>
      <c r="G12" s="200">
        <f t="shared" si="0"/>
        <v>0</v>
      </c>
      <c r="H12" s="18"/>
    </row>
    <row r="13" spans="1:12" x14ac:dyDescent="0.2">
      <c r="A13" s="67" t="s">
        <v>20</v>
      </c>
      <c r="B13" s="18"/>
      <c r="C13" s="55"/>
      <c r="D13" s="18"/>
      <c r="E13" s="198">
        <v>0</v>
      </c>
      <c r="F13" s="199">
        <v>0</v>
      </c>
      <c r="G13" s="200">
        <f t="shared" si="0"/>
        <v>0</v>
      </c>
      <c r="H13" s="18"/>
    </row>
    <row r="14" spans="1:12" x14ac:dyDescent="0.2">
      <c r="A14" s="67" t="s">
        <v>31</v>
      </c>
      <c r="B14" s="18"/>
      <c r="C14" s="55"/>
      <c r="D14" s="18"/>
      <c r="E14" s="198">
        <v>0</v>
      </c>
      <c r="F14" s="199">
        <v>0</v>
      </c>
      <c r="G14" s="200">
        <f t="shared" si="0"/>
        <v>0</v>
      </c>
      <c r="H14" s="18"/>
    </row>
    <row r="15" spans="1:12" x14ac:dyDescent="0.2">
      <c r="A15" s="67" t="s">
        <v>32</v>
      </c>
      <c r="B15" s="18"/>
      <c r="C15" s="55"/>
      <c r="D15" s="18"/>
      <c r="E15" s="198">
        <v>0</v>
      </c>
      <c r="F15" s="199">
        <v>0</v>
      </c>
      <c r="G15" s="200">
        <f t="shared" si="0"/>
        <v>0</v>
      </c>
      <c r="H15" s="18"/>
    </row>
    <row r="16" spans="1:12" x14ac:dyDescent="0.2">
      <c r="A16" s="67" t="s">
        <v>33</v>
      </c>
      <c r="B16" s="18"/>
      <c r="C16" s="55"/>
      <c r="D16" s="18"/>
      <c r="E16" s="198">
        <v>0</v>
      </c>
      <c r="F16" s="199">
        <v>0</v>
      </c>
      <c r="G16" s="200">
        <f t="shared" si="0"/>
        <v>0</v>
      </c>
      <c r="H16" s="18"/>
    </row>
    <row r="17" spans="1:8" x14ac:dyDescent="0.2">
      <c r="A17" s="67" t="s">
        <v>16</v>
      </c>
      <c r="B17" s="18"/>
      <c r="C17" s="55"/>
      <c r="D17" s="18"/>
      <c r="E17" s="198">
        <v>0</v>
      </c>
      <c r="F17" s="199">
        <v>0</v>
      </c>
      <c r="G17" s="200">
        <f t="shared" si="0"/>
        <v>0</v>
      </c>
      <c r="H17" s="18"/>
    </row>
    <row r="18" spans="1:8" x14ac:dyDescent="0.2">
      <c r="A18" s="67" t="s">
        <v>18</v>
      </c>
      <c r="B18" s="18"/>
      <c r="C18" s="18"/>
      <c r="D18" s="18"/>
      <c r="E18" s="198">
        <v>0</v>
      </c>
      <c r="F18" s="199">
        <v>0</v>
      </c>
      <c r="G18" s="200">
        <f t="shared" si="0"/>
        <v>0</v>
      </c>
      <c r="H18" s="18"/>
    </row>
    <row r="19" spans="1:8" x14ac:dyDescent="0.2">
      <c r="A19" s="67" t="s">
        <v>21</v>
      </c>
      <c r="B19" s="18"/>
      <c r="C19" s="18"/>
      <c r="D19" s="18"/>
      <c r="E19" s="198">
        <v>0</v>
      </c>
      <c r="F19" s="199">
        <v>0</v>
      </c>
      <c r="G19" s="200">
        <f t="shared" si="0"/>
        <v>0</v>
      </c>
      <c r="H19" s="18"/>
    </row>
    <row r="20" spans="1:8" x14ac:dyDescent="0.2">
      <c r="A20" s="67" t="s">
        <v>29</v>
      </c>
      <c r="B20" s="18"/>
      <c r="C20" s="18"/>
      <c r="D20" s="18"/>
      <c r="E20" s="198">
        <v>0</v>
      </c>
      <c r="F20" s="199">
        <v>0</v>
      </c>
      <c r="G20" s="200">
        <f t="shared" si="0"/>
        <v>0</v>
      </c>
      <c r="H20" s="18"/>
    </row>
    <row r="21" spans="1:8" x14ac:dyDescent="0.2">
      <c r="A21" s="67" t="s">
        <v>14</v>
      </c>
      <c r="B21" s="18"/>
      <c r="C21" s="18"/>
      <c r="D21" s="18"/>
      <c r="E21" s="198">
        <v>0</v>
      </c>
      <c r="F21" s="199">
        <v>0</v>
      </c>
      <c r="G21" s="200">
        <f t="shared" si="0"/>
        <v>0</v>
      </c>
      <c r="H21" s="18"/>
    </row>
    <row r="22" spans="1:8" x14ac:dyDescent="0.2">
      <c r="A22" s="67" t="s">
        <v>19</v>
      </c>
      <c r="B22" s="18"/>
      <c r="C22" s="18"/>
      <c r="D22" s="18"/>
      <c r="E22" s="198">
        <v>0</v>
      </c>
      <c r="F22" s="199">
        <v>0</v>
      </c>
      <c r="G22" s="200">
        <f t="shared" si="0"/>
        <v>0</v>
      </c>
      <c r="H22" s="18"/>
    </row>
    <row r="23" spans="1:8" x14ac:dyDescent="0.2">
      <c r="A23" s="67" t="s">
        <v>22</v>
      </c>
      <c r="B23" s="18"/>
      <c r="C23" s="18"/>
      <c r="D23" s="18"/>
      <c r="E23" s="198">
        <v>0</v>
      </c>
      <c r="F23" s="199">
        <v>0</v>
      </c>
      <c r="G23" s="200">
        <f t="shared" si="0"/>
        <v>0</v>
      </c>
      <c r="H23" s="18"/>
    </row>
    <row r="24" spans="1:8" x14ac:dyDescent="0.2">
      <c r="A24" s="67" t="s">
        <v>23</v>
      </c>
      <c r="B24" s="18"/>
      <c r="C24" s="18"/>
      <c r="D24" s="18"/>
      <c r="E24" s="198">
        <v>0</v>
      </c>
      <c r="F24" s="199">
        <v>0</v>
      </c>
      <c r="G24" s="200">
        <f t="shared" si="0"/>
        <v>0</v>
      </c>
      <c r="H24" s="18"/>
    </row>
    <row r="25" spans="1:8" x14ac:dyDescent="0.2">
      <c r="A25" s="67" t="s">
        <v>24</v>
      </c>
      <c r="B25" s="18"/>
      <c r="C25" s="18"/>
      <c r="D25" s="18"/>
      <c r="E25" s="198">
        <v>0</v>
      </c>
      <c r="F25" s="199">
        <v>0</v>
      </c>
      <c r="G25" s="200">
        <f t="shared" si="0"/>
        <v>0</v>
      </c>
      <c r="H25" s="18"/>
    </row>
    <row r="26" spans="1:8" x14ac:dyDescent="0.2">
      <c r="A26" s="67" t="s">
        <v>25</v>
      </c>
      <c r="B26" s="18"/>
      <c r="C26" s="18"/>
      <c r="D26" s="18"/>
      <c r="E26" s="198">
        <v>0</v>
      </c>
      <c r="F26" s="199">
        <v>0</v>
      </c>
      <c r="G26" s="200">
        <f t="shared" si="0"/>
        <v>0</v>
      </c>
      <c r="H26" s="18"/>
    </row>
  </sheetData>
  <mergeCells count="2">
    <mergeCell ref="A1:H2"/>
    <mergeCell ref="A3:H3"/>
  </mergeCells>
  <pageMargins left="0.7" right="0.7" top="0.75" bottom="0.75" header="0.3" footer="0.3"/>
  <pageSetup paperSize="9" scale="5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S33"/>
  <sheetViews>
    <sheetView view="pageBreakPreview" zoomScale="60" zoomScaleNormal="80" workbookViewId="0">
      <selection activeCell="G6" sqref="G6:H6"/>
    </sheetView>
  </sheetViews>
  <sheetFormatPr baseColWidth="10" defaultColWidth="10.85546875" defaultRowHeight="14.25" x14ac:dyDescent="0.2"/>
  <cols>
    <col min="1" max="1" width="24.140625" style="1" customWidth="1"/>
    <col min="2" max="2" width="21.5703125" style="1" customWidth="1"/>
    <col min="3" max="4" width="27.42578125" style="58" customWidth="1"/>
    <col min="5" max="5" width="33.5703125" style="58" customWidth="1"/>
    <col min="6" max="6" width="29.5703125" style="58" customWidth="1"/>
    <col min="7" max="7" width="33.5703125" style="58" customWidth="1"/>
    <col min="8" max="8" width="30.42578125" style="58" customWidth="1"/>
    <col min="9" max="9" width="29.140625" style="58" customWidth="1"/>
    <col min="10" max="10" width="22" style="58" customWidth="1"/>
    <col min="11" max="11" width="14.28515625" style="59" customWidth="1"/>
    <col min="12" max="12" width="23.42578125" style="1" bestFit="1" customWidth="1"/>
    <col min="13" max="13" width="23.42578125" style="1" customWidth="1"/>
    <col min="14" max="14" width="27.5703125" style="1" customWidth="1"/>
    <col min="15" max="15" width="24.7109375" style="1" customWidth="1"/>
    <col min="16" max="16" width="28.140625" style="1" customWidth="1"/>
    <col min="17" max="17" width="34.42578125" style="1" customWidth="1"/>
    <col min="18" max="18" width="28.140625" style="1" customWidth="1"/>
    <col min="19" max="19" width="31.28515625" style="1" customWidth="1"/>
    <col min="20" max="16384" width="10.85546875" style="1"/>
  </cols>
  <sheetData>
    <row r="1" spans="1:19" ht="166.5" customHeight="1" thickBot="1" x14ac:dyDescent="0.25">
      <c r="A1" s="519" t="s">
        <v>188</v>
      </c>
      <c r="B1" s="520"/>
      <c r="C1" s="520"/>
      <c r="D1" s="520"/>
      <c r="E1" s="520"/>
      <c r="F1" s="520"/>
      <c r="G1" s="520"/>
      <c r="H1" s="520"/>
      <c r="I1" s="520"/>
      <c r="J1" s="520"/>
      <c r="K1" s="520"/>
      <c r="L1" s="520"/>
      <c r="M1" s="520"/>
      <c r="N1" s="520"/>
      <c r="O1" s="520"/>
      <c r="P1" s="520"/>
      <c r="Q1" s="520"/>
      <c r="R1" s="520"/>
      <c r="S1" s="521"/>
    </row>
    <row r="2" spans="1:19" ht="42.75" customHeight="1" thickBot="1" x14ac:dyDescent="0.25">
      <c r="A2" s="522" t="s">
        <v>113</v>
      </c>
      <c r="B2" s="522"/>
      <c r="C2" s="522"/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522"/>
      <c r="O2" s="522"/>
      <c r="P2" s="522"/>
      <c r="Q2" s="522"/>
      <c r="R2" s="522"/>
      <c r="S2" s="522"/>
    </row>
    <row r="3" spans="1:19" ht="42.75" customHeight="1" thickBot="1" x14ac:dyDescent="0.25">
      <c r="A3" s="506"/>
      <c r="B3" s="506"/>
      <c r="C3" s="523" t="s">
        <v>158</v>
      </c>
      <c r="D3" s="524"/>
      <c r="E3" s="524"/>
      <c r="F3" s="524"/>
      <c r="G3" s="524"/>
      <c r="H3" s="524"/>
      <c r="I3" s="524"/>
      <c r="J3" s="525"/>
      <c r="K3" s="201"/>
      <c r="L3" s="479" t="s">
        <v>166</v>
      </c>
      <c r="M3" s="480"/>
      <c r="N3" s="480"/>
      <c r="O3" s="480"/>
      <c r="P3" s="480"/>
      <c r="Q3" s="480"/>
      <c r="R3" s="480"/>
      <c r="S3" s="481"/>
    </row>
    <row r="4" spans="1:19" ht="15.95" customHeight="1" x14ac:dyDescent="0.2">
      <c r="A4" s="507"/>
      <c r="B4" s="507"/>
      <c r="C4" s="499" t="s">
        <v>119</v>
      </c>
      <c r="D4" s="500"/>
      <c r="E4" s="499" t="s">
        <v>120</v>
      </c>
      <c r="F4" s="500"/>
      <c r="G4" s="499" t="s">
        <v>74</v>
      </c>
      <c r="H4" s="500"/>
      <c r="I4" s="499" t="s">
        <v>121</v>
      </c>
      <c r="J4" s="500"/>
      <c r="K4" s="517" t="s">
        <v>165</v>
      </c>
      <c r="L4" s="499" t="s">
        <v>119</v>
      </c>
      <c r="M4" s="500"/>
      <c r="N4" s="499" t="s">
        <v>120</v>
      </c>
      <c r="O4" s="500"/>
      <c r="P4" s="499" t="s">
        <v>74</v>
      </c>
      <c r="Q4" s="500"/>
      <c r="R4" s="526" t="s">
        <v>121</v>
      </c>
      <c r="S4" s="500"/>
    </row>
    <row r="5" spans="1:19" ht="75" customHeight="1" x14ac:dyDescent="0.2">
      <c r="A5" s="507"/>
      <c r="B5" s="507"/>
      <c r="C5" s="501"/>
      <c r="D5" s="502"/>
      <c r="E5" s="501"/>
      <c r="F5" s="502"/>
      <c r="G5" s="501"/>
      <c r="H5" s="502"/>
      <c r="I5" s="501"/>
      <c r="J5" s="502"/>
      <c r="K5" s="518"/>
      <c r="L5" s="501"/>
      <c r="M5" s="502"/>
      <c r="N5" s="501"/>
      <c r="O5" s="502"/>
      <c r="P5" s="501"/>
      <c r="Q5" s="502"/>
      <c r="R5" s="527"/>
      <c r="S5" s="502"/>
    </row>
    <row r="6" spans="1:19" ht="108.75" customHeight="1" thickBot="1" x14ac:dyDescent="0.25">
      <c r="A6" s="508"/>
      <c r="B6" s="508"/>
      <c r="C6" s="493" t="s">
        <v>77</v>
      </c>
      <c r="D6" s="494"/>
      <c r="E6" s="493" t="s">
        <v>78</v>
      </c>
      <c r="F6" s="494"/>
      <c r="G6" s="493" t="s">
        <v>79</v>
      </c>
      <c r="H6" s="494"/>
      <c r="I6" s="493" t="s">
        <v>80</v>
      </c>
      <c r="J6" s="494"/>
      <c r="K6" s="518"/>
      <c r="L6" s="493" t="s">
        <v>77</v>
      </c>
      <c r="M6" s="494"/>
      <c r="N6" s="493" t="s">
        <v>78</v>
      </c>
      <c r="O6" s="494"/>
      <c r="P6" s="493" t="s">
        <v>79</v>
      </c>
      <c r="Q6" s="494"/>
      <c r="R6" s="495" t="s">
        <v>80</v>
      </c>
      <c r="S6" s="494"/>
    </row>
    <row r="7" spans="1:19" ht="72" customHeight="1" x14ac:dyDescent="0.2">
      <c r="A7" s="511" t="s">
        <v>187</v>
      </c>
      <c r="B7" s="512"/>
      <c r="C7" s="332" t="s">
        <v>72</v>
      </c>
      <c r="D7" s="330" t="s">
        <v>62</v>
      </c>
      <c r="E7" s="332" t="s">
        <v>72</v>
      </c>
      <c r="F7" s="330" t="s">
        <v>62</v>
      </c>
      <c r="G7" s="332" t="s">
        <v>72</v>
      </c>
      <c r="H7" s="330" t="s">
        <v>62</v>
      </c>
      <c r="I7" s="332" t="s">
        <v>72</v>
      </c>
      <c r="J7" s="330" t="s">
        <v>62</v>
      </c>
      <c r="K7" s="482">
        <v>0</v>
      </c>
      <c r="L7" s="332" t="s">
        <v>72</v>
      </c>
      <c r="M7" s="330" t="s">
        <v>62</v>
      </c>
      <c r="N7" s="332" t="s">
        <v>72</v>
      </c>
      <c r="O7" s="330" t="s">
        <v>62</v>
      </c>
      <c r="P7" s="332" t="s">
        <v>72</v>
      </c>
      <c r="Q7" s="330" t="s">
        <v>62</v>
      </c>
      <c r="R7" s="331" t="s">
        <v>72</v>
      </c>
      <c r="S7" s="330" t="s">
        <v>62</v>
      </c>
    </row>
    <row r="8" spans="1:19" ht="20.45" customHeight="1" x14ac:dyDescent="0.2">
      <c r="A8" s="513"/>
      <c r="B8" s="514"/>
      <c r="C8" s="210" t="s">
        <v>63</v>
      </c>
      <c r="D8" s="202" t="s">
        <v>63</v>
      </c>
      <c r="E8" s="210" t="s">
        <v>63</v>
      </c>
      <c r="F8" s="202" t="s">
        <v>63</v>
      </c>
      <c r="G8" s="210" t="s">
        <v>63</v>
      </c>
      <c r="H8" s="202" t="s">
        <v>63</v>
      </c>
      <c r="I8" s="210" t="s">
        <v>63</v>
      </c>
      <c r="J8" s="202" t="s">
        <v>63</v>
      </c>
      <c r="K8" s="483"/>
      <c r="L8" s="210" t="s">
        <v>63</v>
      </c>
      <c r="M8" s="202" t="s">
        <v>63</v>
      </c>
      <c r="N8" s="210" t="s">
        <v>63</v>
      </c>
      <c r="O8" s="202" t="s">
        <v>63</v>
      </c>
      <c r="P8" s="210" t="s">
        <v>63</v>
      </c>
      <c r="Q8" s="202" t="s">
        <v>63</v>
      </c>
      <c r="R8" s="328" t="s">
        <v>63</v>
      </c>
      <c r="S8" s="202" t="s">
        <v>63</v>
      </c>
    </row>
    <row r="9" spans="1:19" ht="39.950000000000003" customHeight="1" thickBot="1" x14ac:dyDescent="0.25">
      <c r="A9" s="515"/>
      <c r="B9" s="516"/>
      <c r="C9" s="333">
        <v>0</v>
      </c>
      <c r="D9" s="203">
        <v>0</v>
      </c>
      <c r="E9" s="333">
        <v>0</v>
      </c>
      <c r="F9" s="203">
        <v>0</v>
      </c>
      <c r="G9" s="333">
        <v>0</v>
      </c>
      <c r="H9" s="203">
        <v>0</v>
      </c>
      <c r="I9" s="333">
        <v>0</v>
      </c>
      <c r="J9" s="203">
        <v>0</v>
      </c>
      <c r="K9" s="484"/>
      <c r="L9" s="333">
        <f>(C9*$K$7)+C9</f>
        <v>0</v>
      </c>
      <c r="M9" s="203">
        <f>(D9*$K$7)+D9</f>
        <v>0</v>
      </c>
      <c r="N9" s="333">
        <f t="shared" ref="N9:Q9" si="0">(E9*$K$7)+E9</f>
        <v>0</v>
      </c>
      <c r="O9" s="203">
        <f>(F9*$K$7)+F9</f>
        <v>0</v>
      </c>
      <c r="P9" s="333">
        <f t="shared" si="0"/>
        <v>0</v>
      </c>
      <c r="Q9" s="203">
        <f t="shared" si="0"/>
        <v>0</v>
      </c>
      <c r="R9" s="329">
        <f>(I9*$K$7)+I9</f>
        <v>0</v>
      </c>
      <c r="S9" s="203">
        <f>(J9*$K$7)+J9</f>
        <v>0</v>
      </c>
    </row>
    <row r="10" spans="1:19" ht="20.45" customHeight="1" x14ac:dyDescent="0.2">
      <c r="A10" s="503" t="s">
        <v>186</v>
      </c>
      <c r="B10" s="509" t="s">
        <v>185</v>
      </c>
      <c r="C10" s="496" t="s">
        <v>81</v>
      </c>
      <c r="D10" s="497"/>
      <c r="E10" s="496" t="s">
        <v>81</v>
      </c>
      <c r="F10" s="497"/>
      <c r="G10" s="496" t="s">
        <v>81</v>
      </c>
      <c r="H10" s="497"/>
      <c r="I10" s="496" t="s">
        <v>81</v>
      </c>
      <c r="J10" s="497"/>
      <c r="K10" s="485"/>
      <c r="L10" s="496" t="s">
        <v>81</v>
      </c>
      <c r="M10" s="497"/>
      <c r="N10" s="496" t="s">
        <v>81</v>
      </c>
      <c r="O10" s="497"/>
      <c r="P10" s="496" t="s">
        <v>81</v>
      </c>
      <c r="Q10" s="497"/>
      <c r="R10" s="498" t="s">
        <v>81</v>
      </c>
      <c r="S10" s="497"/>
    </row>
    <row r="11" spans="1:19" ht="20.45" customHeight="1" x14ac:dyDescent="0.2">
      <c r="A11" s="504"/>
      <c r="B11" s="510"/>
      <c r="C11" s="490" t="s">
        <v>27</v>
      </c>
      <c r="D11" s="491"/>
      <c r="E11" s="490" t="s">
        <v>27</v>
      </c>
      <c r="F11" s="491"/>
      <c r="G11" s="490" t="s">
        <v>27</v>
      </c>
      <c r="H11" s="491"/>
      <c r="I11" s="490" t="s">
        <v>27</v>
      </c>
      <c r="J11" s="491"/>
      <c r="K11" s="486"/>
      <c r="L11" s="490" t="s">
        <v>27</v>
      </c>
      <c r="M11" s="491"/>
      <c r="N11" s="490" t="s">
        <v>27</v>
      </c>
      <c r="O11" s="491"/>
      <c r="P11" s="490" t="s">
        <v>27</v>
      </c>
      <c r="Q11" s="491"/>
      <c r="R11" s="492" t="s">
        <v>27</v>
      </c>
      <c r="S11" s="491"/>
    </row>
    <row r="12" spans="1:19" ht="24.75" customHeight="1" x14ac:dyDescent="0.2">
      <c r="A12" s="504"/>
      <c r="B12" s="326" t="s">
        <v>114</v>
      </c>
      <c r="C12" s="487">
        <v>0</v>
      </c>
      <c r="D12" s="488"/>
      <c r="E12" s="487">
        <v>0</v>
      </c>
      <c r="F12" s="488"/>
      <c r="G12" s="487">
        <v>0</v>
      </c>
      <c r="H12" s="488"/>
      <c r="I12" s="487">
        <v>0</v>
      </c>
      <c r="J12" s="488"/>
      <c r="K12" s="334">
        <v>0</v>
      </c>
      <c r="L12" s="487">
        <f>(C12*$K$12)+C12</f>
        <v>0</v>
      </c>
      <c r="M12" s="488"/>
      <c r="N12" s="487">
        <f>(E12*$K$12)+E12</f>
        <v>0</v>
      </c>
      <c r="O12" s="488"/>
      <c r="P12" s="487">
        <f t="shared" ref="P12" si="1">(G12*$K$12)+G12</f>
        <v>0</v>
      </c>
      <c r="Q12" s="488"/>
      <c r="R12" s="489">
        <f t="shared" ref="R12" si="2">(I12*$K$12)+I12</f>
        <v>0</v>
      </c>
      <c r="S12" s="488"/>
    </row>
    <row r="13" spans="1:19" ht="24.75" customHeight="1" x14ac:dyDescent="0.2">
      <c r="A13" s="504"/>
      <c r="B13" s="326" t="s">
        <v>115</v>
      </c>
      <c r="C13" s="487">
        <v>0</v>
      </c>
      <c r="D13" s="488"/>
      <c r="E13" s="487">
        <v>0</v>
      </c>
      <c r="F13" s="488"/>
      <c r="G13" s="487">
        <v>0</v>
      </c>
      <c r="H13" s="488"/>
      <c r="I13" s="487">
        <v>0</v>
      </c>
      <c r="J13" s="488"/>
      <c r="K13" s="334">
        <v>0</v>
      </c>
      <c r="L13" s="487">
        <f t="shared" ref="L13" si="3">(C13*K13)+C13</f>
        <v>0</v>
      </c>
      <c r="M13" s="488"/>
      <c r="N13" s="487">
        <f t="shared" ref="N13" si="4">(E13*M13)+E13</f>
        <v>0</v>
      </c>
      <c r="O13" s="488"/>
      <c r="P13" s="487">
        <f t="shared" ref="P13" si="5">(G13*O13)+G13</f>
        <v>0</v>
      </c>
      <c r="Q13" s="488"/>
      <c r="R13" s="489">
        <f t="shared" ref="R13" si="6">(I13*Q13)+I13</f>
        <v>0</v>
      </c>
      <c r="S13" s="488"/>
    </row>
    <row r="14" spans="1:19" ht="24.75" customHeight="1" x14ac:dyDescent="0.2">
      <c r="A14" s="504"/>
      <c r="B14" s="326" t="s">
        <v>9</v>
      </c>
      <c r="C14" s="487">
        <v>0</v>
      </c>
      <c r="D14" s="488"/>
      <c r="E14" s="487">
        <v>0</v>
      </c>
      <c r="F14" s="488"/>
      <c r="G14" s="487">
        <v>0</v>
      </c>
      <c r="H14" s="488"/>
      <c r="I14" s="487">
        <v>0</v>
      </c>
      <c r="J14" s="488"/>
      <c r="K14" s="334">
        <v>0</v>
      </c>
      <c r="L14" s="487">
        <f>(C14*$K$14)+C14</f>
        <v>0</v>
      </c>
      <c r="M14" s="488"/>
      <c r="N14" s="487">
        <f t="shared" ref="N14" si="7">(E14*$K$14)+E14</f>
        <v>0</v>
      </c>
      <c r="O14" s="488"/>
      <c r="P14" s="487">
        <f t="shared" ref="P14" si="8">(G14*$K$14)+G14</f>
        <v>0</v>
      </c>
      <c r="Q14" s="488"/>
      <c r="R14" s="489">
        <f t="shared" ref="R14" si="9">(I14*$K$14)+I14</f>
        <v>0</v>
      </c>
      <c r="S14" s="488"/>
    </row>
    <row r="15" spans="1:19" ht="24.75" customHeight="1" x14ac:dyDescent="0.2">
      <c r="A15" s="504"/>
      <c r="B15" s="326" t="s">
        <v>8</v>
      </c>
      <c r="C15" s="487">
        <v>0</v>
      </c>
      <c r="D15" s="488"/>
      <c r="E15" s="487">
        <v>0</v>
      </c>
      <c r="F15" s="488"/>
      <c r="G15" s="487">
        <v>0</v>
      </c>
      <c r="H15" s="488"/>
      <c r="I15" s="487">
        <v>0</v>
      </c>
      <c r="J15" s="488"/>
      <c r="K15" s="334">
        <v>0</v>
      </c>
      <c r="L15" s="487">
        <f>(C15*$K$15)+C15</f>
        <v>0</v>
      </c>
      <c r="M15" s="488"/>
      <c r="N15" s="487">
        <f t="shared" ref="N15" si="10">(E15*$K$15)+E15</f>
        <v>0</v>
      </c>
      <c r="O15" s="488"/>
      <c r="P15" s="487">
        <f t="shared" ref="P15" si="11">(G15*$K$15)+G15</f>
        <v>0</v>
      </c>
      <c r="Q15" s="488"/>
      <c r="R15" s="489">
        <f t="shared" ref="R15" si="12">(I15*$K$15)+I15</f>
        <v>0</v>
      </c>
      <c r="S15" s="488"/>
    </row>
    <row r="16" spans="1:19" ht="24.75" customHeight="1" x14ac:dyDescent="0.2">
      <c r="A16" s="504"/>
      <c r="B16" s="326" t="s">
        <v>116</v>
      </c>
      <c r="C16" s="487">
        <v>0</v>
      </c>
      <c r="D16" s="488"/>
      <c r="E16" s="487">
        <v>0</v>
      </c>
      <c r="F16" s="488"/>
      <c r="G16" s="487">
        <v>0</v>
      </c>
      <c r="H16" s="488"/>
      <c r="I16" s="487">
        <v>0</v>
      </c>
      <c r="J16" s="488"/>
      <c r="K16" s="334">
        <v>0</v>
      </c>
      <c r="L16" s="487">
        <f>(C16*$K$16)+C16</f>
        <v>0</v>
      </c>
      <c r="M16" s="488"/>
      <c r="N16" s="487">
        <f t="shared" ref="N16" si="13">(E16*$K$16)+E16</f>
        <v>0</v>
      </c>
      <c r="O16" s="488"/>
      <c r="P16" s="487">
        <f t="shared" ref="P16" si="14">(G16*$K$16)+G16</f>
        <v>0</v>
      </c>
      <c r="Q16" s="488"/>
      <c r="R16" s="489">
        <f t="shared" ref="R16" si="15">(I16*$K$16)+I16</f>
        <v>0</v>
      </c>
      <c r="S16" s="488"/>
    </row>
    <row r="17" spans="1:19" ht="24.75" customHeight="1" x14ac:dyDescent="0.2">
      <c r="A17" s="504"/>
      <c r="B17" s="326" t="s">
        <v>117</v>
      </c>
      <c r="C17" s="487">
        <v>0</v>
      </c>
      <c r="D17" s="488"/>
      <c r="E17" s="487">
        <v>0</v>
      </c>
      <c r="F17" s="488"/>
      <c r="G17" s="487">
        <v>0</v>
      </c>
      <c r="H17" s="488"/>
      <c r="I17" s="487">
        <v>0</v>
      </c>
      <c r="J17" s="488"/>
      <c r="K17" s="334">
        <v>0</v>
      </c>
      <c r="L17" s="487">
        <f>(C17*$K$17)+C17</f>
        <v>0</v>
      </c>
      <c r="M17" s="488"/>
      <c r="N17" s="487">
        <f t="shared" ref="N17" si="16">(E17*$K$17)+E17</f>
        <v>0</v>
      </c>
      <c r="O17" s="488"/>
      <c r="P17" s="487">
        <f t="shared" ref="P17" si="17">(G17*$K$17)+G17</f>
        <v>0</v>
      </c>
      <c r="Q17" s="488"/>
      <c r="R17" s="489">
        <f t="shared" ref="R17" si="18">(I17*$K$17)+I17</f>
        <v>0</v>
      </c>
      <c r="S17" s="488"/>
    </row>
    <row r="18" spans="1:19" ht="24.75" customHeight="1" thickBot="1" x14ac:dyDescent="0.25">
      <c r="A18" s="505"/>
      <c r="B18" s="327" t="s">
        <v>118</v>
      </c>
      <c r="C18" s="476">
        <v>0</v>
      </c>
      <c r="D18" s="477"/>
      <c r="E18" s="476">
        <v>0</v>
      </c>
      <c r="F18" s="477"/>
      <c r="G18" s="476">
        <v>0</v>
      </c>
      <c r="H18" s="477"/>
      <c r="I18" s="476">
        <v>0</v>
      </c>
      <c r="J18" s="477"/>
      <c r="K18" s="335">
        <v>0</v>
      </c>
      <c r="L18" s="476">
        <f>(C18*$K$18)+C18</f>
        <v>0</v>
      </c>
      <c r="M18" s="477"/>
      <c r="N18" s="476">
        <f t="shared" ref="N18" si="19">(E18*$K$18)+E18</f>
        <v>0</v>
      </c>
      <c r="O18" s="477"/>
      <c r="P18" s="476">
        <f t="shared" ref="P18" si="20">(G18*$K$18)+G18</f>
        <v>0</v>
      </c>
      <c r="Q18" s="477"/>
      <c r="R18" s="478">
        <f t="shared" ref="R18" si="21">(I18*$K$18)+I18</f>
        <v>0</v>
      </c>
      <c r="S18" s="477"/>
    </row>
    <row r="19" spans="1:19" x14ac:dyDescent="0.2">
      <c r="B19" s="47"/>
      <c r="C19" s="59"/>
      <c r="D19" s="59"/>
      <c r="E19" s="59"/>
      <c r="F19" s="59"/>
      <c r="G19" s="59"/>
      <c r="H19" s="59"/>
      <c r="I19" s="59"/>
      <c r="J19" s="59"/>
    </row>
    <row r="20" spans="1:19" x14ac:dyDescent="0.2">
      <c r="B20" s="60"/>
      <c r="C20" s="59"/>
      <c r="D20" s="59"/>
      <c r="E20" s="59"/>
      <c r="F20" s="59"/>
      <c r="G20" s="59"/>
      <c r="H20" s="59"/>
      <c r="I20" s="59"/>
      <c r="J20" s="59"/>
    </row>
    <row r="21" spans="1:19" x14ac:dyDescent="0.2">
      <c r="B21" s="60"/>
      <c r="C21" s="59"/>
      <c r="D21" s="59"/>
      <c r="E21" s="59"/>
      <c r="F21" s="59"/>
      <c r="G21" s="59"/>
      <c r="H21" s="59"/>
      <c r="I21" s="59"/>
      <c r="J21" s="59"/>
    </row>
    <row r="22" spans="1:19" x14ac:dyDescent="0.2">
      <c r="B22" s="19"/>
      <c r="C22" s="59"/>
      <c r="D22" s="59"/>
      <c r="E22" s="59"/>
      <c r="F22" s="59"/>
      <c r="G22" s="59"/>
      <c r="H22" s="59"/>
      <c r="I22" s="59"/>
      <c r="J22" s="59"/>
    </row>
    <row r="23" spans="1:19" x14ac:dyDescent="0.2">
      <c r="B23" s="19"/>
      <c r="C23" s="59"/>
      <c r="D23" s="59"/>
      <c r="E23" s="59"/>
      <c r="F23" s="59"/>
      <c r="G23" s="59"/>
      <c r="H23" s="59"/>
      <c r="I23" s="59"/>
      <c r="J23" s="59"/>
    </row>
    <row r="24" spans="1:19" x14ac:dyDescent="0.2">
      <c r="B24" s="19"/>
      <c r="C24" s="59"/>
      <c r="D24" s="59"/>
      <c r="E24" s="59"/>
      <c r="F24" s="59"/>
      <c r="G24" s="59"/>
      <c r="H24" s="59"/>
      <c r="I24" s="59"/>
      <c r="J24" s="59"/>
    </row>
    <row r="25" spans="1:19" x14ac:dyDescent="0.2">
      <c r="B25" s="19"/>
      <c r="C25" s="59"/>
      <c r="D25" s="59"/>
      <c r="E25" s="59"/>
      <c r="F25" s="59"/>
      <c r="G25" s="59"/>
      <c r="H25" s="59"/>
      <c r="I25" s="59"/>
      <c r="J25" s="59"/>
    </row>
    <row r="26" spans="1:19" x14ac:dyDescent="0.2">
      <c r="B26" s="19"/>
      <c r="C26" s="59"/>
      <c r="D26" s="59"/>
      <c r="E26" s="59"/>
      <c r="F26" s="59"/>
      <c r="G26" s="59"/>
      <c r="H26" s="59"/>
      <c r="I26" s="59"/>
      <c r="J26" s="59"/>
    </row>
    <row r="27" spans="1:19" x14ac:dyDescent="0.2">
      <c r="B27" s="19"/>
      <c r="C27" s="59"/>
      <c r="D27" s="59"/>
      <c r="E27" s="59"/>
      <c r="F27" s="59"/>
      <c r="G27" s="59"/>
      <c r="H27" s="59"/>
      <c r="I27" s="59"/>
      <c r="J27" s="59"/>
    </row>
    <row r="28" spans="1:19" x14ac:dyDescent="0.2">
      <c r="B28" s="19"/>
      <c r="C28" s="59"/>
      <c r="D28" s="59"/>
      <c r="E28" s="59"/>
      <c r="F28" s="59"/>
      <c r="G28" s="59"/>
      <c r="H28" s="59"/>
      <c r="I28" s="59"/>
      <c r="J28" s="59"/>
    </row>
    <row r="29" spans="1:19" x14ac:dyDescent="0.2">
      <c r="B29" s="19"/>
      <c r="C29" s="59"/>
      <c r="D29" s="59"/>
      <c r="E29" s="59"/>
      <c r="F29" s="59"/>
      <c r="G29" s="59"/>
      <c r="H29" s="59"/>
      <c r="I29" s="59"/>
      <c r="J29" s="59"/>
    </row>
    <row r="30" spans="1:19" x14ac:dyDescent="0.2">
      <c r="B30" s="19"/>
      <c r="C30" s="59"/>
      <c r="D30" s="59"/>
      <c r="E30" s="59"/>
      <c r="F30" s="59"/>
      <c r="G30" s="59"/>
      <c r="H30" s="59"/>
      <c r="I30" s="59"/>
      <c r="J30" s="59"/>
    </row>
    <row r="31" spans="1:19" x14ac:dyDescent="0.2">
      <c r="B31" s="19"/>
      <c r="C31" s="59"/>
      <c r="D31" s="59"/>
      <c r="E31" s="59"/>
      <c r="F31" s="59"/>
      <c r="G31" s="59"/>
      <c r="H31" s="59"/>
      <c r="I31" s="59"/>
      <c r="J31" s="59"/>
    </row>
    <row r="32" spans="1:19" x14ac:dyDescent="0.2">
      <c r="B32" s="19"/>
      <c r="C32" s="59"/>
      <c r="D32" s="59"/>
      <c r="E32" s="59"/>
      <c r="F32" s="59"/>
      <c r="G32" s="59"/>
      <c r="H32" s="59"/>
      <c r="I32" s="59"/>
      <c r="J32" s="59"/>
    </row>
    <row r="33" spans="2:10" x14ac:dyDescent="0.2">
      <c r="B33" s="19"/>
      <c r="C33" s="59"/>
      <c r="D33" s="59"/>
      <c r="E33" s="59"/>
      <c r="F33" s="59"/>
      <c r="G33" s="59"/>
      <c r="H33" s="59"/>
      <c r="I33" s="59"/>
      <c r="J33" s="59"/>
    </row>
  </sheetData>
  <mergeCells count="99">
    <mergeCell ref="K4:K6"/>
    <mergeCell ref="A1:S1"/>
    <mergeCell ref="A2:S2"/>
    <mergeCell ref="N4:O5"/>
    <mergeCell ref="C15:D15"/>
    <mergeCell ref="C3:J3"/>
    <mergeCell ref="E4:F5"/>
    <mergeCell ref="E6:F6"/>
    <mergeCell ref="C12:D12"/>
    <mergeCell ref="C13:D13"/>
    <mergeCell ref="C14:D14"/>
    <mergeCell ref="E15:F15"/>
    <mergeCell ref="I15:J15"/>
    <mergeCell ref="P4:Q5"/>
    <mergeCell ref="R4:S5"/>
    <mergeCell ref="N6:O6"/>
    <mergeCell ref="C16:D16"/>
    <mergeCell ref="C17:D17"/>
    <mergeCell ref="C18:D18"/>
    <mergeCell ref="A10:A18"/>
    <mergeCell ref="I6:J6"/>
    <mergeCell ref="A3:B6"/>
    <mergeCell ref="C10:D10"/>
    <mergeCell ref="C11:D11"/>
    <mergeCell ref="B10:B11"/>
    <mergeCell ref="C4:D5"/>
    <mergeCell ref="C6:D6"/>
    <mergeCell ref="G4:H5"/>
    <mergeCell ref="G6:H6"/>
    <mergeCell ref="E13:F13"/>
    <mergeCell ref="E14:F14"/>
    <mergeCell ref="A7:B9"/>
    <mergeCell ref="E16:F16"/>
    <mergeCell ref="E17:F17"/>
    <mergeCell ref="E18:F18"/>
    <mergeCell ref="G10:H10"/>
    <mergeCell ref="G11:H11"/>
    <mergeCell ref="G12:H12"/>
    <mergeCell ref="G13:H13"/>
    <mergeCell ref="G14:H14"/>
    <mergeCell ref="G15:H15"/>
    <mergeCell ref="G16:H16"/>
    <mergeCell ref="G17:H17"/>
    <mergeCell ref="G18:H18"/>
    <mergeCell ref="E10:F10"/>
    <mergeCell ref="E11:F11"/>
    <mergeCell ref="E12:F12"/>
    <mergeCell ref="I16:J16"/>
    <mergeCell ref="I17:J17"/>
    <mergeCell ref="I18:J18"/>
    <mergeCell ref="L4:M5"/>
    <mergeCell ref="L10:M10"/>
    <mergeCell ref="L12:M12"/>
    <mergeCell ref="L14:M14"/>
    <mergeCell ref="L16:M16"/>
    <mergeCell ref="L18:M18"/>
    <mergeCell ref="I10:J10"/>
    <mergeCell ref="I11:J11"/>
    <mergeCell ref="I12:J12"/>
    <mergeCell ref="I13:J13"/>
    <mergeCell ref="I14:J14"/>
    <mergeCell ref="I4:J5"/>
    <mergeCell ref="L6:M6"/>
    <mergeCell ref="P6:Q6"/>
    <mergeCell ref="R6:S6"/>
    <mergeCell ref="N10:O10"/>
    <mergeCell ref="P10:Q10"/>
    <mergeCell ref="R10:S10"/>
    <mergeCell ref="L11:M11"/>
    <mergeCell ref="N11:O11"/>
    <mergeCell ref="P11:Q11"/>
    <mergeCell ref="R11:S11"/>
    <mergeCell ref="L15:M15"/>
    <mergeCell ref="N15:O15"/>
    <mergeCell ref="P15:Q15"/>
    <mergeCell ref="R15:S15"/>
    <mergeCell ref="N12:O12"/>
    <mergeCell ref="P12:Q12"/>
    <mergeCell ref="R12:S12"/>
    <mergeCell ref="L13:M13"/>
    <mergeCell ref="N13:O13"/>
    <mergeCell ref="P13:Q13"/>
    <mergeCell ref="R13:S13"/>
    <mergeCell ref="N18:O18"/>
    <mergeCell ref="P18:Q18"/>
    <mergeCell ref="R18:S18"/>
    <mergeCell ref="L3:S3"/>
    <mergeCell ref="K7:K9"/>
    <mergeCell ref="K10:K11"/>
    <mergeCell ref="N16:O16"/>
    <mergeCell ref="P16:Q16"/>
    <mergeCell ref="R16:S16"/>
    <mergeCell ref="L17:M17"/>
    <mergeCell ref="N17:O17"/>
    <mergeCell ref="P17:Q17"/>
    <mergeCell ref="R17:S17"/>
    <mergeCell ref="N14:O14"/>
    <mergeCell ref="P14:Q14"/>
    <mergeCell ref="R14:S14"/>
  </mergeCells>
  <pageMargins left="0.7" right="0.7" top="0.75" bottom="0.75" header="0.3" footer="0.3"/>
  <pageSetup paperSize="9" scale="2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3</vt:i4>
      </vt:variant>
    </vt:vector>
  </HeadingPairs>
  <TitlesOfParts>
    <vt:vector size="10" baseType="lpstr">
      <vt:lpstr>BPU contenants</vt:lpstr>
      <vt:lpstr>BPU enlèvement-transport</vt:lpstr>
      <vt:lpstr>BPU traitement</vt:lpstr>
      <vt:lpstr>BPU déclassement</vt:lpstr>
      <vt:lpstr>DQE</vt:lpstr>
      <vt:lpstr>BPU PSE n°(1 et 2)</vt:lpstr>
      <vt:lpstr>BPU PSE n°(3,4,5 et 6)</vt:lpstr>
      <vt:lpstr>'BPU enlèvement-transport'!Zone_d_impression</vt:lpstr>
      <vt:lpstr>'BPU PSE n°(3,4,5 et 6)'!Zone_d_impression</vt:lpstr>
      <vt:lpstr>'BPU traitement'!Zone_d_impression</vt:lpstr>
    </vt:vector>
  </TitlesOfParts>
  <Company>EFS Idf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Alix Kochowicz</dc:creator>
  <cp:lastModifiedBy>ASSANTELOCK Wilfred-Junior</cp:lastModifiedBy>
  <cp:lastPrinted>2026-02-16T08:32:09Z</cp:lastPrinted>
  <dcterms:created xsi:type="dcterms:W3CDTF">2018-07-19T08:56:52Z</dcterms:created>
  <dcterms:modified xsi:type="dcterms:W3CDTF">2026-02-16T08:32:26Z</dcterms:modified>
</cp:coreProperties>
</file>