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codeName="ThisWorkbook" defaultThemeVersion="124226"/>
  <mc:AlternateContent xmlns:mc="http://schemas.openxmlformats.org/markup-compatibility/2006">
    <mc:Choice Requires="x15">
      <x15ac:absPath xmlns:x15ac="http://schemas.microsoft.com/office/spreadsheetml/2010/11/ac" url="X:\EPF\10 - DTEB\05-Exécution des accords cadre\01-Documents de travail\18-relance AC str couv\2eme consultation suite pb pub\"/>
    </mc:Choice>
  </mc:AlternateContent>
  <xr:revisionPtr revIDLastSave="0" documentId="13_ncr:1_{4EFEC1D8-4454-4D61-9C06-D3477DE7C735}" xr6:coauthVersionLast="36" xr6:coauthVersionMax="47" xr10:uidLastSave="{00000000-0000-0000-0000-000000000000}"/>
  <bookViews>
    <workbookView xWindow="57480" yWindow="1545" windowWidth="29040" windowHeight="15720" xr2:uid="{00000000-000D-0000-FFFF-FFFF00000000}"/>
  </bookViews>
  <sheets>
    <sheet name="BPU" sheetId="15" r:id="rId1"/>
    <sheet name="DITP" sheetId="18" r:id="rId2"/>
    <sheet name="SF" sheetId="19" r:id="rId3"/>
  </sheets>
  <definedNames>
    <definedName name="a" localSheetId="1">#REF!</definedName>
    <definedName name="a" localSheetId="2">#REF!</definedName>
    <definedName name="a">#REF!</definedName>
    <definedName name="err" localSheetId="1">#REF!</definedName>
    <definedName name="err" localSheetId="2">#REF!</definedName>
    <definedName name="err">#REF!</definedName>
    <definedName name="_xlnm.Print_Titles" localSheetId="0">BPU!$1:$1</definedName>
    <definedName name="_xlnm.Print_Titles" localSheetId="1">DITP!$1:$1</definedName>
    <definedName name="_xlnm.Print_Titles" localSheetId="2">SF!$1:$1</definedName>
    <definedName name="SF">#REF!</definedName>
    <definedName name="t" localSheetId="1">#REF!</definedName>
    <definedName name="t" localSheetId="2">#REF!</definedName>
    <definedName name="t">#REF!</definedName>
    <definedName name="TABLE" localSheetId="1">#REF!</definedName>
    <definedName name="TABLE" localSheetId="2">#REF!</definedName>
    <definedName name="TABLE">#REF!</definedName>
    <definedName name="TABLE_2" localSheetId="0">#REF!</definedName>
    <definedName name="TABLE_2" localSheetId="1">#REF!</definedName>
    <definedName name="TABLE_2" localSheetId="2">#REF!</definedName>
    <definedName name="TABLE_2">#REF!</definedName>
    <definedName name="TABLE_3" localSheetId="0">#REF!</definedName>
    <definedName name="TABLE_3" localSheetId="1">#REF!</definedName>
    <definedName name="TABLE_3" localSheetId="2">#REF!</definedName>
    <definedName name="TABLE_3">#REF!</definedName>
    <definedName name="TABLE_4" localSheetId="0">#REF!</definedName>
    <definedName name="TABLE_4" localSheetId="1">#REF!</definedName>
    <definedName name="TABLE_4" localSheetId="2">#REF!</definedName>
    <definedName name="TABLE_4">#REF!</definedName>
    <definedName name="TABLE_5" localSheetId="0">#REF!</definedName>
    <definedName name="TABLE_5" localSheetId="1">#REF!</definedName>
    <definedName name="TABLE_5" localSheetId="2">#REF!</definedName>
    <definedName name="TABLE_5">#REF!</definedName>
    <definedName name="TABLE_6" localSheetId="0">#REF!</definedName>
    <definedName name="TABLE_6" localSheetId="1">#REF!</definedName>
    <definedName name="TABLE_6" localSheetId="2">#REF!</definedName>
    <definedName name="TABLE_6">#REF!</definedName>
    <definedName name="TABLE_7" localSheetId="0">#REF!</definedName>
    <definedName name="TABLE_7" localSheetId="1">#REF!</definedName>
    <definedName name="TABLE_7" localSheetId="2">#REF!</definedName>
    <definedName name="TABLE_7">#REF!</definedName>
    <definedName name="TABLE_8" localSheetId="0">#REF!</definedName>
    <definedName name="TABLE_8" localSheetId="1">#REF!</definedName>
    <definedName name="TABLE_8" localSheetId="2">#REF!</definedName>
    <definedName name="TABLE_8">#REF!</definedName>
    <definedName name="table_99" localSheetId="1">#REF!</definedName>
    <definedName name="table_99" localSheetId="2">#REF!</definedName>
    <definedName name="table_99">#REF!</definedName>
    <definedName name="z" localSheetId="1">#REF!</definedName>
    <definedName name="z" localSheetId="2">#REF!</definedName>
    <definedName name="z">#REF!</definedName>
    <definedName name="_xlnm.Print_Area" localSheetId="0">BPU!$A$1:$E$55</definedName>
    <definedName name="_xlnm.Print_Area" localSheetId="1">DITP!$A$1:$M$38</definedName>
    <definedName name="_xlnm.Print_Area" localSheetId="2">SF!$A$1:$G$57</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55" i="19" l="1"/>
  <c r="E54" i="19"/>
  <c r="E52" i="19"/>
  <c r="E50" i="19"/>
  <c r="E49" i="19"/>
  <c r="E43" i="19"/>
  <c r="E42" i="19"/>
  <c r="E39" i="19"/>
  <c r="E38" i="19"/>
  <c r="E37" i="19"/>
  <c r="E36" i="19"/>
  <c r="E34" i="19"/>
  <c r="E33" i="19"/>
  <c r="E32" i="19"/>
  <c r="E31" i="19"/>
  <c r="E28" i="19"/>
  <c r="E27" i="19"/>
  <c r="E26" i="19"/>
  <c r="E25" i="19"/>
  <c r="E23" i="19"/>
  <c r="E22" i="19"/>
  <c r="E21" i="19"/>
  <c r="E20" i="19"/>
  <c r="E17" i="19"/>
  <c r="E15" i="19"/>
  <c r="E14" i="19"/>
  <c r="E13" i="19"/>
  <c r="E12" i="19"/>
  <c r="E8" i="19"/>
  <c r="E9" i="19"/>
  <c r="E10" i="19"/>
  <c r="E7" i="19"/>
  <c r="D55" i="19" l="1"/>
  <c r="D54" i="19"/>
  <c r="D52" i="19"/>
  <c r="D50" i="19"/>
  <c r="D49" i="19"/>
  <c r="D47" i="19"/>
  <c r="D46" i="19"/>
  <c r="D43" i="19"/>
  <c r="D42" i="19"/>
  <c r="D39" i="19"/>
  <c r="D38" i="19"/>
  <c r="D37" i="19"/>
  <c r="D36" i="19"/>
  <c r="D34" i="19"/>
  <c r="D33" i="19"/>
  <c r="D32" i="19"/>
  <c r="D31" i="19"/>
  <c r="D28" i="19"/>
  <c r="D27" i="19"/>
  <c r="D26" i="19"/>
  <c r="D25" i="19"/>
  <c r="D23" i="19"/>
  <c r="D22" i="19"/>
  <c r="D21" i="19"/>
  <c r="D20" i="19"/>
  <c r="D17" i="19"/>
  <c r="D15" i="19"/>
  <c r="D14" i="19"/>
  <c r="D13" i="19"/>
  <c r="D12" i="19"/>
  <c r="D8" i="19"/>
  <c r="D9" i="19"/>
  <c r="D10" i="19"/>
  <c r="D7" i="19"/>
  <c r="C55" i="19"/>
  <c r="C54" i="19"/>
  <c r="C52" i="19"/>
  <c r="C50" i="19"/>
  <c r="C49" i="19"/>
  <c r="C47" i="19"/>
  <c r="C46" i="19"/>
  <c r="C43" i="19"/>
  <c r="C42" i="19"/>
  <c r="C33" i="19"/>
  <c r="C25" i="19"/>
  <c r="C23" i="19"/>
  <c r="C17" i="19"/>
  <c r="C15" i="19"/>
  <c r="C14" i="19"/>
  <c r="C13" i="19"/>
  <c r="C12" i="19"/>
  <c r="C10" i="19"/>
  <c r="C9" i="19"/>
  <c r="C8" i="19"/>
  <c r="C7" i="19"/>
  <c r="B16" i="19"/>
  <c r="B11" i="19"/>
  <c r="B6" i="19"/>
  <c r="A53" i="19"/>
  <c r="A51" i="19"/>
  <c r="A40" i="19"/>
  <c r="A29" i="19"/>
  <c r="A18" i="19"/>
  <c r="A5" i="19"/>
  <c r="B24" i="15"/>
  <c r="B23" i="18" s="1"/>
  <c r="B35" i="15"/>
  <c r="B34" i="18" s="1"/>
  <c r="B30" i="15"/>
  <c r="B29" i="18" s="1"/>
  <c r="B12" i="18"/>
  <c r="B7" i="18"/>
  <c r="C37" i="18"/>
  <c r="C31" i="18"/>
  <c r="C27" i="18"/>
  <c r="C20" i="18"/>
  <c r="C37" i="15"/>
  <c r="C37" i="19" s="1"/>
  <c r="C38" i="15"/>
  <c r="C38" i="19" s="1"/>
  <c r="C39" i="15"/>
  <c r="C39" i="19" s="1"/>
  <c r="C32" i="15"/>
  <c r="C32" i="19" s="1"/>
  <c r="C33" i="15"/>
  <c r="C32" i="18" s="1"/>
  <c r="C34" i="15"/>
  <c r="C34" i="19" s="1"/>
  <c r="C31" i="15"/>
  <c r="C31" i="19" s="1"/>
  <c r="C26" i="15"/>
  <c r="C25" i="18" s="1"/>
  <c r="C27" i="15"/>
  <c r="C26" i="18" s="1"/>
  <c r="C28" i="15"/>
  <c r="C28" i="19" s="1"/>
  <c r="C25" i="15"/>
  <c r="C24" i="18" s="1"/>
  <c r="C21" i="15"/>
  <c r="C21" i="19" s="1"/>
  <c r="C22" i="15"/>
  <c r="C22" i="19" s="1"/>
  <c r="C23" i="15"/>
  <c r="C22" i="18" s="1"/>
  <c r="C20" i="15"/>
  <c r="C19" i="18" s="1"/>
  <c r="C14" i="18"/>
  <c r="C15" i="18"/>
  <c r="C16" i="18"/>
  <c r="C13" i="18"/>
  <c r="C9" i="18"/>
  <c r="C10" i="18"/>
  <c r="C11" i="18"/>
  <c r="C8" i="18"/>
  <c r="A28" i="18"/>
  <c r="A17" i="18"/>
  <c r="A6" i="18"/>
  <c r="B19" i="15"/>
  <c r="B19" i="19" s="1"/>
  <c r="C30" i="18" l="1"/>
  <c r="B35" i="19"/>
  <c r="C26" i="19"/>
  <c r="C27" i="19"/>
  <c r="C36" i="15"/>
  <c r="C33" i="18"/>
  <c r="C36" i="18"/>
  <c r="B30" i="19"/>
  <c r="C38" i="18"/>
  <c r="C21" i="18"/>
  <c r="B18" i="18"/>
  <c r="C20" i="19"/>
  <c r="B24" i="19"/>
  <c r="E47" i="19"/>
  <c r="G46" i="19"/>
  <c r="F47" i="19" s="1"/>
  <c r="G50" i="19"/>
  <c r="G49" i="19"/>
  <c r="G43" i="19"/>
  <c r="G42" i="19"/>
  <c r="G39" i="19"/>
  <c r="G38" i="19"/>
  <c r="G37" i="19"/>
  <c r="G36" i="19"/>
  <c r="G34" i="19"/>
  <c r="G33" i="19"/>
  <c r="G32" i="19"/>
  <c r="G31" i="19"/>
  <c r="G28" i="19"/>
  <c r="G27" i="19"/>
  <c r="G26" i="19"/>
  <c r="G25" i="19"/>
  <c r="G23" i="19"/>
  <c r="G22" i="19"/>
  <c r="G21" i="19"/>
  <c r="G20" i="19"/>
  <c r="G17" i="19"/>
  <c r="G14" i="19"/>
  <c r="G13" i="19"/>
  <c r="G10" i="19"/>
  <c r="G9" i="19"/>
  <c r="G8" i="19"/>
  <c r="D2" i="19"/>
  <c r="A2" i="19"/>
  <c r="A1" i="19"/>
  <c r="G7" i="19"/>
  <c r="E2" i="19"/>
  <c r="D2" i="18"/>
  <c r="A2" i="18"/>
  <c r="A1" i="18"/>
  <c r="K3" i="18"/>
  <c r="J3" i="18"/>
  <c r="I3" i="18"/>
  <c r="H3" i="18"/>
  <c r="G3" i="18"/>
  <c r="F3" i="18"/>
  <c r="C36" i="19" l="1"/>
  <c r="C35" i="18"/>
  <c r="L38" i="18"/>
  <c r="L8" i="18"/>
  <c r="L33" i="18"/>
  <c r="L10" i="18"/>
  <c r="L16" i="18"/>
  <c r="L22" i="18"/>
  <c r="L27" i="18"/>
  <c r="L13" i="18"/>
  <c r="L19" i="18"/>
  <c r="L35" i="18"/>
  <c r="L14" i="18"/>
  <c r="L20" i="18"/>
  <c r="L36" i="18"/>
  <c r="L15" i="18"/>
  <c r="L21" i="18"/>
  <c r="L37" i="18"/>
  <c r="L24" i="18"/>
  <c r="L30" i="18"/>
  <c r="L25" i="18"/>
  <c r="L31" i="18"/>
  <c r="L11" i="18"/>
  <c r="L26" i="18"/>
  <c r="L32" i="18"/>
  <c r="G47" i="19"/>
  <c r="L9" i="18"/>
  <c r="E38" i="18"/>
  <c r="E37" i="18"/>
  <c r="E36" i="18"/>
  <c r="E35" i="18"/>
  <c r="E33" i="18"/>
  <c r="E32" i="18"/>
  <c r="E31" i="18"/>
  <c r="E30" i="18"/>
  <c r="E27" i="18"/>
  <c r="E26" i="18"/>
  <c r="E25" i="18"/>
  <c r="E24" i="18"/>
  <c r="E22" i="18"/>
  <c r="M22" i="18" s="1"/>
  <c r="E21" i="18"/>
  <c r="E20" i="18"/>
  <c r="E19" i="18"/>
  <c r="E16" i="18"/>
  <c r="E15" i="18"/>
  <c r="E14" i="18"/>
  <c r="E13" i="18"/>
  <c r="E9" i="18"/>
  <c r="E10" i="18"/>
  <c r="E11" i="18"/>
  <c r="E8" i="18"/>
  <c r="E2" i="18"/>
  <c r="M33" i="18" l="1"/>
  <c r="M38" i="18"/>
  <c r="M8" i="18"/>
  <c r="M16" i="18"/>
  <c r="M27" i="18"/>
  <c r="M19" i="18"/>
  <c r="M36" i="18"/>
  <c r="M10" i="18"/>
  <c r="M13" i="18"/>
  <c r="M24" i="18"/>
  <c r="M14" i="18"/>
  <c r="M32" i="18"/>
  <c r="M30" i="18"/>
  <c r="M35" i="18"/>
  <c r="M20" i="18"/>
  <c r="M26" i="18"/>
  <c r="M37" i="18"/>
  <c r="M15" i="18"/>
  <c r="M21" i="18"/>
  <c r="M11" i="18"/>
  <c r="M25" i="18"/>
  <c r="M31" i="18"/>
  <c r="M9" i="18"/>
  <c r="G12" i="19" l="1"/>
  <c r="G15" i="19"/>
  <c r="F54" i="19"/>
  <c r="G54" i="19" s="1"/>
  <c r="F55" i="19" l="1"/>
  <c r="G55" i="19" s="1"/>
  <c r="F52" i="19"/>
  <c r="G52" i="19" s="1"/>
  <c r="G57" i="19" l="1"/>
</calcChain>
</file>

<file path=xl/sharedStrings.xml><?xml version="1.0" encoding="utf-8"?>
<sst xmlns="http://schemas.openxmlformats.org/spreadsheetml/2006/main" count="131" uniqueCount="61">
  <si>
    <t>Unité</t>
  </si>
  <si>
    <t>Désignation</t>
  </si>
  <si>
    <t>P.U. € HT</t>
  </si>
  <si>
    <t>de 301 m² à 1000 m²</t>
  </si>
  <si>
    <t>jusqu'à 500 m²</t>
  </si>
  <si>
    <t>de 501 m² à 1500 m²</t>
  </si>
  <si>
    <t>de 1501 m² à 3000 m²</t>
  </si>
  <si>
    <r>
      <rPr>
        <b/>
        <sz val="11"/>
        <rFont val="Calibri"/>
        <family val="2"/>
        <scheme val="minor"/>
      </rPr>
      <t>Prestations</t>
    </r>
    <r>
      <rPr>
        <sz val="11"/>
        <rFont val="Calibri"/>
        <family val="2"/>
        <scheme val="minor"/>
      </rPr>
      <t xml:space="preserve"> autres que celles prévues au bordereau, payées sur la base du déboursé réel  affecté du </t>
    </r>
    <r>
      <rPr>
        <b/>
        <sz val="11"/>
        <rFont val="Calibri"/>
        <family val="2"/>
        <scheme val="minor"/>
      </rPr>
      <t>coefficient multiplicateur K</t>
    </r>
    <r>
      <rPr>
        <sz val="11"/>
        <rFont val="Calibri"/>
        <family val="2"/>
        <scheme val="minor"/>
      </rPr>
      <t>, à indiquer ci-après, puis reportées en colonne Total €HT le produit K * (</t>
    </r>
    <r>
      <rPr>
        <b/>
        <sz val="11"/>
        <rFont val="Calibri"/>
        <family val="2"/>
        <scheme val="minor"/>
      </rPr>
      <t>€ à totaliser</t>
    </r>
    <r>
      <rPr>
        <sz val="11"/>
        <rFont val="Calibri"/>
        <family val="2"/>
        <scheme val="minor"/>
      </rPr>
      <t>)</t>
    </r>
  </si>
  <si>
    <t>Coefficient pondérateur pour intervention d'urgence</t>
  </si>
  <si>
    <t>Elément de mission 1: Diagnostic</t>
  </si>
  <si>
    <t>Elément de mission 2: Préconisations des travaux de confortement, mesures conservatoires et mesures de surveillance</t>
  </si>
  <si>
    <t>Elément de mission 3: Visite de contrôle</t>
  </si>
  <si>
    <t>Elément de mission 4: Prestation à la demande sur la base du BPU</t>
  </si>
  <si>
    <t>Prestations horaires</t>
  </si>
  <si>
    <t>Prestations sous-traitées</t>
  </si>
  <si>
    <t>Réunion</t>
  </si>
  <si>
    <t>Réunion visioconférence</t>
  </si>
  <si>
    <t>Réunion en présentiel</t>
  </si>
  <si>
    <t>Coefficient de majoration pour frais de déplacement</t>
  </si>
  <si>
    <t>€</t>
  </si>
  <si>
    <t>Lot 1
Haute Garonne (31), Gers (32), Hautes Pyrénées (65)
Diagnostics Structure et couverture</t>
  </si>
  <si>
    <t>par tranche de 1000 m² supplémentaire</t>
  </si>
  <si>
    <t>par tranche de 2000 m² supplémentaire</t>
  </si>
  <si>
    <t>Heure</t>
  </si>
  <si>
    <t>Plus-value pour utilisation d'un drone</t>
  </si>
  <si>
    <t>Forfait</t>
  </si>
  <si>
    <t>Bordereau des Prix Unitaires</t>
  </si>
  <si>
    <t>Majoration urgence (maximum 50%)</t>
  </si>
  <si>
    <t>Viiste de site</t>
  </si>
  <si>
    <t>Profil 1
Ingénieur ou équivalent</t>
  </si>
  <si>
    <t>Profil 2
Technicien ou équivalent</t>
  </si>
  <si>
    <t>Rédaction du rapport</t>
  </si>
  <si>
    <t>Validation du rapport</t>
  </si>
  <si>
    <t>Total</t>
  </si>
  <si>
    <t>Ingénieur ou équivalent</t>
  </si>
  <si>
    <t>Technicien ou équivalent</t>
  </si>
  <si>
    <t>Temps passés (heures)</t>
  </si>
  <si>
    <t>Décomposition indicative des temps passés</t>
  </si>
  <si>
    <t>Prix € HT</t>
  </si>
  <si>
    <t>Quantité</t>
  </si>
  <si>
    <t>SIMULATION FINANCIERE</t>
  </si>
  <si>
    <t>Candidat</t>
  </si>
  <si>
    <t>TOTAL SIMULATION FINANCIERE (€ HT)</t>
  </si>
  <si>
    <t>Majoration distance supérieure ou égale à 150 km (maximum 15%)</t>
  </si>
  <si>
    <t>Majoration distance comprise entre 50 km et 150 km (maximum 15%)</t>
  </si>
  <si>
    <t>Bâtiment d'habitation, y compris commerces en RDC</t>
  </si>
  <si>
    <t>Bâtiment d'activités ou industriel ou agricole</t>
  </si>
  <si>
    <t>jusqu'à 150 m²</t>
  </si>
  <si>
    <t>de 151 m² à 300 m²</t>
  </si>
  <si>
    <t>Vérification correspondance avec PU (avec une marge d'appréciation de 5% du PU)</t>
  </si>
  <si>
    <t>P.U. € HT BPU</t>
  </si>
  <si>
    <t>Prix unitaires Temps Passés (€ HT / heure)
(Prix de l'élément de mission 4 du BPU)</t>
  </si>
  <si>
    <t>Prix Unitaires résultant</t>
  </si>
  <si>
    <t>P.U. € HT résultant</t>
  </si>
  <si>
    <t>Vérification</t>
  </si>
  <si>
    <t>Marché 2025-35</t>
  </si>
  <si>
    <t>%</t>
  </si>
  <si>
    <t>Débours (D)</t>
  </si>
  <si>
    <t>Coeffient sur débours (C) - [compris en 0% et 50%]</t>
  </si>
  <si>
    <t xml:space="preserve">SEULES LES CELLULES JAUNES SONT A RENSEIGNER </t>
  </si>
  <si>
    <t>Prestations autres que celles prévues au bordereau, payées sur la base du déboursé réel (D) auquel est ajoutée une somme calculée par un coefficient sur débours (C). Le prix de la prestation (P) sera ainsi  calculé de la manière suivante: P = D x (1 +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</si>
</sst>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0"/>
    <numFmt numFmtId="165" formatCode="0.0%"/>
  </numFmts>
  <fonts count="18" x14ac:knownFonts="1">
    <font>
      <sz val="10"/>
      <name val="Arial"/>
    </font>
    <font>
      <sz val="11"/>
      <color theme="1"/>
      <name val="Calibri"/>
      <family val="2"/>
      <scheme val="minor"/>
    </font>
    <font>
      <sz val="10"/>
      <name val="Arial"/>
      <family val="2"/>
    </font>
    <font>
      <b/>
      <sz val="10"/>
      <name val="Arial"/>
      <family val="2"/>
    </font>
    <font>
      <sz val="8"/>
      <name val="Arial"/>
      <family val="2"/>
    </font>
    <font>
      <sz val="10"/>
      <name val="Arial"/>
      <family val="2"/>
    </font>
    <font>
      <sz val="11"/>
      <color theme="1"/>
      <name val="Calibri"/>
      <family val="2"/>
      <scheme val="minor"/>
    </font>
    <font>
      <sz val="11"/>
      <name val="Calibri"/>
      <family val="2"/>
      <scheme val="minor"/>
    </font>
    <font>
      <b/>
      <sz val="9"/>
      <name val="Calibri"/>
      <family val="2"/>
      <scheme val="minor"/>
    </font>
    <font>
      <b/>
      <sz val="11"/>
      <name val="Calibri"/>
      <family val="2"/>
      <scheme val="minor"/>
    </font>
    <font>
      <b/>
      <sz val="12"/>
      <name val="Calibri"/>
      <family val="2"/>
      <scheme val="minor"/>
    </font>
    <font>
      <sz val="8"/>
      <name val="Calibri"/>
      <family val="2"/>
      <scheme val="minor"/>
    </font>
    <font>
      <i/>
      <sz val="11"/>
      <name val="Calibri"/>
      <family val="2"/>
      <scheme val="minor"/>
    </font>
    <font>
      <b/>
      <sz val="14"/>
      <color theme="1"/>
      <name val="Calibri"/>
      <family val="2"/>
      <scheme val="minor"/>
    </font>
    <font>
      <b/>
      <sz val="12"/>
      <color theme="1"/>
      <name val="Calibri"/>
      <family val="2"/>
      <scheme val="minor"/>
    </font>
    <font>
      <sz val="10"/>
      <name val="Arial"/>
      <family val="2"/>
    </font>
    <font>
      <b/>
      <sz val="14"/>
      <name val="Calibri"/>
      <family val="2"/>
      <scheme val="minor"/>
    </font>
    <font>
      <b/>
      <sz val="24"/>
      <color rgb="FFFF0000"/>
      <name val="Arial"/>
      <family val="2"/>
    </font>
  </fonts>
  <fills count="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9">
    <xf numFmtId="0" fontId="0" fillId="0" borderId="0"/>
    <xf numFmtId="0" fontId="5" fillId="0" borderId="0"/>
    <xf numFmtId="0" fontId="6"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3" fontId="15" fillId="0" borderId="0" applyFont="0" applyFill="0" applyBorder="0" applyAlignment="0" applyProtection="0"/>
  </cellStyleXfs>
  <cellXfs count="113">
    <xf numFmtId="0" fontId="0" fillId="0" borderId="0" xfId="0"/>
    <xf numFmtId="4" fontId="3" fillId="0" borderId="0" xfId="0" applyNumberFormat="1" applyFont="1" applyBorder="1" applyAlignment="1" applyProtection="1">
      <alignment horizontal="center" vertical="center"/>
    </xf>
    <xf numFmtId="0" fontId="5" fillId="0" borderId="0" xfId="0" applyFont="1" applyFill="1" applyBorder="1" applyAlignment="1" applyProtection="1"/>
    <xf numFmtId="0" fontId="7" fillId="3" borderId="1" xfId="2" applyFont="1" applyFill="1" applyBorder="1" applyAlignment="1" applyProtection="1">
      <alignment horizontal="center" vertical="center"/>
    </xf>
    <xf numFmtId="0" fontId="7" fillId="0" borderId="7" xfId="2" applyFont="1" applyBorder="1" applyAlignment="1" applyProtection="1">
      <alignment horizontal="left" vertical="center"/>
    </xf>
    <xf numFmtId="0" fontId="7" fillId="2" borderId="1" xfId="2" applyFont="1" applyFill="1" applyBorder="1" applyAlignment="1" applyProtection="1">
      <alignment horizontal="center" vertical="center"/>
    </xf>
    <xf numFmtId="0" fontId="10" fillId="3" borderId="6" xfId="0" applyFont="1" applyFill="1" applyBorder="1" applyAlignment="1" applyProtection="1">
      <alignment vertical="center"/>
    </xf>
    <xf numFmtId="0" fontId="10" fillId="3" borderId="7" xfId="0" applyFont="1" applyFill="1" applyBorder="1" applyAlignment="1" applyProtection="1">
      <alignment vertical="center"/>
    </xf>
    <xf numFmtId="0" fontId="10" fillId="3" borderId="6" xfId="0" applyFont="1" applyFill="1" applyBorder="1" applyAlignment="1" applyProtection="1">
      <alignment vertical="center" wrapText="1"/>
    </xf>
    <xf numFmtId="0" fontId="10" fillId="3" borderId="7" xfId="0" applyFont="1" applyFill="1" applyBorder="1" applyAlignment="1" applyProtection="1">
      <alignment vertical="center" wrapText="1"/>
    </xf>
    <xf numFmtId="0" fontId="7" fillId="0" borderId="1" xfId="2" applyFont="1" applyBorder="1" applyAlignment="1" applyProtection="1">
      <alignment horizontal="center" vertical="center"/>
    </xf>
    <xf numFmtId="0" fontId="7" fillId="0" borderId="1" xfId="1" applyFont="1" applyBorder="1" applyAlignment="1" applyProtection="1">
      <alignment horizontal="center" vertical="center"/>
    </xf>
    <xf numFmtId="164" fontId="4" fillId="0" borderId="0" xfId="0" applyNumberFormat="1" applyFont="1" applyFill="1" applyBorder="1" applyAlignment="1" applyProtection="1"/>
    <xf numFmtId="3" fontId="4" fillId="0" borderId="0" xfId="0" applyNumberFormat="1" applyFont="1" applyFill="1" applyBorder="1" applyAlignment="1" applyProtection="1"/>
    <xf numFmtId="0" fontId="4" fillId="0" borderId="0" xfId="0" applyFont="1" applyFill="1" applyBorder="1" applyAlignment="1" applyProtection="1">
      <alignment horizontal="center"/>
    </xf>
    <xf numFmtId="44" fontId="7" fillId="3" borderId="1" xfId="4"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wrapText="1"/>
    </xf>
    <xf numFmtId="0" fontId="0" fillId="0" borderId="0" xfId="0" applyAlignment="1" applyProtection="1"/>
    <xf numFmtId="4" fontId="5" fillId="0" borderId="0" xfId="0" applyNumberFormat="1" applyFont="1" applyFill="1" applyBorder="1" applyAlignment="1" applyProtection="1">
      <alignment horizontal="right"/>
    </xf>
    <xf numFmtId="0" fontId="12" fillId="0" borderId="0" xfId="1" applyFont="1" applyBorder="1" applyAlignment="1" applyProtection="1">
      <alignment vertical="center"/>
    </xf>
    <xf numFmtId="0" fontId="9" fillId="0" borderId="0" xfId="1" applyFont="1" applyBorder="1" applyAlignment="1" applyProtection="1">
      <alignment vertical="center"/>
    </xf>
    <xf numFmtId="0" fontId="7" fillId="0" borderId="0" xfId="1" applyFont="1" applyBorder="1" applyAlignment="1" applyProtection="1">
      <alignment horizontal="center" vertical="center"/>
    </xf>
    <xf numFmtId="9" fontId="7" fillId="0" borderId="0" xfId="1" applyNumberFormat="1" applyFont="1" applyBorder="1" applyAlignment="1" applyProtection="1">
      <alignment vertical="center"/>
    </xf>
    <xf numFmtId="0" fontId="10" fillId="5" borderId="4" xfId="0" applyFont="1" applyFill="1" applyBorder="1" applyAlignment="1" applyProtection="1">
      <alignment horizontal="left" vertical="center" wrapText="1"/>
    </xf>
    <xf numFmtId="0" fontId="9" fillId="5" borderId="4" xfId="0" applyFont="1" applyFill="1" applyBorder="1" applyAlignment="1" applyProtection="1">
      <alignment horizontal="left" vertical="center"/>
    </xf>
    <xf numFmtId="0" fontId="10" fillId="5" borderId="5" xfId="0" applyFont="1" applyFill="1" applyBorder="1" applyAlignment="1" applyProtection="1">
      <alignment horizontal="left" vertical="center" wrapText="1"/>
    </xf>
    <xf numFmtId="0" fontId="7" fillId="5" borderId="1" xfId="2" applyFont="1" applyFill="1" applyBorder="1" applyAlignment="1" applyProtection="1">
      <alignment horizontal="center" vertical="center"/>
    </xf>
    <xf numFmtId="44" fontId="7" fillId="5" borderId="1" xfId="4"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2" fillId="0" borderId="0" xfId="3" applyProtection="1"/>
    <xf numFmtId="9" fontId="7" fillId="0" borderId="9" xfId="5" applyFont="1" applyFill="1" applyBorder="1" applyAlignment="1" applyProtection="1">
      <alignment horizontal="center" vertical="center"/>
    </xf>
    <xf numFmtId="0" fontId="7" fillId="0" borderId="9" xfId="2" applyFont="1" applyBorder="1" applyAlignment="1" applyProtection="1">
      <alignment horizontal="center" vertical="center"/>
    </xf>
    <xf numFmtId="0" fontId="7" fillId="0" borderId="6" xfId="2" applyFont="1" applyBorder="1" applyAlignment="1" applyProtection="1">
      <alignment horizontal="left" vertical="center" wrapText="1"/>
    </xf>
    <xf numFmtId="0" fontId="7" fillId="0" borderId="7" xfId="2" applyFont="1" applyBorder="1" applyAlignment="1" applyProtection="1">
      <alignment horizontal="left" vertical="center" wrapText="1"/>
    </xf>
    <xf numFmtId="0" fontId="14" fillId="4" borderId="1" xfId="0" applyFont="1" applyFill="1" applyBorder="1" applyAlignment="1" applyProtection="1">
      <alignment horizontal="center" vertical="center" wrapText="1"/>
    </xf>
    <xf numFmtId="44" fontId="7" fillId="7" borderId="9" xfId="4" applyFont="1" applyFill="1" applyBorder="1" applyAlignment="1" applyProtection="1">
      <alignment horizontal="center" vertical="center" wrapText="1"/>
    </xf>
    <xf numFmtId="0" fontId="10" fillId="3" borderId="6" xfId="0" applyFont="1" applyFill="1" applyBorder="1" applyAlignment="1" applyProtection="1">
      <alignment horizontal="left" vertical="center" indent="1"/>
    </xf>
    <xf numFmtId="0" fontId="7" fillId="0" borderId="8" xfId="2" applyFont="1" applyBorder="1" applyAlignment="1" applyProtection="1">
      <alignment vertical="center" wrapText="1"/>
    </xf>
    <xf numFmtId="0" fontId="7" fillId="0" borderId="6" xfId="2" applyFont="1" applyBorder="1" applyAlignment="1" applyProtection="1">
      <alignment vertical="center" wrapText="1"/>
    </xf>
    <xf numFmtId="0" fontId="7" fillId="0" borderId="7" xfId="2" applyFont="1" applyFill="1" applyBorder="1" applyAlignment="1" applyProtection="1">
      <alignment vertical="center" wrapText="1"/>
    </xf>
    <xf numFmtId="0" fontId="7" fillId="0" borderId="8" xfId="2" applyFont="1" applyFill="1" applyBorder="1" applyAlignment="1" applyProtection="1">
      <alignment vertical="center" wrapText="1"/>
    </xf>
    <xf numFmtId="0" fontId="12" fillId="0" borderId="8" xfId="1" applyFont="1" applyBorder="1" applyAlignment="1" applyProtection="1">
      <alignment vertical="center" wrapText="1"/>
    </xf>
    <xf numFmtId="0" fontId="12" fillId="0" borderId="6" xfId="1" applyFont="1" applyBorder="1" applyAlignment="1" applyProtection="1">
      <alignment vertical="center" wrapText="1"/>
    </xf>
    <xf numFmtId="44" fontId="7" fillId="6" borderId="1" xfId="4" applyFont="1" applyFill="1" applyBorder="1" applyAlignment="1" applyProtection="1">
      <alignment horizontal="center" vertical="center" wrapText="1"/>
      <protection locked="0"/>
    </xf>
    <xf numFmtId="44" fontId="7" fillId="6" borderId="9" xfId="4"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14" fillId="4" borderId="1" xfId="0" applyFont="1" applyFill="1" applyBorder="1" applyAlignment="1" applyProtection="1">
      <alignment horizontal="center" vertical="center" wrapText="1"/>
    </xf>
    <xf numFmtId="44" fontId="14" fillId="4" borderId="1" xfId="0" applyNumberFormat="1" applyFont="1" applyFill="1" applyBorder="1" applyAlignment="1" applyProtection="1">
      <alignment horizontal="center" vertical="center" wrapText="1"/>
    </xf>
    <xf numFmtId="44" fontId="7" fillId="0" borderId="1" xfId="4" applyFont="1" applyFill="1" applyBorder="1" applyAlignment="1" applyProtection="1">
      <alignment horizontal="center" vertical="center" wrapText="1"/>
      <protection locked="0"/>
    </xf>
    <xf numFmtId="43" fontId="7" fillId="6" borderId="1" xfId="8" applyFont="1" applyFill="1" applyBorder="1" applyAlignment="1" applyProtection="1">
      <alignment horizontal="center" vertical="center" wrapText="1"/>
      <protection locked="0"/>
    </xf>
    <xf numFmtId="44" fontId="7" fillId="0" borderId="1" xfId="4" applyFont="1" applyFill="1" applyBorder="1" applyAlignment="1" applyProtection="1">
      <alignment horizontal="center" vertical="center" wrapText="1"/>
    </xf>
    <xf numFmtId="43" fontId="5" fillId="0" borderId="0" xfId="8" applyFont="1" applyFill="1" applyBorder="1" applyAlignment="1" applyProtection="1">
      <alignment horizontal="right"/>
    </xf>
    <xf numFmtId="43" fontId="8" fillId="2" borderId="1" xfId="8" applyFont="1" applyFill="1" applyBorder="1" applyAlignment="1" applyProtection="1">
      <alignment horizontal="center" vertical="center"/>
    </xf>
    <xf numFmtId="43" fontId="11" fillId="3" borderId="1" xfId="8" applyFont="1" applyFill="1" applyBorder="1" applyAlignment="1" applyProtection="1">
      <alignment horizontal="center" vertical="center" wrapText="1"/>
    </xf>
    <xf numFmtId="43" fontId="7" fillId="5" borderId="1" xfId="8" applyFont="1" applyFill="1" applyBorder="1" applyAlignment="1" applyProtection="1">
      <alignment horizontal="center" vertical="center" wrapText="1"/>
    </xf>
    <xf numFmtId="43" fontId="7" fillId="0" borderId="0" xfId="8" applyFont="1" applyBorder="1" applyAlignment="1" applyProtection="1">
      <alignment vertical="center"/>
    </xf>
    <xf numFmtId="43" fontId="0" fillId="0" borderId="0" xfId="8" applyFont="1" applyAlignment="1" applyProtection="1"/>
    <xf numFmtId="43" fontId="7" fillId="0" borderId="1" xfId="8" applyFont="1" applyFill="1" applyBorder="1" applyAlignment="1" applyProtection="1">
      <alignment horizontal="center" vertical="center" wrapText="1"/>
      <protection locked="0"/>
    </xf>
    <xf numFmtId="9" fontId="7" fillId="6" borderId="9" xfId="5" applyFont="1" applyFill="1" applyBorder="1" applyAlignment="1" applyProtection="1">
      <alignment horizontal="center" vertical="center" wrapText="1"/>
      <protection locked="0"/>
    </xf>
    <xf numFmtId="44" fontId="16" fillId="3" borderId="1" xfId="0" applyNumberFormat="1" applyFont="1" applyFill="1" applyBorder="1" applyAlignment="1" applyProtection="1">
      <alignment horizontal="center" vertical="center" wrapText="1"/>
    </xf>
    <xf numFmtId="165" fontId="7" fillId="6" borderId="1" xfId="5" applyNumberFormat="1" applyFont="1" applyFill="1" applyBorder="1" applyAlignment="1" applyProtection="1">
      <alignment horizontal="center" vertical="center" wrapText="1"/>
      <protection locked="0"/>
    </xf>
    <xf numFmtId="0" fontId="7" fillId="0" borderId="8" xfId="1" applyFont="1" applyBorder="1" applyAlignment="1" applyProtection="1">
      <alignment vertical="center" wrapText="1"/>
    </xf>
    <xf numFmtId="0" fontId="2" fillId="0" borderId="0" xfId="0" applyFont="1" applyAlignment="1" applyProtection="1"/>
    <xf numFmtId="0" fontId="17" fillId="0" borderId="0" xfId="0" applyFont="1" applyFill="1" applyBorder="1" applyAlignment="1" applyProtection="1"/>
    <xf numFmtId="0" fontId="7" fillId="0" borderId="1" xfId="8" applyNumberFormat="1" applyFont="1" applyFill="1" applyBorder="1" applyAlignment="1" applyProtection="1">
      <alignment horizontal="center" vertical="center" wrapText="1"/>
      <protection locked="0"/>
    </xf>
    <xf numFmtId="0" fontId="7" fillId="5" borderId="1" xfId="8" applyNumberFormat="1" applyFont="1" applyFill="1" applyBorder="1" applyAlignment="1" applyProtection="1">
      <alignment horizontal="center" vertical="center" wrapText="1"/>
    </xf>
    <xf numFmtId="0" fontId="7" fillId="3" borderId="1" xfId="8" applyNumberFormat="1" applyFont="1" applyFill="1" applyBorder="1" applyAlignment="1" applyProtection="1">
      <alignment horizontal="center" vertical="center" wrapText="1"/>
    </xf>
    <xf numFmtId="0" fontId="7" fillId="5" borderId="1" xfId="8" applyNumberFormat="1" applyFont="1" applyFill="1" applyBorder="1" applyAlignment="1" applyProtection="1">
      <alignment horizontal="center" vertical="center"/>
    </xf>
    <xf numFmtId="0" fontId="7" fillId="0" borderId="9" xfId="8" applyNumberFormat="1" applyFont="1" applyFill="1" applyBorder="1" applyAlignment="1" applyProtection="1">
      <alignment horizontal="center" vertical="center"/>
    </xf>
    <xf numFmtId="165" fontId="7" fillId="0" borderId="1" xfId="5" applyNumberFormat="1" applyFont="1" applyFill="1" applyBorder="1" applyAlignment="1" applyProtection="1">
      <alignment horizontal="right" vertical="center" wrapText="1"/>
      <protection locked="0"/>
    </xf>
    <xf numFmtId="44" fontId="7" fillId="0" borderId="1" xfId="8" applyNumberFormat="1" applyFont="1" applyFill="1" applyBorder="1" applyAlignment="1" applyProtection="1">
      <alignment horizontal="left" vertical="center" wrapText="1" indent="4"/>
      <protection locked="0"/>
    </xf>
    <xf numFmtId="0" fontId="17" fillId="0" borderId="21"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27"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7" fillId="0" borderId="2" xfId="2" applyFont="1" applyFill="1" applyBorder="1" applyAlignment="1" applyProtection="1">
      <alignment horizontal="left" vertical="center" wrapText="1"/>
    </xf>
    <xf numFmtId="0" fontId="7" fillId="0" borderId="3" xfId="2" applyFont="1" applyFill="1" applyBorder="1" applyAlignment="1" applyProtection="1">
      <alignment horizontal="left" vertical="center" wrapText="1"/>
    </xf>
    <xf numFmtId="0" fontId="13" fillId="4" borderId="1"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10" fillId="3" borderId="6" xfId="0" applyFont="1" applyFill="1" applyBorder="1" applyAlignment="1" applyProtection="1">
      <alignment horizontal="left" vertical="center" wrapText="1" indent="1"/>
    </xf>
    <xf numFmtId="0" fontId="10" fillId="3" borderId="7" xfId="0" applyFont="1" applyFill="1" applyBorder="1" applyAlignment="1" applyProtection="1">
      <alignment horizontal="left" vertical="center" wrapText="1" indent="1"/>
    </xf>
    <xf numFmtId="0" fontId="17" fillId="0" borderId="13" xfId="0" applyFont="1" applyFill="1" applyBorder="1" applyAlignment="1" applyProtection="1">
      <alignment horizontal="center" vertical="center" wrapText="1"/>
    </xf>
    <xf numFmtId="0" fontId="17" fillId="0" borderId="14"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Fill="1" applyBorder="1" applyAlignment="1" applyProtection="1">
      <alignment horizontal="center" vertical="center" wrapText="1"/>
    </xf>
    <xf numFmtId="0" fontId="17" fillId="0" borderId="18" xfId="0" applyFont="1" applyFill="1" applyBorder="1" applyAlignment="1" applyProtection="1">
      <alignment horizontal="center" vertical="center" wrapText="1"/>
    </xf>
    <xf numFmtId="0" fontId="17" fillId="0" borderId="19"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4" fillId="4" borderId="9" xfId="0" applyFont="1" applyFill="1" applyBorder="1" applyAlignment="1" applyProtection="1">
      <alignment horizontal="center" vertical="center" wrapText="1"/>
    </xf>
    <xf numFmtId="0" fontId="14" fillId="4" borderId="11" xfId="0" applyFont="1" applyFill="1" applyBorder="1" applyAlignment="1" applyProtection="1">
      <alignment horizontal="center" vertical="center" wrapText="1"/>
    </xf>
    <xf numFmtId="0" fontId="14" fillId="4" borderId="8" xfId="8" applyNumberFormat="1" applyFont="1" applyFill="1" applyBorder="1" applyAlignment="1" applyProtection="1">
      <alignment horizontal="center" vertical="center" wrapText="1"/>
    </xf>
    <xf numFmtId="0" fontId="14" fillId="4" borderId="6" xfId="8" applyNumberFormat="1" applyFont="1" applyFill="1" applyBorder="1" applyAlignment="1" applyProtection="1">
      <alignment horizontal="center" vertical="center" wrapText="1"/>
    </xf>
    <xf numFmtId="0" fontId="14" fillId="4" borderId="7" xfId="8" applyNumberFormat="1" applyFont="1" applyFill="1" applyBorder="1" applyAlignment="1" applyProtection="1">
      <alignment horizontal="center" vertical="center" wrapText="1"/>
    </xf>
    <xf numFmtId="0" fontId="14" fillId="4" borderId="1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center" vertical="center"/>
    </xf>
  </cellXfs>
  <cellStyles count="9">
    <cellStyle name="Milliers" xfId="8" builtinId="3"/>
    <cellStyle name="Milliers 2" xfId="7" xr:uid="{AE1E95A4-EC1F-4179-986E-59CA5DB5C3A5}"/>
    <cellStyle name="Monétaire" xfId="4" builtinId="4"/>
    <cellStyle name="Normal" xfId="0" builtinId="0"/>
    <cellStyle name="Normal 2" xfId="1" xr:uid="{00000000-0005-0000-0000-000002000000}"/>
    <cellStyle name="Normal 3" xfId="2" xr:uid="{00000000-0005-0000-0000-000003000000}"/>
    <cellStyle name="Normal 4" xfId="6" xr:uid="{FE538B47-3E64-40B7-80E5-67312FB775CD}"/>
    <cellStyle name="Normal_Lot 04 Plâtrerie FxPlafonds Carrelage" xfId="3"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4" name="Image 3">
          <a:extLst>
            <a:ext uri="{FF2B5EF4-FFF2-40B4-BE49-F238E27FC236}">
              <a16:creationId xmlns:a16="http://schemas.microsoft.com/office/drawing/2014/main" id="{41A3CA8A-CC4D-4E35-A293-A58377DC6E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486833"/>
          <a:ext cx="742785" cy="772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76B3ACA-6D78-443B-9F40-E6785495B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43656</xdr:colOff>
      <xdr:row>1</xdr:row>
      <xdr:rowOff>42333</xdr:rowOff>
    </xdr:from>
    <xdr:to>
      <xdr:col>1</xdr:col>
      <xdr:colOff>320774</xdr:colOff>
      <xdr:row>1</xdr:row>
      <xdr:rowOff>814916</xdr:rowOff>
    </xdr:to>
    <xdr:pic>
      <xdr:nvPicPr>
        <xdr:cNvPr id="2" name="Image 1">
          <a:extLst>
            <a:ext uri="{FF2B5EF4-FFF2-40B4-BE49-F238E27FC236}">
              <a16:creationId xmlns:a16="http://schemas.microsoft.com/office/drawing/2014/main" id="{23309735-2BB7-4147-9F92-104306FC9C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56" y="337608"/>
          <a:ext cx="743843" cy="7725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6"/>
  <sheetViews>
    <sheetView showZeros="0" tabSelected="1" view="pageBreakPreview" zoomScale="90" zoomScaleNormal="85" zoomScaleSheetLayoutView="90" workbookViewId="0">
      <selection activeCell="K48" sqref="K48"/>
    </sheetView>
  </sheetViews>
  <sheetFormatPr baseColWidth="10" defaultColWidth="11.42578125" defaultRowHeight="12.75" x14ac:dyDescent="0.2"/>
  <cols>
    <col min="1" max="1" width="7" style="17" customWidth="1"/>
    <col min="2" max="2" width="10.7109375" style="17" customWidth="1"/>
    <col min="3" max="3" width="65.5703125" style="64" customWidth="1"/>
    <col min="4" max="4" width="17.7109375" style="17" customWidth="1"/>
    <col min="5" max="5" width="35.5703125" style="17" customWidth="1"/>
    <col min="6" max="16384" width="11.42578125" style="17"/>
  </cols>
  <sheetData>
    <row r="1" spans="1:10" s="2" customFormat="1" ht="23.25" customHeight="1" thickBot="1" x14ac:dyDescent="0.25">
      <c r="A1" s="87" t="s">
        <v>55</v>
      </c>
      <c r="B1" s="87"/>
      <c r="C1" s="87"/>
      <c r="D1" s="88" t="s">
        <v>26</v>
      </c>
      <c r="E1" s="89"/>
      <c r="F1" s="1"/>
    </row>
    <row r="2" spans="1:10" s="2" customFormat="1" ht="66" customHeight="1" x14ac:dyDescent="0.4">
      <c r="A2" s="82" t="s">
        <v>20</v>
      </c>
      <c r="B2" s="83"/>
      <c r="C2" s="84"/>
      <c r="D2" s="35" t="s">
        <v>41</v>
      </c>
      <c r="E2" s="44"/>
      <c r="F2" s="1"/>
      <c r="G2" s="73" t="s">
        <v>59</v>
      </c>
      <c r="H2" s="74"/>
      <c r="I2" s="75"/>
      <c r="J2" s="65"/>
    </row>
    <row r="3" spans="1:10" ht="15" customHeight="1" x14ac:dyDescent="0.2">
      <c r="A3" s="12"/>
      <c r="B3" s="13"/>
      <c r="C3" s="13"/>
      <c r="D3" s="14"/>
      <c r="E3" s="18"/>
      <c r="G3" s="76"/>
      <c r="H3" s="77"/>
      <c r="I3" s="78"/>
    </row>
    <row r="4" spans="1:10" ht="20.100000000000001" customHeight="1" x14ac:dyDescent="0.2">
      <c r="A4" s="90" t="s">
        <v>1</v>
      </c>
      <c r="B4" s="91"/>
      <c r="C4" s="92"/>
      <c r="D4" s="28" t="s">
        <v>0</v>
      </c>
      <c r="E4" s="29" t="s">
        <v>2</v>
      </c>
      <c r="G4" s="76"/>
      <c r="H4" s="77"/>
      <c r="I4" s="78"/>
    </row>
    <row r="5" spans="1:10" ht="20.100000000000001" customHeight="1" x14ac:dyDescent="0.2">
      <c r="A5" s="93" t="s">
        <v>9</v>
      </c>
      <c r="B5" s="93"/>
      <c r="C5" s="94"/>
      <c r="D5" s="3"/>
      <c r="E5" s="16"/>
      <c r="G5" s="76"/>
      <c r="H5" s="77"/>
      <c r="I5" s="78"/>
    </row>
    <row r="6" spans="1:10" ht="20.100000000000001" customHeight="1" x14ac:dyDescent="0.2">
      <c r="A6" s="23"/>
      <c r="B6" s="24" t="s">
        <v>45</v>
      </c>
      <c r="C6" s="25"/>
      <c r="D6" s="26"/>
      <c r="E6" s="27"/>
      <c r="G6" s="76"/>
      <c r="H6" s="77"/>
      <c r="I6" s="78"/>
    </row>
    <row r="7" spans="1:10" ht="20.100000000000001" customHeight="1" x14ac:dyDescent="0.2">
      <c r="A7" s="33"/>
      <c r="B7" s="4"/>
      <c r="C7" s="63" t="s">
        <v>47</v>
      </c>
      <c r="D7" s="5" t="s">
        <v>0</v>
      </c>
      <c r="E7" s="44"/>
      <c r="G7" s="76"/>
      <c r="H7" s="77"/>
      <c r="I7" s="78"/>
    </row>
    <row r="8" spans="1:10" ht="20.100000000000001" customHeight="1" x14ac:dyDescent="0.2">
      <c r="A8" s="33"/>
      <c r="B8" s="4"/>
      <c r="C8" s="63" t="s">
        <v>48</v>
      </c>
      <c r="D8" s="5" t="s">
        <v>0</v>
      </c>
      <c r="E8" s="44"/>
      <c r="G8" s="76"/>
      <c r="H8" s="77"/>
      <c r="I8" s="78"/>
    </row>
    <row r="9" spans="1:10" ht="20.100000000000001" customHeight="1" x14ac:dyDescent="0.2">
      <c r="A9" s="33"/>
      <c r="B9" s="4"/>
      <c r="C9" s="63" t="s">
        <v>3</v>
      </c>
      <c r="D9" s="5" t="s">
        <v>0</v>
      </c>
      <c r="E9" s="44"/>
      <c r="G9" s="76"/>
      <c r="H9" s="77"/>
      <c r="I9" s="78"/>
    </row>
    <row r="10" spans="1:10" ht="20.100000000000001" customHeight="1" thickBot="1" x14ac:dyDescent="0.25">
      <c r="A10" s="33"/>
      <c r="B10" s="4"/>
      <c r="C10" s="63" t="s">
        <v>21</v>
      </c>
      <c r="D10" s="5" t="s">
        <v>0</v>
      </c>
      <c r="E10" s="44"/>
      <c r="G10" s="79"/>
      <c r="H10" s="80"/>
      <c r="I10" s="81"/>
    </row>
    <row r="11" spans="1:10" ht="20.100000000000001" customHeight="1" x14ac:dyDescent="0.2">
      <c r="A11" s="23"/>
      <c r="B11" s="24" t="s">
        <v>46</v>
      </c>
      <c r="C11" s="25"/>
      <c r="D11" s="26"/>
      <c r="E11" s="27"/>
    </row>
    <row r="12" spans="1:10" ht="20.100000000000001" customHeight="1" x14ac:dyDescent="0.2">
      <c r="A12" s="33"/>
      <c r="B12" s="4"/>
      <c r="C12" s="63" t="s">
        <v>4</v>
      </c>
      <c r="D12" s="5" t="s">
        <v>0</v>
      </c>
      <c r="E12" s="44"/>
    </row>
    <row r="13" spans="1:10" ht="20.100000000000001" customHeight="1" x14ac:dyDescent="0.2">
      <c r="A13" s="33"/>
      <c r="B13" s="4"/>
      <c r="C13" s="63" t="s">
        <v>5</v>
      </c>
      <c r="D13" s="5" t="s">
        <v>0</v>
      </c>
      <c r="E13" s="44"/>
    </row>
    <row r="14" spans="1:10" ht="20.100000000000001" customHeight="1" x14ac:dyDescent="0.2">
      <c r="A14" s="33"/>
      <c r="B14" s="4"/>
      <c r="C14" s="63" t="s">
        <v>6</v>
      </c>
      <c r="D14" s="5" t="s">
        <v>0</v>
      </c>
      <c r="E14" s="44"/>
    </row>
    <row r="15" spans="1:10" ht="20.100000000000001" customHeight="1" x14ac:dyDescent="0.2">
      <c r="A15" s="33"/>
      <c r="B15" s="4"/>
      <c r="C15" s="63" t="s">
        <v>22</v>
      </c>
      <c r="D15" s="5" t="s">
        <v>0</v>
      </c>
      <c r="E15" s="44"/>
    </row>
    <row r="16" spans="1:10" ht="20.100000000000001" customHeight="1" x14ac:dyDescent="0.2">
      <c r="A16" s="23"/>
      <c r="B16" s="24" t="s">
        <v>24</v>
      </c>
      <c r="C16" s="25"/>
      <c r="D16" s="26"/>
      <c r="E16" s="27"/>
    </row>
    <row r="17" spans="1:5" ht="20.100000000000001" customHeight="1" x14ac:dyDescent="0.2">
      <c r="A17" s="33"/>
      <c r="B17" s="4"/>
      <c r="C17" s="34" t="s">
        <v>25</v>
      </c>
      <c r="D17" s="5" t="s">
        <v>25</v>
      </c>
      <c r="E17" s="44"/>
    </row>
    <row r="18" spans="1:5" ht="20.100000000000001" customHeight="1" x14ac:dyDescent="0.2">
      <c r="A18" s="37" t="s">
        <v>10</v>
      </c>
      <c r="B18" s="6"/>
      <c r="C18" s="7"/>
      <c r="D18" s="3"/>
      <c r="E18" s="15"/>
    </row>
    <row r="19" spans="1:5" ht="20.100000000000001" customHeight="1" x14ac:dyDescent="0.2">
      <c r="A19" s="23"/>
      <c r="B19" s="24" t="str">
        <f>B6</f>
        <v>Bâtiment d'habitation, y compris commerces en RDC</v>
      </c>
      <c r="C19" s="25"/>
      <c r="D19" s="26"/>
      <c r="E19" s="27"/>
    </row>
    <row r="20" spans="1:5" ht="20.100000000000001" customHeight="1" x14ac:dyDescent="0.2">
      <c r="A20" s="33"/>
      <c r="B20" s="4"/>
      <c r="C20" s="34" t="str">
        <f>C7</f>
        <v>jusqu'à 150 m²</v>
      </c>
      <c r="D20" s="5" t="s">
        <v>0</v>
      </c>
      <c r="E20" s="44"/>
    </row>
    <row r="21" spans="1:5" ht="20.100000000000001" customHeight="1" x14ac:dyDescent="0.2">
      <c r="A21" s="33"/>
      <c r="B21" s="4"/>
      <c r="C21" s="34" t="str">
        <f t="shared" ref="C21:C23" si="0">C8</f>
        <v>de 151 m² à 300 m²</v>
      </c>
      <c r="D21" s="5" t="s">
        <v>0</v>
      </c>
      <c r="E21" s="44"/>
    </row>
    <row r="22" spans="1:5" ht="20.100000000000001" customHeight="1" x14ac:dyDescent="0.2">
      <c r="A22" s="33"/>
      <c r="B22" s="4"/>
      <c r="C22" s="34" t="str">
        <f t="shared" si="0"/>
        <v>de 301 m² à 1000 m²</v>
      </c>
      <c r="D22" s="5" t="s">
        <v>0</v>
      </c>
      <c r="E22" s="44"/>
    </row>
    <row r="23" spans="1:5" ht="20.100000000000001" customHeight="1" x14ac:dyDescent="0.2">
      <c r="A23" s="33"/>
      <c r="B23" s="4"/>
      <c r="C23" s="34" t="str">
        <f t="shared" si="0"/>
        <v>par tranche de 1000 m² supplémentaire</v>
      </c>
      <c r="D23" s="5" t="s">
        <v>0</v>
      </c>
      <c r="E23" s="44"/>
    </row>
    <row r="24" spans="1:5" ht="20.100000000000001" customHeight="1" x14ac:dyDescent="0.2">
      <c r="A24" s="23"/>
      <c r="B24" s="24" t="str">
        <f>B11</f>
        <v>Bâtiment d'activités ou industriel ou agricole</v>
      </c>
      <c r="C24" s="25"/>
      <c r="D24" s="26"/>
      <c r="E24" s="27"/>
    </row>
    <row r="25" spans="1:5" ht="20.100000000000001" customHeight="1" x14ac:dyDescent="0.2">
      <c r="A25" s="33"/>
      <c r="B25" s="4"/>
      <c r="C25" s="34" t="str">
        <f>C12</f>
        <v>jusqu'à 500 m²</v>
      </c>
      <c r="D25" s="5" t="s">
        <v>0</v>
      </c>
      <c r="E25" s="44"/>
    </row>
    <row r="26" spans="1:5" ht="20.100000000000001" customHeight="1" x14ac:dyDescent="0.2">
      <c r="A26" s="33"/>
      <c r="B26" s="4"/>
      <c r="C26" s="34" t="str">
        <f t="shared" ref="C26:C28" si="1">C13</f>
        <v>de 501 m² à 1500 m²</v>
      </c>
      <c r="D26" s="5" t="s">
        <v>0</v>
      </c>
      <c r="E26" s="44"/>
    </row>
    <row r="27" spans="1:5" ht="20.100000000000001" customHeight="1" x14ac:dyDescent="0.2">
      <c r="A27" s="33"/>
      <c r="B27" s="4"/>
      <c r="C27" s="34" t="str">
        <f t="shared" si="1"/>
        <v>de 1501 m² à 3000 m²</v>
      </c>
      <c r="D27" s="5" t="s">
        <v>0</v>
      </c>
      <c r="E27" s="44"/>
    </row>
    <row r="28" spans="1:5" ht="20.100000000000001" customHeight="1" x14ac:dyDescent="0.2">
      <c r="A28" s="33"/>
      <c r="B28" s="4"/>
      <c r="C28" s="34" t="str">
        <f t="shared" si="1"/>
        <v>par tranche de 2000 m² supplémentaire</v>
      </c>
      <c r="D28" s="5" t="s">
        <v>0</v>
      </c>
      <c r="E28" s="44"/>
    </row>
    <row r="29" spans="1:5" ht="20.100000000000001" customHeight="1" x14ac:dyDescent="0.2">
      <c r="A29" s="93" t="s">
        <v>11</v>
      </c>
      <c r="B29" s="93"/>
      <c r="C29" s="94"/>
      <c r="D29" s="3"/>
      <c r="E29" s="15"/>
    </row>
    <row r="30" spans="1:5" ht="20.100000000000001" customHeight="1" x14ac:dyDescent="0.2">
      <c r="A30" s="23"/>
      <c r="B30" s="24" t="str">
        <f>B6</f>
        <v>Bâtiment d'habitation, y compris commerces en RDC</v>
      </c>
      <c r="C30" s="25"/>
      <c r="D30" s="26"/>
      <c r="E30" s="27"/>
    </row>
    <row r="31" spans="1:5" ht="20.100000000000001" customHeight="1" x14ac:dyDescent="0.2">
      <c r="A31" s="33"/>
      <c r="B31" s="4"/>
      <c r="C31" s="34" t="str">
        <f>C7</f>
        <v>jusqu'à 150 m²</v>
      </c>
      <c r="D31" s="5" t="s">
        <v>0</v>
      </c>
      <c r="E31" s="44"/>
    </row>
    <row r="32" spans="1:5" ht="20.100000000000001" customHeight="1" x14ac:dyDescent="0.2">
      <c r="A32" s="33"/>
      <c r="B32" s="4"/>
      <c r="C32" s="34" t="str">
        <f t="shared" ref="C32:C34" si="2">C8</f>
        <v>de 151 m² à 300 m²</v>
      </c>
      <c r="D32" s="5" t="s">
        <v>0</v>
      </c>
      <c r="E32" s="44"/>
    </row>
    <row r="33" spans="1:5" ht="20.100000000000001" customHeight="1" x14ac:dyDescent="0.2">
      <c r="A33" s="33"/>
      <c r="B33" s="4"/>
      <c r="C33" s="34" t="str">
        <f t="shared" si="2"/>
        <v>de 301 m² à 1000 m²</v>
      </c>
      <c r="D33" s="5" t="s">
        <v>0</v>
      </c>
      <c r="E33" s="44"/>
    </row>
    <row r="34" spans="1:5" ht="20.100000000000001" customHeight="1" x14ac:dyDescent="0.2">
      <c r="A34" s="33"/>
      <c r="B34" s="4"/>
      <c r="C34" s="34" t="str">
        <f t="shared" si="2"/>
        <v>par tranche de 1000 m² supplémentaire</v>
      </c>
      <c r="D34" s="5" t="s">
        <v>0</v>
      </c>
      <c r="E34" s="44"/>
    </row>
    <row r="35" spans="1:5" ht="20.100000000000001" customHeight="1" x14ac:dyDescent="0.2">
      <c r="A35" s="23"/>
      <c r="B35" s="24" t="str">
        <f>B11</f>
        <v>Bâtiment d'activités ou industriel ou agricole</v>
      </c>
      <c r="C35" s="25"/>
      <c r="D35" s="26"/>
      <c r="E35" s="27"/>
    </row>
    <row r="36" spans="1:5" ht="20.100000000000001" customHeight="1" x14ac:dyDescent="0.2">
      <c r="A36" s="33"/>
      <c r="B36" s="4"/>
      <c r="C36" s="34" t="str">
        <f>C25</f>
        <v>jusqu'à 500 m²</v>
      </c>
      <c r="D36" s="5" t="s">
        <v>0</v>
      </c>
      <c r="E36" s="44"/>
    </row>
    <row r="37" spans="1:5" ht="20.100000000000001" customHeight="1" x14ac:dyDescent="0.2">
      <c r="A37" s="33"/>
      <c r="B37" s="4"/>
      <c r="C37" s="34" t="str">
        <f t="shared" ref="C37:C39" si="3">C26</f>
        <v>de 501 m² à 1500 m²</v>
      </c>
      <c r="D37" s="5" t="s">
        <v>0</v>
      </c>
      <c r="E37" s="44"/>
    </row>
    <row r="38" spans="1:5" ht="20.100000000000001" customHeight="1" x14ac:dyDescent="0.2">
      <c r="A38" s="33"/>
      <c r="B38" s="4"/>
      <c r="C38" s="34" t="str">
        <f t="shared" si="3"/>
        <v>de 1501 m² à 3000 m²</v>
      </c>
      <c r="D38" s="5" t="s">
        <v>0</v>
      </c>
      <c r="E38" s="44"/>
    </row>
    <row r="39" spans="1:5" ht="20.100000000000001" customHeight="1" x14ac:dyDescent="0.2">
      <c r="A39" s="33"/>
      <c r="B39" s="4"/>
      <c r="C39" s="34" t="str">
        <f t="shared" si="3"/>
        <v>par tranche de 2000 m² supplémentaire</v>
      </c>
      <c r="D39" s="5" t="s">
        <v>0</v>
      </c>
      <c r="E39" s="44"/>
    </row>
    <row r="40" spans="1:5" ht="20.100000000000001" customHeight="1" x14ac:dyDescent="0.2">
      <c r="A40" s="37" t="s">
        <v>12</v>
      </c>
      <c r="B40" s="8"/>
      <c r="C40" s="9"/>
      <c r="D40" s="3"/>
      <c r="E40" s="15"/>
    </row>
    <row r="41" spans="1:5" ht="20.100000000000001" customHeight="1" x14ac:dyDescent="0.2">
      <c r="A41" s="23"/>
      <c r="B41" s="24" t="s">
        <v>13</v>
      </c>
      <c r="C41" s="25"/>
      <c r="D41" s="26"/>
      <c r="E41" s="27"/>
    </row>
    <row r="42" spans="1:5" ht="20.100000000000001" customHeight="1" x14ac:dyDescent="0.2">
      <c r="A42" s="38"/>
      <c r="B42" s="39"/>
      <c r="C42" s="38" t="s">
        <v>34</v>
      </c>
      <c r="D42" s="32" t="s">
        <v>23</v>
      </c>
      <c r="E42" s="45"/>
    </row>
    <row r="43" spans="1:5" ht="20.100000000000001" customHeight="1" x14ac:dyDescent="0.2">
      <c r="A43" s="38"/>
      <c r="B43" s="39"/>
      <c r="C43" s="38" t="s">
        <v>35</v>
      </c>
      <c r="D43" s="32" t="s">
        <v>23</v>
      </c>
      <c r="E43" s="45"/>
    </row>
    <row r="44" spans="1:5" ht="20.100000000000001" customHeight="1" x14ac:dyDescent="0.2">
      <c r="A44" s="23"/>
      <c r="B44" s="24" t="s">
        <v>14</v>
      </c>
      <c r="C44" s="25"/>
      <c r="D44" s="26"/>
      <c r="E44" s="26"/>
    </row>
    <row r="45" spans="1:5" ht="56.25" customHeight="1" x14ac:dyDescent="0.2">
      <c r="A45" s="85" t="s">
        <v>60</v>
      </c>
      <c r="B45" s="85"/>
      <c r="C45" s="85"/>
      <c r="D45" s="86"/>
      <c r="E45" s="31"/>
    </row>
    <row r="46" spans="1:5" ht="20.100000000000001" customHeight="1" x14ac:dyDescent="0.2">
      <c r="A46" s="41"/>
      <c r="B46" s="40"/>
      <c r="C46" s="40" t="s">
        <v>57</v>
      </c>
      <c r="D46" s="32" t="s">
        <v>19</v>
      </c>
      <c r="E46" s="36"/>
    </row>
    <row r="47" spans="1:5" ht="20.100000000000001" customHeight="1" x14ac:dyDescent="0.2">
      <c r="A47" s="41"/>
      <c r="B47" s="40"/>
      <c r="C47" s="40" t="s">
        <v>58</v>
      </c>
      <c r="D47" s="10" t="s">
        <v>56</v>
      </c>
      <c r="E47" s="60"/>
    </row>
    <row r="48" spans="1:5" ht="20.100000000000001" customHeight="1" x14ac:dyDescent="0.2">
      <c r="A48" s="23"/>
      <c r="B48" s="24" t="s">
        <v>15</v>
      </c>
      <c r="C48" s="25"/>
      <c r="D48" s="26"/>
      <c r="E48" s="27"/>
    </row>
    <row r="49" spans="1:5" s="30" customFormat="1" ht="20.100000000000001" customHeight="1" x14ac:dyDescent="0.2">
      <c r="A49" s="38"/>
      <c r="B49" s="39"/>
      <c r="C49" s="38" t="s">
        <v>16</v>
      </c>
      <c r="D49" s="5" t="s">
        <v>0</v>
      </c>
      <c r="E49" s="45"/>
    </row>
    <row r="50" spans="1:5" ht="20.100000000000001" customHeight="1" x14ac:dyDescent="0.2">
      <c r="A50" s="38"/>
      <c r="B50" s="39"/>
      <c r="C50" s="38" t="s">
        <v>17</v>
      </c>
      <c r="D50" s="5" t="s">
        <v>0</v>
      </c>
      <c r="E50" s="45"/>
    </row>
    <row r="51" spans="1:5" s="30" customFormat="1" ht="20.100000000000001" customHeight="1" x14ac:dyDescent="0.2">
      <c r="A51" s="37" t="s">
        <v>8</v>
      </c>
      <c r="B51" s="8"/>
      <c r="C51" s="9"/>
      <c r="D51" s="3"/>
      <c r="E51" s="16"/>
    </row>
    <row r="52" spans="1:5" s="30" customFormat="1" ht="20.100000000000001" customHeight="1" x14ac:dyDescent="0.2">
      <c r="A52" s="42"/>
      <c r="B52" s="43"/>
      <c r="C52" s="63" t="s">
        <v>27</v>
      </c>
      <c r="D52" s="11" t="s">
        <v>56</v>
      </c>
      <c r="E52" s="60"/>
    </row>
    <row r="53" spans="1:5" s="30" customFormat="1" ht="20.100000000000001" customHeight="1" x14ac:dyDescent="0.2">
      <c r="A53" s="37" t="s">
        <v>18</v>
      </c>
      <c r="B53" s="8"/>
      <c r="C53" s="9"/>
      <c r="D53" s="3"/>
      <c r="E53" s="16"/>
    </row>
    <row r="54" spans="1:5" ht="20.100000000000001" customHeight="1" x14ac:dyDescent="0.2">
      <c r="A54" s="42"/>
      <c r="B54" s="43"/>
      <c r="C54" s="63" t="s">
        <v>44</v>
      </c>
      <c r="D54" s="11" t="s">
        <v>56</v>
      </c>
      <c r="E54" s="62"/>
    </row>
    <row r="55" spans="1:5" ht="20.100000000000001" customHeight="1" x14ac:dyDescent="0.2">
      <c r="A55" s="42"/>
      <c r="B55" s="43"/>
      <c r="C55" s="63" t="s">
        <v>43</v>
      </c>
      <c r="D55" s="11" t="s">
        <v>56</v>
      </c>
      <c r="E55" s="62"/>
    </row>
    <row r="56" spans="1:5" ht="30" customHeight="1" x14ac:dyDescent="0.2">
      <c r="A56" s="19"/>
      <c r="B56" s="20"/>
      <c r="C56" s="20"/>
      <c r="D56" s="21"/>
      <c r="E56" s="22"/>
    </row>
  </sheetData>
  <sheetProtection password="C99F" sheet="1" objects="1" scenarios="1"/>
  <mergeCells count="8">
    <mergeCell ref="G2:I10"/>
    <mergeCell ref="A2:C2"/>
    <mergeCell ref="A45:D45"/>
    <mergeCell ref="A1:C1"/>
    <mergeCell ref="D1:E1"/>
    <mergeCell ref="A4:C4"/>
    <mergeCell ref="A29:C29"/>
    <mergeCell ref="A5:C5"/>
  </mergeCells>
  <dataValidations count="2">
    <dataValidation type="decimal" allowBlank="1" showInputMessage="1" showErrorMessage="1" sqref="E54:E55" xr:uid="{264CB55C-A8AB-41C2-BD85-951C40327D99}">
      <formula1>0</formula1>
      <formula2>0.15</formula2>
    </dataValidation>
    <dataValidation type="decimal" operator="lessThanOrEqual" allowBlank="1" showInputMessage="1" showErrorMessage="1" sqref="E47" xr:uid="{5BEB2CBF-5A62-4936-B438-1DAB1DC7462A}">
      <formula1>0.5</formula1>
    </dataValidation>
  </dataValidations>
  <printOptions horizontalCentered="1" verticalCentered="1"/>
  <pageMargins left="0.39370078740157483" right="0.39370078740157483" top="0.39370078740157483" bottom="0.39370078740157483" header="0" footer="0.19685039370078741"/>
  <pageSetup paperSize="9" scale="66" orientation="portrait" r:id="rId1"/>
  <headerFooter alignWithMargins="0"/>
  <rowBreaks count="1" manualBreakCount="1">
    <brk id="3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C6321-FCE5-487D-A94F-595047DF5713}">
  <sheetPr>
    <pageSetUpPr fitToPage="1"/>
  </sheetPr>
  <dimension ref="A1:Q39"/>
  <sheetViews>
    <sheetView showZeros="0" view="pageBreakPreview" zoomScale="90" zoomScaleNormal="85" zoomScaleSheetLayoutView="90" workbookViewId="0">
      <selection activeCell="O2" sqref="O2:Q9"/>
    </sheetView>
  </sheetViews>
  <sheetFormatPr baseColWidth="10" defaultColWidth="11.42578125" defaultRowHeight="12.75" x14ac:dyDescent="0.2"/>
  <cols>
    <col min="1" max="1" width="7" style="17" customWidth="1"/>
    <col min="2" max="2" width="10.7109375" style="17" customWidth="1"/>
    <col min="3" max="3" width="56" style="17" customWidth="1"/>
    <col min="4" max="4" width="13.85546875" style="17" customWidth="1"/>
    <col min="5" max="5" width="29.5703125" style="17" customWidth="1"/>
    <col min="6" max="6" width="13.42578125" style="17" bestFit="1" customWidth="1"/>
    <col min="7" max="7" width="14.5703125" style="17" bestFit="1" customWidth="1"/>
    <col min="8" max="8" width="13.42578125" style="17" bestFit="1" customWidth="1"/>
    <col min="9" max="9" width="14.5703125" style="17" bestFit="1" customWidth="1"/>
    <col min="10" max="10" width="13.42578125" style="17" bestFit="1" customWidth="1"/>
    <col min="11" max="11" width="14.5703125" style="17" bestFit="1" customWidth="1"/>
    <col min="12" max="12" width="14.7109375" style="17" customWidth="1"/>
    <col min="13" max="13" width="16.85546875" style="17" customWidth="1"/>
    <col min="14" max="16384" width="11.42578125" style="17"/>
  </cols>
  <sheetData>
    <row r="1" spans="1:17" s="2" customFormat="1" ht="36.75" customHeight="1" thickBot="1" x14ac:dyDescent="0.25">
      <c r="A1" s="87" t="str">
        <f>BPU!A1:C1</f>
        <v>Marché 2025-35</v>
      </c>
      <c r="B1" s="87"/>
      <c r="C1" s="87"/>
      <c r="D1" s="103" t="s">
        <v>37</v>
      </c>
      <c r="E1" s="103"/>
      <c r="F1" s="82" t="s">
        <v>28</v>
      </c>
      <c r="G1" s="83"/>
      <c r="H1" s="82" t="s">
        <v>31</v>
      </c>
      <c r="I1" s="83"/>
      <c r="J1" s="82" t="s">
        <v>32</v>
      </c>
      <c r="K1" s="83"/>
      <c r="L1" s="82" t="s">
        <v>33</v>
      </c>
      <c r="M1" s="83"/>
    </row>
    <row r="2" spans="1:17" s="2" customFormat="1" ht="66" customHeight="1" x14ac:dyDescent="0.2">
      <c r="A2" s="103" t="str">
        <f>BPU!A2:C2</f>
        <v>Lot 1
Haute Garonne (31), Gers (32), Hautes Pyrénées (65)
Diagnostics Structure et couverture</v>
      </c>
      <c r="B2" s="103"/>
      <c r="C2" s="103"/>
      <c r="D2" s="46" t="str">
        <f>BPU!D2</f>
        <v>Candidat</v>
      </c>
      <c r="E2" s="48">
        <f>BPU!E2</f>
        <v>0</v>
      </c>
      <c r="F2" s="48" t="s">
        <v>29</v>
      </c>
      <c r="G2" s="48" t="s">
        <v>30</v>
      </c>
      <c r="H2" s="48" t="s">
        <v>29</v>
      </c>
      <c r="I2" s="48" t="s">
        <v>30</v>
      </c>
      <c r="J2" s="48" t="s">
        <v>29</v>
      </c>
      <c r="K2" s="48" t="s">
        <v>30</v>
      </c>
      <c r="L2" s="104" t="s">
        <v>52</v>
      </c>
      <c r="M2" s="104" t="s">
        <v>49</v>
      </c>
      <c r="O2" s="95" t="s">
        <v>59</v>
      </c>
      <c r="P2" s="96"/>
      <c r="Q2" s="97"/>
    </row>
    <row r="3" spans="1:17" s="2" customFormat="1" ht="36" customHeight="1" x14ac:dyDescent="0.2">
      <c r="A3" s="103"/>
      <c r="B3" s="103"/>
      <c r="C3" s="103"/>
      <c r="D3" s="82" t="s">
        <v>51</v>
      </c>
      <c r="E3" s="84"/>
      <c r="F3" s="49">
        <f>BPU!$E$42</f>
        <v>0</v>
      </c>
      <c r="G3" s="49">
        <f>BPU!$E$43</f>
        <v>0</v>
      </c>
      <c r="H3" s="49">
        <f>BPU!$E$42</f>
        <v>0</v>
      </c>
      <c r="I3" s="49">
        <f>BPU!$E$43</f>
        <v>0</v>
      </c>
      <c r="J3" s="49">
        <f>BPU!$E$42</f>
        <v>0</v>
      </c>
      <c r="K3" s="49">
        <f>BPU!$E$43</f>
        <v>0</v>
      </c>
      <c r="L3" s="105"/>
      <c r="M3" s="105"/>
      <c r="O3" s="98"/>
      <c r="P3" s="77"/>
      <c r="Q3" s="99"/>
    </row>
    <row r="4" spans="1:17" ht="15" customHeight="1" x14ac:dyDescent="0.2">
      <c r="A4" s="12"/>
      <c r="B4" s="13"/>
      <c r="C4" s="13"/>
      <c r="D4" s="14"/>
      <c r="E4" s="18"/>
      <c r="F4" s="18"/>
      <c r="G4" s="18"/>
      <c r="H4" s="18"/>
      <c r="I4" s="18"/>
      <c r="J4" s="18"/>
      <c r="K4" s="18"/>
      <c r="L4" s="18"/>
      <c r="M4" s="18"/>
      <c r="O4" s="98"/>
      <c r="P4" s="77"/>
      <c r="Q4" s="99"/>
    </row>
    <row r="5" spans="1:17" ht="20.100000000000001" customHeight="1" x14ac:dyDescent="0.2">
      <c r="A5" s="90" t="s">
        <v>1</v>
      </c>
      <c r="B5" s="91"/>
      <c r="C5" s="92"/>
      <c r="D5" s="28" t="s">
        <v>0</v>
      </c>
      <c r="E5" s="29" t="s">
        <v>50</v>
      </c>
      <c r="F5" s="90" t="s">
        <v>36</v>
      </c>
      <c r="G5" s="91"/>
      <c r="H5" s="90" t="s">
        <v>36</v>
      </c>
      <c r="I5" s="91"/>
      <c r="J5" s="90" t="s">
        <v>36</v>
      </c>
      <c r="K5" s="91"/>
      <c r="L5" s="29" t="s">
        <v>53</v>
      </c>
      <c r="M5" s="47" t="s">
        <v>54</v>
      </c>
      <c r="O5" s="98"/>
      <c r="P5" s="77"/>
      <c r="Q5" s="99"/>
    </row>
    <row r="6" spans="1:17" ht="20.100000000000001" customHeight="1" x14ac:dyDescent="0.2">
      <c r="A6" s="93" t="str">
        <f>BPU!A5</f>
        <v>Elément de mission 1: Diagnostic</v>
      </c>
      <c r="B6" s="93"/>
      <c r="C6" s="94"/>
      <c r="D6" s="3"/>
      <c r="E6" s="16"/>
      <c r="F6" s="16"/>
      <c r="G6" s="16"/>
      <c r="H6" s="16"/>
      <c r="I6" s="16"/>
      <c r="J6" s="16"/>
      <c r="K6" s="16"/>
      <c r="L6" s="16"/>
      <c r="M6" s="16"/>
      <c r="O6" s="98"/>
      <c r="P6" s="77"/>
      <c r="Q6" s="99"/>
    </row>
    <row r="7" spans="1:17" ht="20.100000000000001" customHeight="1" x14ac:dyDescent="0.2">
      <c r="A7" s="23"/>
      <c r="B7" s="24" t="str">
        <f>BPU!B6</f>
        <v>Bâtiment d'habitation, y compris commerces en RDC</v>
      </c>
      <c r="C7" s="25"/>
      <c r="D7" s="26"/>
      <c r="E7" s="27"/>
      <c r="F7" s="27"/>
      <c r="G7" s="27"/>
      <c r="H7" s="27"/>
      <c r="I7" s="27"/>
      <c r="J7" s="27"/>
      <c r="K7" s="27"/>
      <c r="L7" s="27"/>
      <c r="M7" s="27"/>
      <c r="O7" s="98"/>
      <c r="P7" s="77"/>
      <c r="Q7" s="99"/>
    </row>
    <row r="8" spans="1:17" ht="20.100000000000001" customHeight="1" x14ac:dyDescent="0.2">
      <c r="A8" s="33"/>
      <c r="B8" s="4"/>
      <c r="C8" s="34" t="str">
        <f>BPU!C7</f>
        <v>jusqu'à 150 m²</v>
      </c>
      <c r="D8" s="5" t="s">
        <v>0</v>
      </c>
      <c r="E8" s="52">
        <f>BPU!E7</f>
        <v>0</v>
      </c>
      <c r="F8" s="51"/>
      <c r="G8" s="51"/>
      <c r="H8" s="51"/>
      <c r="I8" s="51"/>
      <c r="J8" s="51"/>
      <c r="K8" s="51"/>
      <c r="L8" s="52">
        <f t="shared" ref="L8:L11" si="0">F8*$F$3+G8*$G$3+H8*$H$3+I8*$I$3+J8*$J$3+K8*$K$3</f>
        <v>0</v>
      </c>
      <c r="M8" s="52" t="str">
        <f>IF(ABS(E8-L8)&gt;0.05*E8,"ATTENTION","OK")</f>
        <v>OK</v>
      </c>
      <c r="O8" s="98"/>
      <c r="P8" s="77"/>
      <c r="Q8" s="99"/>
    </row>
    <row r="9" spans="1:17" ht="20.100000000000001" customHeight="1" thickBot="1" x14ac:dyDescent="0.25">
      <c r="A9" s="33"/>
      <c r="B9" s="4"/>
      <c r="C9" s="34" t="str">
        <f>BPU!C8</f>
        <v>de 151 m² à 300 m²</v>
      </c>
      <c r="D9" s="5" t="s">
        <v>0</v>
      </c>
      <c r="E9" s="52">
        <f>BPU!E8</f>
        <v>0</v>
      </c>
      <c r="F9" s="51"/>
      <c r="G9" s="51"/>
      <c r="H9" s="51"/>
      <c r="I9" s="51"/>
      <c r="J9" s="51"/>
      <c r="K9" s="51"/>
      <c r="L9" s="52">
        <f t="shared" si="0"/>
        <v>0</v>
      </c>
      <c r="M9" s="52" t="str">
        <f t="shared" ref="M9:M11" si="1">IF(E9=L9,"OK","ATTENTION")</f>
        <v>OK</v>
      </c>
      <c r="O9" s="100"/>
      <c r="P9" s="101"/>
      <c r="Q9" s="102"/>
    </row>
    <row r="10" spans="1:17" ht="20.100000000000001" customHeight="1" x14ac:dyDescent="0.2">
      <c r="A10" s="33"/>
      <c r="B10" s="4"/>
      <c r="C10" s="34" t="str">
        <f>BPU!C9</f>
        <v>de 301 m² à 1000 m²</v>
      </c>
      <c r="D10" s="5" t="s">
        <v>0</v>
      </c>
      <c r="E10" s="52">
        <f>BPU!E9</f>
        <v>0</v>
      </c>
      <c r="F10" s="51"/>
      <c r="G10" s="51"/>
      <c r="H10" s="51"/>
      <c r="I10" s="51"/>
      <c r="J10" s="51"/>
      <c r="K10" s="51"/>
      <c r="L10" s="52">
        <f t="shared" si="0"/>
        <v>0</v>
      </c>
      <c r="M10" s="52" t="str">
        <f t="shared" si="1"/>
        <v>OK</v>
      </c>
    </row>
    <row r="11" spans="1:17" ht="20.100000000000001" customHeight="1" x14ac:dyDescent="0.2">
      <c r="A11" s="33"/>
      <c r="B11" s="4"/>
      <c r="C11" s="34" t="str">
        <f>BPU!C10</f>
        <v>par tranche de 1000 m² supplémentaire</v>
      </c>
      <c r="D11" s="5" t="s">
        <v>0</v>
      </c>
      <c r="E11" s="52">
        <f>BPU!E10</f>
        <v>0</v>
      </c>
      <c r="F11" s="51"/>
      <c r="G11" s="51"/>
      <c r="H11" s="51"/>
      <c r="I11" s="51"/>
      <c r="J11" s="51"/>
      <c r="K11" s="51"/>
      <c r="L11" s="52">
        <f t="shared" si="0"/>
        <v>0</v>
      </c>
      <c r="M11" s="52" t="str">
        <f t="shared" si="1"/>
        <v>OK</v>
      </c>
    </row>
    <row r="12" spans="1:17" ht="20.100000000000001" customHeight="1" x14ac:dyDescent="0.2">
      <c r="A12" s="23"/>
      <c r="B12" s="24" t="str">
        <f>BPU!B11</f>
        <v>Bâtiment d'activités ou industriel ou agricole</v>
      </c>
      <c r="C12" s="25"/>
      <c r="D12" s="26"/>
      <c r="E12" s="27"/>
      <c r="F12" s="27"/>
      <c r="G12" s="27"/>
      <c r="H12" s="27"/>
      <c r="I12" s="27"/>
      <c r="J12" s="27"/>
      <c r="K12" s="27"/>
      <c r="L12" s="27"/>
      <c r="M12" s="27"/>
    </row>
    <row r="13" spans="1:17" ht="20.100000000000001" customHeight="1" x14ac:dyDescent="0.2">
      <c r="A13" s="33"/>
      <c r="B13" s="4"/>
      <c r="C13" s="34" t="str">
        <f>BPU!C12</f>
        <v>jusqu'à 500 m²</v>
      </c>
      <c r="D13" s="5" t="s">
        <v>0</v>
      </c>
      <c r="E13" s="52">
        <f>BPU!E12</f>
        <v>0</v>
      </c>
      <c r="F13" s="51"/>
      <c r="G13" s="51"/>
      <c r="H13" s="51"/>
      <c r="I13" s="51"/>
      <c r="J13" s="51"/>
      <c r="K13" s="51"/>
      <c r="L13" s="52">
        <f t="shared" ref="L13:L16" si="2">F13*$F$3+G13*$G$3+H13*$H$3+I13*$I$3+J13*$J$3+K13*$K$3</f>
        <v>0</v>
      </c>
      <c r="M13" s="52" t="str">
        <f t="shared" ref="M13:M16" si="3">IF(E13=L13,"OK","ATTENTION")</f>
        <v>OK</v>
      </c>
    </row>
    <row r="14" spans="1:17" ht="20.100000000000001" customHeight="1" x14ac:dyDescent="0.2">
      <c r="A14" s="33"/>
      <c r="B14" s="4"/>
      <c r="C14" s="34" t="str">
        <f>BPU!C13</f>
        <v>de 501 m² à 1500 m²</v>
      </c>
      <c r="D14" s="5" t="s">
        <v>0</v>
      </c>
      <c r="E14" s="52">
        <f>BPU!E13</f>
        <v>0</v>
      </c>
      <c r="F14" s="51"/>
      <c r="G14" s="51"/>
      <c r="H14" s="51"/>
      <c r="I14" s="51"/>
      <c r="J14" s="51"/>
      <c r="K14" s="51"/>
      <c r="L14" s="52">
        <f t="shared" si="2"/>
        <v>0</v>
      </c>
      <c r="M14" s="52" t="str">
        <f t="shared" si="3"/>
        <v>OK</v>
      </c>
    </row>
    <row r="15" spans="1:17" ht="20.100000000000001" customHeight="1" x14ac:dyDescent="0.2">
      <c r="A15" s="33"/>
      <c r="B15" s="4"/>
      <c r="C15" s="34" t="str">
        <f>BPU!C14</f>
        <v>de 1501 m² à 3000 m²</v>
      </c>
      <c r="D15" s="5" t="s">
        <v>0</v>
      </c>
      <c r="E15" s="52">
        <f>BPU!E14</f>
        <v>0</v>
      </c>
      <c r="F15" s="51"/>
      <c r="G15" s="51"/>
      <c r="H15" s="51"/>
      <c r="I15" s="51"/>
      <c r="J15" s="51"/>
      <c r="K15" s="51"/>
      <c r="L15" s="52">
        <f t="shared" si="2"/>
        <v>0</v>
      </c>
      <c r="M15" s="52" t="str">
        <f t="shared" si="3"/>
        <v>OK</v>
      </c>
    </row>
    <row r="16" spans="1:17" ht="20.100000000000001" customHeight="1" x14ac:dyDescent="0.2">
      <c r="A16" s="33"/>
      <c r="B16" s="4"/>
      <c r="C16" s="34" t="str">
        <f>BPU!C15</f>
        <v>par tranche de 2000 m² supplémentaire</v>
      </c>
      <c r="D16" s="5" t="s">
        <v>0</v>
      </c>
      <c r="E16" s="52">
        <f>BPU!E15</f>
        <v>0</v>
      </c>
      <c r="F16" s="51"/>
      <c r="G16" s="51"/>
      <c r="H16" s="51"/>
      <c r="I16" s="51"/>
      <c r="J16" s="51"/>
      <c r="K16" s="51"/>
      <c r="L16" s="52">
        <f t="shared" si="2"/>
        <v>0</v>
      </c>
      <c r="M16" s="52" t="str">
        <f t="shared" si="3"/>
        <v>OK</v>
      </c>
    </row>
    <row r="17" spans="1:13" ht="30.75" customHeight="1" x14ac:dyDescent="0.2">
      <c r="A17" s="93" t="str">
        <f>BPU!A18</f>
        <v>Elément de mission 2: Préconisations des travaux de confortement, mesures conservatoires et mesures de surveillance</v>
      </c>
      <c r="B17" s="93"/>
      <c r="C17" s="94"/>
      <c r="D17" s="3"/>
      <c r="E17" s="15"/>
      <c r="F17" s="15"/>
      <c r="G17" s="15"/>
      <c r="H17" s="15"/>
      <c r="I17" s="15"/>
      <c r="J17" s="15"/>
      <c r="K17" s="15"/>
      <c r="L17" s="15"/>
      <c r="M17" s="15"/>
    </row>
    <row r="18" spans="1:13" ht="20.100000000000001" customHeight="1" x14ac:dyDescent="0.2">
      <c r="A18" s="23"/>
      <c r="B18" s="24" t="str">
        <f>BPU!B19</f>
        <v>Bâtiment d'habitation, y compris commerces en RDC</v>
      </c>
      <c r="C18" s="25"/>
      <c r="D18" s="26"/>
      <c r="E18" s="27"/>
      <c r="F18" s="27"/>
      <c r="G18" s="27"/>
      <c r="H18" s="27"/>
      <c r="I18" s="27"/>
      <c r="J18" s="27"/>
      <c r="K18" s="27"/>
      <c r="L18" s="27"/>
      <c r="M18" s="27"/>
    </row>
    <row r="19" spans="1:13" ht="20.100000000000001" customHeight="1" x14ac:dyDescent="0.2">
      <c r="A19" s="33"/>
      <c r="B19" s="4"/>
      <c r="C19" s="34" t="str">
        <f>BPU!C20</f>
        <v>jusqu'à 150 m²</v>
      </c>
      <c r="D19" s="5" t="s">
        <v>0</v>
      </c>
      <c r="E19" s="52">
        <f>BPU!E20</f>
        <v>0</v>
      </c>
      <c r="F19" s="51"/>
      <c r="G19" s="51"/>
      <c r="H19" s="51"/>
      <c r="I19" s="51"/>
      <c r="J19" s="51"/>
      <c r="K19" s="51"/>
      <c r="L19" s="52">
        <f t="shared" ref="L19:L22" si="4">F19*$F$3+G19*$G$3+H19*$H$3+I19*$I$3+J19*$J$3+K19*$K$3</f>
        <v>0</v>
      </c>
      <c r="M19" s="52" t="str">
        <f t="shared" ref="M19:M22" si="5">IF(E19=L19,"OK","ATTENTION")</f>
        <v>OK</v>
      </c>
    </row>
    <row r="20" spans="1:13" ht="20.100000000000001" customHeight="1" x14ac:dyDescent="0.2">
      <c r="A20" s="33"/>
      <c r="B20" s="4"/>
      <c r="C20" s="34" t="str">
        <f>BPU!C21</f>
        <v>de 151 m² à 300 m²</v>
      </c>
      <c r="D20" s="5" t="s">
        <v>0</v>
      </c>
      <c r="E20" s="52">
        <f>BPU!E21</f>
        <v>0</v>
      </c>
      <c r="F20" s="51"/>
      <c r="G20" s="51"/>
      <c r="H20" s="51"/>
      <c r="I20" s="51"/>
      <c r="J20" s="51"/>
      <c r="K20" s="51"/>
      <c r="L20" s="52">
        <f t="shared" si="4"/>
        <v>0</v>
      </c>
      <c r="M20" s="52" t="str">
        <f t="shared" si="5"/>
        <v>OK</v>
      </c>
    </row>
    <row r="21" spans="1:13" ht="20.100000000000001" customHeight="1" x14ac:dyDescent="0.2">
      <c r="A21" s="33"/>
      <c r="B21" s="4"/>
      <c r="C21" s="34" t="str">
        <f>BPU!C22</f>
        <v>de 301 m² à 1000 m²</v>
      </c>
      <c r="D21" s="5" t="s">
        <v>0</v>
      </c>
      <c r="E21" s="52">
        <f>BPU!E22</f>
        <v>0</v>
      </c>
      <c r="F21" s="51"/>
      <c r="G21" s="51"/>
      <c r="H21" s="51"/>
      <c r="I21" s="51"/>
      <c r="J21" s="51"/>
      <c r="K21" s="51"/>
      <c r="L21" s="52">
        <f t="shared" si="4"/>
        <v>0</v>
      </c>
      <c r="M21" s="52" t="str">
        <f t="shared" si="5"/>
        <v>OK</v>
      </c>
    </row>
    <row r="22" spans="1:13" ht="20.100000000000001" customHeight="1" x14ac:dyDescent="0.2">
      <c r="A22" s="33"/>
      <c r="B22" s="4"/>
      <c r="C22" s="34" t="str">
        <f>BPU!C23</f>
        <v>par tranche de 1000 m² supplémentaire</v>
      </c>
      <c r="D22" s="5" t="s">
        <v>0</v>
      </c>
      <c r="E22" s="52">
        <f>BPU!E23</f>
        <v>0</v>
      </c>
      <c r="F22" s="51"/>
      <c r="G22" s="51"/>
      <c r="H22" s="51"/>
      <c r="I22" s="51"/>
      <c r="J22" s="51"/>
      <c r="K22" s="51"/>
      <c r="L22" s="52">
        <f t="shared" si="4"/>
        <v>0</v>
      </c>
      <c r="M22" s="52" t="str">
        <f t="shared" si="5"/>
        <v>OK</v>
      </c>
    </row>
    <row r="23" spans="1:13" ht="20.100000000000001" customHeight="1" x14ac:dyDescent="0.2">
      <c r="A23" s="23"/>
      <c r="B23" s="24" t="str">
        <f>BPU!B24</f>
        <v>Bâtiment d'activités ou industriel ou agricole</v>
      </c>
      <c r="C23" s="25"/>
      <c r="D23" s="26"/>
      <c r="E23" s="27"/>
      <c r="F23" s="27"/>
      <c r="G23" s="27"/>
      <c r="H23" s="27"/>
      <c r="I23" s="27"/>
      <c r="J23" s="27"/>
      <c r="K23" s="27"/>
      <c r="L23" s="27"/>
      <c r="M23" s="27"/>
    </row>
    <row r="24" spans="1:13" ht="20.100000000000001" customHeight="1" x14ac:dyDescent="0.2">
      <c r="A24" s="33"/>
      <c r="B24" s="4"/>
      <c r="C24" s="34" t="str">
        <f>BPU!C25</f>
        <v>jusqu'à 500 m²</v>
      </c>
      <c r="D24" s="5" t="s">
        <v>0</v>
      </c>
      <c r="E24" s="52">
        <f>BPU!E25</f>
        <v>0</v>
      </c>
      <c r="F24" s="51"/>
      <c r="G24" s="51"/>
      <c r="H24" s="51"/>
      <c r="I24" s="51"/>
      <c r="J24" s="51"/>
      <c r="K24" s="51"/>
      <c r="L24" s="52">
        <f t="shared" ref="L24:L27" si="6">F24*$F$3+G24*$G$3+H24*$H$3+I24*$I$3+J24*$J$3+K24*$K$3</f>
        <v>0</v>
      </c>
      <c r="M24" s="52" t="str">
        <f t="shared" ref="M24:M27" si="7">IF(E24=L24,"OK","ATTENTION")</f>
        <v>OK</v>
      </c>
    </row>
    <row r="25" spans="1:13" ht="20.100000000000001" customHeight="1" x14ac:dyDescent="0.2">
      <c r="A25" s="33"/>
      <c r="B25" s="4"/>
      <c r="C25" s="34" t="str">
        <f>BPU!C26</f>
        <v>de 501 m² à 1500 m²</v>
      </c>
      <c r="D25" s="5" t="s">
        <v>0</v>
      </c>
      <c r="E25" s="52">
        <f>BPU!E26</f>
        <v>0</v>
      </c>
      <c r="F25" s="51"/>
      <c r="G25" s="51"/>
      <c r="H25" s="51"/>
      <c r="I25" s="51"/>
      <c r="J25" s="51"/>
      <c r="K25" s="51"/>
      <c r="L25" s="52">
        <f t="shared" si="6"/>
        <v>0</v>
      </c>
      <c r="M25" s="52" t="str">
        <f t="shared" si="7"/>
        <v>OK</v>
      </c>
    </row>
    <row r="26" spans="1:13" ht="20.100000000000001" customHeight="1" x14ac:dyDescent="0.2">
      <c r="A26" s="33"/>
      <c r="B26" s="4"/>
      <c r="C26" s="34" t="str">
        <f>BPU!C27</f>
        <v>de 1501 m² à 3000 m²</v>
      </c>
      <c r="D26" s="5" t="s">
        <v>0</v>
      </c>
      <c r="E26" s="52">
        <f>BPU!E27</f>
        <v>0</v>
      </c>
      <c r="F26" s="51"/>
      <c r="G26" s="51"/>
      <c r="H26" s="51"/>
      <c r="I26" s="51"/>
      <c r="J26" s="51"/>
      <c r="K26" s="51"/>
      <c r="L26" s="52">
        <f t="shared" si="6"/>
        <v>0</v>
      </c>
      <c r="M26" s="52" t="str">
        <f t="shared" si="7"/>
        <v>OK</v>
      </c>
    </row>
    <row r="27" spans="1:13" ht="20.100000000000001" customHeight="1" x14ac:dyDescent="0.2">
      <c r="A27" s="33"/>
      <c r="B27" s="4"/>
      <c r="C27" s="34" t="str">
        <f>BPU!C28</f>
        <v>par tranche de 2000 m² supplémentaire</v>
      </c>
      <c r="D27" s="5" t="s">
        <v>0</v>
      </c>
      <c r="E27" s="52">
        <f>BPU!E28</f>
        <v>0</v>
      </c>
      <c r="F27" s="51"/>
      <c r="G27" s="51"/>
      <c r="H27" s="51"/>
      <c r="I27" s="51"/>
      <c r="J27" s="51"/>
      <c r="K27" s="51"/>
      <c r="L27" s="52">
        <f t="shared" si="6"/>
        <v>0</v>
      </c>
      <c r="M27" s="52" t="str">
        <f t="shared" si="7"/>
        <v>OK</v>
      </c>
    </row>
    <row r="28" spans="1:13" ht="20.100000000000001" customHeight="1" x14ac:dyDescent="0.2">
      <c r="A28" s="93" t="str">
        <f>BPU!A29</f>
        <v>Elément de mission 3: Visite de contrôle</v>
      </c>
      <c r="B28" s="93"/>
      <c r="C28" s="94"/>
      <c r="D28" s="3"/>
      <c r="E28" s="15"/>
      <c r="F28" s="15"/>
      <c r="G28" s="15"/>
      <c r="H28" s="15"/>
      <c r="I28" s="15"/>
      <c r="J28" s="15"/>
      <c r="K28" s="15"/>
      <c r="L28" s="15"/>
      <c r="M28" s="15"/>
    </row>
    <row r="29" spans="1:13" ht="20.100000000000001" customHeight="1" x14ac:dyDescent="0.2">
      <c r="A29" s="23"/>
      <c r="B29" s="24" t="str">
        <f>BPU!B30</f>
        <v>Bâtiment d'habitation, y compris commerces en RDC</v>
      </c>
      <c r="C29" s="25"/>
      <c r="D29" s="26"/>
      <c r="E29" s="27"/>
      <c r="F29" s="27"/>
      <c r="G29" s="27"/>
      <c r="H29" s="27"/>
      <c r="I29" s="27"/>
      <c r="J29" s="27"/>
      <c r="K29" s="27"/>
      <c r="L29" s="27"/>
      <c r="M29" s="27"/>
    </row>
    <row r="30" spans="1:13" ht="20.100000000000001" customHeight="1" x14ac:dyDescent="0.2">
      <c r="A30" s="33"/>
      <c r="B30" s="4"/>
      <c r="C30" s="34" t="str">
        <f>BPU!C31</f>
        <v>jusqu'à 150 m²</v>
      </c>
      <c r="D30" s="5" t="s">
        <v>0</v>
      </c>
      <c r="E30" s="52">
        <f>BPU!E31</f>
        <v>0</v>
      </c>
      <c r="F30" s="51"/>
      <c r="G30" s="51"/>
      <c r="H30" s="51"/>
      <c r="I30" s="51"/>
      <c r="J30" s="51"/>
      <c r="K30" s="51"/>
      <c r="L30" s="52">
        <f t="shared" ref="L30:L33" si="8">F30*$F$3+G30*$G$3+H30*$H$3+I30*$I$3+J30*$J$3+K30*$K$3</f>
        <v>0</v>
      </c>
      <c r="M30" s="52" t="str">
        <f t="shared" ref="M30:M33" si="9">IF(E30=L30,"OK","ATTENTION")</f>
        <v>OK</v>
      </c>
    </row>
    <row r="31" spans="1:13" ht="20.100000000000001" customHeight="1" x14ac:dyDescent="0.2">
      <c r="A31" s="33"/>
      <c r="B31" s="4"/>
      <c r="C31" s="34" t="str">
        <f>BPU!C32</f>
        <v>de 151 m² à 300 m²</v>
      </c>
      <c r="D31" s="5" t="s">
        <v>0</v>
      </c>
      <c r="E31" s="52">
        <f>BPU!E32</f>
        <v>0</v>
      </c>
      <c r="F31" s="51"/>
      <c r="G31" s="51"/>
      <c r="H31" s="51"/>
      <c r="I31" s="51"/>
      <c r="J31" s="51"/>
      <c r="K31" s="51"/>
      <c r="L31" s="52">
        <f t="shared" si="8"/>
        <v>0</v>
      </c>
      <c r="M31" s="52" t="str">
        <f t="shared" si="9"/>
        <v>OK</v>
      </c>
    </row>
    <row r="32" spans="1:13" ht="20.100000000000001" customHeight="1" x14ac:dyDescent="0.2">
      <c r="A32" s="33"/>
      <c r="B32" s="4"/>
      <c r="C32" s="34" t="str">
        <f>BPU!C33</f>
        <v>de 301 m² à 1000 m²</v>
      </c>
      <c r="D32" s="5" t="s">
        <v>0</v>
      </c>
      <c r="E32" s="52">
        <f>BPU!E33</f>
        <v>0</v>
      </c>
      <c r="F32" s="51"/>
      <c r="G32" s="51"/>
      <c r="H32" s="51"/>
      <c r="I32" s="51"/>
      <c r="J32" s="51"/>
      <c r="K32" s="51"/>
      <c r="L32" s="52">
        <f t="shared" si="8"/>
        <v>0</v>
      </c>
      <c r="M32" s="52" t="str">
        <f t="shared" si="9"/>
        <v>OK</v>
      </c>
    </row>
    <row r="33" spans="1:13" ht="20.100000000000001" customHeight="1" x14ac:dyDescent="0.2">
      <c r="A33" s="33"/>
      <c r="B33" s="4"/>
      <c r="C33" s="34" t="str">
        <f>BPU!C34</f>
        <v>par tranche de 1000 m² supplémentaire</v>
      </c>
      <c r="D33" s="5" t="s">
        <v>0</v>
      </c>
      <c r="E33" s="52">
        <f>BPU!E34</f>
        <v>0</v>
      </c>
      <c r="F33" s="51"/>
      <c r="G33" s="51"/>
      <c r="H33" s="51"/>
      <c r="I33" s="51"/>
      <c r="J33" s="51"/>
      <c r="K33" s="51"/>
      <c r="L33" s="52">
        <f t="shared" si="8"/>
        <v>0</v>
      </c>
      <c r="M33" s="52" t="str">
        <f t="shared" si="9"/>
        <v>OK</v>
      </c>
    </row>
    <row r="34" spans="1:13" ht="20.100000000000001" customHeight="1" x14ac:dyDescent="0.2">
      <c r="A34" s="23"/>
      <c r="B34" s="24" t="str">
        <f>BPU!B35</f>
        <v>Bâtiment d'activités ou industriel ou agricole</v>
      </c>
      <c r="C34" s="25"/>
      <c r="D34" s="26"/>
      <c r="E34" s="27"/>
      <c r="F34" s="27"/>
      <c r="G34" s="27"/>
      <c r="H34" s="27"/>
      <c r="I34" s="27"/>
      <c r="J34" s="27"/>
      <c r="K34" s="27"/>
      <c r="L34" s="27"/>
      <c r="M34" s="27"/>
    </row>
    <row r="35" spans="1:13" ht="20.100000000000001" customHeight="1" x14ac:dyDescent="0.2">
      <c r="A35" s="33"/>
      <c r="B35" s="4"/>
      <c r="C35" s="34" t="str">
        <f>BPU!C36</f>
        <v>jusqu'à 500 m²</v>
      </c>
      <c r="D35" s="5" t="s">
        <v>0</v>
      </c>
      <c r="E35" s="52">
        <f>BPU!E36</f>
        <v>0</v>
      </c>
      <c r="F35" s="51"/>
      <c r="G35" s="51"/>
      <c r="H35" s="51"/>
      <c r="I35" s="51"/>
      <c r="J35" s="51"/>
      <c r="K35" s="51"/>
      <c r="L35" s="52">
        <f t="shared" ref="L35:L38" si="10">F35*$F$3+G35*$G$3+H35*$H$3+I35*$I$3+J35*$J$3+K35*$K$3</f>
        <v>0</v>
      </c>
      <c r="M35" s="52" t="str">
        <f t="shared" ref="M35:M38" si="11">IF(E35=L35,"OK","ATTENTION")</f>
        <v>OK</v>
      </c>
    </row>
    <row r="36" spans="1:13" ht="20.100000000000001" customHeight="1" x14ac:dyDescent="0.2">
      <c r="A36" s="33"/>
      <c r="B36" s="4"/>
      <c r="C36" s="34" t="str">
        <f>BPU!C37</f>
        <v>de 501 m² à 1500 m²</v>
      </c>
      <c r="D36" s="5" t="s">
        <v>0</v>
      </c>
      <c r="E36" s="52">
        <f>BPU!E37</f>
        <v>0</v>
      </c>
      <c r="F36" s="51"/>
      <c r="G36" s="51"/>
      <c r="H36" s="51"/>
      <c r="I36" s="51"/>
      <c r="J36" s="51"/>
      <c r="K36" s="51"/>
      <c r="L36" s="52">
        <f t="shared" si="10"/>
        <v>0</v>
      </c>
      <c r="M36" s="52" t="str">
        <f t="shared" si="11"/>
        <v>OK</v>
      </c>
    </row>
    <row r="37" spans="1:13" ht="20.100000000000001" customHeight="1" x14ac:dyDescent="0.2">
      <c r="A37" s="33"/>
      <c r="B37" s="4"/>
      <c r="C37" s="34" t="str">
        <f>BPU!C38</f>
        <v>de 1501 m² à 3000 m²</v>
      </c>
      <c r="D37" s="5" t="s">
        <v>0</v>
      </c>
      <c r="E37" s="52">
        <f>BPU!E38</f>
        <v>0</v>
      </c>
      <c r="F37" s="51"/>
      <c r="G37" s="51"/>
      <c r="H37" s="51"/>
      <c r="I37" s="51"/>
      <c r="J37" s="51"/>
      <c r="K37" s="51"/>
      <c r="L37" s="52">
        <f t="shared" si="10"/>
        <v>0</v>
      </c>
      <c r="M37" s="52" t="str">
        <f t="shared" si="11"/>
        <v>OK</v>
      </c>
    </row>
    <row r="38" spans="1:13" ht="20.100000000000001" customHeight="1" x14ac:dyDescent="0.2">
      <c r="A38" s="33"/>
      <c r="B38" s="4"/>
      <c r="C38" s="34" t="str">
        <f>BPU!C39</f>
        <v>par tranche de 2000 m² supplémentaire</v>
      </c>
      <c r="D38" s="5" t="s">
        <v>0</v>
      </c>
      <c r="E38" s="52">
        <f>BPU!E39</f>
        <v>0</v>
      </c>
      <c r="F38" s="51"/>
      <c r="G38" s="51"/>
      <c r="H38" s="51"/>
      <c r="I38" s="51"/>
      <c r="J38" s="51"/>
      <c r="K38" s="51"/>
      <c r="L38" s="52">
        <f t="shared" si="10"/>
        <v>0</v>
      </c>
      <c r="M38" s="52" t="str">
        <f t="shared" si="11"/>
        <v>OK</v>
      </c>
    </row>
    <row r="39" spans="1:13" ht="30" customHeight="1" x14ac:dyDescent="0.2">
      <c r="A39" s="19"/>
      <c r="B39" s="20"/>
      <c r="C39" s="20"/>
      <c r="D39" s="21"/>
      <c r="E39" s="22"/>
      <c r="F39" s="22"/>
      <c r="G39" s="22"/>
      <c r="H39" s="22"/>
      <c r="I39" s="22"/>
      <c r="J39" s="22"/>
      <c r="K39" s="22"/>
      <c r="L39" s="22"/>
      <c r="M39" s="22"/>
    </row>
  </sheetData>
  <mergeCells count="18">
    <mergeCell ref="F1:G1"/>
    <mergeCell ref="A1:C1"/>
    <mergeCell ref="D1:E1"/>
    <mergeCell ref="A5:C5"/>
    <mergeCell ref="L1:M1"/>
    <mergeCell ref="L2:L3"/>
    <mergeCell ref="M2:M3"/>
    <mergeCell ref="D3:E3"/>
    <mergeCell ref="H1:I1"/>
    <mergeCell ref="J1:K1"/>
    <mergeCell ref="O2:Q9"/>
    <mergeCell ref="A6:C6"/>
    <mergeCell ref="A28:C28"/>
    <mergeCell ref="F5:G5"/>
    <mergeCell ref="A2:C3"/>
    <mergeCell ref="A17:C17"/>
    <mergeCell ref="H5:I5"/>
    <mergeCell ref="J5:K5"/>
  </mergeCells>
  <printOptions horizontalCentered="1" verticalCentered="1"/>
  <pageMargins left="0.39370078740157483" right="0.39370078740157483" top="0.39370078740157483" bottom="0.39370078740157483" header="0" footer="0.19685039370078741"/>
  <pageSetup paperSize="9" scale="4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15EB9-6D58-4690-BFAB-12D5242DB10E}">
  <sheetPr>
    <pageSetUpPr fitToPage="1"/>
  </sheetPr>
  <dimension ref="A1:G57"/>
  <sheetViews>
    <sheetView showZeros="0" view="pageBreakPreview" zoomScaleNormal="85" zoomScaleSheetLayoutView="100" workbookViewId="0">
      <selection sqref="A1:C1"/>
    </sheetView>
  </sheetViews>
  <sheetFormatPr baseColWidth="10" defaultColWidth="11.42578125" defaultRowHeight="12.75" x14ac:dyDescent="0.2"/>
  <cols>
    <col min="1" max="1" width="7" style="17" customWidth="1"/>
    <col min="2" max="2" width="10.7109375" style="17" customWidth="1"/>
    <col min="3" max="3" width="65.5703125" style="64" customWidth="1"/>
    <col min="4" max="4" width="17.7109375" style="17" customWidth="1"/>
    <col min="5" max="5" width="20.5703125" style="17" customWidth="1"/>
    <col min="6" max="6" width="20.5703125" style="58" customWidth="1"/>
    <col min="7" max="7" width="20.7109375" style="17" customWidth="1"/>
    <col min="8" max="16384" width="11.42578125" style="17"/>
  </cols>
  <sheetData>
    <row r="1" spans="1:7" s="2" customFormat="1" ht="23.25" customHeight="1" x14ac:dyDescent="0.2">
      <c r="A1" s="87" t="str">
        <f>BPU!A1:C1</f>
        <v>Marché 2025-35</v>
      </c>
      <c r="B1" s="87"/>
      <c r="C1" s="87"/>
      <c r="D1" s="109" t="s">
        <v>40</v>
      </c>
      <c r="E1" s="110"/>
      <c r="F1" s="110"/>
      <c r="G1" s="110"/>
    </row>
    <row r="2" spans="1:7" s="2" customFormat="1" ht="66" customHeight="1" x14ac:dyDescent="0.2">
      <c r="A2" s="82" t="str">
        <f>BPU!A2:C2</f>
        <v>Lot 1
Haute Garonne (31), Gers (32), Hautes Pyrénées (65)
Diagnostics Structure et couverture</v>
      </c>
      <c r="B2" s="83"/>
      <c r="C2" s="84"/>
      <c r="D2" s="48" t="str">
        <f>BPU!D2</f>
        <v>Candidat</v>
      </c>
      <c r="E2" s="106">
        <f>BPU!E2</f>
        <v>0</v>
      </c>
      <c r="F2" s="107"/>
      <c r="G2" s="108"/>
    </row>
    <row r="3" spans="1:7" ht="15" customHeight="1" x14ac:dyDescent="0.2">
      <c r="A3" s="12"/>
      <c r="B3" s="13"/>
      <c r="C3" s="13"/>
      <c r="D3" s="14"/>
      <c r="E3" s="18"/>
      <c r="F3" s="53"/>
      <c r="G3" s="18"/>
    </row>
    <row r="4" spans="1:7" ht="20.100000000000001" customHeight="1" x14ac:dyDescent="0.2">
      <c r="A4" s="90" t="s">
        <v>1</v>
      </c>
      <c r="B4" s="91"/>
      <c r="C4" s="92"/>
      <c r="D4" s="28" t="s">
        <v>0</v>
      </c>
      <c r="E4" s="29" t="s">
        <v>2</v>
      </c>
      <c r="F4" s="54" t="s">
        <v>39</v>
      </c>
      <c r="G4" s="29" t="s">
        <v>38</v>
      </c>
    </row>
    <row r="5" spans="1:7" ht="20.100000000000001" customHeight="1" x14ac:dyDescent="0.2">
      <c r="A5" s="93" t="str">
        <f>BPU!A5</f>
        <v>Elément de mission 1: Diagnostic</v>
      </c>
      <c r="B5" s="93"/>
      <c r="C5" s="94"/>
      <c r="D5" s="3"/>
      <c r="E5" s="16"/>
      <c r="F5" s="55"/>
      <c r="G5" s="16"/>
    </row>
    <row r="6" spans="1:7" ht="20.100000000000001" customHeight="1" x14ac:dyDescent="0.2">
      <c r="A6" s="23"/>
      <c r="B6" s="24" t="str">
        <f>BPU!B6</f>
        <v>Bâtiment d'habitation, y compris commerces en RDC</v>
      </c>
      <c r="C6" s="25"/>
      <c r="D6" s="26"/>
      <c r="E6" s="27"/>
      <c r="F6" s="56"/>
      <c r="G6" s="27"/>
    </row>
    <row r="7" spans="1:7" ht="20.100000000000001" customHeight="1" x14ac:dyDescent="0.2">
      <c r="A7" s="33"/>
      <c r="B7" s="4"/>
      <c r="C7" s="63" t="str">
        <f>BPU!C7</f>
        <v>jusqu'à 150 m²</v>
      </c>
      <c r="D7" s="5" t="str">
        <f>BPU!D7</f>
        <v>Unité</v>
      </c>
      <c r="E7" s="50">
        <f>BPU!E7</f>
        <v>0</v>
      </c>
      <c r="F7" s="66">
        <v>4</v>
      </c>
      <c r="G7" s="50">
        <f>E7*F7</f>
        <v>0</v>
      </c>
    </row>
    <row r="8" spans="1:7" ht="20.100000000000001" customHeight="1" x14ac:dyDescent="0.2">
      <c r="A8" s="33"/>
      <c r="B8" s="4"/>
      <c r="C8" s="63" t="str">
        <f>BPU!C8</f>
        <v>de 151 m² à 300 m²</v>
      </c>
      <c r="D8" s="5" t="str">
        <f>BPU!D8</f>
        <v>Unité</v>
      </c>
      <c r="E8" s="50">
        <f>BPU!E8</f>
        <v>0</v>
      </c>
      <c r="F8" s="66">
        <v>8</v>
      </c>
      <c r="G8" s="50">
        <f t="shared" ref="G8:G10" si="0">E8*F8</f>
        <v>0</v>
      </c>
    </row>
    <row r="9" spans="1:7" ht="20.100000000000001" customHeight="1" x14ac:dyDescent="0.2">
      <c r="A9" s="33"/>
      <c r="B9" s="4"/>
      <c r="C9" s="63" t="str">
        <f>BPU!C9</f>
        <v>de 301 m² à 1000 m²</v>
      </c>
      <c r="D9" s="5" t="str">
        <f>BPU!D9</f>
        <v>Unité</v>
      </c>
      <c r="E9" s="50">
        <f>BPU!E9</f>
        <v>0</v>
      </c>
      <c r="F9" s="66">
        <v>4</v>
      </c>
      <c r="G9" s="50">
        <f t="shared" si="0"/>
        <v>0</v>
      </c>
    </row>
    <row r="10" spans="1:7" ht="20.100000000000001" customHeight="1" x14ac:dyDescent="0.2">
      <c r="A10" s="33"/>
      <c r="B10" s="4"/>
      <c r="C10" s="63" t="str">
        <f>BPU!C10</f>
        <v>par tranche de 1000 m² supplémentaire</v>
      </c>
      <c r="D10" s="5" t="str">
        <f>BPU!D10</f>
        <v>Unité</v>
      </c>
      <c r="E10" s="50">
        <f>BPU!E10</f>
        <v>0</v>
      </c>
      <c r="F10" s="66">
        <v>1</v>
      </c>
      <c r="G10" s="50">
        <f t="shared" si="0"/>
        <v>0</v>
      </c>
    </row>
    <row r="11" spans="1:7" ht="20.100000000000001" customHeight="1" x14ac:dyDescent="0.2">
      <c r="A11" s="23"/>
      <c r="B11" s="24" t="str">
        <f>BPU!B11</f>
        <v>Bâtiment d'activités ou industriel ou agricole</v>
      </c>
      <c r="C11" s="25"/>
      <c r="D11" s="26"/>
      <c r="E11" s="27"/>
      <c r="F11" s="67">
        <v>0</v>
      </c>
      <c r="G11" s="27"/>
    </row>
    <row r="12" spans="1:7" ht="20.100000000000001" customHeight="1" x14ac:dyDescent="0.2">
      <c r="A12" s="33"/>
      <c r="B12" s="4"/>
      <c r="C12" s="63" t="str">
        <f>BPU!C12</f>
        <v>jusqu'à 500 m²</v>
      </c>
      <c r="D12" s="5" t="str">
        <f>BPU!D12</f>
        <v>Unité</v>
      </c>
      <c r="E12" s="50">
        <f>BPU!E12</f>
        <v>0</v>
      </c>
      <c r="F12" s="66">
        <v>2</v>
      </c>
      <c r="G12" s="50">
        <f t="shared" ref="G12:G15" si="1">E12*F12</f>
        <v>0</v>
      </c>
    </row>
    <row r="13" spans="1:7" ht="20.100000000000001" customHeight="1" x14ac:dyDescent="0.2">
      <c r="A13" s="33"/>
      <c r="B13" s="4"/>
      <c r="C13" s="63" t="str">
        <f>BPU!C13</f>
        <v>de 501 m² à 1500 m²</v>
      </c>
      <c r="D13" s="5" t="str">
        <f>BPU!D13</f>
        <v>Unité</v>
      </c>
      <c r="E13" s="50">
        <f>BPU!E13</f>
        <v>0</v>
      </c>
      <c r="F13" s="66">
        <v>3</v>
      </c>
      <c r="G13" s="50">
        <f t="shared" si="1"/>
        <v>0</v>
      </c>
    </row>
    <row r="14" spans="1:7" ht="20.100000000000001" customHeight="1" x14ac:dyDescent="0.2">
      <c r="A14" s="33"/>
      <c r="B14" s="4"/>
      <c r="C14" s="63" t="str">
        <f>BPU!C14</f>
        <v>de 1501 m² à 3000 m²</v>
      </c>
      <c r="D14" s="5" t="str">
        <f>BPU!D14</f>
        <v>Unité</v>
      </c>
      <c r="E14" s="50">
        <f>BPU!E14</f>
        <v>0</v>
      </c>
      <c r="F14" s="66">
        <v>2</v>
      </c>
      <c r="G14" s="50">
        <f t="shared" si="1"/>
        <v>0</v>
      </c>
    </row>
    <row r="15" spans="1:7" ht="20.100000000000001" customHeight="1" x14ac:dyDescent="0.2">
      <c r="A15" s="33"/>
      <c r="B15" s="4"/>
      <c r="C15" s="63" t="str">
        <f>BPU!C15</f>
        <v>par tranche de 2000 m² supplémentaire</v>
      </c>
      <c r="D15" s="5" t="str">
        <f>BPU!D15</f>
        <v>Unité</v>
      </c>
      <c r="E15" s="50">
        <f>BPU!E15</f>
        <v>0</v>
      </c>
      <c r="F15" s="66">
        <v>2</v>
      </c>
      <c r="G15" s="50">
        <f t="shared" si="1"/>
        <v>0</v>
      </c>
    </row>
    <row r="16" spans="1:7" ht="20.100000000000001" customHeight="1" x14ac:dyDescent="0.2">
      <c r="A16" s="23"/>
      <c r="B16" s="24" t="str">
        <f>BPU!B16</f>
        <v>Plus-value pour utilisation d'un drone</v>
      </c>
      <c r="C16" s="25"/>
      <c r="D16" s="26"/>
      <c r="E16" s="27"/>
      <c r="F16" s="67">
        <v>0</v>
      </c>
      <c r="G16" s="27"/>
    </row>
    <row r="17" spans="1:7" ht="20.100000000000001" customHeight="1" x14ac:dyDescent="0.2">
      <c r="A17" s="33"/>
      <c r="B17" s="4"/>
      <c r="C17" s="63" t="str">
        <f>BPU!C17</f>
        <v>Forfait</v>
      </c>
      <c r="D17" s="5" t="str">
        <f>BPU!D17</f>
        <v>Forfait</v>
      </c>
      <c r="E17" s="50">
        <f>BPU!E17</f>
        <v>0</v>
      </c>
      <c r="F17" s="66">
        <v>4</v>
      </c>
      <c r="G17" s="50">
        <f>E17*F17</f>
        <v>0</v>
      </c>
    </row>
    <row r="18" spans="1:7" ht="40.5" customHeight="1" x14ac:dyDescent="0.2">
      <c r="A18" s="93" t="str">
        <f>BPU!A18</f>
        <v>Elément de mission 2: Préconisations des travaux de confortement, mesures conservatoires et mesures de surveillance</v>
      </c>
      <c r="B18" s="93"/>
      <c r="C18" s="94"/>
      <c r="D18" s="3"/>
      <c r="E18" s="15"/>
      <c r="F18" s="68">
        <v>0</v>
      </c>
      <c r="G18" s="15"/>
    </row>
    <row r="19" spans="1:7" ht="20.100000000000001" customHeight="1" x14ac:dyDescent="0.2">
      <c r="A19" s="23"/>
      <c r="B19" s="24" t="str">
        <f>BPU!B19</f>
        <v>Bâtiment d'habitation, y compris commerces en RDC</v>
      </c>
      <c r="C19" s="25"/>
      <c r="D19" s="26"/>
      <c r="E19" s="27"/>
      <c r="F19" s="67">
        <v>0</v>
      </c>
      <c r="G19" s="27"/>
    </row>
    <row r="20" spans="1:7" ht="20.100000000000001" customHeight="1" x14ac:dyDescent="0.2">
      <c r="A20" s="33"/>
      <c r="B20" s="4"/>
      <c r="C20" s="63" t="str">
        <f>BPU!C20</f>
        <v>jusqu'à 150 m²</v>
      </c>
      <c r="D20" s="5" t="str">
        <f>BPU!D20</f>
        <v>Unité</v>
      </c>
      <c r="E20" s="50">
        <f>BPU!E20</f>
        <v>0</v>
      </c>
      <c r="F20" s="66">
        <v>3</v>
      </c>
      <c r="G20" s="50">
        <f t="shared" ref="G20:G23" si="2">E20*F20</f>
        <v>0</v>
      </c>
    </row>
    <row r="21" spans="1:7" ht="20.100000000000001" customHeight="1" x14ac:dyDescent="0.2">
      <c r="A21" s="33"/>
      <c r="B21" s="4"/>
      <c r="C21" s="63" t="str">
        <f>BPU!C21</f>
        <v>de 151 m² à 300 m²</v>
      </c>
      <c r="D21" s="5" t="str">
        <f>BPU!D21</f>
        <v>Unité</v>
      </c>
      <c r="E21" s="50">
        <f>BPU!E21</f>
        <v>0</v>
      </c>
      <c r="F21" s="66">
        <v>7</v>
      </c>
      <c r="G21" s="50">
        <f t="shared" si="2"/>
        <v>0</v>
      </c>
    </row>
    <row r="22" spans="1:7" ht="20.100000000000001" customHeight="1" x14ac:dyDescent="0.2">
      <c r="A22" s="33"/>
      <c r="B22" s="4"/>
      <c r="C22" s="63" t="str">
        <f>BPU!C22</f>
        <v>de 301 m² à 1000 m²</v>
      </c>
      <c r="D22" s="5" t="str">
        <f>BPU!D22</f>
        <v>Unité</v>
      </c>
      <c r="E22" s="50">
        <f>BPU!E22</f>
        <v>0</v>
      </c>
      <c r="F22" s="66">
        <v>3</v>
      </c>
      <c r="G22" s="50">
        <f t="shared" si="2"/>
        <v>0</v>
      </c>
    </row>
    <row r="23" spans="1:7" ht="20.100000000000001" customHeight="1" x14ac:dyDescent="0.2">
      <c r="A23" s="33"/>
      <c r="B23" s="4"/>
      <c r="C23" s="63" t="str">
        <f>BPU!C23</f>
        <v>par tranche de 1000 m² supplémentaire</v>
      </c>
      <c r="D23" s="5" t="str">
        <f>BPU!D23</f>
        <v>Unité</v>
      </c>
      <c r="E23" s="50">
        <f>BPU!E23</f>
        <v>0</v>
      </c>
      <c r="F23" s="66">
        <v>1</v>
      </c>
      <c r="G23" s="50">
        <f t="shared" si="2"/>
        <v>0</v>
      </c>
    </row>
    <row r="24" spans="1:7" ht="20.100000000000001" customHeight="1" x14ac:dyDescent="0.2">
      <c r="A24" s="23"/>
      <c r="B24" s="24" t="str">
        <f>BPU!B24</f>
        <v>Bâtiment d'activités ou industriel ou agricole</v>
      </c>
      <c r="C24" s="25"/>
      <c r="D24" s="26"/>
      <c r="E24" s="27"/>
      <c r="F24" s="67">
        <v>0</v>
      </c>
      <c r="G24" s="27"/>
    </row>
    <row r="25" spans="1:7" ht="20.100000000000001" customHeight="1" x14ac:dyDescent="0.2">
      <c r="A25" s="33"/>
      <c r="B25" s="4"/>
      <c r="C25" s="63" t="str">
        <f>BPU!C25</f>
        <v>jusqu'à 500 m²</v>
      </c>
      <c r="D25" s="5" t="str">
        <f>BPU!D25</f>
        <v>Unité</v>
      </c>
      <c r="E25" s="50">
        <f>BPU!E25</f>
        <v>0</v>
      </c>
      <c r="F25" s="66">
        <v>2</v>
      </c>
      <c r="G25" s="50">
        <f t="shared" ref="G25:G28" si="3">E25*F25</f>
        <v>0</v>
      </c>
    </row>
    <row r="26" spans="1:7" ht="20.100000000000001" customHeight="1" x14ac:dyDescent="0.2">
      <c r="A26" s="33"/>
      <c r="B26" s="4"/>
      <c r="C26" s="63" t="str">
        <f>BPU!C26</f>
        <v>de 501 m² à 1500 m²</v>
      </c>
      <c r="D26" s="5" t="str">
        <f>BPU!D26</f>
        <v>Unité</v>
      </c>
      <c r="E26" s="50">
        <f>BPU!E26</f>
        <v>0</v>
      </c>
      <c r="F26" s="66">
        <v>2</v>
      </c>
      <c r="G26" s="50">
        <f t="shared" si="3"/>
        <v>0</v>
      </c>
    </row>
    <row r="27" spans="1:7" ht="20.100000000000001" customHeight="1" x14ac:dyDescent="0.2">
      <c r="A27" s="33"/>
      <c r="B27" s="4"/>
      <c r="C27" s="63" t="str">
        <f>BPU!C27</f>
        <v>de 1501 m² à 3000 m²</v>
      </c>
      <c r="D27" s="5" t="str">
        <f>BPU!D27</f>
        <v>Unité</v>
      </c>
      <c r="E27" s="50">
        <f>BPU!E27</f>
        <v>0</v>
      </c>
      <c r="F27" s="66">
        <v>1</v>
      </c>
      <c r="G27" s="50">
        <f t="shared" si="3"/>
        <v>0</v>
      </c>
    </row>
    <row r="28" spans="1:7" ht="20.100000000000001" customHeight="1" x14ac:dyDescent="0.2">
      <c r="A28" s="33"/>
      <c r="B28" s="4"/>
      <c r="C28" s="63" t="str">
        <f>BPU!C28</f>
        <v>par tranche de 2000 m² supplémentaire</v>
      </c>
      <c r="D28" s="5" t="str">
        <f>BPU!D28</f>
        <v>Unité</v>
      </c>
      <c r="E28" s="50">
        <f>BPU!E28</f>
        <v>0</v>
      </c>
      <c r="F28" s="66">
        <v>1</v>
      </c>
      <c r="G28" s="50">
        <f t="shared" si="3"/>
        <v>0</v>
      </c>
    </row>
    <row r="29" spans="1:7" ht="20.100000000000001" customHeight="1" x14ac:dyDescent="0.2">
      <c r="A29" s="93" t="str">
        <f>BPU!A29</f>
        <v>Elément de mission 3: Visite de contrôle</v>
      </c>
      <c r="B29" s="93"/>
      <c r="C29" s="94"/>
      <c r="D29" s="3"/>
      <c r="E29" s="15"/>
      <c r="F29" s="68">
        <v>0</v>
      </c>
      <c r="G29" s="15"/>
    </row>
    <row r="30" spans="1:7" ht="20.100000000000001" customHeight="1" x14ac:dyDescent="0.2">
      <c r="A30" s="23"/>
      <c r="B30" s="24" t="str">
        <f>BPU!B30</f>
        <v>Bâtiment d'habitation, y compris commerces en RDC</v>
      </c>
      <c r="C30" s="25"/>
      <c r="D30" s="26"/>
      <c r="E30" s="27"/>
      <c r="F30" s="67">
        <v>0</v>
      </c>
      <c r="G30" s="27"/>
    </row>
    <row r="31" spans="1:7" ht="20.100000000000001" customHeight="1" x14ac:dyDescent="0.2">
      <c r="A31" s="33"/>
      <c r="B31" s="4"/>
      <c r="C31" s="63" t="str">
        <f>BPU!C31</f>
        <v>jusqu'à 150 m²</v>
      </c>
      <c r="D31" s="5" t="str">
        <f>BPU!D31</f>
        <v>Unité</v>
      </c>
      <c r="E31" s="50">
        <f>BPU!E31</f>
        <v>0</v>
      </c>
      <c r="F31" s="66">
        <v>1</v>
      </c>
      <c r="G31" s="50">
        <f t="shared" ref="G31:G34" si="4">E31*F31</f>
        <v>0</v>
      </c>
    </row>
    <row r="32" spans="1:7" ht="20.100000000000001" customHeight="1" x14ac:dyDescent="0.2">
      <c r="A32" s="33"/>
      <c r="B32" s="4"/>
      <c r="C32" s="63" t="str">
        <f>BPU!C32</f>
        <v>de 151 m² à 300 m²</v>
      </c>
      <c r="D32" s="5" t="str">
        <f>BPU!D32</f>
        <v>Unité</v>
      </c>
      <c r="E32" s="50">
        <f>BPU!E32</f>
        <v>0</v>
      </c>
      <c r="F32" s="66">
        <v>2</v>
      </c>
      <c r="G32" s="50">
        <f t="shared" si="4"/>
        <v>0</v>
      </c>
    </row>
    <row r="33" spans="1:7" ht="20.100000000000001" customHeight="1" x14ac:dyDescent="0.2">
      <c r="A33" s="33"/>
      <c r="B33" s="4"/>
      <c r="C33" s="63" t="str">
        <f>BPU!C33</f>
        <v>de 301 m² à 1000 m²</v>
      </c>
      <c r="D33" s="5" t="str">
        <f>BPU!D33</f>
        <v>Unité</v>
      </c>
      <c r="E33" s="50">
        <f>BPU!E33</f>
        <v>0</v>
      </c>
      <c r="F33" s="66">
        <v>1</v>
      </c>
      <c r="G33" s="50">
        <f t="shared" si="4"/>
        <v>0</v>
      </c>
    </row>
    <row r="34" spans="1:7" ht="20.100000000000001" customHeight="1" x14ac:dyDescent="0.2">
      <c r="A34" s="33"/>
      <c r="B34" s="4"/>
      <c r="C34" s="63" t="str">
        <f>BPU!C34</f>
        <v>par tranche de 1000 m² supplémentaire</v>
      </c>
      <c r="D34" s="5" t="str">
        <f>BPU!D34</f>
        <v>Unité</v>
      </c>
      <c r="E34" s="50">
        <f>BPU!E34</f>
        <v>0</v>
      </c>
      <c r="F34" s="66">
        <v>1</v>
      </c>
      <c r="G34" s="50">
        <f t="shared" si="4"/>
        <v>0</v>
      </c>
    </row>
    <row r="35" spans="1:7" ht="20.100000000000001" customHeight="1" x14ac:dyDescent="0.2">
      <c r="A35" s="23"/>
      <c r="B35" s="24" t="str">
        <f>BPU!B35</f>
        <v>Bâtiment d'activités ou industriel ou agricole</v>
      </c>
      <c r="C35" s="25"/>
      <c r="D35" s="26"/>
      <c r="E35" s="27"/>
      <c r="F35" s="67">
        <v>0</v>
      </c>
      <c r="G35" s="27"/>
    </row>
    <row r="36" spans="1:7" ht="20.100000000000001" customHeight="1" x14ac:dyDescent="0.2">
      <c r="A36" s="33"/>
      <c r="B36" s="4"/>
      <c r="C36" s="63" t="str">
        <f>BPU!C36</f>
        <v>jusqu'à 500 m²</v>
      </c>
      <c r="D36" s="5" t="str">
        <f>BPU!D36</f>
        <v>Unité</v>
      </c>
      <c r="E36" s="50">
        <f>BPU!E36</f>
        <v>0</v>
      </c>
      <c r="F36" s="66">
        <v>1</v>
      </c>
      <c r="G36" s="50">
        <f t="shared" ref="G36:G39" si="5">E36*F36</f>
        <v>0</v>
      </c>
    </row>
    <row r="37" spans="1:7" ht="20.100000000000001" customHeight="1" x14ac:dyDescent="0.2">
      <c r="A37" s="33"/>
      <c r="B37" s="4"/>
      <c r="C37" s="63" t="str">
        <f>BPU!C37</f>
        <v>de 501 m² à 1500 m²</v>
      </c>
      <c r="D37" s="5" t="str">
        <f>BPU!D37</f>
        <v>Unité</v>
      </c>
      <c r="E37" s="50">
        <f>BPU!E37</f>
        <v>0</v>
      </c>
      <c r="F37" s="66">
        <v>1</v>
      </c>
      <c r="G37" s="50">
        <f t="shared" si="5"/>
        <v>0</v>
      </c>
    </row>
    <row r="38" spans="1:7" ht="20.100000000000001" customHeight="1" x14ac:dyDescent="0.2">
      <c r="A38" s="33"/>
      <c r="B38" s="4"/>
      <c r="C38" s="63" t="str">
        <f>BPU!C38</f>
        <v>de 1501 m² à 3000 m²</v>
      </c>
      <c r="D38" s="5" t="str">
        <f>BPU!D38</f>
        <v>Unité</v>
      </c>
      <c r="E38" s="50">
        <f>BPU!E38</f>
        <v>0</v>
      </c>
      <c r="F38" s="66">
        <v>1</v>
      </c>
      <c r="G38" s="50">
        <f t="shared" si="5"/>
        <v>0</v>
      </c>
    </row>
    <row r="39" spans="1:7" ht="20.100000000000001" customHeight="1" x14ac:dyDescent="0.2">
      <c r="A39" s="33"/>
      <c r="B39" s="4"/>
      <c r="C39" s="63" t="str">
        <f>BPU!C39</f>
        <v>par tranche de 2000 m² supplémentaire</v>
      </c>
      <c r="D39" s="5" t="str">
        <f>BPU!D39</f>
        <v>Unité</v>
      </c>
      <c r="E39" s="50">
        <f>BPU!E39</f>
        <v>0</v>
      </c>
      <c r="F39" s="66">
        <v>1</v>
      </c>
      <c r="G39" s="50">
        <f t="shared" si="5"/>
        <v>0</v>
      </c>
    </row>
    <row r="40" spans="1:7" ht="20.100000000000001" customHeight="1" x14ac:dyDescent="0.2">
      <c r="A40" s="93" t="str">
        <f>BPU!A40</f>
        <v>Elément de mission 4: Prestation à la demande sur la base du BPU</v>
      </c>
      <c r="B40" s="93"/>
      <c r="C40" s="94"/>
      <c r="D40" s="3"/>
      <c r="E40" s="15"/>
      <c r="F40" s="68">
        <v>0</v>
      </c>
      <c r="G40" s="15"/>
    </row>
    <row r="41" spans="1:7" ht="20.100000000000001" customHeight="1" x14ac:dyDescent="0.2">
      <c r="A41" s="23"/>
      <c r="B41" s="24" t="s">
        <v>13</v>
      </c>
      <c r="C41" s="25"/>
      <c r="D41" s="26"/>
      <c r="E41" s="27"/>
      <c r="F41" s="67">
        <v>0</v>
      </c>
      <c r="G41" s="27"/>
    </row>
    <row r="42" spans="1:7" ht="20.100000000000001" customHeight="1" x14ac:dyDescent="0.2">
      <c r="A42" s="38"/>
      <c r="B42" s="39"/>
      <c r="C42" s="63" t="str">
        <f>BPU!C42</f>
        <v>Ingénieur ou équivalent</v>
      </c>
      <c r="D42" s="5" t="str">
        <f>BPU!D42</f>
        <v>Heure</v>
      </c>
      <c r="E42" s="50">
        <f>BPU!E42</f>
        <v>0</v>
      </c>
      <c r="F42" s="66">
        <v>16</v>
      </c>
      <c r="G42" s="50">
        <f t="shared" ref="G42:G43" si="6">E42*F42</f>
        <v>0</v>
      </c>
    </row>
    <row r="43" spans="1:7" ht="20.100000000000001" customHeight="1" x14ac:dyDescent="0.2">
      <c r="A43" s="38"/>
      <c r="B43" s="39"/>
      <c r="C43" s="63" t="str">
        <f>BPU!C43</f>
        <v>Technicien ou équivalent</v>
      </c>
      <c r="D43" s="5" t="str">
        <f>BPU!D43</f>
        <v>Heure</v>
      </c>
      <c r="E43" s="50">
        <f>BPU!E43</f>
        <v>0</v>
      </c>
      <c r="F43" s="66">
        <v>8</v>
      </c>
      <c r="G43" s="50">
        <f t="shared" si="6"/>
        <v>0</v>
      </c>
    </row>
    <row r="44" spans="1:7" ht="20.100000000000001" customHeight="1" x14ac:dyDescent="0.2">
      <c r="A44" s="23"/>
      <c r="B44" s="24" t="s">
        <v>14</v>
      </c>
      <c r="C44" s="25"/>
      <c r="D44" s="26"/>
      <c r="E44" s="26"/>
      <c r="F44" s="69">
        <v>0</v>
      </c>
      <c r="G44" s="26"/>
    </row>
    <row r="45" spans="1:7" ht="33" customHeight="1" x14ac:dyDescent="0.2">
      <c r="A45" s="85" t="s">
        <v>7</v>
      </c>
      <c r="B45" s="85"/>
      <c r="C45" s="85"/>
      <c r="D45" s="86"/>
      <c r="E45" s="31"/>
      <c r="F45" s="70">
        <v>0</v>
      </c>
      <c r="G45" s="31"/>
    </row>
    <row r="46" spans="1:7" ht="20.100000000000001" customHeight="1" x14ac:dyDescent="0.2">
      <c r="A46" s="41"/>
      <c r="B46" s="40"/>
      <c r="C46" s="63" t="str">
        <f>BPU!C46</f>
        <v>Débours (D)</v>
      </c>
      <c r="D46" s="5" t="str">
        <f>BPU!D46</f>
        <v>€</v>
      </c>
      <c r="E46" s="50">
        <v>3000</v>
      </c>
      <c r="F46" s="66">
        <v>1</v>
      </c>
      <c r="G46" s="50">
        <f t="shared" ref="G46" si="7">E46*F46</f>
        <v>3000</v>
      </c>
    </row>
    <row r="47" spans="1:7" ht="20.100000000000001" customHeight="1" x14ac:dyDescent="0.2">
      <c r="A47" s="41"/>
      <c r="B47" s="40"/>
      <c r="C47" s="63" t="str">
        <f>BPU!C47</f>
        <v>Coeffient sur débours (C) - [compris en 0% et 50%]</v>
      </c>
      <c r="D47" s="5" t="str">
        <f>BPU!D47</f>
        <v>%</v>
      </c>
      <c r="E47" s="71">
        <f>BPU!E47</f>
        <v>0</v>
      </c>
      <c r="F47" s="72">
        <f>G46</f>
        <v>3000</v>
      </c>
      <c r="G47" s="50">
        <f t="shared" ref="G47" si="8">E47*F47</f>
        <v>0</v>
      </c>
    </row>
    <row r="48" spans="1:7" ht="20.100000000000001" customHeight="1" x14ac:dyDescent="0.2">
      <c r="A48" s="23"/>
      <c r="B48" s="24" t="s">
        <v>15</v>
      </c>
      <c r="C48" s="25"/>
      <c r="D48" s="26"/>
      <c r="E48" s="27"/>
      <c r="F48" s="67">
        <v>0</v>
      </c>
      <c r="G48" s="27"/>
    </row>
    <row r="49" spans="1:7" s="30" customFormat="1" ht="20.100000000000001" customHeight="1" x14ac:dyDescent="0.2">
      <c r="A49" s="38"/>
      <c r="B49" s="39"/>
      <c r="C49" s="63" t="str">
        <f>BPU!C49</f>
        <v>Réunion visioconférence</v>
      </c>
      <c r="D49" s="5" t="str">
        <f>BPU!D49</f>
        <v>Unité</v>
      </c>
      <c r="E49" s="50">
        <f>BPU!E49</f>
        <v>0</v>
      </c>
      <c r="F49" s="66">
        <v>2</v>
      </c>
      <c r="G49" s="50">
        <f t="shared" ref="G49:G50" si="9">E49*F49</f>
        <v>0</v>
      </c>
    </row>
    <row r="50" spans="1:7" ht="20.100000000000001" customHeight="1" x14ac:dyDescent="0.2">
      <c r="A50" s="38"/>
      <c r="B50" s="39"/>
      <c r="C50" s="63" t="str">
        <f>BPU!C50</f>
        <v>Réunion en présentiel</v>
      </c>
      <c r="D50" s="5" t="str">
        <f>BPU!D50</f>
        <v>Unité</v>
      </c>
      <c r="E50" s="50">
        <f>BPU!E50</f>
        <v>0</v>
      </c>
      <c r="F50" s="66">
        <v>3</v>
      </c>
      <c r="G50" s="50">
        <f t="shared" si="9"/>
        <v>0</v>
      </c>
    </row>
    <row r="51" spans="1:7" s="30" customFormat="1" ht="20.100000000000001" customHeight="1" x14ac:dyDescent="0.2">
      <c r="A51" s="93" t="str">
        <f>BPU!A51</f>
        <v>Coefficient pondérateur pour intervention d'urgence</v>
      </c>
      <c r="B51" s="93"/>
      <c r="C51" s="94"/>
      <c r="D51" s="3"/>
      <c r="E51" s="16"/>
      <c r="F51" s="55"/>
      <c r="G51" s="16"/>
    </row>
    <row r="52" spans="1:7" s="30" customFormat="1" ht="20.100000000000001" customHeight="1" x14ac:dyDescent="0.2">
      <c r="A52" s="42"/>
      <c r="B52" s="43"/>
      <c r="C52" s="63" t="str">
        <f>BPU!C52</f>
        <v>Majoration urgence (maximum 50%)</v>
      </c>
      <c r="D52" s="5" t="str">
        <f>BPU!D52</f>
        <v>%</v>
      </c>
      <c r="E52" s="71">
        <f>BPU!E52</f>
        <v>0</v>
      </c>
      <c r="F52" s="59">
        <f>SUM(G7:G39)*0.05</f>
        <v>0</v>
      </c>
      <c r="G52" s="50">
        <f t="shared" ref="G52" si="10">E52*F52</f>
        <v>0</v>
      </c>
    </row>
    <row r="53" spans="1:7" s="30" customFormat="1" ht="20.100000000000001" customHeight="1" x14ac:dyDescent="0.2">
      <c r="A53" s="93" t="str">
        <f>BPU!A53</f>
        <v>Coefficient de majoration pour frais de déplacement</v>
      </c>
      <c r="B53" s="93"/>
      <c r="C53" s="94"/>
      <c r="D53" s="3"/>
      <c r="E53" s="16"/>
      <c r="F53" s="55"/>
      <c r="G53" s="16"/>
    </row>
    <row r="54" spans="1:7" ht="20.100000000000001" customHeight="1" x14ac:dyDescent="0.2">
      <c r="A54" s="42"/>
      <c r="B54" s="43"/>
      <c r="C54" s="63" t="str">
        <f>BPU!C54</f>
        <v>Majoration distance comprise entre 50 km et 150 km (maximum 15%)</v>
      </c>
      <c r="D54" s="5" t="str">
        <f>BPU!D54</f>
        <v>%</v>
      </c>
      <c r="E54" s="71">
        <f>BPU!E54</f>
        <v>0</v>
      </c>
      <c r="F54" s="50">
        <f>0.5*SUM(G7:G39)</f>
        <v>0</v>
      </c>
      <c r="G54" s="50">
        <f t="shared" ref="G54:G55" si="11">E54*F54</f>
        <v>0</v>
      </c>
    </row>
    <row r="55" spans="1:7" ht="20.100000000000001" customHeight="1" x14ac:dyDescent="0.2">
      <c r="A55" s="42"/>
      <c r="B55" s="43"/>
      <c r="C55" s="63" t="str">
        <f>BPU!C55</f>
        <v>Majoration distance supérieure ou égale à 150 km (maximum 15%)</v>
      </c>
      <c r="D55" s="5" t="str">
        <f>BPU!D55</f>
        <v>%</v>
      </c>
      <c r="E55" s="71">
        <f>BPU!E55</f>
        <v>0</v>
      </c>
      <c r="F55" s="50">
        <f>F54</f>
        <v>0</v>
      </c>
      <c r="G55" s="50">
        <f t="shared" si="11"/>
        <v>0</v>
      </c>
    </row>
    <row r="56" spans="1:7" ht="15" x14ac:dyDescent="0.2">
      <c r="A56" s="19"/>
      <c r="B56" s="20"/>
      <c r="C56" s="20"/>
      <c r="D56" s="21"/>
      <c r="E56" s="22"/>
      <c r="F56" s="57"/>
      <c r="G56" s="22"/>
    </row>
    <row r="57" spans="1:7" s="30" customFormat="1" ht="33" customHeight="1" x14ac:dyDescent="0.2">
      <c r="A57" s="111" t="s">
        <v>42</v>
      </c>
      <c r="B57" s="111"/>
      <c r="C57" s="111"/>
      <c r="D57" s="111"/>
      <c r="E57" s="111"/>
      <c r="F57" s="112"/>
      <c r="G57" s="61">
        <f>SUM(G7:G55)</f>
        <v>3000</v>
      </c>
    </row>
  </sheetData>
  <sheetProtection password="C99F" sheet="1" objects="1" scenarios="1"/>
  <mergeCells count="13">
    <mergeCell ref="A45:D45"/>
    <mergeCell ref="E2:G2"/>
    <mergeCell ref="D1:G1"/>
    <mergeCell ref="A57:F57"/>
    <mergeCell ref="A1:C1"/>
    <mergeCell ref="A2:C2"/>
    <mergeCell ref="A4:C4"/>
    <mergeCell ref="A5:C5"/>
    <mergeCell ref="A29:C29"/>
    <mergeCell ref="A18:C18"/>
    <mergeCell ref="A40:C40"/>
    <mergeCell ref="A51:C51"/>
    <mergeCell ref="A53:C53"/>
  </mergeCells>
  <printOptions horizontalCentered="1" verticalCentered="1"/>
  <pageMargins left="0.39370078740157483" right="0.39370078740157483" top="0.39370078740157483" bottom="0.39370078740157483" header="0" footer="0.19685039370078741"/>
  <pageSetup paperSize="9" scale="59" orientation="portrait" r:id="rId1"/>
  <headerFooter alignWithMargins="0"/>
  <rowBreaks count="1" manualBreakCount="1">
    <brk id="3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73734b-cbcc-4ce3-a047-0f7f9a1e9ac0">
      <Terms xmlns="http://schemas.microsoft.com/office/infopath/2007/PartnerControls"/>
    </lcf76f155ced4ddcb4097134ff3c332f>
    <TaxCatchAll xmlns="c51446a1-3483-4569-bbe9-720a308a2dd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7DFBE0E5551B24994B9318163EF5150" ma:contentTypeVersion="16" ma:contentTypeDescription="Crée un document." ma:contentTypeScope="" ma:versionID="d76f7e301b85bbf927b906fb30293fc2">
  <xsd:schema xmlns:xsd="http://www.w3.org/2001/XMLSchema" xmlns:xs="http://www.w3.org/2001/XMLSchema" xmlns:p="http://schemas.microsoft.com/office/2006/metadata/properties" xmlns:ns2="c51446a1-3483-4569-bbe9-720a308a2dd1" xmlns:ns3="9c73734b-cbcc-4ce3-a047-0f7f9a1e9ac0" targetNamespace="http://schemas.microsoft.com/office/2006/metadata/properties" ma:root="true" ma:fieldsID="18095a99ce9ece2b48f80270cf468ad3" ns2:_="" ns3:_="">
    <xsd:import namespace="c51446a1-3483-4569-bbe9-720a308a2dd1"/>
    <xsd:import namespace="9c73734b-cbcc-4ce3-a047-0f7f9a1e9ac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1446a1-3483-4569-bbe9-720a308a2dd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c471605c-554f-4419-b605-f1612ffd4901}" ma:internalName="TaxCatchAll" ma:showField="CatchAllData" ma:web="c51446a1-3483-4569-bbe9-720a308a2d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73734b-cbcc-4ce3-a047-0f7f9a1e9ac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fc58c574-80af-415f-8f56-7478d336fa44"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947B84-E97E-4184-84FB-A5866F941D60}">
  <ds:schemaRefs>
    <ds:schemaRef ds:uri="9c73734b-cbcc-4ce3-a047-0f7f9a1e9ac0"/>
    <ds:schemaRef ds:uri="http://schemas.microsoft.com/office/2006/documentManagement/types"/>
    <ds:schemaRef ds:uri="http://purl.org/dc/elements/1.1/"/>
    <ds:schemaRef ds:uri="http://schemas.microsoft.com/office/infopath/2007/PartnerControls"/>
    <ds:schemaRef ds:uri="c51446a1-3483-4569-bbe9-720a308a2dd1"/>
    <ds:schemaRef ds:uri="http://www.w3.org/XML/1998/namespace"/>
    <ds:schemaRef ds:uri="http://schemas.microsoft.com/office/2006/metadata/properties"/>
    <ds:schemaRef ds:uri="http://purl.org/dc/dcmitype/"/>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0FCC9B1A-99FC-4DF7-AC71-DF4C542DB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1446a1-3483-4569-bbe9-720a308a2dd1"/>
    <ds:schemaRef ds:uri="9c73734b-cbcc-4ce3-a047-0f7f9a1e9a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378DB4-623F-4708-B01B-9D65342D9A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vt:lpstr>
      <vt:lpstr>DITP</vt:lpstr>
      <vt:lpstr>SF</vt:lpstr>
      <vt:lpstr>BPU!Impression_des_titres</vt:lpstr>
      <vt:lpstr>DITP!Impression_des_titres</vt:lpstr>
      <vt:lpstr>SF!Impression_des_titres</vt:lpstr>
      <vt:lpstr>BPU!Zone_d_impression</vt:lpstr>
      <vt:lpstr>DITP!Zone_d_impression</vt:lpstr>
      <vt:lpstr>SF!Zone_d_impression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Abounidal AKDAH</cp:lastModifiedBy>
  <cp:lastPrinted>2025-10-23T10:16:24Z</cp:lastPrinted>
  <dcterms:created xsi:type="dcterms:W3CDTF">1996-10-21T11:03:58Z</dcterms:created>
  <dcterms:modified xsi:type="dcterms:W3CDTF">2026-01-29T10:45:04Z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0x01010097DFBE0E5551B24994B9318163EF5150</vt:lpwstr>
  </property>
  <property fmtid="{D5CDD505-2E9C-101B-9397-08002B2CF9AE}" pid="3" name="MediaServiceImageTags">
    <vt:lpwstr/>
  </property>
</Properties>
</file>