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jn/Documents/CASYS/Contrats/ASFA/STAT/Livrables/SCA/V29/"/>
    </mc:Choice>
  </mc:AlternateContent>
  <xr:revisionPtr revIDLastSave="0" documentId="13_ncr:1_{9B55E8D8-63F1-644C-8291-35D0DA02D378}" xr6:coauthVersionLast="47" xr6:coauthVersionMax="47" xr10:uidLastSave="{00000000-0000-0000-0000-000000000000}"/>
  <bookViews>
    <workbookView xWindow="41100" yWindow="-1700" windowWidth="28980" windowHeight="17620" tabRatio="745" xr2:uid="{00000000-000D-0000-FFFF-FFFF00000000}"/>
  </bookViews>
  <sheets>
    <sheet name="Tables SQL" sheetId="40" r:id="rId1"/>
    <sheet name="Enregistrements XML" sheetId="41" r:id="rId2"/>
    <sheet name="Contrôles lexicaux (XSD)" sheetId="42" r:id="rId3"/>
    <sheet name="Contrôles d'intégrité (BDD)" sheetId="43" r:id="rId4"/>
    <sheet name="Contrôles fonctionnels (BDD)" sheetId="44" r:id="rId5"/>
    <sheet name="Codes contrôles" sheetId="46" r:id="rId6"/>
  </sheets>
  <definedNames>
    <definedName name="_xlnm._FilterDatabase" localSheetId="3" hidden="1">'Contrôles d''intégrité (BDD)'!$A$3:$R$29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2" i="41" l="1"/>
  <c r="H202" i="41" s="1"/>
  <c r="E201" i="41"/>
  <c r="G201" i="41" s="1"/>
  <c r="G200" i="41"/>
  <c r="E200" i="41"/>
  <c r="H200" i="41" s="1"/>
  <c r="E199" i="41"/>
  <c r="H199" i="41" s="1"/>
  <c r="E198" i="41"/>
  <c r="H198" i="41" s="1"/>
  <c r="E197" i="41"/>
  <c r="H197" i="41" s="1"/>
  <c r="G196" i="41"/>
  <c r="E196" i="41"/>
  <c r="F196" i="41" s="1"/>
  <c r="H195" i="41"/>
  <c r="G195" i="41"/>
  <c r="E195" i="41"/>
  <c r="F195" i="41" s="1"/>
  <c r="E194" i="41"/>
  <c r="G194" i="41" s="1"/>
  <c r="G193" i="41"/>
  <c r="E193" i="41"/>
  <c r="F193" i="41" s="1"/>
  <c r="G192" i="41"/>
  <c r="F192" i="41"/>
  <c r="E192" i="41"/>
  <c r="H192" i="41" s="1"/>
  <c r="H191" i="41"/>
  <c r="E191" i="41"/>
  <c r="G191" i="41" s="1"/>
  <c r="E190" i="41"/>
  <c r="F190" i="41" s="1"/>
  <c r="G189" i="41"/>
  <c r="F189" i="41"/>
  <c r="E189" i="41"/>
  <c r="H189" i="41" s="1"/>
  <c r="E188" i="41"/>
  <c r="G188" i="41" s="1"/>
  <c r="G187" i="41"/>
  <c r="E187" i="41"/>
  <c r="F187" i="41" s="1"/>
  <c r="H186" i="41"/>
  <c r="G186" i="41"/>
  <c r="E186" i="41"/>
  <c r="F186" i="41" s="1"/>
  <c r="E185" i="41"/>
  <c r="G185" i="41" s="1"/>
  <c r="G184" i="41"/>
  <c r="E184" i="41"/>
  <c r="F184" i="41" s="1"/>
  <c r="C184" i="41"/>
  <c r="B184" i="41"/>
  <c r="E162" i="41"/>
  <c r="H162" i="41" s="1"/>
  <c r="E161" i="41"/>
  <c r="G161" i="41" s="1"/>
  <c r="E160" i="41"/>
  <c r="H160" i="41" s="1"/>
  <c r="E159" i="41"/>
  <c r="H159" i="41" s="1"/>
  <c r="E158" i="41"/>
  <c r="F158" i="41" s="1"/>
  <c r="E157" i="41"/>
  <c r="G157" i="41" s="1"/>
  <c r="E156" i="41"/>
  <c r="F156" i="41" s="1"/>
  <c r="H155" i="41"/>
  <c r="F155" i="41"/>
  <c r="E155" i="41"/>
  <c r="G155" i="41" s="1"/>
  <c r="E154" i="41"/>
  <c r="H154" i="41" s="1"/>
  <c r="E153" i="41"/>
  <c r="F153" i="41" s="1"/>
  <c r="E152" i="41"/>
  <c r="H152" i="41" s="1"/>
  <c r="G151" i="41"/>
  <c r="E151" i="41"/>
  <c r="H151" i="41" s="1"/>
  <c r="E150" i="41"/>
  <c r="F150" i="41" s="1"/>
  <c r="E149" i="41"/>
  <c r="H149" i="41" s="1"/>
  <c r="E148" i="41"/>
  <c r="H148" i="41" s="1"/>
  <c r="E147" i="41"/>
  <c r="F147" i="41" s="1"/>
  <c r="E146" i="41"/>
  <c r="G146" i="41" s="1"/>
  <c r="E145" i="41"/>
  <c r="H145" i="41" s="1"/>
  <c r="E144" i="41"/>
  <c r="F144" i="41" s="1"/>
  <c r="C144" i="41"/>
  <c r="B144" i="41"/>
  <c r="E122" i="41"/>
  <c r="H122" i="41" s="1"/>
  <c r="E121" i="41"/>
  <c r="H121" i="41" s="1"/>
  <c r="E120" i="41"/>
  <c r="H120" i="41" s="1"/>
  <c r="E119" i="41"/>
  <c r="H119" i="41" s="1"/>
  <c r="E118" i="41"/>
  <c r="H118" i="41" s="1"/>
  <c r="E117" i="41"/>
  <c r="G117" i="41" s="1"/>
  <c r="E116" i="41"/>
  <c r="G116" i="41" s="1"/>
  <c r="E115" i="41"/>
  <c r="H115" i="41" s="1"/>
  <c r="E114" i="41"/>
  <c r="H114" i="41" s="1"/>
  <c r="E113" i="41"/>
  <c r="H113" i="41" s="1"/>
  <c r="E112" i="41"/>
  <c r="H112" i="41" s="1"/>
  <c r="E111" i="41"/>
  <c r="H111" i="41" s="1"/>
  <c r="E110" i="41"/>
  <c r="G110" i="41" s="1"/>
  <c r="E109" i="41"/>
  <c r="H109" i="41" s="1"/>
  <c r="E108" i="41"/>
  <c r="H108" i="41" s="1"/>
  <c r="G107" i="41"/>
  <c r="E107" i="41"/>
  <c r="F107" i="41" s="1"/>
  <c r="E106" i="41"/>
  <c r="H106" i="41" s="1"/>
  <c r="E105" i="41"/>
  <c r="H105" i="41" s="1"/>
  <c r="E104" i="41"/>
  <c r="G104" i="41" s="1"/>
  <c r="C104" i="41"/>
  <c r="B104" i="41"/>
  <c r="D48" i="40"/>
  <c r="G48" i="40" s="1"/>
  <c r="D47" i="40"/>
  <c r="G47" i="40" s="1"/>
  <c r="D46" i="40"/>
  <c r="E46" i="40" s="1"/>
  <c r="D45" i="40"/>
  <c r="F45" i="40" s="1"/>
  <c r="D44" i="40"/>
  <c r="E44" i="40" s="1"/>
  <c r="D43" i="40"/>
  <c r="H104" i="41" l="1"/>
  <c r="F146" i="41"/>
  <c r="H188" i="41"/>
  <c r="H146" i="41"/>
  <c r="H110" i="41"/>
  <c r="F201" i="41"/>
  <c r="G120" i="41"/>
  <c r="H185" i="41"/>
  <c r="H194" i="41"/>
  <c r="G150" i="41"/>
  <c r="H158" i="41"/>
  <c r="G190" i="41"/>
  <c r="H201" i="41"/>
  <c r="H107" i="41"/>
  <c r="G144" i="41"/>
  <c r="F149" i="41"/>
  <c r="G153" i="41"/>
  <c r="G158" i="41"/>
  <c r="H184" i="41"/>
  <c r="H187" i="41"/>
  <c r="H190" i="41"/>
  <c r="H193" i="41"/>
  <c r="H196" i="41"/>
  <c r="F200" i="41"/>
  <c r="G149" i="41"/>
  <c r="G145" i="41"/>
  <c r="G154" i="41"/>
  <c r="F185" i="41"/>
  <c r="F188" i="41"/>
  <c r="F191" i="41"/>
  <c r="F194" i="41"/>
  <c r="G197" i="41"/>
  <c r="H161" i="41"/>
  <c r="F198" i="41"/>
  <c r="G198" i="41"/>
  <c r="F152" i="41"/>
  <c r="F113" i="41"/>
  <c r="G147" i="41"/>
  <c r="G152" i="41"/>
  <c r="G156" i="41"/>
  <c r="F202" i="41"/>
  <c r="G113" i="41"/>
  <c r="G199" i="41"/>
  <c r="G202" i="41"/>
  <c r="G148" i="41"/>
  <c r="H157" i="41"/>
  <c r="H144" i="41"/>
  <c r="H147" i="41"/>
  <c r="H150" i="41"/>
  <c r="H153" i="41"/>
  <c r="H156" i="41"/>
  <c r="F160" i="41"/>
  <c r="G160" i="41"/>
  <c r="F120" i="41"/>
  <c r="F145" i="41"/>
  <c r="F148" i="41"/>
  <c r="F151" i="41"/>
  <c r="F154" i="41"/>
  <c r="F161" i="41"/>
  <c r="F162" i="41"/>
  <c r="F110" i="41"/>
  <c r="H116" i="41"/>
  <c r="G159" i="41"/>
  <c r="G162" i="41"/>
  <c r="F104" i="41"/>
  <c r="H117" i="41"/>
  <c r="F105" i="41"/>
  <c r="F108" i="41"/>
  <c r="F111" i="41"/>
  <c r="F114" i="41"/>
  <c r="F121" i="41"/>
  <c r="G105" i="41"/>
  <c r="G108" i="41"/>
  <c r="G111" i="41"/>
  <c r="G114" i="41"/>
  <c r="F118" i="41"/>
  <c r="G121" i="41"/>
  <c r="G118" i="41"/>
  <c r="F106" i="41"/>
  <c r="F109" i="41"/>
  <c r="F112" i="41"/>
  <c r="G115" i="41"/>
  <c r="F122" i="41"/>
  <c r="G106" i="41"/>
  <c r="G109" i="41"/>
  <c r="G112" i="41"/>
  <c r="G119" i="41"/>
  <c r="G122" i="41"/>
  <c r="F44" i="40"/>
  <c r="G44" i="40"/>
  <c r="G45" i="40"/>
  <c r="E47" i="40"/>
  <c r="F48" i="40"/>
  <c r="F46" i="40"/>
  <c r="G46" i="40"/>
  <c r="F47" i="40"/>
  <c r="E45" i="40"/>
  <c r="E48" i="40"/>
  <c r="F43" i="40"/>
  <c r="D42" i="40"/>
  <c r="E42" i="40" s="1"/>
  <c r="G42" i="40" l="1"/>
  <c r="G43" i="40"/>
  <c r="E43" i="40"/>
  <c r="F42" i="40"/>
  <c r="D120" i="40"/>
  <c r="G120" i="40" s="1"/>
  <c r="G112" i="40"/>
  <c r="G111" i="40"/>
  <c r="F112" i="40"/>
  <c r="F111" i="40"/>
  <c r="E111" i="40"/>
  <c r="D113" i="40"/>
  <c r="E113" i="40" s="1"/>
  <c r="D93" i="40"/>
  <c r="E93" i="40" s="1"/>
  <c r="G93" i="40" l="1"/>
  <c r="F120" i="40"/>
  <c r="F93" i="40"/>
  <c r="F113" i="40"/>
  <c r="G113" i="40"/>
  <c r="E120" i="40"/>
  <c r="G56" i="40" l="1"/>
  <c r="F56" i="40"/>
  <c r="H12" i="41"/>
  <c r="B304" i="41"/>
  <c r="B284" i="41"/>
  <c r="B264" i="41"/>
  <c r="B244" i="41"/>
  <c r="B224" i="41"/>
  <c r="B204" i="41"/>
  <c r="B164" i="41"/>
  <c r="B124" i="41"/>
  <c r="B84" i="41"/>
  <c r="B64" i="41"/>
  <c r="B44" i="41"/>
  <c r="B24" i="41"/>
  <c r="B4" i="41"/>
  <c r="G21" i="40"/>
  <c r="G40" i="40" s="1"/>
  <c r="F21" i="40"/>
  <c r="D72" i="40" l="1"/>
  <c r="E310" i="41"/>
  <c r="F310" i="41" s="1"/>
  <c r="E309" i="41"/>
  <c r="F309" i="41" s="1"/>
  <c r="E308" i="41"/>
  <c r="F308" i="41" s="1"/>
  <c r="E307" i="41"/>
  <c r="F307" i="41" s="1"/>
  <c r="E306" i="41"/>
  <c r="F306" i="41" s="1"/>
  <c r="E305" i="41"/>
  <c r="F305" i="41" s="1"/>
  <c r="E304" i="41"/>
  <c r="F304" i="41" s="1"/>
  <c r="E290" i="41"/>
  <c r="H290" i="41" s="1"/>
  <c r="E289" i="41"/>
  <c r="H289" i="41" s="1"/>
  <c r="E288" i="41"/>
  <c r="H288" i="41" s="1"/>
  <c r="E287" i="41"/>
  <c r="H287" i="41" s="1"/>
  <c r="E286" i="41"/>
  <c r="H286" i="41" s="1"/>
  <c r="E285" i="41"/>
  <c r="H285" i="41" s="1"/>
  <c r="E284" i="41"/>
  <c r="H284" i="41" s="1"/>
  <c r="E270" i="41"/>
  <c r="F270" i="41" s="1"/>
  <c r="E269" i="41"/>
  <c r="H269" i="41" s="1"/>
  <c r="E268" i="41"/>
  <c r="F268" i="41" s="1"/>
  <c r="E267" i="41"/>
  <c r="H267" i="41" s="1"/>
  <c r="E266" i="41"/>
  <c r="F266" i="41" s="1"/>
  <c r="E265" i="41"/>
  <c r="H265" i="41" s="1"/>
  <c r="E264" i="41"/>
  <c r="F264" i="41" s="1"/>
  <c r="E250" i="41"/>
  <c r="H250" i="41" s="1"/>
  <c r="E249" i="41"/>
  <c r="H249" i="41" s="1"/>
  <c r="E248" i="41"/>
  <c r="H248" i="41" s="1"/>
  <c r="E247" i="41"/>
  <c r="H247" i="41" s="1"/>
  <c r="E246" i="41"/>
  <c r="H246" i="41" s="1"/>
  <c r="E245" i="41"/>
  <c r="H245" i="41" s="1"/>
  <c r="E244" i="41"/>
  <c r="H244" i="41" s="1"/>
  <c r="E230" i="41"/>
  <c r="H230" i="41" s="1"/>
  <c r="E229" i="41"/>
  <c r="H229" i="41" s="1"/>
  <c r="E228" i="41"/>
  <c r="H228" i="41" s="1"/>
  <c r="E227" i="41"/>
  <c r="H227" i="41" s="1"/>
  <c r="E226" i="41"/>
  <c r="H226" i="41" s="1"/>
  <c r="E225" i="41"/>
  <c r="H225" i="41" s="1"/>
  <c r="E224" i="41"/>
  <c r="H224" i="41" s="1"/>
  <c r="E210" i="41"/>
  <c r="H210" i="41" s="1"/>
  <c r="E209" i="41"/>
  <c r="F209" i="41" s="1"/>
  <c r="E208" i="41"/>
  <c r="H208" i="41" s="1"/>
  <c r="E207" i="41"/>
  <c r="F207" i="41" s="1"/>
  <c r="E206" i="41"/>
  <c r="H206" i="41" s="1"/>
  <c r="E205" i="41"/>
  <c r="G205" i="41" s="1"/>
  <c r="E204" i="41"/>
  <c r="H204" i="41" s="1"/>
  <c r="E170" i="41"/>
  <c r="H170" i="41" s="1"/>
  <c r="E169" i="41"/>
  <c r="H169" i="41" s="1"/>
  <c r="E168" i="41"/>
  <c r="H168" i="41" s="1"/>
  <c r="E167" i="41"/>
  <c r="H167" i="41" s="1"/>
  <c r="E166" i="41"/>
  <c r="H166" i="41" s="1"/>
  <c r="E165" i="41"/>
  <c r="H165" i="41" s="1"/>
  <c r="E164" i="41"/>
  <c r="H164" i="41" s="1"/>
  <c r="E130" i="41"/>
  <c r="H130" i="41" s="1"/>
  <c r="E129" i="41"/>
  <c r="H129" i="41" s="1"/>
  <c r="E128" i="41"/>
  <c r="H128" i="41" s="1"/>
  <c r="E127" i="41"/>
  <c r="H127" i="41" s="1"/>
  <c r="E126" i="41"/>
  <c r="H126" i="41" s="1"/>
  <c r="E125" i="41"/>
  <c r="H125" i="41" s="1"/>
  <c r="E124" i="41"/>
  <c r="H124" i="41" s="1"/>
  <c r="E90" i="41"/>
  <c r="H90" i="41" s="1"/>
  <c r="E89" i="41"/>
  <c r="H89" i="41" s="1"/>
  <c r="E88" i="41"/>
  <c r="G88" i="41" s="1"/>
  <c r="E87" i="41"/>
  <c r="H87" i="41" s="1"/>
  <c r="E86" i="41"/>
  <c r="G86" i="41" s="1"/>
  <c r="E85" i="41"/>
  <c r="H85" i="41" s="1"/>
  <c r="E84" i="41"/>
  <c r="G84" i="41" s="1"/>
  <c r="E70" i="41"/>
  <c r="F70" i="41" s="1"/>
  <c r="E69" i="41"/>
  <c r="H69" i="41" s="1"/>
  <c r="E68" i="41"/>
  <c r="F68" i="41" s="1"/>
  <c r="E67" i="41"/>
  <c r="H67" i="41" s="1"/>
  <c r="E66" i="41"/>
  <c r="F66" i="41" s="1"/>
  <c r="E65" i="41"/>
  <c r="H65" i="41" s="1"/>
  <c r="E64" i="41"/>
  <c r="F64" i="41" s="1"/>
  <c r="E50" i="41"/>
  <c r="H50" i="41" s="1"/>
  <c r="E49" i="41"/>
  <c r="F49" i="41" s="1"/>
  <c r="E48" i="41"/>
  <c r="G48" i="41" s="1"/>
  <c r="E47" i="41"/>
  <c r="F47" i="41" s="1"/>
  <c r="E46" i="41"/>
  <c r="G46" i="41" s="1"/>
  <c r="E45" i="41"/>
  <c r="H45" i="41" s="1"/>
  <c r="E44" i="41"/>
  <c r="G44" i="41" s="1"/>
  <c r="E30" i="41"/>
  <c r="H30" i="41" s="1"/>
  <c r="E29" i="41"/>
  <c r="F29" i="41" s="1"/>
  <c r="E28" i="41"/>
  <c r="H28" i="41" s="1"/>
  <c r="E27" i="41"/>
  <c r="G27" i="41" s="1"/>
  <c r="E26" i="41"/>
  <c r="H26" i="41" s="1"/>
  <c r="E25" i="41"/>
  <c r="F25" i="41" s="1"/>
  <c r="E24" i="41"/>
  <c r="H24" i="41" s="1"/>
  <c r="C304" i="41"/>
  <c r="C284" i="41"/>
  <c r="C264" i="41"/>
  <c r="C244" i="41"/>
  <c r="C224" i="41"/>
  <c r="C204" i="41"/>
  <c r="C164" i="41"/>
  <c r="C124" i="41"/>
  <c r="C84" i="41"/>
  <c r="C64" i="41"/>
  <c r="C44" i="41"/>
  <c r="C24" i="41"/>
  <c r="C4" i="41"/>
  <c r="H64" i="41" l="1"/>
  <c r="G305" i="41"/>
  <c r="H305" i="41"/>
  <c r="H304" i="41"/>
  <c r="H268" i="41"/>
  <c r="G64" i="41"/>
  <c r="G306" i="41"/>
  <c r="G304" i="41"/>
  <c r="G68" i="41"/>
  <c r="H44" i="41"/>
  <c r="H68" i="41"/>
  <c r="H309" i="41"/>
  <c r="H46" i="41"/>
  <c r="G270" i="41"/>
  <c r="G307" i="41"/>
  <c r="H86" i="41"/>
  <c r="G268" i="41"/>
  <c r="H307" i="41"/>
  <c r="G310" i="41"/>
  <c r="H310" i="41"/>
  <c r="G30" i="41"/>
  <c r="H48" i="41"/>
  <c r="G66" i="41"/>
  <c r="G70" i="41"/>
  <c r="G264" i="41"/>
  <c r="G308" i="41"/>
  <c r="H66" i="41"/>
  <c r="H70" i="41"/>
  <c r="H88" i="41"/>
  <c r="H264" i="41"/>
  <c r="H308" i="41"/>
  <c r="H84" i="41"/>
  <c r="H270" i="41"/>
  <c r="H306" i="41"/>
  <c r="G309" i="41"/>
  <c r="F285" i="41"/>
  <c r="F287" i="41"/>
  <c r="F289" i="41"/>
  <c r="G285" i="41"/>
  <c r="G287" i="41"/>
  <c r="G289" i="41"/>
  <c r="F290" i="41"/>
  <c r="F288" i="41"/>
  <c r="G284" i="41"/>
  <c r="G286" i="41"/>
  <c r="G288" i="41"/>
  <c r="G290" i="41"/>
  <c r="F284" i="41"/>
  <c r="F286" i="41"/>
  <c r="F267" i="41"/>
  <c r="G267" i="41"/>
  <c r="H266" i="41"/>
  <c r="F265" i="41"/>
  <c r="F269" i="41"/>
  <c r="G265" i="41"/>
  <c r="G269" i="41"/>
  <c r="G266" i="41"/>
  <c r="F245" i="41"/>
  <c r="F247" i="41"/>
  <c r="F249" i="41"/>
  <c r="G245" i="41"/>
  <c r="G247" i="41"/>
  <c r="G249" i="41"/>
  <c r="F244" i="41"/>
  <c r="F246" i="41"/>
  <c r="F248" i="41"/>
  <c r="F250" i="41"/>
  <c r="G244" i="41"/>
  <c r="G246" i="41"/>
  <c r="G248" i="41"/>
  <c r="G250" i="41"/>
  <c r="F225" i="41"/>
  <c r="F229" i="41"/>
  <c r="F227" i="41"/>
  <c r="G225" i="41"/>
  <c r="G227" i="41"/>
  <c r="G229" i="41"/>
  <c r="F224" i="41"/>
  <c r="F226" i="41"/>
  <c r="F228" i="41"/>
  <c r="F230" i="41"/>
  <c r="G224" i="41"/>
  <c r="G226" i="41"/>
  <c r="G228" i="41"/>
  <c r="G230" i="41"/>
  <c r="F205" i="41"/>
  <c r="H207" i="41"/>
  <c r="H209" i="41"/>
  <c r="G209" i="41"/>
  <c r="G207" i="41"/>
  <c r="F204" i="41"/>
  <c r="F206" i="41"/>
  <c r="F208" i="41"/>
  <c r="F210" i="41"/>
  <c r="H205" i="41"/>
  <c r="G204" i="41"/>
  <c r="G206" i="41"/>
  <c r="G208" i="41"/>
  <c r="G210" i="41"/>
  <c r="F165" i="41"/>
  <c r="F167" i="41"/>
  <c r="F169" i="41"/>
  <c r="G165" i="41"/>
  <c r="G167" i="41"/>
  <c r="G169" i="41"/>
  <c r="F164" i="41"/>
  <c r="F166" i="41"/>
  <c r="F168" i="41"/>
  <c r="F170" i="41"/>
  <c r="G164" i="41"/>
  <c r="G166" i="41"/>
  <c r="G168" i="41"/>
  <c r="G170" i="41"/>
  <c r="F125" i="41"/>
  <c r="F127" i="41"/>
  <c r="F129" i="41"/>
  <c r="G125" i="41"/>
  <c r="G127" i="41"/>
  <c r="G129" i="41"/>
  <c r="F126" i="41"/>
  <c r="F130" i="41"/>
  <c r="F124" i="41"/>
  <c r="F128" i="41"/>
  <c r="G124" i="41"/>
  <c r="G126" i="41"/>
  <c r="G128" i="41"/>
  <c r="G130" i="41"/>
  <c r="F85" i="41"/>
  <c r="F87" i="41"/>
  <c r="F89" i="41"/>
  <c r="G85" i="41"/>
  <c r="G87" i="41"/>
  <c r="G89" i="41"/>
  <c r="F84" i="41"/>
  <c r="F90" i="41"/>
  <c r="F86" i="41"/>
  <c r="F88" i="41"/>
  <c r="G90" i="41"/>
  <c r="F65" i="41"/>
  <c r="F67" i="41"/>
  <c r="F69" i="41"/>
  <c r="G67" i="41"/>
  <c r="G65" i="41"/>
  <c r="G69" i="41"/>
  <c r="F45" i="41"/>
  <c r="G47" i="41"/>
  <c r="G45" i="41"/>
  <c r="G49" i="41"/>
  <c r="H49" i="41"/>
  <c r="H47" i="41"/>
  <c r="F44" i="41"/>
  <c r="F46" i="41"/>
  <c r="F48" i="41"/>
  <c r="F50" i="41"/>
  <c r="G50" i="41"/>
  <c r="F27" i="41"/>
  <c r="G25" i="41"/>
  <c r="G29" i="41"/>
  <c r="H25" i="41"/>
  <c r="H27" i="41"/>
  <c r="H29" i="41"/>
  <c r="F24" i="41"/>
  <c r="F26" i="41"/>
  <c r="F28" i="41"/>
  <c r="F30" i="41"/>
  <c r="G24" i="41"/>
  <c r="G26" i="41"/>
  <c r="G28" i="41"/>
  <c r="E10" i="41"/>
  <c r="E9" i="41"/>
  <c r="E8" i="41"/>
  <c r="E7" i="41"/>
  <c r="E6" i="41"/>
  <c r="E5" i="41"/>
  <c r="E4" i="41"/>
  <c r="D96" i="40"/>
  <c r="D95" i="40"/>
  <c r="G95" i="40" s="1"/>
  <c r="D94" i="40"/>
  <c r="G94" i="40" s="1"/>
  <c r="D90" i="40"/>
  <c r="D91" i="40"/>
  <c r="D76" i="40"/>
  <c r="F76" i="40" s="1"/>
  <c r="D74" i="40"/>
  <c r="G74" i="40" s="1"/>
  <c r="G72" i="40"/>
  <c r="D59" i="40"/>
  <c r="D51" i="40"/>
  <c r="G19" i="40"/>
  <c r="F6" i="41" l="1"/>
  <c r="G6" i="41"/>
  <c r="H6" i="41"/>
  <c r="F7" i="41"/>
  <c r="G7" i="41"/>
  <c r="H7" i="41"/>
  <c r="H5" i="41"/>
  <c r="F5" i="41"/>
  <c r="G5" i="41"/>
  <c r="F9" i="41"/>
  <c r="G9" i="41"/>
  <c r="H9" i="41"/>
  <c r="F8" i="41"/>
  <c r="G8" i="41"/>
  <c r="H8" i="41"/>
  <c r="G10" i="41"/>
  <c r="H10" i="41"/>
  <c r="F10" i="41"/>
  <c r="G4" i="41"/>
  <c r="H4" i="41"/>
  <c r="F4" i="41"/>
  <c r="E96" i="40"/>
  <c r="E95" i="40"/>
  <c r="F95" i="40"/>
  <c r="E94" i="40"/>
  <c r="F94" i="40"/>
  <c r="G76" i="40"/>
  <c r="E76" i="40"/>
  <c r="E74" i="40"/>
  <c r="F74" i="40"/>
  <c r="E72" i="40"/>
  <c r="F72" i="40"/>
  <c r="E222" i="41" l="1"/>
  <c r="H222" i="41" s="1"/>
  <c r="E221" i="41"/>
  <c r="H221" i="41" s="1"/>
  <c r="E220" i="41"/>
  <c r="H220" i="41" s="1"/>
  <c r="E219" i="41"/>
  <c r="H219" i="41" s="1"/>
  <c r="E218" i="41"/>
  <c r="H218" i="41" s="1"/>
  <c r="E217" i="41"/>
  <c r="H217" i="41" s="1"/>
  <c r="E216" i="41"/>
  <c r="H216" i="41" s="1"/>
  <c r="E215" i="41"/>
  <c r="H215" i="41" s="1"/>
  <c r="E214" i="41"/>
  <c r="H214" i="41" s="1"/>
  <c r="E213" i="41"/>
  <c r="H213" i="41" s="1"/>
  <c r="E212" i="41"/>
  <c r="H212" i="41" s="1"/>
  <c r="E211" i="41"/>
  <c r="H211" i="41" s="1"/>
  <c r="D58" i="40"/>
  <c r="D57" i="40"/>
  <c r="D52" i="40" l="1"/>
  <c r="E52" i="40" s="1"/>
  <c r="E51" i="40"/>
  <c r="E311" i="41" l="1"/>
  <c r="H311" i="41" s="1"/>
  <c r="E291" i="41"/>
  <c r="H291" i="41" s="1"/>
  <c r="E271" i="41"/>
  <c r="H271" i="41" s="1"/>
  <c r="E251" i="41"/>
  <c r="H251" i="41" s="1"/>
  <c r="E231" i="41"/>
  <c r="H231" i="41" s="1"/>
  <c r="E171" i="41"/>
  <c r="H171" i="41" s="1"/>
  <c r="E131" i="41"/>
  <c r="H131" i="41" s="1"/>
  <c r="E91" i="41"/>
  <c r="H91" i="41" s="1"/>
  <c r="E71" i="41"/>
  <c r="H71" i="41" s="1"/>
  <c r="E51" i="41"/>
  <c r="H51" i="41" s="1"/>
  <c r="E31" i="41"/>
  <c r="H31" i="41" s="1"/>
  <c r="E11" i="41"/>
  <c r="H11" i="41" l="1"/>
  <c r="G11" i="41"/>
  <c r="E3" i="46" l="1"/>
  <c r="F3" i="46"/>
  <c r="D3" i="46"/>
  <c r="C3" i="46"/>
  <c r="B2" i="46"/>
  <c r="D99" i="40" l="1"/>
  <c r="D98" i="40"/>
  <c r="D92" i="40"/>
  <c r="E32" i="41" l="1"/>
  <c r="H32" i="41" s="1"/>
  <c r="E34" i="41"/>
  <c r="H34" i="41" s="1"/>
  <c r="E33" i="41"/>
  <c r="H33" i="41" s="1"/>
  <c r="E42" i="41"/>
  <c r="H42" i="41" s="1"/>
  <c r="E41" i="41"/>
  <c r="H41" i="41" s="1"/>
  <c r="E40" i="41"/>
  <c r="H40" i="41" s="1"/>
  <c r="E39" i="41"/>
  <c r="H39" i="41" s="1"/>
  <c r="E38" i="41"/>
  <c r="E37" i="41"/>
  <c r="H37" i="41" s="1"/>
  <c r="E36" i="41"/>
  <c r="H36" i="41" s="1"/>
  <c r="E35" i="41"/>
  <c r="H35" i="41" s="1"/>
  <c r="H38" i="41" l="1"/>
  <c r="F38" i="41"/>
  <c r="D122" i="40"/>
  <c r="D121" i="40"/>
  <c r="D119" i="40"/>
  <c r="D118" i="40"/>
  <c r="D116" i="40"/>
  <c r="D115" i="40"/>
  <c r="F109" i="40"/>
  <c r="F108" i="40"/>
  <c r="F107" i="40"/>
  <c r="F106" i="40"/>
  <c r="F105" i="40"/>
  <c r="F104" i="40"/>
  <c r="F103" i="40"/>
  <c r="D101" i="40"/>
  <c r="D109" i="40"/>
  <c r="D108" i="40"/>
  <c r="D107" i="40"/>
  <c r="D106" i="40"/>
  <c r="D105" i="40"/>
  <c r="D104" i="40"/>
  <c r="D103" i="40"/>
  <c r="D102" i="40"/>
  <c r="D15" i="40"/>
  <c r="D14" i="40"/>
  <c r="D13" i="40"/>
  <c r="D88" i="40"/>
  <c r="D87" i="40"/>
  <c r="D86" i="40"/>
  <c r="F96" i="40" l="1"/>
  <c r="G96" i="40"/>
  <c r="D84" i="40"/>
  <c r="D82" i="40"/>
  <c r="D80" i="40"/>
  <c r="D78" i="40"/>
  <c r="D70" i="40"/>
  <c r="D68" i="40"/>
  <c r="E312" i="41" l="1"/>
  <c r="H312" i="41" s="1"/>
  <c r="E314" i="41"/>
  <c r="H314" i="41" s="1"/>
  <c r="E313" i="41"/>
  <c r="H313" i="41" s="1"/>
  <c r="E322" i="41"/>
  <c r="H322" i="41" s="1"/>
  <c r="E321" i="41"/>
  <c r="H321" i="41" s="1"/>
  <c r="E320" i="41"/>
  <c r="H320" i="41" s="1"/>
  <c r="E319" i="41"/>
  <c r="H319" i="41" s="1"/>
  <c r="E318" i="41"/>
  <c r="H318" i="41" s="1"/>
  <c r="E317" i="41"/>
  <c r="H317" i="41" s="1"/>
  <c r="E316" i="41"/>
  <c r="H316" i="41" s="1"/>
  <c r="E315" i="41"/>
  <c r="H315" i="41" s="1"/>
  <c r="E292" i="41"/>
  <c r="H292" i="41" s="1"/>
  <c r="E294" i="41"/>
  <c r="H294" i="41" s="1"/>
  <c r="E293" i="41"/>
  <c r="H293" i="41" s="1"/>
  <c r="E302" i="41"/>
  <c r="H302" i="41" s="1"/>
  <c r="E301" i="41"/>
  <c r="H301" i="41" s="1"/>
  <c r="E300" i="41"/>
  <c r="H300" i="41" s="1"/>
  <c r="E299" i="41"/>
  <c r="H299" i="41" s="1"/>
  <c r="E298" i="41"/>
  <c r="H298" i="41" s="1"/>
  <c r="E297" i="41"/>
  <c r="H297" i="41" s="1"/>
  <c r="E296" i="41"/>
  <c r="H296" i="41" s="1"/>
  <c r="E295" i="41"/>
  <c r="H295" i="41" s="1"/>
  <c r="E272" i="41"/>
  <c r="H272" i="41" s="1"/>
  <c r="E274" i="41"/>
  <c r="H274" i="41" s="1"/>
  <c r="E273" i="41"/>
  <c r="H273" i="41" s="1"/>
  <c r="E282" i="41"/>
  <c r="H282" i="41" s="1"/>
  <c r="E281" i="41"/>
  <c r="H281" i="41" s="1"/>
  <c r="E280" i="41"/>
  <c r="H280" i="41" s="1"/>
  <c r="E279" i="41"/>
  <c r="H279" i="41" s="1"/>
  <c r="E278" i="41"/>
  <c r="H278" i="41" s="1"/>
  <c r="E277" i="41"/>
  <c r="H277" i="41" s="1"/>
  <c r="E276" i="41"/>
  <c r="H276" i="41" s="1"/>
  <c r="E275" i="41"/>
  <c r="H275" i="41" s="1"/>
  <c r="E252" i="41"/>
  <c r="H252" i="41" s="1"/>
  <c r="E254" i="41"/>
  <c r="H254" i="41" s="1"/>
  <c r="E253" i="41"/>
  <c r="H253" i="41" s="1"/>
  <c r="E262" i="41"/>
  <c r="H262" i="41" s="1"/>
  <c r="E261" i="41"/>
  <c r="H261" i="41" s="1"/>
  <c r="E260" i="41"/>
  <c r="H260" i="41" s="1"/>
  <c r="E259" i="41"/>
  <c r="H259" i="41" s="1"/>
  <c r="E258" i="41"/>
  <c r="H258" i="41" s="1"/>
  <c r="E257" i="41"/>
  <c r="H257" i="41" s="1"/>
  <c r="E256" i="41"/>
  <c r="H256" i="41" s="1"/>
  <c r="E255" i="41"/>
  <c r="H255" i="41" s="1"/>
  <c r="E232" i="41"/>
  <c r="H232" i="41" s="1"/>
  <c r="E234" i="41"/>
  <c r="H234" i="41" s="1"/>
  <c r="E233" i="41"/>
  <c r="H233" i="41" s="1"/>
  <c r="E242" i="41"/>
  <c r="H242" i="41" s="1"/>
  <c r="E241" i="41"/>
  <c r="H241" i="41" s="1"/>
  <c r="E240" i="41"/>
  <c r="H240" i="41" s="1"/>
  <c r="E239" i="41"/>
  <c r="H239" i="41" s="1"/>
  <c r="E238" i="41"/>
  <c r="H238" i="41" s="1"/>
  <c r="E237" i="41"/>
  <c r="H237" i="41" s="1"/>
  <c r="E236" i="41"/>
  <c r="H236" i="41" s="1"/>
  <c r="E235" i="41"/>
  <c r="H235" i="41" s="1"/>
  <c r="E172" i="41"/>
  <c r="H172" i="41" s="1"/>
  <c r="E174" i="41"/>
  <c r="H174" i="41" s="1"/>
  <c r="E173" i="41"/>
  <c r="H173" i="41" s="1"/>
  <c r="E182" i="41"/>
  <c r="H182" i="41" s="1"/>
  <c r="E181" i="41"/>
  <c r="H181" i="41" s="1"/>
  <c r="E180" i="41"/>
  <c r="H180" i="41" s="1"/>
  <c r="E179" i="41"/>
  <c r="H179" i="41" s="1"/>
  <c r="E178" i="41"/>
  <c r="H178" i="41" s="1"/>
  <c r="E177" i="41"/>
  <c r="H177" i="41" s="1"/>
  <c r="E176" i="41"/>
  <c r="H176" i="41" s="1"/>
  <c r="E175" i="41"/>
  <c r="H175" i="41" s="1"/>
  <c r="E132" i="41"/>
  <c r="H132" i="41" s="1"/>
  <c r="E134" i="41"/>
  <c r="H134" i="41" s="1"/>
  <c r="E133" i="41"/>
  <c r="H133" i="41" s="1"/>
  <c r="E142" i="41"/>
  <c r="H142" i="41" s="1"/>
  <c r="E141" i="41"/>
  <c r="H141" i="41" s="1"/>
  <c r="E140" i="41"/>
  <c r="H140" i="41" s="1"/>
  <c r="E139" i="41"/>
  <c r="H139" i="41" s="1"/>
  <c r="E138" i="41"/>
  <c r="H138" i="41" s="1"/>
  <c r="E137" i="41"/>
  <c r="H137" i="41" s="1"/>
  <c r="E136" i="41"/>
  <c r="H136" i="41" s="1"/>
  <c r="E135" i="41"/>
  <c r="H135" i="41" s="1"/>
  <c r="E92" i="41"/>
  <c r="H92" i="41" s="1"/>
  <c r="E94" i="41"/>
  <c r="H94" i="41" s="1"/>
  <c r="E93" i="41"/>
  <c r="H93" i="41" s="1"/>
  <c r="E102" i="41"/>
  <c r="H102" i="41" s="1"/>
  <c r="E101" i="41"/>
  <c r="H101" i="41" s="1"/>
  <c r="E100" i="41"/>
  <c r="H100" i="41" s="1"/>
  <c r="E99" i="41"/>
  <c r="H99" i="41" s="1"/>
  <c r="E98" i="41"/>
  <c r="H98" i="41" s="1"/>
  <c r="E97" i="41"/>
  <c r="H97" i="41" s="1"/>
  <c r="E96" i="41"/>
  <c r="H96" i="41" s="1"/>
  <c r="E95" i="41"/>
  <c r="H95" i="41" s="1"/>
  <c r="E72" i="41"/>
  <c r="H72" i="41" s="1"/>
  <c r="E74" i="41"/>
  <c r="H74" i="41" s="1"/>
  <c r="E73" i="41"/>
  <c r="H73" i="41" s="1"/>
  <c r="E82" i="41"/>
  <c r="H82" i="41" s="1"/>
  <c r="E81" i="41"/>
  <c r="H81" i="41" s="1"/>
  <c r="E80" i="41"/>
  <c r="H80" i="41" s="1"/>
  <c r="E79" i="41"/>
  <c r="H79" i="41" s="1"/>
  <c r="E78" i="41"/>
  <c r="H78" i="41" s="1"/>
  <c r="E77" i="41"/>
  <c r="H77" i="41" s="1"/>
  <c r="E76" i="41"/>
  <c r="H76" i="41" s="1"/>
  <c r="E75" i="41"/>
  <c r="H75" i="41" s="1"/>
  <c r="E52" i="41"/>
  <c r="H52" i="41" s="1"/>
  <c r="E54" i="41"/>
  <c r="H54" i="41" s="1"/>
  <c r="E53" i="41"/>
  <c r="H53" i="41" s="1"/>
  <c r="E62" i="41"/>
  <c r="H62" i="41" s="1"/>
  <c r="E61" i="41"/>
  <c r="H61" i="41" s="1"/>
  <c r="E60" i="41"/>
  <c r="H60" i="41" s="1"/>
  <c r="E59" i="41"/>
  <c r="H59" i="41" s="1"/>
  <c r="E58" i="41"/>
  <c r="H58" i="41" s="1"/>
  <c r="E57" i="41"/>
  <c r="H57" i="41" s="1"/>
  <c r="E56" i="41"/>
  <c r="H56" i="41" s="1"/>
  <c r="E55" i="41"/>
  <c r="H55" i="41" s="1"/>
  <c r="E14" i="41"/>
  <c r="H14" i="41" s="1"/>
  <c r="E13" i="41"/>
  <c r="H13" i="41" s="1"/>
  <c r="E22" i="41"/>
  <c r="H22" i="41" s="1"/>
  <c r="E21" i="41"/>
  <c r="H21" i="41" s="1"/>
  <c r="E20" i="41"/>
  <c r="H20" i="41" s="1"/>
  <c r="E19" i="41"/>
  <c r="H19" i="41" s="1"/>
  <c r="E18" i="41"/>
  <c r="H18" i="41" s="1"/>
  <c r="E17" i="41"/>
  <c r="H17" i="41" s="1"/>
  <c r="E16" i="41"/>
  <c r="H16" i="41" s="1"/>
  <c r="E15" i="41"/>
  <c r="H15" i="41" s="1"/>
  <c r="E59" i="40" l="1"/>
  <c r="F51" i="40" l="1"/>
  <c r="F52" i="40"/>
  <c r="G51" i="40"/>
  <c r="F59" i="40"/>
  <c r="G59" i="40"/>
  <c r="G52" i="40"/>
  <c r="G54" i="40" l="1"/>
  <c r="F42" i="41"/>
  <c r="G91" i="40"/>
  <c r="G90" i="40"/>
  <c r="G99" i="40"/>
  <c r="G98" i="40"/>
  <c r="G92" i="40"/>
  <c r="E92" i="40"/>
  <c r="G86" i="40"/>
  <c r="G118" i="40"/>
  <c r="G101" i="40"/>
  <c r="G119" i="40"/>
  <c r="G88" i="40"/>
  <c r="G121" i="40"/>
  <c r="G122" i="40"/>
  <c r="G87" i="40"/>
  <c r="G82" i="40"/>
  <c r="G70" i="40"/>
  <c r="G68" i="40"/>
  <c r="G78" i="40"/>
  <c r="G80" i="40"/>
  <c r="G84" i="40"/>
  <c r="F212" i="41"/>
  <c r="F92" i="40"/>
  <c r="F93" i="41"/>
  <c r="G93" i="41"/>
  <c r="G80" i="41"/>
  <c r="F272" i="41"/>
  <c r="G60" i="41"/>
  <c r="F274" i="41"/>
  <c r="G59" i="41"/>
  <c r="G77" i="41"/>
  <c r="G138" i="41"/>
  <c r="F73" i="41"/>
  <c r="F282" i="41"/>
  <c r="G259" i="41"/>
  <c r="G13" i="41"/>
  <c r="F174" i="41"/>
  <c r="F141" i="41"/>
  <c r="G314" i="41"/>
  <c r="F92" i="41"/>
  <c r="G75" i="41"/>
  <c r="G134" i="41"/>
  <c r="F278" i="41"/>
  <c r="F294" i="41"/>
  <c r="G252" i="41"/>
  <c r="F52" i="41"/>
  <c r="G79" i="41"/>
  <c r="F260" i="41"/>
  <c r="G16" i="41"/>
  <c r="F241" i="41"/>
  <c r="F138" i="41"/>
  <c r="F80" i="41"/>
  <c r="G273" i="41"/>
  <c r="F302" i="41"/>
  <c r="G280" i="41"/>
  <c r="G234" i="41"/>
  <c r="G281" i="41"/>
  <c r="G21" i="41"/>
  <c r="G294" i="41"/>
  <c r="G20" i="41"/>
  <c r="G175" i="41"/>
  <c r="F256" i="41"/>
  <c r="G97" i="41"/>
  <c r="G279" i="41"/>
  <c r="G254" i="41"/>
  <c r="G76" i="41"/>
  <c r="F180" i="41"/>
  <c r="F314" i="41"/>
  <c r="G253" i="41"/>
  <c r="G137" i="41"/>
  <c r="G135" i="41"/>
  <c r="F134" i="41"/>
  <c r="G275" i="41"/>
  <c r="F240" i="41"/>
  <c r="G55" i="41"/>
  <c r="G78" i="41"/>
  <c r="G142" i="41"/>
  <c r="F255" i="41"/>
  <c r="G257" i="41"/>
  <c r="G174" i="41"/>
  <c r="G101" i="41"/>
  <c r="F281" i="41"/>
  <c r="G54" i="41"/>
  <c r="G22" i="41"/>
  <c r="G235" i="41"/>
  <c r="F279" i="41"/>
  <c r="G242" i="41"/>
  <c r="F299" i="41"/>
  <c r="F295" i="41"/>
  <c r="F133" i="41"/>
  <c r="F275" i="41"/>
  <c r="F21" i="41"/>
  <c r="F232" i="41"/>
  <c r="G302" i="41"/>
  <c r="G274" i="41"/>
  <c r="G237" i="41"/>
  <c r="G73" i="41"/>
  <c r="G181" i="41"/>
  <c r="G319" i="41"/>
  <c r="F316" i="41"/>
  <c r="G141" i="41"/>
  <c r="F293" i="41"/>
  <c r="G261" i="41"/>
  <c r="G260" i="41"/>
  <c r="G99" i="41"/>
  <c r="F142" i="41"/>
  <c r="F276" i="41"/>
  <c r="G19" i="41"/>
  <c r="G180" i="41"/>
  <c r="G233" i="41"/>
  <c r="F136" i="41"/>
  <c r="F16" i="41"/>
  <c r="F300" i="41"/>
  <c r="F273" i="41"/>
  <c r="F321" i="41"/>
  <c r="G17" i="41"/>
  <c r="F181" i="41"/>
  <c r="G321" i="41"/>
  <c r="G301" i="41"/>
  <c r="G132" i="41"/>
  <c r="F261" i="41"/>
  <c r="G236" i="41"/>
  <c r="F238" i="41"/>
  <c r="G241" i="41"/>
  <c r="F313" i="41"/>
  <c r="F101" i="41"/>
  <c r="F312" i="41"/>
  <c r="G296" i="41"/>
  <c r="F140" i="41"/>
  <c r="G95" i="41"/>
  <c r="G272" i="41"/>
  <c r="F80" i="40"/>
  <c r="G322" i="41"/>
  <c r="G100" i="41"/>
  <c r="F84" i="40"/>
  <c r="G293" i="41"/>
  <c r="F94" i="41"/>
  <c r="G239" i="41"/>
  <c r="F87" i="40"/>
  <c r="F86" i="40"/>
  <c r="F121" i="40"/>
  <c r="F36" i="41"/>
  <c r="E99" i="40"/>
  <c r="F71" i="41"/>
  <c r="F220" i="41"/>
  <c r="F82" i="40"/>
  <c r="F22" i="41"/>
  <c r="G232" i="41"/>
  <c r="G96" i="41"/>
  <c r="G172" i="41"/>
  <c r="F54" i="41"/>
  <c r="G315" i="41"/>
  <c r="F70" i="40"/>
  <c r="F132" i="41"/>
  <c r="G57" i="41"/>
  <c r="G81" i="41"/>
  <c r="F322" i="41"/>
  <c r="G18" i="41"/>
  <c r="G298" i="41"/>
  <c r="G72" i="41"/>
  <c r="F301" i="41"/>
  <c r="F62" i="41"/>
  <c r="F11" i="41"/>
  <c r="F90" i="40"/>
  <c r="F15" i="40"/>
  <c r="E87" i="40"/>
  <c r="G41" i="41"/>
  <c r="G37" i="41"/>
  <c r="G32" i="41"/>
  <c r="E98" i="40"/>
  <c r="F271" i="41"/>
  <c r="F291" i="41"/>
  <c r="G219" i="41"/>
  <c r="G215" i="41"/>
  <c r="G58" i="40"/>
  <c r="F211" i="41"/>
  <c r="G115" i="40"/>
  <c r="G313" i="41"/>
  <c r="F254" i="41"/>
  <c r="F178" i="41"/>
  <c r="G74" i="41"/>
  <c r="G262" i="41"/>
  <c r="F53" i="41"/>
  <c r="F61" i="41"/>
  <c r="F20" i="41"/>
  <c r="G53" i="41"/>
  <c r="F17" i="41"/>
  <c r="F55" i="41"/>
  <c r="G133" i="41"/>
  <c r="G240" i="41"/>
  <c r="F292" i="41"/>
  <c r="G317" i="41"/>
  <c r="G98" i="41"/>
  <c r="G258" i="41"/>
  <c r="F239" i="41"/>
  <c r="F72" i="41"/>
  <c r="G320" i="41"/>
  <c r="F18" i="41"/>
  <c r="G14" i="41"/>
  <c r="F118" i="40"/>
  <c r="E118" i="40"/>
  <c r="E121" i="40"/>
  <c r="F13" i="40"/>
  <c r="F35" i="41"/>
  <c r="G36" i="41"/>
  <c r="F99" i="40"/>
  <c r="G131" i="41"/>
  <c r="G91" i="41"/>
  <c r="G271" i="41"/>
  <c r="G211" i="41"/>
  <c r="F214" i="41"/>
  <c r="F222" i="41"/>
  <c r="G173" i="41"/>
  <c r="G56" i="41"/>
  <c r="F135" i="41"/>
  <c r="F115" i="40"/>
  <c r="G176" i="41"/>
  <c r="G295" i="41"/>
  <c r="F182" i="41"/>
  <c r="F102" i="41"/>
  <c r="G316" i="41"/>
  <c r="F175" i="41"/>
  <c r="G52" i="41"/>
  <c r="G182" i="41"/>
  <c r="G255" i="41"/>
  <c r="G299" i="41"/>
  <c r="G139" i="41"/>
  <c r="F320" i="41"/>
  <c r="G62" i="41"/>
  <c r="F101" i="40"/>
  <c r="F14" i="40"/>
  <c r="E91" i="40"/>
  <c r="E115" i="40"/>
  <c r="G42" i="41"/>
  <c r="G38" i="41"/>
  <c r="F33" i="41"/>
  <c r="G34" i="41"/>
  <c r="F98" i="40"/>
  <c r="G231" i="41"/>
  <c r="G218" i="41"/>
  <c r="F57" i="40"/>
  <c r="G136" i="41"/>
  <c r="G292" i="41"/>
  <c r="G178" i="41"/>
  <c r="F172" i="41"/>
  <c r="F100" i="41"/>
  <c r="F296" i="41"/>
  <c r="G276" i="41"/>
  <c r="F252" i="41"/>
  <c r="F15" i="41"/>
  <c r="G300" i="41"/>
  <c r="F280" i="41"/>
  <c r="G179" i="41"/>
  <c r="G256" i="41"/>
  <c r="G140" i="41"/>
  <c r="G92" i="41"/>
  <c r="F176" i="41"/>
  <c r="F56" i="41"/>
  <c r="F60" i="41"/>
  <c r="E15" i="40"/>
  <c r="E13" i="40"/>
  <c r="E86" i="40"/>
  <c r="E90" i="40"/>
  <c r="G33" i="41"/>
  <c r="F40" i="41"/>
  <c r="F51" i="41"/>
  <c r="F31" i="41"/>
  <c r="G171" i="41"/>
  <c r="G71" i="41"/>
  <c r="E57" i="40"/>
  <c r="F58" i="40"/>
  <c r="G213" i="41"/>
  <c r="G217" i="41"/>
  <c r="G57" i="40"/>
  <c r="G82" i="41"/>
  <c r="F298" i="41"/>
  <c r="F242" i="41"/>
  <c r="F81" i="41"/>
  <c r="G15" i="41"/>
  <c r="F98" i="41"/>
  <c r="F68" i="40"/>
  <c r="G58" i="41"/>
  <c r="F82" i="41"/>
  <c r="F253" i="41"/>
  <c r="G238" i="41"/>
  <c r="G277" i="41"/>
  <c r="G61" i="41"/>
  <c r="G102" i="41"/>
  <c r="F234" i="41"/>
  <c r="F262" i="41"/>
  <c r="G94" i="41"/>
  <c r="G282" i="41"/>
  <c r="F258" i="41"/>
  <c r="F173" i="41"/>
  <c r="G177" i="41"/>
  <c r="E14" i="40"/>
  <c r="E119" i="40"/>
  <c r="E101" i="40"/>
  <c r="F88" i="40"/>
  <c r="F32" i="41"/>
  <c r="F41" i="41"/>
  <c r="F91" i="41"/>
  <c r="G31" i="41"/>
  <c r="F171" i="41"/>
  <c r="F251" i="41"/>
  <c r="F221" i="41"/>
  <c r="F213" i="41"/>
  <c r="G214" i="41"/>
  <c r="G297" i="41"/>
  <c r="F14" i="41"/>
  <c r="G312" i="41"/>
  <c r="F74" i="41"/>
  <c r="F315" i="41"/>
  <c r="G278" i="41"/>
  <c r="G35" i="41"/>
  <c r="E116" i="40"/>
  <c r="F13" i="41"/>
  <c r="F231" i="41"/>
  <c r="F122" i="40"/>
  <c r="G291" i="41"/>
  <c r="E88" i="40"/>
  <c r="F233" i="41"/>
  <c r="G222" i="41"/>
  <c r="G251" i="41"/>
  <c r="F91" i="40"/>
  <c r="G318" i="41"/>
  <c r="G116" i="40"/>
  <c r="G220" i="41"/>
  <c r="F311" i="41"/>
  <c r="F34" i="41"/>
  <c r="F116" i="40"/>
  <c r="G221" i="41"/>
  <c r="F119" i="40"/>
  <c r="G216" i="41"/>
  <c r="E58" i="40"/>
  <c r="G311" i="41"/>
  <c r="G39" i="41"/>
  <c r="E122" i="40"/>
  <c r="F78" i="40"/>
  <c r="G212" i="41"/>
  <c r="F131" i="41"/>
  <c r="G51" i="41"/>
  <c r="G40" i="41"/>
  <c r="F259" i="41"/>
  <c r="G60" i="40" l="1"/>
</calcChain>
</file>

<file path=xl/sharedStrings.xml><?xml version="1.0" encoding="utf-8"?>
<sst xmlns="http://schemas.openxmlformats.org/spreadsheetml/2006/main" count="2643" uniqueCount="767">
  <si>
    <t>Champs</t>
  </si>
  <si>
    <t>X</t>
  </si>
  <si>
    <t>TSP</t>
  </si>
  <si>
    <t>TC</t>
  </si>
  <si>
    <r>
      <t>TC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ou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TSP</t>
    </r>
  </si>
  <si>
    <t>OBE</t>
  </si>
  <si>
    <t>4b</t>
  </si>
  <si>
    <t>TLPC</t>
  </si>
  <si>
    <t>TOTAL</t>
  </si>
  <si>
    <t>TLPC01</t>
  </si>
  <si>
    <t>TLPC05</t>
  </si>
  <si>
    <t>TLPC06</t>
  </si>
  <si>
    <t>TLPC07</t>
  </si>
  <si>
    <t>TLPC11</t>
  </si>
  <si>
    <t>TLPC14</t>
  </si>
  <si>
    <t>TLPC12</t>
  </si>
  <si>
    <t>TLPC90</t>
  </si>
  <si>
    <t>PLEX</t>
  </si>
  <si>
    <t>REGA</t>
  </si>
  <si>
    <t>REGT</t>
  </si>
  <si>
    <t>REGR</t>
  </si>
  <si>
    <t>REGE</t>
  </si>
  <si>
    <t>REGC</t>
  </si>
  <si>
    <t>REGP</t>
  </si>
  <si>
    <t>REGX</t>
  </si>
  <si>
    <t>REG0</t>
  </si>
  <si>
    <t>TRX</t>
  </si>
  <si>
    <t>Niveau BLOC</t>
  </si>
  <si>
    <t>6</t>
  </si>
  <si>
    <t>1</t>
  </si>
  <si>
    <t>2</t>
  </si>
  <si>
    <t>3b</t>
  </si>
  <si>
    <t>3</t>
  </si>
  <si>
    <t>CO200</t>
  </si>
  <si>
    <t>EUR00</t>
  </si>
  <si>
    <t>EUR01</t>
  </si>
  <si>
    <t>EUR02</t>
  </si>
  <si>
    <t>EUR03</t>
  </si>
  <si>
    <t>EUR04</t>
  </si>
  <si>
    <t>EUR05</t>
  </si>
  <si>
    <t>EUR06</t>
  </si>
  <si>
    <t>EUR07</t>
  </si>
  <si>
    <t>EUR08</t>
  </si>
  <si>
    <t>EUR09</t>
  </si>
  <si>
    <t>EUR10</t>
  </si>
  <si>
    <t>EUR11</t>
  </si>
  <si>
    <t>EUR12</t>
  </si>
  <si>
    <t>EUR13</t>
  </si>
  <si>
    <t>EUR14</t>
  </si>
  <si>
    <t>EUR15</t>
  </si>
  <si>
    <t>CO201</t>
  </si>
  <si>
    <t>CO202</t>
  </si>
  <si>
    <t>CO203</t>
  </si>
  <si>
    <t>CO204</t>
  </si>
  <si>
    <t>CO205</t>
  </si>
  <si>
    <t>CO206</t>
  </si>
  <si>
    <t>CO207</t>
  </si>
  <si>
    <t>CO208</t>
  </si>
  <si>
    <t>CO209</t>
  </si>
  <si>
    <t>CO210</t>
  </si>
  <si>
    <t>CO211</t>
  </si>
  <si>
    <t>CO212</t>
  </si>
  <si>
    <t>CO213</t>
  </si>
  <si>
    <t>CO214</t>
  </si>
  <si>
    <t>CO215</t>
  </si>
  <si>
    <t>NRJ000</t>
  </si>
  <si>
    <t>NRJ001</t>
  </si>
  <si>
    <t>NRJ002</t>
  </si>
  <si>
    <t>NRJ003</t>
  </si>
  <si>
    <t>NRJ004</t>
  </si>
  <si>
    <t>NRJ005</t>
  </si>
  <si>
    <t>NRJ006</t>
  </si>
  <si>
    <t>NRJ007</t>
  </si>
  <si>
    <t>NRJ008</t>
  </si>
  <si>
    <t>NRJ009</t>
  </si>
  <si>
    <t>ECE00</t>
  </si>
  <si>
    <t>ECE01</t>
  </si>
  <si>
    <t>ECE02</t>
  </si>
  <si>
    <t>ECE03</t>
  </si>
  <si>
    <t>ECE04</t>
  </si>
  <si>
    <t>ECE05</t>
  </si>
  <si>
    <t>ECE06</t>
  </si>
  <si>
    <t>ECE07</t>
  </si>
  <si>
    <t>RDA00</t>
  </si>
  <si>
    <t>RDA01</t>
  </si>
  <si>
    <t>RDA89</t>
  </si>
  <si>
    <t>TLPC89</t>
  </si>
  <si>
    <t>7</t>
  </si>
  <si>
    <t>8</t>
  </si>
  <si>
    <r>
      <rPr>
        <b/>
        <sz val="11"/>
        <color theme="1"/>
        <rFont val="Calibri"/>
        <family val="2"/>
        <scheme val="minor"/>
      </rPr>
      <t xml:space="preserve">LIBERT </t>
    </r>
    <r>
      <rPr>
        <i/>
        <sz val="11"/>
        <color theme="1"/>
        <rFont val="Calibri"/>
        <family val="2"/>
        <scheme val="minor"/>
      </rPr>
      <t xml:space="preserve">ou </t>
    </r>
    <r>
      <rPr>
        <b/>
        <sz val="11"/>
        <color theme="1"/>
        <rFont val="Calibri"/>
        <family val="2"/>
        <scheme val="minor"/>
      </rPr>
      <t>TISPL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TISVL</t>
    </r>
    <r>
      <rPr>
        <i/>
        <sz val="11"/>
        <color theme="1"/>
        <rFont val="Calibri"/>
        <family val="2"/>
        <scheme val="minor"/>
      </rPr>
      <t xml:space="preserve"> ou …</t>
    </r>
  </si>
  <si>
    <t>LIBERT</t>
  </si>
  <si>
    <t>4</t>
  </si>
  <si>
    <r>
      <rPr>
        <b/>
        <sz val="11"/>
        <color theme="1"/>
        <rFont val="Calibri"/>
        <family val="2"/>
        <scheme val="minor"/>
      </rPr>
      <t>0</t>
    </r>
    <r>
      <rPr>
        <i/>
        <sz val="11"/>
        <color theme="1"/>
        <rFont val="Calibri"/>
        <family val="2"/>
        <scheme val="minor"/>
      </rPr>
      <t xml:space="preserve"> (Nominal) ou </t>
    </r>
    <r>
      <rPr>
        <b/>
        <sz val="11"/>
        <color theme="1"/>
        <rFont val="Calibri"/>
        <family val="2"/>
        <scheme val="minor"/>
      </rPr>
      <t>1</t>
    </r>
    <r>
      <rPr>
        <i/>
        <sz val="11"/>
        <color theme="1"/>
        <rFont val="Calibri"/>
        <family val="2"/>
        <scheme val="minor"/>
      </rPr>
      <t xml:space="preserve"> (cas 1) ou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(cas 2)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ou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 xml:space="preserve"> (cas 3)</t>
    </r>
  </si>
  <si>
    <t>Enregistrements</t>
  </si>
  <si>
    <t>En représentation décimale (n° produit CIP)</t>
  </si>
  <si>
    <t>0</t>
  </si>
  <si>
    <t>30</t>
  </si>
  <si>
    <t>33</t>
  </si>
  <si>
    <t>34</t>
  </si>
  <si>
    <t>40</t>
  </si>
  <si>
    <t>43</t>
  </si>
  <si>
    <t>44</t>
  </si>
  <si>
    <t>31</t>
  </si>
  <si>
    <t>35</t>
  </si>
  <si>
    <t>37</t>
  </si>
  <si>
    <t>41</t>
  </si>
  <si>
    <t>45</t>
  </si>
  <si>
    <t>47</t>
  </si>
  <si>
    <t>20</t>
  </si>
  <si>
    <t>21</t>
  </si>
  <si>
    <t>25</t>
  </si>
  <si>
    <t>27</t>
  </si>
  <si>
    <t>51</t>
  </si>
  <si>
    <t>55</t>
  </si>
  <si>
    <t>57</t>
  </si>
  <si>
    <t>50</t>
  </si>
  <si>
    <t>70</t>
  </si>
  <si>
    <t>71</t>
  </si>
  <si>
    <t>75</t>
  </si>
  <si>
    <t>77</t>
  </si>
  <si>
    <t>9</t>
  </si>
  <si>
    <t>Code indicateur selon définition des indicateurs</t>
  </si>
  <si>
    <r>
      <t xml:space="preserve">Renseignée uniquement par l'émetteur TIS SET ou </t>
    </r>
    <r>
      <rPr>
        <b/>
        <sz val="11"/>
        <color theme="1"/>
        <rFont val="Calibri"/>
        <family val="2"/>
        <scheme val="minor"/>
      </rPr>
      <t>null</t>
    </r>
  </si>
  <si>
    <t>Présence XML</t>
  </si>
  <si>
    <t>Type SQL</t>
  </si>
  <si>
    <t>Corresp. XSD</t>
  </si>
  <si>
    <t>NOT NULL</t>
  </si>
  <si>
    <t/>
  </si>
  <si>
    <t>TISPL</t>
  </si>
  <si>
    <t>TISVL</t>
  </si>
  <si>
    <t>AcqCaseEnum</t>
  </si>
  <si>
    <t>StatTypeEnum</t>
  </si>
  <si>
    <t>DomainEnum</t>
  </si>
  <si>
    <t>TollTypeEnum</t>
  </si>
  <si>
    <t>StatNatEnum</t>
  </si>
  <si>
    <t>IndCodeEnum</t>
  </si>
  <si>
    <t>IndLevelEnum</t>
  </si>
  <si>
    <t>Concaténation des codes paiement et entrée possibles</t>
  </si>
  <si>
    <t>5</t>
  </si>
  <si>
    <t>Indicator</t>
  </si>
  <si>
    <t xml:space="preserve"> </t>
  </si>
  <si>
    <t>Tables</t>
  </si>
  <si>
    <t>WeekPublication</t>
  </si>
  <si>
    <t>Codes indicateurs possibles</t>
  </si>
  <si>
    <t>Niveaux possibles pour les indicateurs</t>
  </si>
  <si>
    <t>Natures de statistiques possibles</t>
  </si>
  <si>
    <t xml:space="preserve">Codes d'acquisition possibles
</t>
  </si>
  <si>
    <t>Cas d'acquisition possibles</t>
  </si>
  <si>
    <t>Types de péage possibles</t>
  </si>
  <si>
    <t>Types de statistiques possibles</t>
  </si>
  <si>
    <t>Domaines contractuels possibles</t>
  </si>
  <si>
    <t>Format</t>
  </si>
  <si>
    <t>9(3).9(5)</t>
  </si>
  <si>
    <t>9(5).9(3) ou 9(5)</t>
  </si>
  <si>
    <t>9(5).9(5)</t>
  </si>
  <si>
    <t>En représentation décimale (TOC.CV ou n° produit CIP)</t>
  </si>
  <si>
    <t>En représentation décimale (TOC.CV)</t>
  </si>
  <si>
    <t>En représentation décimale, commençant par le code pays</t>
  </si>
  <si>
    <t>En représentation décimale commençant par le code pays</t>
  </si>
  <si>
    <t>9(5).9(3)</t>
  </si>
  <si>
    <t>9(5)</t>
  </si>
  <si>
    <t>StatType</t>
  </si>
  <si>
    <t>StatIssuer</t>
  </si>
  <si>
    <t>Domain</t>
  </si>
  <si>
    <t>WeekNum</t>
  </si>
  <si>
    <t>PublicationTime</t>
  </si>
  <si>
    <t>TcId</t>
  </si>
  <si>
    <t>TspId</t>
  </si>
  <si>
    <t>TocCvProd</t>
  </si>
  <si>
    <t>ObeModel</t>
  </si>
  <si>
    <t>ObeVersion</t>
  </si>
  <si>
    <t>TollType</t>
  </si>
  <si>
    <t>AcqCase</t>
  </si>
  <si>
    <t>AcqCodes</t>
  </si>
  <si>
    <t>StatNat</t>
  </si>
  <si>
    <t>IndCode</t>
  </si>
  <si>
    <t>Quantity</t>
  </si>
  <si>
    <t>Year</t>
  </si>
  <si>
    <t>Année sur 4 digits</t>
  </si>
  <si>
    <t>CONS</t>
  </si>
  <si>
    <t>= StatIssuer</t>
  </si>
  <si>
    <t>datetime</t>
  </si>
  <si>
    <t>varchar(3)</t>
  </si>
  <si>
    <t>char(9)</t>
  </si>
  <si>
    <t>varchar(6)</t>
  </si>
  <si>
    <t>char(4)</t>
  </si>
  <si>
    <t>tinyint</t>
  </si>
  <si>
    <t>varchar(9)</t>
  </si>
  <si>
    <t>char(11)</t>
  </si>
  <si>
    <t>char(2)</t>
  </si>
  <si>
    <t>int</t>
  </si>
  <si>
    <t>bit</t>
  </si>
  <si>
    <t>IntegrityChecked</t>
  </si>
  <si>
    <t>FunctionalChecked</t>
  </si>
  <si>
    <t>smallint</t>
  </si>
  <si>
    <t>IndLevelRequiredInfo</t>
  </si>
  <si>
    <t>7b</t>
  </si>
  <si>
    <t>8b</t>
  </si>
  <si>
    <t>ActorId</t>
  </si>
  <si>
    <t>ActorRole</t>
  </si>
  <si>
    <t>250.00002</t>
  </si>
  <si>
    <t>250.00003</t>
  </si>
  <si>
    <t>250.00004</t>
  </si>
  <si>
    <t>250.00005</t>
  </si>
  <si>
    <t>250.00006</t>
  </si>
  <si>
    <t>250.00007</t>
  </si>
  <si>
    <t>250.00008</t>
  </si>
  <si>
    <t>250.00009</t>
  </si>
  <si>
    <t>250.00010</t>
  </si>
  <si>
    <t>250.00012</t>
  </si>
  <si>
    <t>250.00013</t>
  </si>
  <si>
    <t>250.00014</t>
  </si>
  <si>
    <t>250.00015</t>
  </si>
  <si>
    <t>250.00017</t>
  </si>
  <si>
    <t>250.00018</t>
  </si>
  <si>
    <t>250.00019</t>
  </si>
  <si>
    <t>250.00020</t>
  </si>
  <si>
    <t>250.00041</t>
  </si>
  <si>
    <t>250.00042</t>
  </si>
  <si>
    <t>250.00053</t>
  </si>
  <si>
    <t>250.00070</t>
  </si>
  <si>
    <t>250.00077</t>
  </si>
  <si>
    <t>250.00051</t>
  </si>
  <si>
    <t>250.00090</t>
  </si>
  <si>
    <t>250.00091</t>
  </si>
  <si>
    <t>250.00048</t>
  </si>
  <si>
    <t>250.00049</t>
  </si>
  <si>
    <t>250.00052</t>
  </si>
  <si>
    <t>276.00007</t>
  </si>
  <si>
    <t>380.02321</t>
  </si>
  <si>
    <t>CertifiedObe</t>
  </si>
  <si>
    <t>AccreditedCombination</t>
  </si>
  <si>
    <t>AccreditedActor</t>
  </si>
  <si>
    <r>
      <t>0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1</t>
    </r>
  </si>
  <si>
    <t>Paramétrage BDD</t>
  </si>
  <si>
    <t>Code acteur</t>
  </si>
  <si>
    <r>
      <t>TC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TSP</t>
    </r>
  </si>
  <si>
    <r>
      <t xml:space="preserve">En représentation décimale (ManufacturerID.EquipmentClass) ou </t>
    </r>
    <r>
      <rPr>
        <b/>
        <sz val="11"/>
        <color theme="1"/>
        <rFont val="Calibri"/>
        <family val="2"/>
        <scheme val="minor"/>
      </rPr>
      <t>null</t>
    </r>
  </si>
  <si>
    <t>Absent</t>
  </si>
  <si>
    <r>
      <rPr>
        <b/>
        <sz val="11"/>
        <color theme="1"/>
        <rFont val="Calibri"/>
        <family val="2"/>
        <scheme val="minor"/>
      </rPr>
      <t>Valeurs possibles en BDD</t>
    </r>
    <r>
      <rPr>
        <sz val="11"/>
        <color theme="1"/>
        <rFont val="Calibri"/>
        <family val="2"/>
        <scheme val="minor"/>
      </rPr>
      <t xml:space="preserve"> / </t>
    </r>
    <r>
      <rPr>
        <i/>
        <sz val="11"/>
        <color theme="1"/>
        <rFont val="Calibri"/>
        <family val="2"/>
        <scheme val="minor"/>
      </rPr>
      <t>Commentaires</t>
    </r>
  </si>
  <si>
    <r>
      <rPr>
        <b/>
        <sz val="11"/>
        <color theme="1"/>
        <rFont val="Calibri"/>
        <family val="2"/>
        <scheme val="minor"/>
      </rPr>
      <t>Open</t>
    </r>
    <r>
      <rPr>
        <i/>
        <sz val="11"/>
        <color theme="1"/>
        <rFont val="Calibri"/>
        <family val="2"/>
        <scheme val="minor"/>
      </rPr>
      <t xml:space="preserve"> ou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Closed</t>
    </r>
  </si>
  <si>
    <t>Open</t>
  </si>
  <si>
    <t>Closed</t>
  </si>
  <si>
    <t>TRXRP</t>
  </si>
  <si>
    <t>TRXRN</t>
  </si>
  <si>
    <t>CONSRP</t>
  </si>
  <si>
    <t>CONSRN</t>
  </si>
  <si>
    <r>
      <rPr>
        <b/>
        <sz val="11"/>
        <color theme="1"/>
        <rFont val="Calibri"/>
        <family val="2"/>
        <scheme val="minor"/>
      </rPr>
      <t>TRX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CONS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TRXRP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TRXRN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CONSRP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CONSRN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PLEX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OBE</t>
    </r>
    <r>
      <rPr>
        <i/>
        <sz val="11"/>
        <color theme="1"/>
        <rFont val="Calibri"/>
        <family val="2"/>
        <scheme val="minor"/>
      </rPr>
      <t xml:space="preserve"> - Nature statistique selon définition des indicateurs</t>
    </r>
  </si>
  <si>
    <t>Combinaisons possibles des codes d'acquisition, cas d'acquisition et types de péage</t>
  </si>
  <si>
    <t>ERRTC</t>
  </si>
  <si>
    <t>ERRIA</t>
  </si>
  <si>
    <t>ERRVA</t>
  </si>
  <si>
    <t>ERRCA</t>
  </si>
  <si>
    <t>ERROA</t>
  </si>
  <si>
    <t>AcqCodesCaseTollType</t>
  </si>
  <si>
    <t>XX</t>
  </si>
  <si>
    <t>IndicatorValidity</t>
  </si>
  <si>
    <t>AcqCodesEnum</t>
  </si>
  <si>
    <t>IndTollTypeRestriction</t>
  </si>
  <si>
    <t>PK</t>
  </si>
  <si>
    <t>Acteurs accrédités selon les rôles et domaines contractuels</t>
  </si>
  <si>
    <t>Valeurs des indicateurs transmis par les SCA et les émetteurs</t>
  </si>
  <si>
    <t>Input XML</t>
  </si>
  <si>
    <t>TLPCXX</t>
  </si>
  <si>
    <t>PXNJ</t>
  </si>
  <si>
    <t>PXNT</t>
  </si>
  <si>
    <t>PXGJ</t>
  </si>
  <si>
    <t>PXGT</t>
  </si>
  <si>
    <t>TCLT</t>
  </si>
  <si>
    <t>TSCA</t>
  </si>
  <si>
    <t>VUS0</t>
  </si>
  <si>
    <t>VUS2</t>
  </si>
  <si>
    <t>VUS6</t>
  </si>
  <si>
    <t>DHMS d'intégration en base de données</t>
  </si>
  <si>
    <t>Gestion des flux statistiques hebdomadaires</t>
  </si>
  <si>
    <t>Erreurs d'intégration des flux</t>
  </si>
  <si>
    <t>InsertionError</t>
  </si>
  <si>
    <t>InsertionTime</t>
  </si>
  <si>
    <t>DHMS de publication du flux, renseignée automatiquement à la génération</t>
  </si>
  <si>
    <t>ControlCode</t>
  </si>
  <si>
    <t>ControlType</t>
  </si>
  <si>
    <t>varchar(256)</t>
  </si>
  <si>
    <t>ResultCode</t>
  </si>
  <si>
    <t>Description</t>
  </si>
  <si>
    <t>Code résultat du contrôle (KO si &gt; 0)</t>
  </si>
  <si>
    <t>Libellé du contrôle KO</t>
  </si>
  <si>
    <t>OK</t>
  </si>
  <si>
    <t>Primary key constraint violation</t>
  </si>
  <si>
    <t>XML lexical control KO</t>
  </si>
  <si>
    <t>Other</t>
  </si>
  <si>
    <t>Quantity out of usual range</t>
  </si>
  <si>
    <t>Unusual indicator for the StatIssuer</t>
  </si>
  <si>
    <t>TableRef</t>
  </si>
  <si>
    <t>varchar(30)</t>
  </si>
  <si>
    <t>Nom de la table utilisée pour le contrôle (seulement pour les contrôles d'intégrité et fonctionnels)</t>
  </si>
  <si>
    <t>RejectionTime</t>
  </si>
  <si>
    <t>DHMS du rejet d'intégration en base de données</t>
  </si>
  <si>
    <t>RejectionCode</t>
  </si>
  <si>
    <t>Code de rejet d'intégration, renseigné automatiquement par les contrôles pré-insertion en BDD</t>
  </si>
  <si>
    <t>char(1)</t>
  </si>
  <si>
    <t>I</t>
  </si>
  <si>
    <t>F</t>
  </si>
  <si>
    <t>M</t>
  </si>
  <si>
    <t>LogUrl</t>
  </si>
  <si>
    <t>Url vers le log d'erreur ayant entraîné le rejet</t>
  </si>
  <si>
    <t>250.00060</t>
  </si>
  <si>
    <t>xsi:type</t>
  </si>
  <si>
    <t>varchar(4)</t>
  </si>
  <si>
    <t>L3</t>
  </si>
  <si>
    <t>L4b</t>
  </si>
  <si>
    <t>L5</t>
  </si>
  <si>
    <t>L5b</t>
  </si>
  <si>
    <t>L6</t>
  </si>
  <si>
    <t>L7</t>
  </si>
  <si>
    <t>L9b</t>
  </si>
  <si>
    <t>L10</t>
  </si>
  <si>
    <t>Elements</t>
  </si>
  <si>
    <t>Valeur de l'indicateur</t>
  </si>
  <si>
    <t>Niveau de l'indicateur selon définition des indicateurs</t>
  </si>
  <si>
    <t>ZipFileName</t>
  </si>
  <si>
    <t>XMLFileName</t>
  </si>
  <si>
    <t>Unzip error</t>
  </si>
  <si>
    <r>
      <t>X</t>
    </r>
    <r>
      <rPr>
        <i/>
        <sz val="11"/>
        <color theme="1"/>
        <rFont val="Calibri"/>
        <family val="2"/>
        <scheme val="minor"/>
      </rPr>
      <t xml:space="preserve"> (pré-insertion : zip, XML, PK) ou </t>
    </r>
    <r>
      <rPr>
        <b/>
        <sz val="11"/>
        <color theme="1"/>
        <rFont val="Calibri"/>
        <family val="2"/>
        <scheme val="minor"/>
      </rPr>
      <t xml:space="preserve">I </t>
    </r>
    <r>
      <rPr>
        <i/>
        <sz val="11"/>
        <color theme="1"/>
        <rFont val="Calibri"/>
        <family val="2"/>
        <scheme val="minor"/>
      </rPr>
      <t xml:space="preserve">(intégrité, post-insertion) ou </t>
    </r>
    <r>
      <rPr>
        <b/>
        <sz val="11"/>
        <color theme="1"/>
        <rFont val="Calibri"/>
        <family val="2"/>
        <scheme val="minor"/>
      </rPr>
      <t xml:space="preserve">F </t>
    </r>
    <r>
      <rPr>
        <i/>
        <sz val="11"/>
        <color theme="1"/>
        <rFont val="Calibri"/>
        <family val="2"/>
        <scheme val="minor"/>
      </rPr>
      <t xml:space="preserve">(fonctionnel, post-insertion) ou </t>
    </r>
    <r>
      <rPr>
        <b/>
        <sz val="11"/>
        <color theme="1"/>
        <rFont val="Calibri"/>
        <family val="2"/>
        <scheme val="minor"/>
      </rPr>
      <t>M</t>
    </r>
    <r>
      <rPr>
        <i/>
        <sz val="11"/>
        <color theme="1"/>
        <rFont val="Calibri"/>
        <family val="2"/>
        <scheme val="minor"/>
      </rPr>
      <t xml:space="preserve"> (manuel, post-insertion)</t>
    </r>
  </si>
  <si>
    <t>IntegrityCodes</t>
  </si>
  <si>
    <t>FunctionalCodes</t>
  </si>
  <si>
    <t>varchar(20)</t>
  </si>
  <si>
    <t>Codes résultats des contrôles</t>
  </si>
  <si>
    <t>Nom de l'archive zip transmise</t>
  </si>
  <si>
    <t>Nom du fichier XML dans l'archive</t>
  </si>
  <si>
    <t>IndicatorAbsence</t>
  </si>
  <si>
    <t>Indicateurs absents des transmissions des SCA ou des émetteurs</t>
  </si>
  <si>
    <r>
      <rPr>
        <b/>
        <sz val="11"/>
        <color theme="1"/>
        <rFont val="Calibri"/>
        <family val="2"/>
        <scheme val="minor"/>
      </rPr>
      <t>0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1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(0=absence non contrôlée, 1=absence contrôlée sans alerte, 2=absence contrôlée avec alerte)</t>
    </r>
  </si>
  <si>
    <t>ManualInvalidation</t>
  </si>
  <si>
    <t>InvalidationCode</t>
  </si>
  <si>
    <r>
      <rPr>
        <b/>
        <sz val="11"/>
        <color theme="1"/>
        <rFont val="Calibri"/>
        <family val="2"/>
        <scheme val="minor"/>
      </rPr>
      <t>1</t>
    </r>
    <r>
      <rPr>
        <i/>
        <sz val="11"/>
        <color theme="1"/>
        <rFont val="Calibri"/>
        <family val="2"/>
        <scheme val="minor"/>
      </rPr>
      <t xml:space="preserve"> pour StatType=TC, </t>
    </r>
    <r>
      <rPr>
        <b/>
        <sz val="11"/>
        <color theme="1"/>
        <rFont val="Calibri"/>
        <family val="2"/>
        <scheme val="minor"/>
      </rPr>
      <t>1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pour StatType=TSP</t>
    </r>
  </si>
  <si>
    <t>OpArea</t>
  </si>
  <si>
    <t>OpAreaEnum</t>
  </si>
  <si>
    <r>
      <t>1</t>
    </r>
    <r>
      <rPr>
        <i/>
        <sz val="11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libri"/>
        <family val="2"/>
        <scheme val="minor"/>
      </rPr>
      <t>2</t>
    </r>
  </si>
  <si>
    <t>Périmètres opérationnels possibles</t>
  </si>
  <si>
    <t>AbsenceWarning</t>
  </si>
  <si>
    <t>38</t>
  </si>
  <si>
    <t>48</t>
  </si>
  <si>
    <t>28</t>
  </si>
  <si>
    <t>58</t>
  </si>
  <si>
    <t>78</t>
  </si>
  <si>
    <t>NRJ010</t>
  </si>
  <si>
    <t>NRJ011</t>
  </si>
  <si>
    <t>NRJ012</t>
  </si>
  <si>
    <t>NRJ013</t>
  </si>
  <si>
    <t>NRJ014</t>
  </si>
  <si>
    <t>NRJ015</t>
  </si>
  <si>
    <t>NRJ016</t>
  </si>
  <si>
    <t>NRJ017</t>
  </si>
  <si>
    <t>NRJ018</t>
  </si>
  <si>
    <t>NRJ019</t>
  </si>
  <si>
    <t>NRJ020</t>
  </si>
  <si>
    <t>NRJ021</t>
  </si>
  <si>
    <t>NRJ022</t>
  </si>
  <si>
    <t>NRJ023</t>
  </si>
  <si>
    <t>NRJ024</t>
  </si>
  <si>
    <t>NRJ025</t>
  </si>
  <si>
    <t>NRJ026</t>
  </si>
  <si>
    <t>NRJ027</t>
  </si>
  <si>
    <t>NRJ028</t>
  </si>
  <si>
    <t>NRJ029</t>
  </si>
  <si>
    <t>NRJ030</t>
  </si>
  <si>
    <t>NRJ031</t>
  </si>
  <si>
    <t>NRJ032</t>
  </si>
  <si>
    <t>NRJ033</t>
  </si>
  <si>
    <t>NRJ034</t>
  </si>
  <si>
    <t>NRJ035</t>
  </si>
  <si>
    <t>NRJ036</t>
  </si>
  <si>
    <t>NRJ037</t>
  </si>
  <si>
    <t>NRJ038</t>
  </si>
  <si>
    <t>NRJ039</t>
  </si>
  <si>
    <t>NRJ040</t>
  </si>
  <si>
    <t>NRJ041</t>
  </si>
  <si>
    <t>NRJ042</t>
  </si>
  <si>
    <t>NRJ043</t>
  </si>
  <si>
    <t>NRJ044</t>
  </si>
  <si>
    <t>NRJ045</t>
  </si>
  <si>
    <t>NRJ046</t>
  </si>
  <si>
    <t>NRJ047</t>
  </si>
  <si>
    <t>NRJ048</t>
  </si>
  <si>
    <t>NRJ049</t>
  </si>
  <si>
    <t>NRJ050</t>
  </si>
  <si>
    <t>NRJ051</t>
  </si>
  <si>
    <t>NRJ052</t>
  </si>
  <si>
    <t>NRJ053</t>
  </si>
  <si>
    <t>NRJ054</t>
  </si>
  <si>
    <t>NRJ055</t>
  </si>
  <si>
    <t>NRJ056</t>
  </si>
  <si>
    <t>NRJ057</t>
  </si>
  <si>
    <t>NRJ058</t>
  </si>
  <si>
    <t>NRJ059</t>
  </si>
  <si>
    <t>NRJ060</t>
  </si>
  <si>
    <t>NRJ061</t>
  </si>
  <si>
    <t>NRJ062</t>
  </si>
  <si>
    <t>NRJ063</t>
  </si>
  <si>
    <t>NRJ064</t>
  </si>
  <si>
    <t>NRJ065</t>
  </si>
  <si>
    <t>NRJ066</t>
  </si>
  <si>
    <t>NRJ067</t>
  </si>
  <si>
    <t>NRJ068</t>
  </si>
  <si>
    <t>NRJ069</t>
  </si>
  <si>
    <t>NRJ070</t>
  </si>
  <si>
    <t>NRJ071</t>
  </si>
  <si>
    <t>NRJ072</t>
  </si>
  <si>
    <t>NRJ073</t>
  </si>
  <si>
    <t>NRJ074</t>
  </si>
  <si>
    <t>NRJ075</t>
  </si>
  <si>
    <t>NRJ076</t>
  </si>
  <si>
    <t>NRJ077</t>
  </si>
  <si>
    <t>NRJ078</t>
  </si>
  <si>
    <t>NRJ079</t>
  </si>
  <si>
    <t>NRJ080</t>
  </si>
  <si>
    <t>NRJ081</t>
  </si>
  <si>
    <t>NRJ082</t>
  </si>
  <si>
    <t>NRJ083</t>
  </si>
  <si>
    <t>NRJ084</t>
  </si>
  <si>
    <t>NRJ085</t>
  </si>
  <si>
    <t>NRJ086</t>
  </si>
  <si>
    <t>NRJ087</t>
  </si>
  <si>
    <t>NRJ088</t>
  </si>
  <si>
    <t>NRJ089</t>
  </si>
  <si>
    <t>NRJ090</t>
  </si>
  <si>
    <t>NRJ091</t>
  </si>
  <si>
    <t>NRJ092</t>
  </si>
  <si>
    <t>NRJ093</t>
  </si>
  <si>
    <t>NRJ094</t>
  </si>
  <si>
    <t>NRJ095</t>
  </si>
  <si>
    <t>NRJ096</t>
  </si>
  <si>
    <t>NRJ097</t>
  </si>
  <si>
    <t>NRJ098</t>
  </si>
  <si>
    <t>NRJ099</t>
  </si>
  <si>
    <t>NRJ100</t>
  </si>
  <si>
    <t>NRJ101</t>
  </si>
  <si>
    <t>NRJ102</t>
  </si>
  <si>
    <t>NRJ103</t>
  </si>
  <si>
    <t>NRJ104</t>
  </si>
  <si>
    <t>NRJ105</t>
  </si>
  <si>
    <t>NRJ106</t>
  </si>
  <si>
    <t>NRJ107</t>
  </si>
  <si>
    <t>NRJ108</t>
  </si>
  <si>
    <t>NRJ109</t>
  </si>
  <si>
    <t>NRJ110</t>
  </si>
  <si>
    <t>NRJ111</t>
  </si>
  <si>
    <t>NRJ112</t>
  </si>
  <si>
    <t>NRJ113</t>
  </si>
  <si>
    <t>NRJ114</t>
  </si>
  <si>
    <t>NRJ115</t>
  </si>
  <si>
    <t>NRJ116</t>
  </si>
  <si>
    <t>NRJ117</t>
  </si>
  <si>
    <t>NRJ118</t>
  </si>
  <si>
    <t>NRJ119</t>
  </si>
  <si>
    <t>NRJ120</t>
  </si>
  <si>
    <t>NRJ121</t>
  </si>
  <si>
    <t>NRJ122</t>
  </si>
  <si>
    <t>NRJ123</t>
  </si>
  <si>
    <t>NRJ124</t>
  </si>
  <si>
    <t>NRJ125</t>
  </si>
  <si>
    <t>NRJ126</t>
  </si>
  <si>
    <t>NRJ127</t>
  </si>
  <si>
    <t>NRJ128</t>
  </si>
  <si>
    <t>NRJ129</t>
  </si>
  <si>
    <t>NRJ130</t>
  </si>
  <si>
    <t>NRJ131</t>
  </si>
  <si>
    <t>NRJ132</t>
  </si>
  <si>
    <t>NRJ133</t>
  </si>
  <si>
    <t>NRJ134</t>
  </si>
  <si>
    <t>NRJ135</t>
  </si>
  <si>
    <t>NRJ136</t>
  </si>
  <si>
    <t>NRJ137</t>
  </si>
  <si>
    <t>NRJ138</t>
  </si>
  <si>
    <t>NRJ139</t>
  </si>
  <si>
    <t>NRJ140</t>
  </si>
  <si>
    <t>NRJ141</t>
  </si>
  <si>
    <t>NRJ142</t>
  </si>
  <si>
    <t>NRJ143</t>
  </si>
  <si>
    <t>NRJ144</t>
  </si>
  <si>
    <t>NRJ145</t>
  </si>
  <si>
    <t>NRJ146</t>
  </si>
  <si>
    <t>NRJ147</t>
  </si>
  <si>
    <t>NRJ148</t>
  </si>
  <si>
    <t>NRJ149</t>
  </si>
  <si>
    <t>NRJ150</t>
  </si>
  <si>
    <t>NRJ151</t>
  </si>
  <si>
    <t>NRJ152</t>
  </si>
  <si>
    <t>NRJ153</t>
  </si>
  <si>
    <t>NRJ154</t>
  </si>
  <si>
    <t>NRJ155</t>
  </si>
  <si>
    <t>NRJ156</t>
  </si>
  <si>
    <t>NRJ157</t>
  </si>
  <si>
    <t>NRJ158</t>
  </si>
  <si>
    <t>NRJ159</t>
  </si>
  <si>
    <t>NRJ160</t>
  </si>
  <si>
    <t>NRJ161</t>
  </si>
  <si>
    <t>NRJ162</t>
  </si>
  <si>
    <t>NRJ163</t>
  </si>
  <si>
    <t>NRJ164</t>
  </si>
  <si>
    <t>NRJ165</t>
  </si>
  <si>
    <t>NRJ166</t>
  </si>
  <si>
    <t>NRJ167</t>
  </si>
  <si>
    <t>NRJ168</t>
  </si>
  <si>
    <t>NRJ169</t>
  </si>
  <si>
    <t>NRJ170</t>
  </si>
  <si>
    <t>NRJ171</t>
  </si>
  <si>
    <t>NRJ172</t>
  </si>
  <si>
    <t>NRJ173</t>
  </si>
  <si>
    <t>NRJ174</t>
  </si>
  <si>
    <t>NRJ175</t>
  </si>
  <si>
    <t>NRJ176</t>
  </si>
  <si>
    <t>NRJ177</t>
  </si>
  <si>
    <t>NRJ178</t>
  </si>
  <si>
    <t>NRJ179</t>
  </si>
  <si>
    <t>NRJ180</t>
  </si>
  <si>
    <t>NRJ181</t>
  </si>
  <si>
    <t>NRJ182</t>
  </si>
  <si>
    <t>NRJ183</t>
  </si>
  <si>
    <t>NRJ184</t>
  </si>
  <si>
    <t>NRJ185</t>
  </si>
  <si>
    <t>NRJ186</t>
  </si>
  <si>
    <t>NRJ187</t>
  </si>
  <si>
    <t>NRJ188</t>
  </si>
  <si>
    <t>NRJ189</t>
  </si>
  <si>
    <t>NRJ190</t>
  </si>
  <si>
    <t>NRJ191</t>
  </si>
  <si>
    <t>NRJ192</t>
  </si>
  <si>
    <t>NRJ193</t>
  </si>
  <si>
    <t>NRJ194</t>
  </si>
  <si>
    <t>NRJ195</t>
  </si>
  <si>
    <t>NRJ196</t>
  </si>
  <si>
    <t>NRJ197</t>
  </si>
  <si>
    <t>NRJ198</t>
  </si>
  <si>
    <t>NRJ199</t>
  </si>
  <si>
    <t>NRJ200</t>
  </si>
  <si>
    <t>NRJ201</t>
  </si>
  <si>
    <t>NRJ202</t>
  </si>
  <si>
    <t>NRJ203</t>
  </si>
  <si>
    <t>NRJ204</t>
  </si>
  <si>
    <t>NRJ205</t>
  </si>
  <si>
    <t>NRJ206</t>
  </si>
  <si>
    <t>NRJ207</t>
  </si>
  <si>
    <t>NRJ208</t>
  </si>
  <si>
    <t>NRJ209</t>
  </si>
  <si>
    <t>NRJ210</t>
  </si>
  <si>
    <t>NRJ211</t>
  </si>
  <si>
    <t>NRJ212</t>
  </si>
  <si>
    <t>NRJ213</t>
  </si>
  <si>
    <t>NRJ214</t>
  </si>
  <si>
    <t>NRJ215</t>
  </si>
  <si>
    <t>NRJ216</t>
  </si>
  <si>
    <t>NRJ217</t>
  </si>
  <si>
    <t>NRJ218</t>
  </si>
  <si>
    <t>NRJ219</t>
  </si>
  <si>
    <t>NRJ220</t>
  </si>
  <si>
    <t>NRJ221</t>
  </si>
  <si>
    <t>NRJ222</t>
  </si>
  <si>
    <t>NRJ223</t>
  </si>
  <si>
    <t>NRJ224</t>
  </si>
  <si>
    <t>NRJ225</t>
  </si>
  <si>
    <t>NRJ226</t>
  </si>
  <si>
    <t>NRJ227</t>
  </si>
  <si>
    <t>NRJ228</t>
  </si>
  <si>
    <t>NRJ229</t>
  </si>
  <si>
    <t>NRJ230</t>
  </si>
  <si>
    <t>NRJ231</t>
  </si>
  <si>
    <t>NRJ232</t>
  </si>
  <si>
    <t>NRJ233</t>
  </si>
  <si>
    <t>NRJ234</t>
  </si>
  <si>
    <t>NRJ235</t>
  </si>
  <si>
    <t>NRJ236</t>
  </si>
  <si>
    <t>NRJ237</t>
  </si>
  <si>
    <t>NRJ238</t>
  </si>
  <si>
    <t>NRJ239</t>
  </si>
  <si>
    <t>NRJ240</t>
  </si>
  <si>
    <t>NRJ241</t>
  </si>
  <si>
    <t>NRJ242</t>
  </si>
  <si>
    <t>NRJ243</t>
  </si>
  <si>
    <t>NRJ244</t>
  </si>
  <si>
    <t>NRJ245</t>
  </si>
  <si>
    <t>NRJ246</t>
  </si>
  <si>
    <t>NRJ247</t>
  </si>
  <si>
    <t>NRJ248</t>
  </si>
  <si>
    <t>NRJ249</t>
  </si>
  <si>
    <t>NRJ250</t>
  </si>
  <si>
    <t>NRJ251</t>
  </si>
  <si>
    <t>NRJ252</t>
  </si>
  <si>
    <t>NRJ253</t>
  </si>
  <si>
    <t>NRJ254</t>
  </si>
  <si>
    <t>NRJ255</t>
  </si>
  <si>
    <t>Total</t>
  </si>
  <si>
    <t>Nb octets</t>
  </si>
  <si>
    <t>Id</t>
  </si>
  <si>
    <t>IdWP</t>
  </si>
  <si>
    <t>Index de la WeekPublication auto-incrémenté à l'insertion</t>
  </si>
  <si>
    <t>Index de la WeekPublication</t>
  </si>
  <si>
    <t>Nom du fichier (supposé être une archive zip) transmis</t>
  </si>
  <si>
    <r>
      <t xml:space="preserve">En représentation décimale (ManufacturerID.EquipmentClass) </t>
    </r>
    <r>
      <rPr>
        <i/>
        <strike/>
        <sz val="11"/>
        <color rgb="FFFF0000"/>
        <rFont val="Calibri"/>
        <family val="2"/>
        <scheme val="minor"/>
      </rPr>
      <t xml:space="preserve">ou </t>
    </r>
    <r>
      <rPr>
        <b/>
        <strike/>
        <sz val="11"/>
        <color rgb="FFFF0000"/>
        <rFont val="Calibri"/>
        <family val="2"/>
        <scheme val="minor"/>
      </rPr>
      <t>null</t>
    </r>
  </si>
  <si>
    <t>Le document de référence pour les tables de paramétrage de la BDD est :</t>
  </si>
  <si>
    <t>dans sa dernière version publiée.</t>
  </si>
  <si>
    <t>Les onglets "Contrôles…" qui suivent sont fournis à titre d'information.</t>
  </si>
  <si>
    <t>Nom du fichier XML dans l'archive (si unzip OK)</t>
  </si>
  <si>
    <r>
      <t>TC</t>
    </r>
    <r>
      <rPr>
        <sz val="11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ou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TSP</t>
    </r>
  </si>
  <si>
    <r>
      <rPr>
        <b/>
        <sz val="11"/>
        <rFont val="Calibri"/>
        <family val="2"/>
        <scheme val="minor"/>
      </rPr>
      <t xml:space="preserve">LIBERT </t>
    </r>
    <r>
      <rPr>
        <i/>
        <sz val="11"/>
        <rFont val="Calibri"/>
        <family val="2"/>
        <scheme val="minor"/>
      </rPr>
      <t xml:space="preserve">ou </t>
    </r>
    <r>
      <rPr>
        <b/>
        <sz val="11"/>
        <rFont val="Calibri"/>
        <family val="2"/>
        <scheme val="minor"/>
      </rPr>
      <t>TISPL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TISVL</t>
    </r>
    <r>
      <rPr>
        <i/>
        <sz val="11"/>
        <rFont val="Calibri"/>
        <family val="2"/>
        <scheme val="minor"/>
      </rPr>
      <t xml:space="preserve"> ou …</t>
    </r>
  </si>
  <si>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pour StatType=TC, </t>
    </r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2</t>
    </r>
    <r>
      <rPr>
        <i/>
        <sz val="11"/>
        <rFont val="Calibri"/>
        <family val="2"/>
        <scheme val="minor"/>
      </rPr>
      <t xml:space="preserve"> pour StatType=TSP</t>
    </r>
  </si>
  <si>
    <t>varchar(1)</t>
  </si>
  <si>
    <t>9(2).9(2).9(2)</t>
  </si>
  <si>
    <t>varchar(100)</t>
  </si>
  <si>
    <t>…</t>
  </si>
  <si>
    <t>00000.00000</t>
  </si>
  <si>
    <t>00.00.00</t>
  </si>
  <si>
    <t>00002.00001</t>
  </si>
  <si>
    <t>00003.28928</t>
  </si>
  <si>
    <t>00003.29441</t>
  </si>
  <si>
    <t>00003.29478</t>
  </si>
  <si>
    <t>00003.29699</t>
  </si>
  <si>
    <t>00003.29700</t>
  </si>
  <si>
    <t>00003.29702</t>
  </si>
  <si>
    <t>00001.004</t>
  </si>
  <si>
    <t>00004.00011</t>
  </si>
  <si>
    <t>00006.00132</t>
  </si>
  <si>
    <t>00006.00388</t>
  </si>
  <si>
    <t>00002.004</t>
  </si>
  <si>
    <t>00010</t>
  </si>
  <si>
    <t>00015</t>
  </si>
  <si>
    <t>* Ces deux tables sont les deux étapes d'un même contrôle fonctionnel : si la recherche dans la première ne donne aucun résultat, le contrôle se poursuit par la recherche dans la seconde.</t>
  </si>
  <si>
    <t>Indicateurs
SCA
groupes 4, 5, 6
xsi:type="L9b"</t>
  </si>
  <si>
    <t>Indicateurs
SCA (TIS SET)
groupe 7
xsi:type="L6"</t>
  </si>
  <si>
    <t>Indicateurs
SCA (TIS SET)
groupe 8
xsi:type="L5"</t>
  </si>
  <si>
    <t>Indicateurs
Emetteur Liber-t
groupe 1
xsi:type="L3"</t>
  </si>
  <si>
    <t>Indicateurs
Emetteur Liber-t
groupe 2
xsi:type="L4b"</t>
  </si>
  <si>
    <t>Indicateurs
Emetteur Liber-t
groupe 3
xsi:type="L6"</t>
  </si>
  <si>
    <t>Indicateurs
Emetteur Liber-t
groupes 4, 5, 6
xsi:type="L9b"</t>
  </si>
  <si>
    <t>Indicateurs
Emetteur TIS SET
groupe 1
xsi:type="L3"</t>
  </si>
  <si>
    <t>Indicateurs
Emetteur TIS SET
groupe 2
xsi:type="L5b"</t>
  </si>
  <si>
    <t>Indicateurs
Emetteur TIS SET
groupe 3
xsi:type="L7"</t>
  </si>
  <si>
    <t>Indicateurs
Emetteur TIS SET
groupes 4, 5, 6
xsi:type="L10"</t>
  </si>
  <si>
    <t>Indicateurs
Emetteur TIS SET_2
groupe 7
xsi:type="L7"</t>
  </si>
  <si>
    <t>Indicateurs
Emetteur TIS SET_2
groupe 8
xsi:type="L5"</t>
  </si>
  <si>
    <r>
      <rPr>
        <b/>
        <sz val="11"/>
        <rFont val="Calibri"/>
        <family val="2"/>
        <scheme val="minor"/>
      </rPr>
      <t>Valeurs possibles dans le fichier XML</t>
    </r>
    <r>
      <rPr>
        <sz val="11"/>
        <rFont val="Calibri"/>
        <family val="2"/>
        <scheme val="minor"/>
      </rPr>
      <t xml:space="preserve"> / </t>
    </r>
    <r>
      <rPr>
        <i/>
        <sz val="11"/>
        <rFont val="Calibri"/>
        <family val="2"/>
        <scheme val="minor"/>
      </rPr>
      <t>Commentaires</t>
    </r>
  </si>
  <si>
    <r>
      <rPr>
        <b/>
        <sz val="11"/>
        <rFont val="Calibri"/>
        <family val="2"/>
        <scheme val="minor"/>
      </rPr>
      <t>"L9b"</t>
    </r>
    <r>
      <rPr>
        <i/>
        <sz val="11"/>
        <rFont val="Calibri"/>
        <family val="2"/>
        <scheme val="minor"/>
      </rPr>
      <t xml:space="preserve"> (attribut XML)</t>
    </r>
  </si>
  <si>
    <r>
      <rPr>
        <b/>
        <sz val="11"/>
        <rFont val="Calibri"/>
        <family val="2"/>
        <scheme val="minor"/>
      </rPr>
      <t>TRX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CONS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TRXRP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TRXRN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CONSRP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CONSRN</t>
    </r>
    <r>
      <rPr>
        <i/>
        <sz val="11"/>
        <rFont val="Calibri"/>
        <family val="2"/>
        <scheme val="minor"/>
      </rPr>
      <t xml:space="preserve"> - Nature statistique selon "Indicateurs SCA" groupes 4, 5, 6</t>
    </r>
  </si>
  <si>
    <t>Code indicateur selon "Indicateurs SCA" groupes 4, 5, 6</t>
  </si>
  <si>
    <r>
      <t xml:space="preserve">En représentation décimale (ManufacturerID.EquipmentClass) ou </t>
    </r>
    <r>
      <rPr>
        <b/>
        <sz val="11"/>
        <rFont val="Calibri"/>
        <family val="2"/>
        <scheme val="minor"/>
      </rPr>
      <t>00000.00000</t>
    </r>
    <r>
      <rPr>
        <i/>
        <sz val="11"/>
        <rFont val="Calibri"/>
        <family val="2"/>
        <scheme val="minor"/>
      </rPr>
      <t xml:space="preserve"> (inconnu)</t>
    </r>
  </si>
  <si>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(Nominal) ou </t>
    </r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(cas 1) ou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2</t>
    </r>
    <r>
      <rPr>
        <i/>
        <sz val="11"/>
        <rFont val="Calibri"/>
        <family val="2"/>
        <scheme val="minor"/>
      </rPr>
      <t xml:space="preserve"> (cas 2)</t>
    </r>
    <r>
      <rPr>
        <sz val="11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ou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 xml:space="preserve"> (cas 3)</t>
    </r>
  </si>
  <si>
    <r>
      <rPr>
        <b/>
        <sz val="11"/>
        <rFont val="Calibri"/>
        <family val="2"/>
        <scheme val="minor"/>
      </rPr>
      <t>TISPL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TISVL</t>
    </r>
    <r>
      <rPr>
        <i/>
        <sz val="11"/>
        <rFont val="Calibri"/>
        <family val="2"/>
        <scheme val="minor"/>
      </rPr>
      <t xml:space="preserve"> ou …</t>
    </r>
  </si>
  <si>
    <r>
      <rPr>
        <b/>
        <sz val="11"/>
        <rFont val="Calibri"/>
        <family val="2"/>
        <scheme val="minor"/>
      </rPr>
      <t>"L6"</t>
    </r>
    <r>
      <rPr>
        <i/>
        <sz val="11"/>
        <rFont val="Calibri"/>
        <family val="2"/>
        <scheme val="minor"/>
      </rPr>
      <t xml:space="preserve"> (attribut XML)</t>
    </r>
  </si>
  <si>
    <r>
      <t>TRX</t>
    </r>
    <r>
      <rPr>
        <i/>
        <sz val="11"/>
        <rFont val="Calibri"/>
        <family val="2"/>
        <scheme val="minor"/>
      </rPr>
      <t xml:space="preserve"> - Nature statistique selon "Indicateurs SCA TIS SET" groupe 7</t>
    </r>
  </si>
  <si>
    <t>Code indicateur selon "Indicateurs SCA TIS SET" groupe 7</t>
  </si>
  <si>
    <r>
      <rPr>
        <b/>
        <sz val="11"/>
        <rFont val="Calibri"/>
        <family val="2"/>
        <scheme val="minor"/>
      </rPr>
      <t>"L5"</t>
    </r>
    <r>
      <rPr>
        <i/>
        <sz val="11"/>
        <rFont val="Calibri"/>
        <family val="2"/>
        <scheme val="minor"/>
      </rPr>
      <t xml:space="preserve"> (attribut XML)</t>
    </r>
  </si>
  <si>
    <r>
      <t>TRX</t>
    </r>
    <r>
      <rPr>
        <i/>
        <sz val="11"/>
        <rFont val="Calibri"/>
        <family val="2"/>
        <scheme val="minor"/>
      </rPr>
      <t xml:space="preserve"> - Nature statistique selon "Indicateurs SCA TIS SET" groupe 8</t>
    </r>
  </si>
  <si>
    <t>Code indicateur selon "Indicateurs SCA TIS SET" groupe 8</t>
  </si>
  <si>
    <r>
      <rPr>
        <b/>
        <sz val="11"/>
        <rFont val="Calibri"/>
        <family val="2"/>
        <scheme val="minor"/>
      </rPr>
      <t>"L3"</t>
    </r>
    <r>
      <rPr>
        <i/>
        <sz val="11"/>
        <rFont val="Calibri"/>
        <family val="2"/>
        <scheme val="minor"/>
      </rPr>
      <t xml:space="preserve"> (attribut XML)</t>
    </r>
  </si>
  <si>
    <r>
      <t>PLEX</t>
    </r>
    <r>
      <rPr>
        <i/>
        <sz val="11"/>
        <rFont val="Calibri"/>
        <family val="2"/>
        <scheme val="minor"/>
      </rPr>
      <t xml:space="preserve"> - Nature statistique selon "Indicateurs Emetteur Liber-t" groupe 1</t>
    </r>
  </si>
  <si>
    <t>Code indicateur selon "Indicateurs Emetteur Liber-t" groupe 1</t>
  </si>
  <si>
    <r>
      <rPr>
        <b/>
        <sz val="11"/>
        <rFont val="Calibri"/>
        <family val="2"/>
        <scheme val="minor"/>
      </rPr>
      <t>"L4b"</t>
    </r>
    <r>
      <rPr>
        <i/>
        <sz val="11"/>
        <rFont val="Calibri"/>
        <family val="2"/>
        <scheme val="minor"/>
      </rPr>
      <t xml:space="preserve"> (attribut XML)</t>
    </r>
  </si>
  <si>
    <r>
      <t>OBE</t>
    </r>
    <r>
      <rPr>
        <i/>
        <sz val="11"/>
        <rFont val="Calibri"/>
        <family val="2"/>
        <scheme val="minor"/>
      </rPr>
      <t xml:space="preserve"> - Nature statistique selon "Indicateurs Emetteur Liber-t" groupe 2</t>
    </r>
  </si>
  <si>
    <t>Code indicateur selon "Indicateurs Emetteur Liber-t" groupe 2</t>
  </si>
  <si>
    <r>
      <t>OBE</t>
    </r>
    <r>
      <rPr>
        <i/>
        <sz val="11"/>
        <rFont val="Calibri"/>
        <family val="2"/>
        <scheme val="minor"/>
      </rPr>
      <t xml:space="preserve"> - Nature statistique selon "Indicateurs Emetteur Liber-t" groupe 3</t>
    </r>
  </si>
  <si>
    <t>Code indicateur selon "Indicateurs Emetteur Liber-t" groupe 3</t>
  </si>
  <si>
    <r>
      <rPr>
        <b/>
        <sz val="11"/>
        <rFont val="Calibri"/>
        <family val="2"/>
        <scheme val="minor"/>
      </rPr>
      <t>CONS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CONSRP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CONSRN</t>
    </r>
    <r>
      <rPr>
        <i/>
        <sz val="11"/>
        <rFont val="Calibri"/>
        <family val="2"/>
        <scheme val="minor"/>
      </rPr>
      <t xml:space="preserve"> - Nature statistique selon "Indicateurs Emetteur Liber-t" groupes 4, 5, 6</t>
    </r>
  </si>
  <si>
    <t>Code indicateur selon "Indicateurs Emetteur Liber-t" groupes 4, 5, 6</t>
  </si>
  <si>
    <r>
      <t>PLEX</t>
    </r>
    <r>
      <rPr>
        <i/>
        <sz val="11"/>
        <rFont val="Calibri"/>
        <family val="2"/>
        <scheme val="minor"/>
      </rPr>
      <t xml:space="preserve"> - Nature statistique selon "Indicateurs Emetteur TIS SET" groupe 1</t>
    </r>
  </si>
  <si>
    <t>Code indicateur selon "Indicateurs Emetteur TIS SET" groupe 1</t>
  </si>
  <si>
    <r>
      <rPr>
        <b/>
        <sz val="11"/>
        <rFont val="Calibri"/>
        <family val="2"/>
        <scheme val="minor"/>
      </rPr>
      <t>"L5b"</t>
    </r>
    <r>
      <rPr>
        <i/>
        <sz val="11"/>
        <rFont val="Calibri"/>
        <family val="2"/>
        <scheme val="minor"/>
      </rPr>
      <t xml:space="preserve"> (attribut XML)</t>
    </r>
  </si>
  <si>
    <r>
      <t>OBE</t>
    </r>
    <r>
      <rPr>
        <i/>
        <sz val="11"/>
        <rFont val="Calibri"/>
        <family val="2"/>
        <scheme val="minor"/>
      </rPr>
      <t xml:space="preserve"> - Nature statistique selon "Indicateurs Emetteur TIS SET" groupe 2</t>
    </r>
  </si>
  <si>
    <t>Code indicateur selon "Indicateurs Emetteur TIS SET" groupe 2</t>
  </si>
  <si>
    <r>
      <rPr>
        <b/>
        <sz val="11"/>
        <rFont val="Calibri"/>
        <family val="2"/>
        <scheme val="minor"/>
      </rPr>
      <t>"L7"</t>
    </r>
    <r>
      <rPr>
        <i/>
        <sz val="11"/>
        <rFont val="Calibri"/>
        <family val="2"/>
        <scheme val="minor"/>
      </rPr>
      <t xml:space="preserve"> (attribut XML)</t>
    </r>
  </si>
  <si>
    <r>
      <t>OBE</t>
    </r>
    <r>
      <rPr>
        <i/>
        <sz val="11"/>
        <rFont val="Calibri"/>
        <family val="2"/>
        <scheme val="minor"/>
      </rPr>
      <t xml:space="preserve"> - Nature statistique selon "Indicateurs Emetteur TIS SET" groupe 3</t>
    </r>
  </si>
  <si>
    <t>Code indicateur selon "Indicateurs Emetteur TIS SET" groupe 3</t>
  </si>
  <si>
    <r>
      <rPr>
        <b/>
        <sz val="11"/>
        <rFont val="Calibri"/>
        <family val="2"/>
        <scheme val="minor"/>
      </rPr>
      <t>"L10"</t>
    </r>
    <r>
      <rPr>
        <i/>
        <sz val="11"/>
        <rFont val="Calibri"/>
        <family val="2"/>
        <scheme val="minor"/>
      </rPr>
      <t xml:space="preserve"> (attribut XML)</t>
    </r>
  </si>
  <si>
    <r>
      <rPr>
        <b/>
        <sz val="11"/>
        <rFont val="Calibri"/>
        <family val="2"/>
        <scheme val="minor"/>
      </rPr>
      <t>CONS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CONSRP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CONSRN</t>
    </r>
    <r>
      <rPr>
        <i/>
        <sz val="11"/>
        <rFont val="Calibri"/>
        <family val="2"/>
        <scheme val="minor"/>
      </rPr>
      <t xml:space="preserve"> - Nature statistique selon "Indicateurs Emetteur TIS SET" groupes 4, 5, 6</t>
    </r>
  </si>
  <si>
    <t>Code indicateur selon "Indicateurs Emetteur TIS SET" groupes 4, 5, 6</t>
  </si>
  <si>
    <r>
      <rPr>
        <b/>
        <sz val="11"/>
        <rFont val="Calibri"/>
        <family val="2"/>
        <scheme val="minor"/>
      </rPr>
      <t>CONS</t>
    </r>
    <r>
      <rPr>
        <i/>
        <sz val="11"/>
        <rFont val="Calibri"/>
        <family val="2"/>
        <scheme val="minor"/>
      </rPr>
      <t xml:space="preserve"> - Nature statistique selon "Indicateurs Emetteur TIS SET_2" groupe 7</t>
    </r>
  </si>
  <si>
    <t>Code indicateur selon "Indicateurs Emetteur TIS SET_2" groupe 7</t>
  </si>
  <si>
    <r>
      <rPr>
        <b/>
        <sz val="11"/>
        <rFont val="Calibri"/>
        <family val="2"/>
        <scheme val="minor"/>
      </rPr>
      <t>CONS</t>
    </r>
    <r>
      <rPr>
        <i/>
        <sz val="11"/>
        <rFont val="Calibri"/>
        <family val="2"/>
        <scheme val="minor"/>
      </rPr>
      <t xml:space="preserve"> - Nature statistique selon "Indicateurs Emetteur TIS SET_2" groupe 8</t>
    </r>
  </si>
  <si>
    <t>Code indicateur selon "Indicateurs Emetteur TIS SET_2" groupe 8</t>
  </si>
  <si>
    <t>char(8)</t>
  </si>
  <si>
    <r>
      <t>IndLevelRequiredInfo</t>
    </r>
    <r>
      <rPr>
        <i/>
        <sz val="11"/>
        <color theme="1"/>
        <rFont val="Calibri"/>
        <family val="2"/>
        <scheme val="minor"/>
      </rPr>
      <t xml:space="preserve"> (traduite dans le XSD en contraintes de clés uniques)</t>
    </r>
  </si>
  <si>
    <t>Champs présents selons les niveaux d'indicateurs</t>
  </si>
  <si>
    <t>01.01.00</t>
  </si>
  <si>
    <t>01.02.00</t>
  </si>
  <si>
    <r>
      <t>AcqCodesCaseTollType</t>
    </r>
    <r>
      <rPr>
        <i/>
        <sz val="11"/>
        <rFont val="Calibri"/>
        <family val="2"/>
        <scheme val="minor"/>
      </rPr>
      <t xml:space="preserve"> (xsi:type : L9b, L10)</t>
    </r>
  </si>
  <si>
    <r>
      <t>IndTollTypeRestriction</t>
    </r>
    <r>
      <rPr>
        <i/>
        <sz val="11"/>
        <rFont val="Calibri"/>
        <family val="2"/>
        <scheme val="minor"/>
      </rPr>
      <t xml:space="preserve"> (xsi:type : L9b, L10)</t>
    </r>
  </si>
  <si>
    <r>
      <t>IndicatorValidity</t>
    </r>
    <r>
      <rPr>
        <i/>
        <sz val="11"/>
        <rFont val="Calibri"/>
        <family val="2"/>
        <scheme val="minor"/>
      </rPr>
      <t xml:space="preserve"> (xsi:type : tous)</t>
    </r>
  </si>
  <si>
    <r>
      <t>AccreditedCombination1CIP</t>
    </r>
    <r>
      <rPr>
        <i/>
        <sz val="11"/>
        <rFont val="Calibri"/>
        <family val="2"/>
        <scheme val="minor"/>
      </rPr>
      <t xml:space="preserve"> (xsi:type : L5, L6, L9b) *</t>
    </r>
  </si>
  <si>
    <r>
      <t>CertifiedObeVersionRestriction</t>
    </r>
    <r>
      <rPr>
        <i/>
        <sz val="11"/>
        <rFont val="Calibri"/>
        <family val="2"/>
        <scheme val="minor"/>
      </rPr>
      <t xml:space="preserve"> (xsi:type : L5b, L7, L10)</t>
    </r>
  </si>
  <si>
    <r>
      <t>CertifiedObe</t>
    </r>
    <r>
      <rPr>
        <i/>
        <sz val="11"/>
        <rFont val="Calibri"/>
        <family val="2"/>
        <scheme val="minor"/>
      </rPr>
      <t xml:space="preserve"> (xsi:type : L4b, L5b, L6, L7, L9b, L10)</t>
    </r>
  </si>
  <si>
    <r>
      <t>AccreditedCombination2EETS</t>
    </r>
    <r>
      <rPr>
        <i/>
        <sz val="11"/>
        <rFont val="Calibri"/>
        <family val="2"/>
        <scheme val="minor"/>
      </rPr>
      <t xml:space="preserve"> (xsi:type : L5, L6, L7, L9b, L10) *</t>
    </r>
  </si>
  <si>
    <r>
      <t xml:space="preserve">Combinaisons possibles des codes indicateurs, natures de statistiques, niveaux d'indicateur, types de statistiques et domaines contactuels
</t>
    </r>
    <r>
      <rPr>
        <i/>
        <sz val="11"/>
        <color theme="1"/>
        <rFont val="Calibri"/>
        <family val="2"/>
        <scheme val="minor"/>
      </rPr>
      <t>(extrait)</t>
    </r>
  </si>
  <si>
    <r>
      <t xml:space="preserve">OBE certifiés
</t>
    </r>
    <r>
      <rPr>
        <i/>
        <sz val="11"/>
        <color theme="1"/>
        <rFont val="Calibri"/>
        <family val="2"/>
        <scheme val="minor"/>
      </rPr>
      <t>(extrait)</t>
    </r>
  </si>
  <si>
    <r>
      <t xml:space="preserve">Versions des OBE certifiés
</t>
    </r>
    <r>
      <rPr>
        <i/>
        <sz val="11"/>
        <rFont val="Calibri"/>
        <family val="2"/>
        <scheme val="minor"/>
      </rPr>
      <t>(extrait)</t>
    </r>
  </si>
  <si>
    <r>
      <t xml:space="preserve">Combinaisons accréditées des
produits et domaine contractuel Liber-t
</t>
    </r>
    <r>
      <rPr>
        <i/>
        <sz val="11"/>
        <rFont val="Calibri"/>
        <family val="2"/>
        <scheme val="minor"/>
      </rPr>
      <t>(extrait)</t>
    </r>
  </si>
  <si>
    <r>
      <t xml:space="preserve">Combinaisons accréditées des
EFC-CM, domaines contractuels et OBE
TIS SET
</t>
    </r>
    <r>
      <rPr>
        <i/>
        <sz val="11"/>
        <rFont val="Calibri"/>
        <family val="2"/>
        <scheme val="minor"/>
      </rPr>
      <t>(extrait)</t>
    </r>
  </si>
  <si>
    <r>
      <t xml:space="preserve">Restrictions d'indicateurs à un type de péage
</t>
    </r>
    <r>
      <rPr>
        <sz val="11"/>
        <rFont val="Calibri"/>
        <family val="2"/>
        <scheme val="minor"/>
      </rPr>
      <t>(contrôle par restriction)</t>
    </r>
  </si>
  <si>
    <t>00003.004</t>
  </si>
  <si>
    <t>IndicatorValidity KO</t>
  </si>
  <si>
    <t>AcqCodesCaseTollType KO</t>
  </si>
  <si>
    <t>IndTollTypeRestriction KO</t>
  </si>
  <si>
    <t>AccreditedActor KO</t>
  </si>
  <si>
    <t>AccreditedCombination1CIP &amp; AccreditedCombination2EETS</t>
  </si>
  <si>
    <t>CertifiedObe &amp; CertifiedObeVersionRestriction</t>
  </si>
  <si>
    <t>CertifiedObe or CertifiedObeVersionRestriction KO</t>
  </si>
  <si>
    <t>AccreditedCombination KO</t>
  </si>
  <si>
    <r>
      <t>AccreditedActor</t>
    </r>
    <r>
      <rPr>
        <i/>
        <sz val="11"/>
        <rFont val="Calibri"/>
        <family val="2"/>
        <scheme val="minor"/>
      </rPr>
      <t xml:space="preserve"> (xsi:type : tous)</t>
    </r>
  </si>
  <si>
    <r>
      <t>ASFA-STAT.CASYS.ETU.D828.C</t>
    </r>
    <r>
      <rPr>
        <b/>
        <i/>
        <sz val="11"/>
        <color rgb="FF7030A0"/>
        <rFont val="Calibri"/>
        <family val="2"/>
        <scheme val="minor"/>
      </rPr>
      <t>nnnn</t>
    </r>
    <r>
      <rPr>
        <b/>
        <sz val="11"/>
        <color rgb="FF7030A0"/>
        <rFont val="Calibri"/>
        <family val="2"/>
        <scheme val="minor"/>
      </rPr>
      <t>.Tables de paramétrage BDD statistiques TIS.R</t>
    </r>
    <r>
      <rPr>
        <b/>
        <i/>
        <sz val="11"/>
        <color rgb="FF7030A0"/>
        <rFont val="Calibri"/>
        <family val="2"/>
        <scheme val="minor"/>
      </rPr>
      <t>nx</t>
    </r>
  </si>
  <si>
    <r>
      <rPr>
        <b/>
        <u/>
        <sz val="11"/>
        <color theme="1"/>
        <rFont val="Calibri"/>
        <family val="2"/>
        <scheme val="minor"/>
      </rPr>
      <t>Vérification de la conformité des fichiers XML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La conformité des fichiers XML par rapport au schéma ASFA peut être vérifiée à l’aide de l’utilitaire Open Source XMLLINT, dont la syntaxe en ligne de commande est la suivante :
</t>
    </r>
    <r>
      <rPr>
        <b/>
        <i/>
        <sz val="11"/>
        <color theme="1"/>
        <rFont val="Calibri"/>
        <family val="2"/>
        <scheme val="minor"/>
      </rPr>
      <t>xmllint --schema "schema.xsd" --noout --nonet "fichier.xml"</t>
    </r>
  </si>
  <si>
    <t>TOTPK</t>
  </si>
  <si>
    <t>TCLE</t>
  </si>
  <si>
    <t>250.00021</t>
  </si>
  <si>
    <t>250.00094</t>
  </si>
  <si>
    <t>250.00022</t>
  </si>
  <si>
    <t>ACT0</t>
  </si>
  <si>
    <t>ACT2</t>
  </si>
  <si>
    <t>ACT6</t>
  </si>
  <si>
    <r>
      <t xml:space="preserve">TC </t>
    </r>
    <r>
      <rPr>
        <i/>
        <sz val="11"/>
        <rFont val="Calibri"/>
        <family val="2"/>
        <scheme val="minor"/>
      </rPr>
      <t>ou</t>
    </r>
    <r>
      <rPr>
        <b/>
        <sz val="11"/>
        <rFont val="Calibri"/>
        <family val="2"/>
        <scheme val="minor"/>
      </rPr>
      <t xml:space="preserve"> TSP</t>
    </r>
  </si>
  <si>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à </t>
    </r>
    <r>
      <rPr>
        <b/>
        <sz val="11"/>
        <rFont val="Calibri"/>
        <family val="2"/>
        <scheme val="minor"/>
      </rPr>
      <t>53</t>
    </r>
  </si>
  <si>
    <r>
      <rPr>
        <b/>
        <sz val="11"/>
        <rFont val="Calibri"/>
        <family val="2"/>
        <scheme val="minor"/>
      </rPr>
      <t>null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- Renseigné automatiquement par les contrôles post-insertion en BDD (bloquant)</t>
    </r>
  </si>
  <si>
    <r>
      <rPr>
        <b/>
        <sz val="11"/>
        <rFont val="Calibri"/>
        <family val="2"/>
        <scheme val="minor"/>
      </rPr>
      <t>null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- Renseigné automatiquement par les contrôles post-insertion en BDD (non bloquant)</t>
    </r>
  </si>
  <si>
    <r>
      <rPr>
        <b/>
        <sz val="11"/>
        <rFont val="Calibri"/>
        <family val="2"/>
        <scheme val="minor"/>
      </rPr>
      <t>null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2</t>
    </r>
    <r>
      <rPr>
        <i/>
        <sz val="11"/>
        <rFont val="Calibri"/>
        <family val="2"/>
        <scheme val="minor"/>
      </rPr>
      <t xml:space="preserve"> - Renseigné automatiquement suite à l'invalidation manuelle d'un indicateur (potentiellement bloquant, 2=flux invalidé)</t>
    </r>
  </si>
  <si>
    <r>
      <rPr>
        <b/>
        <sz val="11"/>
        <rFont val="Calibri"/>
        <family val="2"/>
        <scheme val="minor"/>
      </rPr>
      <t>null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2</t>
    </r>
    <r>
      <rPr>
        <i/>
        <sz val="11"/>
        <rFont val="Calibri"/>
        <family val="2"/>
        <scheme val="minor"/>
      </rPr>
      <t xml:space="preserve"> - Renseigné automatiquement par les contrôles post-insertion en BDD (non bloquant, 0=aucun indicateur absent)</t>
    </r>
  </si>
  <si>
    <r>
      <rPr>
        <b/>
        <sz val="11"/>
        <rFont val="Calibri"/>
        <family val="2"/>
        <scheme val="minor"/>
      </rPr>
      <t>TRX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CONS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TRXRP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TRXRN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CONSRP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CONSRN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PLEX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OBE</t>
    </r>
    <r>
      <rPr>
        <i/>
        <sz val="11"/>
        <rFont val="Calibri"/>
        <family val="2"/>
        <scheme val="minor"/>
      </rPr>
      <t xml:space="preserve"> - Nature statistique selon définition des indicateurs</t>
    </r>
  </si>
  <si>
    <r>
      <t xml:space="preserve">En représentation décimale, commençant par le code pays ou </t>
    </r>
    <r>
      <rPr>
        <b/>
        <sz val="11"/>
        <rFont val="Calibri"/>
        <family val="2"/>
        <scheme val="minor"/>
      </rPr>
      <t>null</t>
    </r>
  </si>
  <si>
    <r>
      <t xml:space="preserve">En représentation décimale (TOC.CV ou n° produit CIP) ou </t>
    </r>
    <r>
      <rPr>
        <b/>
        <sz val="11"/>
        <rFont val="Calibri"/>
        <family val="2"/>
        <scheme val="minor"/>
      </rPr>
      <t>null</t>
    </r>
  </si>
  <si>
    <r>
      <t xml:space="preserve">En représentation décimale (ManufacturerID.EquipmentClass) ou </t>
    </r>
    <r>
      <rPr>
        <b/>
        <sz val="11"/>
        <rFont val="Calibri"/>
        <family val="2"/>
        <scheme val="minor"/>
      </rPr>
      <t>00000.00000</t>
    </r>
    <r>
      <rPr>
        <i/>
        <sz val="11"/>
        <rFont val="Calibri"/>
        <family val="2"/>
        <scheme val="minor"/>
      </rPr>
      <t xml:space="preserve"> (inconnu) ou </t>
    </r>
    <r>
      <rPr>
        <b/>
        <sz val="11"/>
        <rFont val="Calibri"/>
        <family val="2"/>
        <scheme val="minor"/>
      </rPr>
      <t>null</t>
    </r>
  </si>
  <si>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(Nominal) ou </t>
    </r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(cas 1) ou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2</t>
    </r>
    <r>
      <rPr>
        <i/>
        <sz val="11"/>
        <rFont val="Calibri"/>
        <family val="2"/>
        <scheme val="minor"/>
      </rPr>
      <t xml:space="preserve"> (cas 2)</t>
    </r>
    <r>
      <rPr>
        <sz val="11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ou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 xml:space="preserve"> (cas 3) ou </t>
    </r>
    <r>
      <rPr>
        <b/>
        <sz val="11"/>
        <rFont val="Calibri"/>
        <family val="2"/>
        <scheme val="minor"/>
      </rPr>
      <t>null</t>
    </r>
  </si>
  <si>
    <r>
      <t xml:space="preserve">Concaténation des codes paiement et entrée ou </t>
    </r>
    <r>
      <rPr>
        <b/>
        <sz val="11"/>
        <rFont val="Calibri"/>
        <family val="2"/>
        <scheme val="minor"/>
      </rPr>
      <t>XX</t>
    </r>
    <r>
      <rPr>
        <i/>
        <sz val="11"/>
        <rFont val="Calibri"/>
        <family val="2"/>
        <scheme val="minor"/>
      </rPr>
      <t xml:space="preserve"> (cas 3) ou </t>
    </r>
    <r>
      <rPr>
        <b/>
        <sz val="11"/>
        <rFont val="Calibri"/>
        <family val="2"/>
        <scheme val="minor"/>
      </rPr>
      <t>null</t>
    </r>
  </si>
  <si>
    <r>
      <rPr>
        <b/>
        <sz val="11"/>
        <rFont val="Calibri"/>
        <family val="2"/>
        <scheme val="minor"/>
      </rPr>
      <t>null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- Renseigné automatiquement par les contrôles post-insertion en BDD (bloquant, 1=0K; 0=NOK; null=en cours)</t>
    </r>
  </si>
  <si>
    <r>
      <t xml:space="preserve">Code(s) d'erreur d'intégrité (bloquante) séparés par des espaces sus plusieurs, ou </t>
    </r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null</t>
    </r>
  </si>
  <si>
    <r>
      <rPr>
        <b/>
        <sz val="11"/>
        <rFont val="Calibri"/>
        <family val="2"/>
        <scheme val="minor"/>
      </rPr>
      <t>null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- Renseigné automatiquement par les contrôles post-insertion en BDD (non bloquant, 1=0K; 0=NOK; null=en cours)</t>
    </r>
  </si>
  <si>
    <r>
      <t xml:space="preserve">Code(s) d'erreur fonctionnelle (non bloquante) séparés par des espaces si plusieurs, ou </t>
    </r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null</t>
    </r>
  </si>
  <si>
    <r>
      <rPr>
        <b/>
        <sz val="11"/>
        <rFont val="Calibri"/>
        <family val="2"/>
        <scheme val="minor"/>
      </rPr>
      <t>null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2</t>
    </r>
    <r>
      <rPr>
        <i/>
        <sz val="11"/>
        <rFont val="Calibri"/>
        <family val="2"/>
        <scheme val="minor"/>
      </rPr>
      <t xml:space="preserve"> - Renseigné manuellement (potentiellement bloquant, 1=invalidé unitairement, 2=invalidé ainsi que tout le flux)</t>
    </r>
  </si>
  <si>
    <r>
      <t xml:space="preserve">Code d'invalidation manuelle ou </t>
    </r>
    <r>
      <rPr>
        <b/>
        <sz val="11"/>
        <rFont val="Calibri"/>
        <family val="2"/>
        <scheme val="minor"/>
      </rPr>
      <t>0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null</t>
    </r>
  </si>
  <si>
    <r>
      <rPr>
        <b/>
        <sz val="11"/>
        <rFont val="Calibri"/>
        <family val="2"/>
        <scheme val="minor"/>
      </rPr>
      <t>1</t>
    </r>
    <r>
      <rPr>
        <i/>
        <sz val="11"/>
        <rFont val="Calibri"/>
        <family val="2"/>
        <scheme val="minor"/>
      </rPr>
      <t xml:space="preserve"> ou </t>
    </r>
    <r>
      <rPr>
        <b/>
        <sz val="11"/>
        <rFont val="Calibri"/>
        <family val="2"/>
        <scheme val="minor"/>
      </rPr>
      <t>2</t>
    </r>
    <r>
      <rPr>
        <i/>
        <sz val="11"/>
        <rFont val="Calibri"/>
        <family val="2"/>
        <scheme val="minor"/>
      </rPr>
      <t xml:space="preserve"> - Renseigné automatiquement par les contrôles post-insertion en BDD (non bloquant, 1=absent sans alerte, 2=absent avec alerte)</t>
    </r>
  </si>
  <si>
    <r>
      <t xml:space="preserve">Concaténation des codes paiement et entrée ou </t>
    </r>
    <r>
      <rPr>
        <b/>
        <sz val="11"/>
        <rFont val="Calibri"/>
        <family val="2"/>
        <scheme val="minor"/>
      </rPr>
      <t>XX</t>
    </r>
    <r>
      <rPr>
        <i/>
        <sz val="11"/>
        <rFont val="Calibri"/>
        <family val="2"/>
        <scheme val="minor"/>
      </rPr>
      <t xml:space="preserve"> (cas 3)</t>
    </r>
  </si>
  <si>
    <t>Renseignée par l'émetteur TIS SET (réf. ASFA : XX.YY.ZZ avec XX=DSRC module, YY=OBE software, ZZ=OBE hardware)</t>
  </si>
  <si>
    <t>Indicateurs
Emetteur Liber-t
groupe 2
xsi:type="L5b"</t>
  </si>
  <si>
    <t>Indicateurs
Emetteur Liber-t
groupe 3
xsi:type="L7"</t>
  </si>
  <si>
    <t>Indicateurs
Emetteur Liber-t
groupes 4, 5, 6
xsi:type="L10"</t>
  </si>
  <si>
    <t>01.01.01</t>
  </si>
  <si>
    <t>01.00.00</t>
  </si>
  <si>
    <t>01.00.02</t>
  </si>
  <si>
    <t>01.02.01</t>
  </si>
  <si>
    <t>02.00.00</t>
  </si>
  <si>
    <t>02.00.02</t>
  </si>
  <si>
    <t>TIS VL</t>
  </si>
  <si>
    <t>250.00056</t>
  </si>
  <si>
    <t>(futur)</t>
  </si>
  <si>
    <r>
      <t xml:space="preserve">Renseignée par l'émetteur TIS (réf. ASFA : XX.YY.ZZ avec XX=DSRC module, YY=OBE software, ZZ=OBE hardware) ou </t>
    </r>
    <r>
      <rPr>
        <b/>
        <sz val="11"/>
        <rFont val="Calibri"/>
        <family val="2"/>
        <scheme val="minor"/>
      </rPr>
      <t>00.00.00</t>
    </r>
    <r>
      <rPr>
        <i/>
        <sz val="11"/>
        <rFont val="Calibri"/>
        <family val="2"/>
        <scheme val="minor"/>
      </rPr>
      <t xml:space="preserve"> (inconnue) ou </t>
    </r>
    <r>
      <rPr>
        <b/>
        <sz val="11"/>
        <rFont val="Calibri"/>
        <family val="2"/>
        <scheme val="minor"/>
      </rPr>
      <t>null</t>
    </r>
  </si>
  <si>
    <t>250.00011</t>
  </si>
  <si>
    <t>250.00095</t>
  </si>
  <si>
    <t>250.00096</t>
  </si>
  <si>
    <t>250.00097</t>
  </si>
  <si>
    <t>250.00098</t>
  </si>
  <si>
    <t>250.00099</t>
  </si>
  <si>
    <r>
      <rPr>
        <b/>
        <sz val="11"/>
        <rFont val="Calibri"/>
        <family val="2"/>
        <scheme val="minor"/>
      </rPr>
      <t>XX.YY.ZZ</t>
    </r>
    <r>
      <rPr>
        <i/>
        <sz val="11"/>
        <rFont val="Calibri"/>
        <family val="2"/>
        <scheme val="minor"/>
      </rPr>
      <t xml:space="preserve"> (réf. ASFA : XX=DSRC module, YY=OBE software, ZZ=OBE hardware) ou </t>
    </r>
    <r>
      <rPr>
        <b/>
        <sz val="11"/>
        <rFont val="Calibri"/>
        <family val="2"/>
        <scheme val="minor"/>
      </rPr>
      <t>00.00.00</t>
    </r>
    <r>
      <rPr>
        <i/>
        <sz val="11"/>
        <rFont val="Calibri"/>
        <family val="2"/>
        <scheme val="minor"/>
      </rPr>
      <t xml:space="preserve"> (inconnue)</t>
    </r>
  </si>
  <si>
    <t>80</t>
  </si>
  <si>
    <t>OpenFF</t>
  </si>
  <si>
    <t>90</t>
  </si>
  <si>
    <t>97</t>
  </si>
  <si>
    <t>98</t>
  </si>
  <si>
    <t>93</t>
  </si>
  <si>
    <t>88</t>
  </si>
  <si>
    <t>ClosFF</t>
  </si>
  <si>
    <r>
      <rPr>
        <b/>
        <sz val="11"/>
        <rFont val="Calibri"/>
        <family val="2"/>
        <scheme val="minor"/>
      </rPr>
      <t>Open</t>
    </r>
    <r>
      <rPr>
        <i/>
        <sz val="11"/>
        <rFont val="Calibri"/>
        <family val="2"/>
        <scheme val="minor"/>
      </rPr>
      <t xml:space="preserve"> ou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Closed</t>
    </r>
    <r>
      <rPr>
        <i/>
        <sz val="11"/>
        <rFont val="Calibri"/>
        <family val="2"/>
        <scheme val="minor"/>
      </rPr>
      <t xml:space="preserve"> </t>
    </r>
    <r>
      <rPr>
        <i/>
        <sz val="11"/>
        <color rgb="FFFF0000"/>
        <rFont val="Calibri (Corps)"/>
      </rPr>
      <t xml:space="preserve">ou </t>
    </r>
    <r>
      <rPr>
        <b/>
        <sz val="11"/>
        <color rgb="FFFF0000"/>
        <rFont val="Calibri (Corps)"/>
      </rPr>
      <t>OpenFF</t>
    </r>
    <r>
      <rPr>
        <i/>
        <sz val="11"/>
        <color rgb="FFFF0000"/>
        <rFont val="Calibri (Corps)"/>
      </rPr>
      <t xml:space="preserve"> ou </t>
    </r>
    <r>
      <rPr>
        <b/>
        <sz val="11"/>
        <color rgb="FFFF0000"/>
        <rFont val="Calibri (Corps)"/>
      </rPr>
      <t>ClosFF</t>
    </r>
  </si>
  <si>
    <r>
      <rPr>
        <b/>
        <sz val="11"/>
        <rFont val="Calibri"/>
        <family val="2"/>
        <scheme val="minor"/>
      </rPr>
      <t>Open</t>
    </r>
    <r>
      <rPr>
        <i/>
        <sz val="11"/>
        <rFont val="Calibri"/>
        <family val="2"/>
        <scheme val="minor"/>
      </rPr>
      <t xml:space="preserve"> ou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Closed</t>
    </r>
    <r>
      <rPr>
        <i/>
        <sz val="11"/>
        <rFont val="Calibri"/>
        <family val="2"/>
        <scheme val="minor"/>
      </rPr>
      <t xml:space="preserve"> </t>
    </r>
    <r>
      <rPr>
        <i/>
        <sz val="11"/>
        <color rgb="FFFF0000"/>
        <rFont val="Calibri (Corps)"/>
      </rPr>
      <t xml:space="preserve">ou </t>
    </r>
    <r>
      <rPr>
        <b/>
        <sz val="11"/>
        <color rgb="FFFF0000"/>
        <rFont val="Calibri (Corps)"/>
      </rPr>
      <t>OpenFF</t>
    </r>
    <r>
      <rPr>
        <i/>
        <sz val="11"/>
        <color rgb="FFFF0000"/>
        <rFont val="Calibri (Corps)"/>
      </rPr>
      <t xml:space="preserve"> ou </t>
    </r>
    <r>
      <rPr>
        <b/>
        <sz val="11"/>
        <color rgb="FFFF0000"/>
        <rFont val="Calibri (Corps)"/>
      </rPr>
      <t>ClosFF</t>
    </r>
    <r>
      <rPr>
        <sz val="11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 xml:space="preserve">ou </t>
    </r>
    <r>
      <rPr>
        <b/>
        <sz val="11"/>
        <rFont val="Calibri"/>
        <family val="2"/>
        <scheme val="minor"/>
      </rPr>
      <t>null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</si>
</sst>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trike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FF0000"/>
      <name val="Calibri (Corps)"/>
    </font>
    <font>
      <b/>
      <sz val="11"/>
      <color rgb="FFFF0000"/>
      <name val="Calibri (Corps)"/>
    </font>
    <font>
      <sz val="11"/>
      <color theme="1"/>
      <name val="Calibri (Corps)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342">
    <xf numFmtId="0" fontId="0" fillId="0" borderId="0" xfId="0"/>
    <xf numFmtId="49" fontId="0" fillId="0" borderId="0" xfId="0" applyNumberForma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4" fillId="3" borderId="30" xfId="0" applyNumberFormat="1" applyFont="1" applyFill="1" applyBorder="1" applyAlignment="1">
      <alignment horizontal="center" vertical="center"/>
    </xf>
    <xf numFmtId="49" fontId="3" fillId="3" borderId="34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3" fillId="3" borderId="26" xfId="0" applyNumberFormat="1" applyFont="1" applyFill="1" applyBorder="1" applyAlignment="1">
      <alignment horizontal="center" vertical="center"/>
    </xf>
    <xf numFmtId="49" fontId="3" fillId="3" borderId="27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3" fillId="0" borderId="21" xfId="0" applyNumberFormat="1" applyFont="1" applyBorder="1" applyAlignment="1" applyProtection="1">
      <alignment vertical="center"/>
      <protection locked="0"/>
    </xf>
    <xf numFmtId="49" fontId="0" fillId="0" borderId="21" xfId="0" applyNumberFormat="1" applyBorder="1" applyAlignment="1" applyProtection="1">
      <alignment vertical="center"/>
      <protection locked="0"/>
    </xf>
    <xf numFmtId="49" fontId="0" fillId="0" borderId="31" xfId="0" applyNumberFormat="1" applyBorder="1" applyAlignment="1" applyProtection="1">
      <alignment horizontal="center" vertical="center"/>
      <protection locked="0"/>
    </xf>
    <xf numFmtId="49" fontId="3" fillId="0" borderId="25" xfId="0" applyNumberFormat="1" applyFont="1" applyBorder="1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vertical="center"/>
      <protection locked="0"/>
    </xf>
    <xf numFmtId="49" fontId="1" fillId="0" borderId="21" xfId="0" applyNumberFormat="1" applyFont="1" applyBorder="1" applyAlignment="1" applyProtection="1">
      <alignment vertical="center"/>
      <protection locked="0"/>
    </xf>
    <xf numFmtId="49" fontId="0" fillId="2" borderId="22" xfId="0" applyNumberFormat="1" applyFill="1" applyBorder="1" applyAlignment="1" applyProtection="1">
      <alignment horizontal="center" vertical="center"/>
      <protection locked="0"/>
    </xf>
    <xf numFmtId="49" fontId="3" fillId="2" borderId="21" xfId="0" applyNumberFormat="1" applyFont="1" applyFill="1" applyBorder="1" applyAlignment="1" applyProtection="1">
      <alignment vertical="center"/>
      <protection locked="0"/>
    </xf>
    <xf numFmtId="49" fontId="0" fillId="2" borderId="31" xfId="0" applyNumberFormat="1" applyFill="1" applyBorder="1" applyAlignment="1" applyProtection="1">
      <alignment horizontal="center" vertical="center"/>
      <protection locked="0"/>
    </xf>
    <xf numFmtId="49" fontId="3" fillId="2" borderId="25" xfId="0" applyNumberFormat="1" applyFont="1" applyFill="1" applyBorder="1" applyAlignment="1" applyProtection="1">
      <alignment vertical="center"/>
      <protection locked="0"/>
    </xf>
    <xf numFmtId="49" fontId="0" fillId="2" borderId="26" xfId="0" applyNumberFormat="1" applyFill="1" applyBorder="1" applyAlignment="1" applyProtection="1">
      <alignment horizontal="center" vertical="center"/>
      <protection locked="0"/>
    </xf>
    <xf numFmtId="49" fontId="3" fillId="2" borderId="30" xfId="0" applyNumberFormat="1" applyFont="1" applyFill="1" applyBorder="1" applyAlignment="1" applyProtection="1">
      <alignment vertical="center"/>
      <protection locked="0"/>
    </xf>
    <xf numFmtId="49" fontId="0" fillId="2" borderId="30" xfId="0" applyNumberFormat="1" applyFill="1" applyBorder="1" applyAlignment="1" applyProtection="1">
      <alignment vertical="center"/>
      <protection locked="0"/>
    </xf>
    <xf numFmtId="49" fontId="1" fillId="2" borderId="30" xfId="0" applyNumberFormat="1" applyFont="1" applyFill="1" applyBorder="1" applyAlignment="1" applyProtection="1">
      <alignment vertical="center"/>
      <protection locked="0"/>
    </xf>
    <xf numFmtId="49" fontId="0" fillId="2" borderId="18" xfId="0" applyNumberFormat="1" applyFill="1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49" fontId="0" fillId="2" borderId="2" xfId="0" applyNumberFormat="1" applyFill="1" applyBorder="1" applyAlignment="1" applyProtection="1">
      <alignment horizontal="center" vertical="center"/>
      <protection locked="0"/>
    </xf>
    <xf numFmtId="49" fontId="0" fillId="0" borderId="13" xfId="0" applyNumberFormat="1" applyBorder="1" applyAlignment="1" applyProtection="1">
      <alignment horizontal="center" vertical="center"/>
      <protection locked="0"/>
    </xf>
    <xf numFmtId="49" fontId="0" fillId="2" borderId="13" xfId="0" applyNumberFormat="1" applyFill="1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49" fontId="0" fillId="0" borderId="8" xfId="0" applyNumberFormat="1" applyBorder="1" applyAlignment="1" applyProtection="1">
      <alignment horizontal="center" vertical="center"/>
      <protection locked="0"/>
    </xf>
    <xf numFmtId="49" fontId="0" fillId="0" borderId="11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49" fontId="1" fillId="2" borderId="21" xfId="0" applyNumberFormat="1" applyFont="1" applyFill="1" applyBorder="1" applyAlignment="1" applyProtection="1">
      <alignment vertical="center"/>
      <protection locked="0"/>
    </xf>
    <xf numFmtId="0" fontId="0" fillId="0" borderId="13" xfId="0" applyBorder="1" applyAlignment="1">
      <alignment horizontal="center" vertical="center"/>
    </xf>
    <xf numFmtId="49" fontId="0" fillId="0" borderId="3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3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3" fillId="2" borderId="19" xfId="0" applyNumberFormat="1" applyFont="1" applyFill="1" applyBorder="1" applyAlignment="1" applyProtection="1">
      <alignment vertical="center"/>
      <protection locked="0"/>
    </xf>
    <xf numFmtId="49" fontId="0" fillId="2" borderId="25" xfId="0" applyNumberFormat="1" applyFill="1" applyBorder="1" applyAlignment="1" applyProtection="1">
      <alignment vertical="center"/>
      <protection locked="0"/>
    </xf>
    <xf numFmtId="49" fontId="0" fillId="0" borderId="2" xfId="0" applyNumberFormat="1" applyBorder="1" applyAlignment="1">
      <alignment horizontal="center" vertical="center"/>
    </xf>
    <xf numFmtId="49" fontId="3" fillId="0" borderId="21" xfId="0" applyNumberFormat="1" applyFont="1" applyBorder="1" applyAlignment="1">
      <alignment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/>
    </xf>
    <xf numFmtId="49" fontId="1" fillId="2" borderId="25" xfId="0" applyNumberFormat="1" applyFont="1" applyFill="1" applyBorder="1" applyAlignment="1" applyProtection="1">
      <alignment vertical="center"/>
      <protection locked="0"/>
    </xf>
    <xf numFmtId="49" fontId="0" fillId="0" borderId="13" xfId="0" applyNumberFormat="1" applyBorder="1" applyAlignment="1">
      <alignment horizontal="center" vertical="center"/>
    </xf>
    <xf numFmtId="49" fontId="0" fillId="2" borderId="18" xfId="0" applyNumberFormat="1" applyFill="1" applyBorder="1" applyAlignment="1">
      <alignment horizontal="center" vertical="center"/>
    </xf>
    <xf numFmtId="49" fontId="1" fillId="3" borderId="35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40" xfId="0" applyNumberFormat="1" applyBorder="1" applyAlignment="1" applyProtection="1">
      <alignment horizontal="center" vertical="center"/>
      <protection locked="0"/>
    </xf>
    <xf numFmtId="49" fontId="0" fillId="5" borderId="3" xfId="0" applyNumberFormat="1" applyFill="1" applyBorder="1" applyAlignment="1" applyProtection="1">
      <alignment horizontal="center" vertical="center"/>
      <protection locked="0"/>
    </xf>
    <xf numFmtId="49" fontId="0" fillId="5" borderId="40" xfId="0" applyNumberFormat="1" applyFill="1" applyBorder="1" applyAlignment="1" applyProtection="1">
      <alignment horizontal="center" vertical="center"/>
      <protection locked="0"/>
    </xf>
    <xf numFmtId="49" fontId="0" fillId="5" borderId="1" xfId="0" applyNumberFormat="1" applyFill="1" applyBorder="1" applyAlignment="1" applyProtection="1">
      <alignment horizontal="center" vertical="center"/>
      <protection locked="0"/>
    </xf>
    <xf numFmtId="49" fontId="0" fillId="5" borderId="11" xfId="0" applyNumberFormat="1" applyFill="1" applyBorder="1" applyAlignment="1" applyProtection="1">
      <alignment horizontal="center" vertical="center"/>
      <protection locked="0"/>
    </xf>
    <xf numFmtId="49" fontId="0" fillId="5" borderId="10" xfId="0" applyNumberFormat="1" applyFill="1" applyBorder="1" applyAlignment="1" applyProtection="1">
      <alignment horizontal="center" vertical="center"/>
      <protection locked="0"/>
    </xf>
    <xf numFmtId="49" fontId="0" fillId="5" borderId="12" xfId="0" applyNumberFormat="1" applyFill="1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vertical="center"/>
      <protection locked="0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5" borderId="11" xfId="0" applyNumberForma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10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1" fontId="0" fillId="0" borderId="1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49" fontId="3" fillId="2" borderId="17" xfId="0" applyNumberFormat="1" applyFont="1" applyFill="1" applyBorder="1" applyAlignment="1" applyProtection="1">
      <alignment vertical="top" wrapText="1"/>
      <protection locked="0"/>
    </xf>
    <xf numFmtId="0" fontId="0" fillId="2" borderId="32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9" fontId="0" fillId="0" borderId="44" xfId="0" applyNumberFormat="1" applyBorder="1" applyAlignment="1" applyProtection="1">
      <alignment horizontal="center" vertical="center"/>
      <protection locked="0"/>
    </xf>
    <xf numFmtId="49" fontId="0" fillId="5" borderId="45" xfId="0" applyNumberFormat="1" applyFill="1" applyBorder="1" applyAlignment="1" applyProtection="1">
      <alignment horizontal="center" vertical="center"/>
      <protection locked="0"/>
    </xf>
    <xf numFmtId="49" fontId="0" fillId="0" borderId="45" xfId="0" applyNumberFormat="1" applyBorder="1" applyAlignment="1" applyProtection="1">
      <alignment horizontal="center" vertical="center"/>
      <protection locked="0"/>
    </xf>
    <xf numFmtId="49" fontId="0" fillId="0" borderId="43" xfId="0" applyNumberFormat="1" applyBorder="1" applyAlignment="1" applyProtection="1">
      <alignment horizontal="center" vertical="center"/>
      <protection locked="0"/>
    </xf>
    <xf numFmtId="49" fontId="0" fillId="5" borderId="43" xfId="0" applyNumberFormat="1" applyFill="1" applyBorder="1" applyAlignment="1" applyProtection="1">
      <alignment horizontal="center" vertical="center"/>
      <protection locked="0"/>
    </xf>
    <xf numFmtId="49" fontId="3" fillId="3" borderId="24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1" fillId="2" borderId="23" xfId="0" applyNumberFormat="1" applyFont="1" applyFill="1" applyBorder="1" applyAlignment="1" applyProtection="1">
      <alignment horizontal="center" wrapText="1"/>
      <protection locked="0"/>
    </xf>
    <xf numFmtId="49" fontId="0" fillId="0" borderId="11" xfId="0" applyNumberFormat="1" applyBorder="1" applyAlignment="1">
      <alignment horizontal="center" vertical="center"/>
    </xf>
    <xf numFmtId="0" fontId="3" fillId="3" borderId="44" xfId="0" applyFont="1" applyFill="1" applyBorder="1" applyAlignment="1">
      <alignment horizontal="right" vertical="center"/>
    </xf>
    <xf numFmtId="0" fontId="3" fillId="3" borderId="47" xfId="0" applyFont="1" applyFill="1" applyBorder="1" applyAlignment="1">
      <alignment horizontal="center" vertical="center"/>
    </xf>
    <xf numFmtId="49" fontId="7" fillId="2" borderId="18" xfId="0" applyNumberFormat="1" applyFont="1" applyFill="1" applyBorder="1" applyAlignment="1">
      <alignment horizontal="center" vertical="center"/>
    </xf>
    <xf numFmtId="49" fontId="7" fillId="2" borderId="18" xfId="0" applyNumberFormat="1" applyFont="1" applyFill="1" applyBorder="1" applyAlignment="1" applyProtection="1">
      <alignment horizontal="center" vertical="center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49" fontId="7" fillId="2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19" xfId="0" applyNumberFormat="1" applyFont="1" applyFill="1" applyBorder="1" applyAlignment="1">
      <alignment vertical="center"/>
    </xf>
    <xf numFmtId="164" fontId="1" fillId="2" borderId="17" xfId="3" applyFont="1" applyFill="1" applyBorder="1" applyAlignment="1" applyProtection="1">
      <alignment wrapText="1"/>
      <protection locked="0"/>
    </xf>
    <xf numFmtId="0" fontId="6" fillId="2" borderId="18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 applyProtection="1">
      <alignment horizontal="center" vertical="center"/>
      <protection locked="0"/>
    </xf>
    <xf numFmtId="49" fontId="12" fillId="2" borderId="19" xfId="0" applyNumberFormat="1" applyFont="1" applyFill="1" applyBorder="1" applyAlignment="1" applyProtection="1">
      <alignment vertical="center"/>
      <protection locked="0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9" fillId="0" borderId="21" xfId="0" quotePrefix="1" applyNumberFormat="1" applyFont="1" applyBorder="1" applyAlignment="1" applyProtection="1">
      <alignment vertical="center"/>
      <protection locked="0"/>
    </xf>
    <xf numFmtId="0" fontId="6" fillId="2" borderId="2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4" xfId="0" applyNumberFormat="1" applyFont="1" applyFill="1" applyBorder="1" applyAlignment="1" applyProtection="1">
      <alignment horizontal="center" vertical="center"/>
      <protection locked="0"/>
    </xf>
    <xf numFmtId="49" fontId="9" fillId="2" borderId="21" xfId="0" applyNumberFormat="1" applyFont="1" applyFill="1" applyBorder="1" applyAlignment="1" applyProtection="1">
      <alignment vertical="center"/>
      <protection locked="0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49" fontId="9" fillId="0" borderId="21" xfId="0" applyNumberFormat="1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49" fontId="13" fillId="2" borderId="2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Alignment="1">
      <alignment vertical="center"/>
    </xf>
    <xf numFmtId="49" fontId="9" fillId="3" borderId="35" xfId="0" applyNumberFormat="1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6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vertical="center"/>
    </xf>
    <xf numFmtId="49" fontId="14" fillId="3" borderId="30" xfId="0" applyNumberFormat="1" applyFont="1" applyFill="1" applyBorder="1" applyAlignment="1">
      <alignment horizontal="center" vertical="center"/>
    </xf>
    <xf numFmtId="49" fontId="12" fillId="4" borderId="19" xfId="0" applyNumberFormat="1" applyFont="1" applyFill="1" applyBorder="1" applyAlignment="1" applyProtection="1">
      <alignment vertical="center"/>
      <protection locked="0"/>
    </xf>
    <xf numFmtId="49" fontId="9" fillId="4" borderId="21" xfId="0" applyNumberFormat="1" applyFont="1" applyFill="1" applyBorder="1" applyAlignment="1" applyProtection="1">
      <alignment vertical="center"/>
      <protection locked="0"/>
    </xf>
    <xf numFmtId="49" fontId="12" fillId="0" borderId="21" xfId="0" applyNumberFormat="1" applyFont="1" applyBorder="1" applyAlignment="1" applyProtection="1">
      <alignment vertical="center"/>
      <protection locked="0"/>
    </xf>
    <xf numFmtId="49" fontId="9" fillId="4" borderId="40" xfId="0" applyNumberFormat="1" applyFont="1" applyFill="1" applyBorder="1" applyAlignment="1">
      <alignment vertical="center"/>
    </xf>
    <xf numFmtId="49" fontId="6" fillId="4" borderId="21" xfId="0" applyNumberFormat="1" applyFont="1" applyFill="1" applyBorder="1" applyAlignment="1" applyProtection="1">
      <alignment vertical="center"/>
      <protection locked="0"/>
    </xf>
    <xf numFmtId="49" fontId="6" fillId="0" borderId="21" xfId="0" applyNumberFormat="1" applyFont="1" applyBorder="1" applyAlignment="1" applyProtection="1">
      <alignment vertical="center"/>
      <protection locked="0"/>
    </xf>
    <xf numFmtId="49" fontId="9" fillId="4" borderId="25" xfId="0" applyNumberFormat="1" applyFont="1" applyFill="1" applyBorder="1" applyAlignment="1" applyProtection="1">
      <alignment vertical="center"/>
      <protection locked="0"/>
    </xf>
    <xf numFmtId="49" fontId="9" fillId="0" borderId="0" xfId="0" applyNumberFormat="1" applyFont="1" applyAlignment="1" applyProtection="1">
      <alignment vertical="center"/>
      <protection locked="0"/>
    </xf>
    <xf numFmtId="49" fontId="12" fillId="4" borderId="21" xfId="0" applyNumberFormat="1" applyFont="1" applyFill="1" applyBorder="1" applyAlignment="1" applyProtection="1">
      <alignment vertical="center"/>
      <protection locked="0"/>
    </xf>
    <xf numFmtId="49" fontId="9" fillId="4" borderId="21" xfId="0" quotePrefix="1" applyNumberFormat="1" applyFont="1" applyFill="1" applyBorder="1" applyAlignment="1" applyProtection="1">
      <alignment vertical="center"/>
      <protection locked="0"/>
    </xf>
    <xf numFmtId="0" fontId="6" fillId="0" borderId="0" xfId="0" applyFont="1"/>
    <xf numFmtId="0" fontId="6" fillId="0" borderId="10" xfId="0" applyFont="1" applyBorder="1" applyAlignment="1">
      <alignment horizontal="center" vertical="center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 vertical="center"/>
    </xf>
    <xf numFmtId="49" fontId="6" fillId="0" borderId="10" xfId="0" applyNumberFormat="1" applyFont="1" applyBorder="1" applyAlignment="1" applyProtection="1">
      <alignment horizontal="center" vertical="center"/>
      <protection locked="0"/>
    </xf>
    <xf numFmtId="49" fontId="0" fillId="0" borderId="53" xfId="0" applyNumberFormat="1" applyBorder="1" applyAlignment="1" applyProtection="1">
      <alignment horizontal="center" vertical="center"/>
      <protection locked="0"/>
    </xf>
    <xf numFmtId="49" fontId="0" fillId="0" borderId="54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>
      <alignment horizontal="center" vertical="center"/>
    </xf>
    <xf numFmtId="49" fontId="0" fillId="6" borderId="11" xfId="0" applyNumberFormat="1" applyFill="1" applyBorder="1" applyAlignment="1" applyProtection="1">
      <alignment horizontal="center" vertical="center"/>
      <protection locked="0"/>
    </xf>
    <xf numFmtId="49" fontId="0" fillId="0" borderId="47" xfId="0" applyNumberFormat="1" applyBorder="1" applyAlignment="1" applyProtection="1">
      <alignment horizontal="center" vertical="center"/>
      <protection locked="0"/>
    </xf>
    <xf numFmtId="49" fontId="0" fillId="5" borderId="55" xfId="0" applyNumberFormat="1" applyFill="1" applyBorder="1" applyAlignment="1" applyProtection="1">
      <alignment horizontal="center" vertical="center"/>
      <protection locked="0"/>
    </xf>
    <xf numFmtId="49" fontId="0" fillId="0" borderId="55" xfId="0" applyNumberFormat="1" applyBorder="1" applyAlignment="1" applyProtection="1">
      <alignment horizontal="center" vertical="center"/>
      <protection locked="0"/>
    </xf>
    <xf numFmtId="49" fontId="0" fillId="0" borderId="42" xfId="0" applyNumberFormat="1" applyBorder="1" applyAlignment="1" applyProtection="1">
      <alignment horizontal="center" vertical="center"/>
      <protection locked="0"/>
    </xf>
    <xf numFmtId="49" fontId="0" fillId="5" borderId="42" xfId="0" applyNumberFormat="1" applyFill="1" applyBorder="1" applyAlignment="1" applyProtection="1">
      <alignment horizontal="center" vertical="center"/>
      <protection locked="0"/>
    </xf>
    <xf numFmtId="49" fontId="0" fillId="0" borderId="55" xfId="0" applyNumberFormat="1" applyBorder="1" applyAlignment="1">
      <alignment horizontal="center" vertical="center"/>
    </xf>
    <xf numFmtId="49" fontId="0" fillId="6" borderId="1" xfId="0" applyNumberFormat="1" applyFill="1" applyBorder="1" applyAlignment="1" applyProtection="1">
      <alignment horizontal="center" vertical="center"/>
      <protection locked="0"/>
    </xf>
    <xf numFmtId="49" fontId="0" fillId="0" borderId="42" xfId="0" applyNumberFormat="1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9" fontId="6" fillId="2" borderId="22" xfId="0" applyNumberFormat="1" applyFont="1" applyFill="1" applyBorder="1" applyAlignment="1" applyProtection="1">
      <alignment horizontal="center" vertical="center"/>
      <protection locked="0"/>
    </xf>
    <xf numFmtId="49" fontId="9" fillId="2" borderId="19" xfId="0" applyNumberFormat="1" applyFont="1" applyFill="1" applyBorder="1" applyAlignment="1" applyProtection="1">
      <alignment vertical="center"/>
      <protection locked="0"/>
    </xf>
    <xf numFmtId="49" fontId="9" fillId="2" borderId="21" xfId="0" quotePrefix="1" applyNumberFormat="1" applyFont="1" applyFill="1" applyBorder="1" applyAlignment="1" applyProtection="1">
      <alignment vertical="center"/>
      <protection locked="0"/>
    </xf>
    <xf numFmtId="0" fontId="6" fillId="2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 applyProtection="1">
      <alignment horizontal="center" vertical="center"/>
      <protection locked="0"/>
    </xf>
    <xf numFmtId="49" fontId="9" fillId="2" borderId="25" xfId="0" applyNumberFormat="1" applyFont="1" applyFill="1" applyBorder="1" applyAlignment="1" applyProtection="1">
      <alignment vertical="center"/>
      <protection locked="0"/>
    </xf>
    <xf numFmtId="0" fontId="9" fillId="3" borderId="44" xfId="0" applyFont="1" applyFill="1" applyBorder="1" applyAlignment="1">
      <alignment horizontal="right" vertical="center"/>
    </xf>
    <xf numFmtId="0" fontId="9" fillId="3" borderId="47" xfId="0" applyFont="1" applyFill="1" applyBorder="1" applyAlignment="1">
      <alignment horizontal="center" vertical="center"/>
    </xf>
    <xf numFmtId="49" fontId="6" fillId="0" borderId="0" xfId="0" applyNumberFormat="1" applyFont="1" applyAlignment="1" applyProtection="1">
      <alignment horizontal="center" vertical="center"/>
      <protection locked="0"/>
    </xf>
    <xf numFmtId="0" fontId="6" fillId="2" borderId="32" xfId="0" applyFont="1" applyFill="1" applyBorder="1" applyAlignment="1">
      <alignment horizontal="center" vertical="center"/>
    </xf>
    <xf numFmtId="49" fontId="13" fillId="2" borderId="22" xfId="0" applyNumberFormat="1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49" fontId="6" fillId="2" borderId="21" xfId="0" applyNumberFormat="1" applyFont="1" applyFill="1" applyBorder="1" applyAlignment="1" applyProtection="1">
      <alignment vertical="center"/>
      <protection locked="0"/>
    </xf>
    <xf numFmtId="0" fontId="6" fillId="2" borderId="13" xfId="0" applyFont="1" applyFill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49" fontId="6" fillId="0" borderId="13" xfId="0" applyNumberFormat="1" applyFont="1" applyBorder="1" applyAlignment="1" applyProtection="1">
      <alignment horizontal="center" vertical="center"/>
      <protection locked="0"/>
    </xf>
    <xf numFmtId="49" fontId="9" fillId="0" borderId="25" xfId="0" applyNumberFormat="1" applyFont="1" applyBorder="1" applyAlignment="1" applyProtection="1">
      <alignment vertical="center"/>
      <protection locked="0"/>
    </xf>
    <xf numFmtId="0" fontId="6" fillId="0" borderId="33" xfId="0" applyFont="1" applyBorder="1" applyAlignment="1">
      <alignment horizontal="center" vertical="center"/>
    </xf>
    <xf numFmtId="0" fontId="6" fillId="0" borderId="33" xfId="0" applyFont="1" applyBorder="1" applyAlignment="1" applyProtection="1">
      <alignment horizontal="center" vertical="center"/>
      <protection locked="0"/>
    </xf>
    <xf numFmtId="49" fontId="6" fillId="0" borderId="3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vertical="center"/>
    </xf>
    <xf numFmtId="49" fontId="9" fillId="3" borderId="34" xfId="0" applyNumberFormat="1" applyFont="1" applyFill="1" applyBorder="1" applyAlignment="1">
      <alignment horizontal="center" vertical="center"/>
    </xf>
    <xf numFmtId="49" fontId="6" fillId="4" borderId="22" xfId="0" applyNumberFormat="1" applyFont="1" applyFill="1" applyBorder="1" applyAlignment="1" applyProtection="1">
      <alignment horizontal="center" vertical="center"/>
      <protection locked="0"/>
    </xf>
    <xf numFmtId="49" fontId="6" fillId="4" borderId="4" xfId="0" applyNumberFormat="1" applyFont="1" applyFill="1" applyBorder="1" applyAlignment="1" applyProtection="1">
      <alignment horizontal="center" vertical="center"/>
      <protection locked="0"/>
    </xf>
    <xf numFmtId="0" fontId="6" fillId="4" borderId="42" xfId="0" applyFont="1" applyFill="1" applyBorder="1" applyAlignment="1">
      <alignment horizontal="center" vertical="center"/>
    </xf>
    <xf numFmtId="49" fontId="6" fillId="4" borderId="3" xfId="0" applyNumberFormat="1" applyFont="1" applyFill="1" applyBorder="1" applyAlignment="1">
      <alignment horizontal="center" vertical="center"/>
    </xf>
    <xf numFmtId="49" fontId="6" fillId="4" borderId="43" xfId="0" applyNumberFormat="1" applyFont="1" applyFill="1" applyBorder="1" applyAlignment="1" applyProtection="1">
      <alignment horizontal="center" vertical="center"/>
      <protection locked="0"/>
    </xf>
    <xf numFmtId="49" fontId="9" fillId="4" borderId="3" xfId="0" applyNumberFormat="1" applyFont="1" applyFill="1" applyBorder="1" applyAlignment="1" applyProtection="1">
      <alignment vertical="center"/>
      <protection locked="0"/>
    </xf>
    <xf numFmtId="49" fontId="6" fillId="4" borderId="31" xfId="0" applyNumberFormat="1" applyFont="1" applyFill="1" applyBorder="1" applyAlignment="1" applyProtection="1">
      <alignment horizontal="center" vertical="center"/>
      <protection locked="0"/>
    </xf>
    <xf numFmtId="49" fontId="6" fillId="4" borderId="4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50" xfId="0" applyBorder="1" applyAlignment="1">
      <alignment horizontal="center" vertical="center"/>
    </xf>
    <xf numFmtId="0" fontId="3" fillId="0" borderId="0" xfId="0" applyFont="1"/>
    <xf numFmtId="49" fontId="0" fillId="0" borderId="10" xfId="0" applyNumberFormat="1" applyBorder="1" applyAlignment="1" applyProtection="1">
      <alignment horizontal="center" vertical="center"/>
      <protection locked="0"/>
    </xf>
    <xf numFmtId="49" fontId="0" fillId="5" borderId="55" xfId="0" applyNumberFormat="1" applyFill="1" applyBorder="1" applyAlignment="1">
      <alignment horizontal="center" vertical="center"/>
    </xf>
    <xf numFmtId="49" fontId="0" fillId="5" borderId="10" xfId="0" applyNumberFormat="1" applyFill="1" applyBorder="1" applyAlignment="1">
      <alignment horizontal="center" vertical="center"/>
    </xf>
    <xf numFmtId="49" fontId="0" fillId="5" borderId="12" xfId="0" applyNumberFormat="1" applyFill="1" applyBorder="1" applyAlignment="1">
      <alignment horizontal="center" vertical="center"/>
    </xf>
    <xf numFmtId="49" fontId="0" fillId="5" borderId="46" xfId="0" applyNumberForma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49" fontId="6" fillId="5" borderId="11" xfId="0" applyNumberFormat="1" applyFont="1" applyFill="1" applyBorder="1" applyAlignment="1">
      <alignment horizontal="center" vertical="center"/>
    </xf>
    <xf numFmtId="49" fontId="6" fillId="5" borderId="13" xfId="0" applyNumberFormat="1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49" fontId="6" fillId="5" borderId="25" xfId="0" applyNumberFormat="1" applyFont="1" applyFill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49" fontId="0" fillId="6" borderId="53" xfId="0" applyNumberFormat="1" applyFill="1" applyBorder="1" applyAlignment="1" applyProtection="1">
      <alignment horizontal="center" vertical="center"/>
      <protection locked="0"/>
    </xf>
    <xf numFmtId="49" fontId="0" fillId="6" borderId="54" xfId="0" applyNumberFormat="1" applyFill="1" applyBorder="1" applyAlignment="1" applyProtection="1">
      <alignment horizontal="center" vertical="center"/>
      <protection locked="0"/>
    </xf>
    <xf numFmtId="49" fontId="7" fillId="6" borderId="40" xfId="0" applyNumberFormat="1" applyFont="1" applyFill="1" applyBorder="1" applyAlignment="1" applyProtection="1">
      <alignment horizontal="center" vertical="center"/>
      <protection locked="0"/>
    </xf>
    <xf numFmtId="0" fontId="7" fillId="6" borderId="11" xfId="0" applyFont="1" applyFill="1" applyBorder="1" applyAlignment="1">
      <alignment horizontal="center"/>
    </xf>
    <xf numFmtId="0" fontId="7" fillId="6" borderId="1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 applyProtection="1">
      <alignment horizontal="center" vertical="center"/>
      <protection locked="0"/>
    </xf>
    <xf numFmtId="49" fontId="7" fillId="6" borderId="53" xfId="0" applyNumberFormat="1" applyFont="1" applyFill="1" applyBorder="1" applyAlignment="1" applyProtection="1">
      <alignment horizontal="center" vertical="center"/>
      <protection locked="0"/>
    </xf>
    <xf numFmtId="49" fontId="7" fillId="6" borderId="11" xfId="0" applyNumberFormat="1" applyFont="1" applyFill="1" applyBorder="1" applyAlignment="1" applyProtection="1">
      <alignment horizontal="center" vertical="center"/>
      <protection locked="0"/>
    </xf>
    <xf numFmtId="49" fontId="7" fillId="6" borderId="54" xfId="0" applyNumberFormat="1" applyFont="1" applyFill="1" applyBorder="1" applyAlignment="1" applyProtection="1">
      <alignment horizontal="center" vertical="center"/>
      <protection locked="0"/>
    </xf>
    <xf numFmtId="49" fontId="0" fillId="6" borderId="13" xfId="0" applyNumberFormat="1" applyFill="1" applyBorder="1" applyAlignment="1" applyProtection="1">
      <alignment horizontal="center" vertical="center"/>
      <protection locked="0"/>
    </xf>
    <xf numFmtId="49" fontId="7" fillId="6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4" xfId="0" applyNumberFormat="1" applyFont="1" applyFill="1" applyBorder="1" applyAlignment="1">
      <alignment horizontal="center" vertical="center" textRotation="90"/>
    </xf>
    <xf numFmtId="49" fontId="4" fillId="2" borderId="15" xfId="0" applyNumberFormat="1" applyFont="1" applyFill="1" applyBorder="1" applyAlignment="1">
      <alignment horizontal="center" vertical="center" textRotation="90"/>
    </xf>
    <xf numFmtId="49" fontId="4" fillId="2" borderId="16" xfId="0" applyNumberFormat="1" applyFont="1" applyFill="1" applyBorder="1" applyAlignment="1">
      <alignment horizontal="center" vertical="center" textRotation="90"/>
    </xf>
    <xf numFmtId="49" fontId="3" fillId="2" borderId="17" xfId="0" applyNumberFormat="1" applyFont="1" applyFill="1" applyBorder="1" applyAlignment="1" applyProtection="1">
      <alignment horizontal="center" vertical="top" wrapText="1"/>
      <protection locked="0"/>
    </xf>
    <xf numFmtId="49" fontId="3" fillId="2" borderId="24" xfId="0" applyNumberFormat="1" applyFont="1" applyFill="1" applyBorder="1" applyAlignment="1" applyProtection="1">
      <alignment horizontal="center" vertical="top" wrapText="1"/>
      <protection locked="0"/>
    </xf>
    <xf numFmtId="49" fontId="4" fillId="0" borderId="39" xfId="0" applyNumberFormat="1" applyFont="1" applyBorder="1" applyAlignment="1">
      <alignment horizontal="left" vertical="center" wrapText="1"/>
    </xf>
    <xf numFmtId="49" fontId="4" fillId="0" borderId="48" xfId="0" applyNumberFormat="1" applyFont="1" applyBorder="1" applyAlignment="1">
      <alignment horizontal="left" vertical="center" wrapText="1"/>
    </xf>
    <xf numFmtId="49" fontId="4" fillId="0" borderId="49" xfId="0" applyNumberFormat="1" applyFont="1" applyBorder="1" applyAlignment="1">
      <alignment horizontal="left" vertical="center" wrapText="1"/>
    </xf>
    <xf numFmtId="164" fontId="1" fillId="2" borderId="23" xfId="3" applyFont="1" applyFill="1" applyBorder="1" applyAlignment="1" applyProtection="1">
      <alignment horizontal="center" wrapText="1"/>
      <protection locked="0"/>
    </xf>
    <xf numFmtId="164" fontId="1" fillId="2" borderId="17" xfId="3" applyFont="1" applyFill="1" applyBorder="1" applyAlignment="1" applyProtection="1">
      <alignment horizontal="center" wrapText="1"/>
      <protection locked="0"/>
    </xf>
    <xf numFmtId="164" fontId="3" fillId="2" borderId="17" xfId="3" applyFont="1" applyFill="1" applyBorder="1" applyAlignment="1" applyProtection="1">
      <alignment horizontal="center" vertical="top" wrapText="1"/>
      <protection locked="0"/>
    </xf>
    <xf numFmtId="164" fontId="3" fillId="2" borderId="24" xfId="3" applyFont="1" applyFill="1" applyBorder="1" applyAlignment="1" applyProtection="1">
      <alignment horizontal="center" vertical="top" wrapText="1"/>
      <protection locked="0"/>
    </xf>
    <xf numFmtId="49" fontId="1" fillId="2" borderId="23" xfId="0" applyNumberFormat="1" applyFont="1" applyFill="1" applyBorder="1" applyAlignment="1" applyProtection="1">
      <alignment horizontal="center" wrapText="1"/>
      <protection locked="0"/>
    </xf>
    <xf numFmtId="49" fontId="1" fillId="2" borderId="17" xfId="0" applyNumberFormat="1" applyFont="1" applyFill="1" applyBorder="1" applyAlignment="1" applyProtection="1">
      <alignment horizontal="center" wrapText="1"/>
      <protection locked="0"/>
    </xf>
    <xf numFmtId="49" fontId="0" fillId="0" borderId="38" xfId="0" applyNumberFormat="1" applyBorder="1" applyAlignment="1">
      <alignment vertical="center"/>
    </xf>
    <xf numFmtId="49" fontId="0" fillId="0" borderId="51" xfId="0" applyNumberFormat="1" applyBorder="1" applyAlignment="1">
      <alignment vertical="center"/>
    </xf>
    <xf numFmtId="49" fontId="0" fillId="0" borderId="52" xfId="0" applyNumberFormat="1" applyBorder="1" applyAlignment="1">
      <alignment vertical="center"/>
    </xf>
    <xf numFmtId="49" fontId="11" fillId="0" borderId="37" xfId="0" applyNumberFormat="1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49" fontId="11" fillId="0" borderId="50" xfId="0" applyNumberFormat="1" applyFont="1" applyBorder="1" applyAlignment="1">
      <alignment horizontal="left" vertical="center" wrapText="1"/>
    </xf>
    <xf numFmtId="49" fontId="4" fillId="0" borderId="37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50" xfId="0" applyNumberFormat="1" applyFont="1" applyBorder="1" applyAlignment="1">
      <alignment horizontal="left" vertical="center" wrapText="1"/>
    </xf>
    <xf numFmtId="49" fontId="1" fillId="3" borderId="32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3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14" xfId="3" applyFont="1" applyFill="1" applyBorder="1" applyAlignment="1">
      <alignment horizontal="center" vertical="center" textRotation="90"/>
    </xf>
    <xf numFmtId="164" fontId="4" fillId="3" borderId="15" xfId="3" applyFont="1" applyFill="1" applyBorder="1" applyAlignment="1">
      <alignment horizontal="center" vertical="center" textRotation="90"/>
    </xf>
    <xf numFmtId="164" fontId="4" fillId="3" borderId="16" xfId="3" applyFont="1" applyFill="1" applyBorder="1" applyAlignment="1">
      <alignment horizontal="center" vertical="center" textRotation="90"/>
    </xf>
    <xf numFmtId="164" fontId="1" fillId="3" borderId="32" xfId="3" applyFont="1" applyFill="1" applyBorder="1" applyAlignment="1" applyProtection="1">
      <alignment horizontal="center" vertical="center" wrapText="1"/>
      <protection locked="0"/>
    </xf>
    <xf numFmtId="164" fontId="1" fillId="3" borderId="33" xfId="3" applyFont="1" applyFill="1" applyBorder="1" applyAlignment="1" applyProtection="1">
      <alignment horizontal="center" vertical="center" wrapText="1"/>
      <protection locked="0"/>
    </xf>
    <xf numFmtId="49" fontId="1" fillId="3" borderId="23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7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24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39" xfId="0" applyNumberFormat="1" applyFont="1" applyFill="1" applyBorder="1" applyAlignment="1">
      <alignment horizontal="center" vertical="center" textRotation="90"/>
    </xf>
    <xf numFmtId="0" fontId="12" fillId="2" borderId="37" xfId="0" applyFont="1" applyFill="1" applyBorder="1" applyAlignment="1">
      <alignment horizontal="center" vertical="center" textRotation="90"/>
    </xf>
    <xf numFmtId="0" fontId="12" fillId="2" borderId="38" xfId="0" applyFont="1" applyFill="1" applyBorder="1" applyAlignment="1">
      <alignment horizontal="center" vertical="center" textRotation="90"/>
    </xf>
    <xf numFmtId="49" fontId="12" fillId="2" borderId="18" xfId="0" applyNumberFormat="1" applyFont="1" applyFill="1" applyBorder="1" applyAlignment="1">
      <alignment horizontal="center" vertical="center" textRotation="90"/>
    </xf>
    <xf numFmtId="0" fontId="12" fillId="2" borderId="2" xfId="0" applyFont="1" applyFill="1" applyBorder="1" applyAlignment="1">
      <alignment horizontal="center" vertical="center" textRotation="90"/>
    </xf>
    <xf numFmtId="0" fontId="12" fillId="2" borderId="3" xfId="0" applyFont="1" applyFill="1" applyBorder="1" applyAlignment="1">
      <alignment horizontal="center" vertical="center" textRotation="90"/>
    </xf>
    <xf numFmtId="49" fontId="12" fillId="4" borderId="18" xfId="0" applyNumberFormat="1" applyFont="1" applyFill="1" applyBorder="1" applyAlignment="1" applyProtection="1">
      <alignment horizontal="center" vertical="center" wrapText="1"/>
      <protection locked="0"/>
    </xf>
    <xf numFmtId="49" fontId="12" fillId="4" borderId="2" xfId="0" applyNumberFormat="1" applyFont="1" applyFill="1" applyBorder="1" applyAlignment="1" applyProtection="1">
      <alignment horizontal="center" vertical="center" wrapText="1"/>
      <protection locked="0"/>
    </xf>
    <xf numFmtId="49" fontId="12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41" xfId="0" applyFont="1" applyFill="1" applyBorder="1" applyAlignment="1">
      <alignment horizontal="center" vertical="center" textRotation="90"/>
    </xf>
    <xf numFmtId="0" fontId="12" fillId="2" borderId="5" xfId="0" applyFont="1" applyFill="1" applyBorder="1" applyAlignment="1">
      <alignment horizontal="center" vertical="center" textRotation="90"/>
    </xf>
    <xf numFmtId="0" fontId="12" fillId="2" borderId="33" xfId="0" applyFont="1" applyFill="1" applyBorder="1" applyAlignment="1">
      <alignment horizontal="center" vertical="center" textRotation="90"/>
    </xf>
    <xf numFmtId="0" fontId="9" fillId="3" borderId="36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49" fontId="1" fillId="2" borderId="36" xfId="0" applyNumberFormat="1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  <xf numFmtId="49" fontId="0" fillId="0" borderId="23" xfId="0" applyNumberFormat="1" applyBorder="1" applyAlignment="1" applyProtection="1">
      <alignment horizontal="center" vertical="top" wrapText="1"/>
      <protection locked="0"/>
    </xf>
    <xf numFmtId="49" fontId="0" fillId="0" borderId="17" xfId="0" applyNumberFormat="1" applyBorder="1" applyAlignment="1" applyProtection="1">
      <alignment horizontal="center" vertical="top" wrapText="1"/>
      <protection locked="0"/>
    </xf>
    <xf numFmtId="49" fontId="0" fillId="0" borderId="24" xfId="0" applyNumberFormat="1" applyBorder="1" applyAlignment="1" applyProtection="1">
      <alignment horizontal="center" vertical="top" wrapText="1"/>
      <protection locked="0"/>
    </xf>
    <xf numFmtId="0" fontId="1" fillId="2" borderId="36" xfId="0" applyFont="1" applyFill="1" applyBorder="1" applyAlignment="1">
      <alignment vertical="center"/>
    </xf>
    <xf numFmtId="0" fontId="1" fillId="2" borderId="29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3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49" fontId="0" fillId="0" borderId="6" xfId="0" applyNumberFormat="1" applyBorder="1" applyAlignment="1" applyProtection="1">
      <alignment horizontal="center" vertical="top" wrapText="1"/>
      <protection locked="0"/>
    </xf>
    <xf numFmtId="49" fontId="0" fillId="0" borderId="28" xfId="0" applyNumberFormat="1" applyBorder="1" applyAlignment="1" applyProtection="1">
      <alignment horizontal="center" vertical="top" wrapText="1"/>
      <protection locked="0"/>
    </xf>
    <xf numFmtId="49" fontId="0" fillId="0" borderId="9" xfId="0" applyNumberFormat="1" applyBorder="1" applyAlignment="1" applyProtection="1">
      <alignment horizontal="center" vertical="top" wrapText="1"/>
      <protection locked="0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49" fontId="0" fillId="0" borderId="24" xfId="0" applyNumberFormat="1" applyBorder="1" applyAlignment="1" applyProtection="1">
      <alignment horizontal="center" vertical="center" wrapText="1"/>
      <protection locked="0"/>
    </xf>
    <xf numFmtId="49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left" vertical="center"/>
    </xf>
    <xf numFmtId="49" fontId="12" fillId="2" borderId="36" xfId="0" applyNumberFormat="1" applyFont="1" applyFill="1" applyBorder="1" applyAlignment="1">
      <alignment vertical="center"/>
    </xf>
    <xf numFmtId="0" fontId="12" fillId="2" borderId="29" xfId="0" applyFont="1" applyFill="1" applyBorder="1" applyAlignment="1">
      <alignment vertical="center"/>
    </xf>
    <xf numFmtId="0" fontId="12" fillId="2" borderId="20" xfId="0" applyFont="1" applyFill="1" applyBorder="1" applyAlignment="1">
      <alignment vertical="center"/>
    </xf>
    <xf numFmtId="49" fontId="12" fillId="2" borderId="36" xfId="0" applyNumberFormat="1" applyFont="1" applyFill="1" applyBorder="1" applyAlignment="1">
      <alignment horizontal="left" vertical="center"/>
    </xf>
    <xf numFmtId="49" fontId="12" fillId="2" borderId="29" xfId="0" applyNumberFormat="1" applyFont="1" applyFill="1" applyBorder="1" applyAlignment="1">
      <alignment horizontal="left" vertical="center"/>
    </xf>
    <xf numFmtId="49" fontId="12" fillId="2" borderId="20" xfId="0" applyNumberFormat="1" applyFont="1" applyFill="1" applyBorder="1" applyAlignment="1">
      <alignment horizontal="left" vertical="center"/>
    </xf>
    <xf numFmtId="49" fontId="6" fillId="0" borderId="23" xfId="0" applyNumberFormat="1" applyFont="1" applyBorder="1" applyAlignment="1" applyProtection="1">
      <alignment horizontal="center" vertical="top" wrapText="1"/>
      <protection locked="0"/>
    </xf>
    <xf numFmtId="49" fontId="6" fillId="0" borderId="17" xfId="0" applyNumberFormat="1" applyFont="1" applyBorder="1" applyAlignment="1" applyProtection="1">
      <alignment horizontal="center" vertical="top" wrapText="1"/>
      <protection locked="0"/>
    </xf>
    <xf numFmtId="49" fontId="6" fillId="0" borderId="24" xfId="0" applyNumberFormat="1" applyFont="1" applyBorder="1" applyAlignment="1" applyProtection="1">
      <alignment horizontal="center" vertical="top" wrapText="1"/>
      <protection locked="0"/>
    </xf>
    <xf numFmtId="0" fontId="9" fillId="0" borderId="48" xfId="0" applyFont="1" applyBorder="1" applyAlignment="1">
      <alignment vertical="top" wrapText="1"/>
    </xf>
    <xf numFmtId="0" fontId="9" fillId="0" borderId="51" xfId="0" applyFont="1" applyBorder="1" applyAlignment="1">
      <alignment vertical="top" wrapText="1"/>
    </xf>
    <xf numFmtId="49" fontId="1" fillId="2" borderId="36" xfId="0" applyNumberFormat="1" applyFont="1" applyFill="1" applyBorder="1" applyAlignment="1">
      <alignment vertical="center"/>
    </xf>
  </cellXfs>
  <cellStyles count="4">
    <cellStyle name="Milliers" xfId="3" builtinId="3"/>
    <cellStyle name="Normal" xfId="0" builtinId="0"/>
    <cellStyle name="Normal 2" xfId="1" xr:uid="{00000000-0005-0000-0000-000001000000}"/>
    <cellStyle name="Pourcentage 2" xfId="2" xr:uid="{00000000-0005-0000-0000-000002000000}"/>
  </cellStyles>
  <dxfs count="1">
    <dxf>
      <fill>
        <patternFill>
          <bgColor theme="6" tint="0.39994506668294322"/>
        </patternFill>
      </fill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ED4DB-0784-420D-848A-BE42BB4596A7}">
  <sheetPr codeName="Feuil1">
    <tabColor rgb="FFFFFF00"/>
  </sheetPr>
  <dimension ref="B1:J127"/>
  <sheetViews>
    <sheetView tabSelected="1" zoomScale="110" zoomScaleNormal="110" workbookViewId="0">
      <pane ySplit="2" topLeftCell="A3" activePane="bottomLeft" state="frozen"/>
      <selection activeCell="A3" sqref="A3"/>
      <selection pane="bottomLeft" activeCell="A3" sqref="A3"/>
    </sheetView>
  </sheetViews>
  <sheetFormatPr baseColWidth="10" defaultColWidth="11.5" defaultRowHeight="15" x14ac:dyDescent="0.2"/>
  <cols>
    <col min="1" max="1" width="2.83203125" style="5" customWidth="1"/>
    <col min="2" max="2" width="3.83203125" style="5" bestFit="1" customWidth="1"/>
    <col min="3" max="3" width="24.33203125" style="1" customWidth="1"/>
    <col min="4" max="4" width="17.83203125" style="9" customWidth="1"/>
    <col min="5" max="6" width="15.83203125" style="9" customWidth="1"/>
    <col min="7" max="7" width="11.83203125" style="9" customWidth="1"/>
    <col min="8" max="8" width="11.83203125" style="1" customWidth="1"/>
    <col min="9" max="9" width="12.1640625" style="1" customWidth="1"/>
    <col min="10" max="10" width="123.83203125" style="2" bestFit="1" customWidth="1"/>
    <col min="11" max="16384" width="11.5" style="5"/>
  </cols>
  <sheetData>
    <row r="1" spans="2:10" ht="14.5" customHeight="1" thickBot="1" x14ac:dyDescent="0.25"/>
    <row r="2" spans="2:10" ht="14.5" customHeight="1" thickBot="1" x14ac:dyDescent="0.25">
      <c r="C2" s="7" t="s">
        <v>141</v>
      </c>
      <c r="D2" s="10" t="s">
        <v>0</v>
      </c>
      <c r="E2" s="10" t="s">
        <v>151</v>
      </c>
      <c r="F2" s="10" t="s">
        <v>124</v>
      </c>
      <c r="G2" s="10" t="s">
        <v>592</v>
      </c>
      <c r="H2" s="6" t="s">
        <v>126</v>
      </c>
      <c r="I2" s="4" t="s">
        <v>125</v>
      </c>
      <c r="J2" s="3" t="s">
        <v>239</v>
      </c>
    </row>
    <row r="3" spans="2:10" ht="16" thickBot="1" x14ac:dyDescent="0.25"/>
    <row r="4" spans="2:10" ht="14.5" customHeight="1" x14ac:dyDescent="0.2">
      <c r="B4" s="258" t="s">
        <v>262</v>
      </c>
      <c r="C4" s="270" t="s">
        <v>142</v>
      </c>
      <c r="D4" s="131" t="s">
        <v>593</v>
      </c>
      <c r="E4" s="131"/>
      <c r="F4" s="131" t="s">
        <v>190</v>
      </c>
      <c r="G4" s="131">
        <v>4</v>
      </c>
      <c r="H4" s="132" t="s">
        <v>1</v>
      </c>
      <c r="I4" s="190"/>
      <c r="J4" s="191" t="s">
        <v>595</v>
      </c>
    </row>
    <row r="5" spans="2:10" ht="14.5" customHeight="1" x14ac:dyDescent="0.2">
      <c r="B5" s="259"/>
      <c r="C5" s="271"/>
      <c r="D5" s="134" t="s">
        <v>161</v>
      </c>
      <c r="E5" s="134" t="s">
        <v>127</v>
      </c>
      <c r="F5" s="134" t="s">
        <v>182</v>
      </c>
      <c r="G5" s="134">
        <v>3</v>
      </c>
      <c r="H5" s="135" t="s">
        <v>259</v>
      </c>
      <c r="I5" s="141" t="s">
        <v>1</v>
      </c>
      <c r="J5" s="163" t="s">
        <v>716</v>
      </c>
    </row>
    <row r="6" spans="2:10" x14ac:dyDescent="0.2">
      <c r="B6" s="259"/>
      <c r="C6" s="271"/>
      <c r="D6" s="137" t="s">
        <v>162</v>
      </c>
      <c r="E6" s="137" t="s">
        <v>152</v>
      </c>
      <c r="F6" s="137" t="s">
        <v>183</v>
      </c>
      <c r="G6" s="137">
        <v>9</v>
      </c>
      <c r="H6" s="138" t="s">
        <v>259</v>
      </c>
      <c r="I6" s="139" t="s">
        <v>1</v>
      </c>
      <c r="J6" s="192" t="s">
        <v>158</v>
      </c>
    </row>
    <row r="7" spans="2:10" x14ac:dyDescent="0.2">
      <c r="B7" s="259"/>
      <c r="C7" s="271"/>
      <c r="D7" s="134" t="s">
        <v>163</v>
      </c>
      <c r="E7" s="134" t="s">
        <v>127</v>
      </c>
      <c r="F7" s="134" t="s">
        <v>184</v>
      </c>
      <c r="G7" s="134">
        <v>6</v>
      </c>
      <c r="H7" s="135" t="s">
        <v>259</v>
      </c>
      <c r="I7" s="141" t="s">
        <v>1</v>
      </c>
      <c r="J7" s="142" t="s">
        <v>604</v>
      </c>
    </row>
    <row r="8" spans="2:10" x14ac:dyDescent="0.2">
      <c r="B8" s="259"/>
      <c r="C8" s="271"/>
      <c r="D8" s="193" t="s">
        <v>335</v>
      </c>
      <c r="E8" s="193" t="s">
        <v>127</v>
      </c>
      <c r="F8" s="137" t="s">
        <v>186</v>
      </c>
      <c r="G8" s="137">
        <v>1</v>
      </c>
      <c r="H8" s="138" t="s">
        <v>259</v>
      </c>
      <c r="I8" s="139" t="s">
        <v>1</v>
      </c>
      <c r="J8" s="140" t="s">
        <v>605</v>
      </c>
    </row>
    <row r="9" spans="2:10" x14ac:dyDescent="0.2">
      <c r="B9" s="259"/>
      <c r="C9" s="271"/>
      <c r="D9" s="194" t="s">
        <v>177</v>
      </c>
      <c r="E9" s="194" t="s">
        <v>127</v>
      </c>
      <c r="F9" s="134" t="s">
        <v>185</v>
      </c>
      <c r="G9" s="134">
        <v>4</v>
      </c>
      <c r="H9" s="135" t="s">
        <v>259</v>
      </c>
      <c r="I9" s="141" t="s">
        <v>1</v>
      </c>
      <c r="J9" s="142" t="s">
        <v>178</v>
      </c>
    </row>
    <row r="10" spans="2:10" x14ac:dyDescent="0.2">
      <c r="B10" s="259"/>
      <c r="C10" s="271"/>
      <c r="D10" s="137" t="s">
        <v>164</v>
      </c>
      <c r="E10" s="137" t="s">
        <v>127</v>
      </c>
      <c r="F10" s="137" t="s">
        <v>186</v>
      </c>
      <c r="G10" s="137">
        <v>1</v>
      </c>
      <c r="H10" s="138" t="s">
        <v>259</v>
      </c>
      <c r="I10" s="139" t="s">
        <v>1</v>
      </c>
      <c r="J10" s="140" t="s">
        <v>717</v>
      </c>
    </row>
    <row r="11" spans="2:10" ht="14.5" customHeight="1" x14ac:dyDescent="0.2">
      <c r="B11" s="259"/>
      <c r="C11" s="271"/>
      <c r="D11" s="134" t="s">
        <v>165</v>
      </c>
      <c r="E11" s="134" t="s">
        <v>127</v>
      </c>
      <c r="F11" s="134" t="s">
        <v>181</v>
      </c>
      <c r="G11" s="134">
        <v>8</v>
      </c>
      <c r="H11" s="135" t="s">
        <v>259</v>
      </c>
      <c r="I11" s="141" t="s">
        <v>1</v>
      </c>
      <c r="J11" s="142" t="s">
        <v>278</v>
      </c>
    </row>
    <row r="12" spans="2:10" ht="14.5" customHeight="1" x14ac:dyDescent="0.2">
      <c r="B12" s="259"/>
      <c r="C12" s="107"/>
      <c r="D12" s="145" t="s">
        <v>277</v>
      </c>
      <c r="E12" s="145"/>
      <c r="F12" s="145" t="s">
        <v>181</v>
      </c>
      <c r="G12" s="145">
        <v>8</v>
      </c>
      <c r="H12" s="138" t="s">
        <v>1</v>
      </c>
      <c r="I12" s="139"/>
      <c r="J12" s="140" t="s">
        <v>273</v>
      </c>
    </row>
    <row r="13" spans="2:10" ht="14.5" customHeight="1" x14ac:dyDescent="0.2">
      <c r="B13" s="259"/>
      <c r="C13" s="261" t="s">
        <v>274</v>
      </c>
      <c r="D13" s="134" t="str">
        <f>$D$34</f>
        <v>IntegrityChecked</v>
      </c>
      <c r="E13" s="134" t="str">
        <f>IF(VLOOKUP(D13,$D$21:$F$38,2,FALSE)=0,"",VLOOKUP(D13,$D$21:$F$38,2,FALSE))</f>
        <v/>
      </c>
      <c r="F13" s="134" t="str">
        <f>VLOOKUP(D13,$D$21:$F$38,3,FALSE)</f>
        <v>varchar(1)</v>
      </c>
      <c r="G13" s="134">
        <v>1</v>
      </c>
      <c r="H13" s="135"/>
      <c r="I13" s="141"/>
      <c r="J13" s="142" t="s">
        <v>718</v>
      </c>
    </row>
    <row r="14" spans="2:10" ht="14.5" customHeight="1" x14ac:dyDescent="0.2">
      <c r="B14" s="259"/>
      <c r="C14" s="261"/>
      <c r="D14" s="137" t="str">
        <f>$D$36</f>
        <v>FunctionalChecked</v>
      </c>
      <c r="E14" s="137" t="str">
        <f>IF(VLOOKUP(D14,$D$21:$F$38,2,FALSE)=0,"",VLOOKUP(D14,$D$21:$F$38,2,FALSE))</f>
        <v/>
      </c>
      <c r="F14" s="137" t="str">
        <f>VLOOKUP(D14,$D$21:$F$38,3,FALSE)</f>
        <v>varchar(1)</v>
      </c>
      <c r="G14" s="137">
        <v>1</v>
      </c>
      <c r="H14" s="138"/>
      <c r="I14" s="139"/>
      <c r="J14" s="140" t="s">
        <v>719</v>
      </c>
    </row>
    <row r="15" spans="2:10" x14ac:dyDescent="0.2">
      <c r="B15" s="259"/>
      <c r="C15" s="261"/>
      <c r="D15" s="134" t="str">
        <f>$D$38</f>
        <v>ManualInvalidation</v>
      </c>
      <c r="E15" s="134" t="str">
        <f>IF(VLOOKUP(D15,$D$21:$F$38,2,FALSE)=0,"",VLOOKUP(D15,$D$21:$F$38,2,FALSE))</f>
        <v/>
      </c>
      <c r="F15" s="134" t="str">
        <f>VLOOKUP(D15,$D$21:$F$38,3,FALSE)</f>
        <v>varchar(1)</v>
      </c>
      <c r="G15" s="134">
        <v>1</v>
      </c>
      <c r="H15" s="135"/>
      <c r="I15" s="135"/>
      <c r="J15" s="142" t="s">
        <v>720</v>
      </c>
    </row>
    <row r="16" spans="2:10" x14ac:dyDescent="0.2">
      <c r="B16" s="259"/>
      <c r="C16" s="261"/>
      <c r="D16" s="137" t="s">
        <v>339</v>
      </c>
      <c r="E16" s="137"/>
      <c r="F16" s="137" t="s">
        <v>606</v>
      </c>
      <c r="G16" s="137">
        <v>1</v>
      </c>
      <c r="H16" s="138"/>
      <c r="I16" s="138"/>
      <c r="J16" s="140" t="s">
        <v>721</v>
      </c>
    </row>
    <row r="17" spans="2:10" x14ac:dyDescent="0.2">
      <c r="B17" s="259"/>
      <c r="C17" s="261"/>
      <c r="D17" s="134" t="s">
        <v>319</v>
      </c>
      <c r="E17" s="134"/>
      <c r="F17" s="134" t="s">
        <v>608</v>
      </c>
      <c r="G17" s="134">
        <v>100</v>
      </c>
      <c r="H17" s="135" t="s">
        <v>1</v>
      </c>
      <c r="I17" s="135"/>
      <c r="J17" s="142" t="s">
        <v>327</v>
      </c>
    </row>
    <row r="18" spans="2:10" ht="16" thickBot="1" x14ac:dyDescent="0.25">
      <c r="B18" s="260"/>
      <c r="C18" s="262"/>
      <c r="D18" s="195" t="s">
        <v>320</v>
      </c>
      <c r="E18" s="195"/>
      <c r="F18" s="195" t="s">
        <v>608</v>
      </c>
      <c r="G18" s="195">
        <v>100</v>
      </c>
      <c r="H18" s="196" t="s">
        <v>1</v>
      </c>
      <c r="I18" s="196"/>
      <c r="J18" s="197" t="s">
        <v>328</v>
      </c>
    </row>
    <row r="19" spans="2:10" ht="15" customHeight="1" x14ac:dyDescent="0.2">
      <c r="C19" s="21"/>
      <c r="D19" s="151"/>
      <c r="E19" s="151"/>
      <c r="F19" s="198" t="s">
        <v>591</v>
      </c>
      <c r="G19" s="199">
        <f>SUM(G4:G18)</f>
        <v>248</v>
      </c>
      <c r="H19" s="200"/>
      <c r="I19" s="200"/>
      <c r="J19" s="168"/>
    </row>
    <row r="20" spans="2:10" ht="28.75" customHeight="1" thickBot="1" x14ac:dyDescent="0.25">
      <c r="C20" s="21"/>
      <c r="D20" s="151"/>
      <c r="E20" s="151"/>
      <c r="F20" s="151"/>
      <c r="G20" s="151"/>
      <c r="H20" s="200"/>
      <c r="I20" s="200"/>
      <c r="J20" s="168"/>
    </row>
    <row r="21" spans="2:10" x14ac:dyDescent="0.2">
      <c r="B21" s="258" t="s">
        <v>262</v>
      </c>
      <c r="C21" s="270" t="s">
        <v>139</v>
      </c>
      <c r="D21" s="201" t="s">
        <v>594</v>
      </c>
      <c r="E21" s="201"/>
      <c r="F21" s="131" t="str">
        <f>$F$4</f>
        <v>int</v>
      </c>
      <c r="G21" s="131">
        <f>$G$4</f>
        <v>4</v>
      </c>
      <c r="H21" s="132" t="s">
        <v>1</v>
      </c>
      <c r="I21" s="202"/>
      <c r="J21" s="191" t="s">
        <v>596</v>
      </c>
    </row>
    <row r="22" spans="2:10" x14ac:dyDescent="0.2">
      <c r="B22" s="259"/>
      <c r="C22" s="271"/>
      <c r="D22" s="143" t="s">
        <v>306</v>
      </c>
      <c r="E22" s="143"/>
      <c r="F22" s="144" t="s">
        <v>307</v>
      </c>
      <c r="G22" s="144">
        <v>4</v>
      </c>
      <c r="H22" s="135" t="s">
        <v>1</v>
      </c>
      <c r="I22" s="141" t="s">
        <v>1</v>
      </c>
      <c r="J22" s="142" t="s">
        <v>318</v>
      </c>
    </row>
    <row r="23" spans="2:10" x14ac:dyDescent="0.2">
      <c r="B23" s="259"/>
      <c r="C23" s="271"/>
      <c r="D23" s="203" t="s">
        <v>176</v>
      </c>
      <c r="E23" s="203"/>
      <c r="F23" s="145" t="s">
        <v>190</v>
      </c>
      <c r="G23" s="145">
        <v>4</v>
      </c>
      <c r="H23" s="138" t="s">
        <v>1</v>
      </c>
      <c r="I23" s="139" t="s">
        <v>1</v>
      </c>
      <c r="J23" s="140" t="s">
        <v>317</v>
      </c>
    </row>
    <row r="24" spans="2:10" x14ac:dyDescent="0.2">
      <c r="B24" s="259"/>
      <c r="C24" s="271"/>
      <c r="D24" s="143" t="s">
        <v>174</v>
      </c>
      <c r="E24" s="143"/>
      <c r="F24" s="144" t="s">
        <v>184</v>
      </c>
      <c r="G24" s="144">
        <v>6</v>
      </c>
      <c r="H24" s="135" t="s">
        <v>1</v>
      </c>
      <c r="I24" s="141" t="s">
        <v>1</v>
      </c>
      <c r="J24" s="142" t="s">
        <v>722</v>
      </c>
    </row>
    <row r="25" spans="2:10" x14ac:dyDescent="0.2">
      <c r="B25" s="259"/>
      <c r="C25" s="271"/>
      <c r="D25" s="203" t="s">
        <v>175</v>
      </c>
      <c r="E25" s="203"/>
      <c r="F25" s="145" t="s">
        <v>184</v>
      </c>
      <c r="G25" s="145">
        <v>6</v>
      </c>
      <c r="H25" s="138" t="s">
        <v>1</v>
      </c>
      <c r="I25" s="139" t="s">
        <v>1</v>
      </c>
      <c r="J25" s="140" t="s">
        <v>121</v>
      </c>
    </row>
    <row r="26" spans="2:10" x14ac:dyDescent="0.2">
      <c r="B26" s="259"/>
      <c r="C26" s="271"/>
      <c r="D26" s="143" t="s">
        <v>166</v>
      </c>
      <c r="E26" s="143" t="s">
        <v>152</v>
      </c>
      <c r="F26" s="144" t="s">
        <v>183</v>
      </c>
      <c r="G26" s="144">
        <v>9</v>
      </c>
      <c r="H26" s="135"/>
      <c r="I26" s="141" t="s">
        <v>1</v>
      </c>
      <c r="J26" s="142" t="s">
        <v>723</v>
      </c>
    </row>
    <row r="27" spans="2:10" ht="14.5" customHeight="1" x14ac:dyDescent="0.2">
      <c r="B27" s="259"/>
      <c r="C27" s="271"/>
      <c r="D27" s="203" t="s">
        <v>167</v>
      </c>
      <c r="E27" s="203" t="s">
        <v>152</v>
      </c>
      <c r="F27" s="145" t="s">
        <v>183</v>
      </c>
      <c r="G27" s="145">
        <v>9</v>
      </c>
      <c r="H27" s="138"/>
      <c r="I27" s="139" t="s">
        <v>1</v>
      </c>
      <c r="J27" s="192" t="s">
        <v>723</v>
      </c>
    </row>
    <row r="28" spans="2:10" x14ac:dyDescent="0.2">
      <c r="B28" s="259"/>
      <c r="C28" s="271"/>
      <c r="D28" s="143" t="s">
        <v>168</v>
      </c>
      <c r="E28" s="143" t="s">
        <v>153</v>
      </c>
      <c r="F28" s="144" t="s">
        <v>187</v>
      </c>
      <c r="G28" s="144">
        <v>9</v>
      </c>
      <c r="H28" s="135"/>
      <c r="I28" s="141" t="s">
        <v>1</v>
      </c>
      <c r="J28" s="142" t="s">
        <v>724</v>
      </c>
    </row>
    <row r="29" spans="2:10" ht="14.5" customHeight="1" x14ac:dyDescent="0.2">
      <c r="B29" s="259"/>
      <c r="C29" s="271"/>
      <c r="D29" s="203" t="s">
        <v>169</v>
      </c>
      <c r="E29" s="203" t="s">
        <v>154</v>
      </c>
      <c r="F29" s="145" t="s">
        <v>188</v>
      </c>
      <c r="G29" s="145">
        <v>11</v>
      </c>
      <c r="H29" s="138"/>
      <c r="I29" s="139" t="s">
        <v>1</v>
      </c>
      <c r="J29" s="140" t="s">
        <v>725</v>
      </c>
    </row>
    <row r="30" spans="2:10" x14ac:dyDescent="0.2">
      <c r="B30" s="259"/>
      <c r="C30" s="107"/>
      <c r="D30" s="143" t="s">
        <v>170</v>
      </c>
      <c r="E30" s="143" t="s">
        <v>607</v>
      </c>
      <c r="F30" s="144" t="s">
        <v>678</v>
      </c>
      <c r="G30" s="144">
        <v>8</v>
      </c>
      <c r="H30" s="135"/>
      <c r="I30" s="141" t="s">
        <v>1</v>
      </c>
      <c r="J30" s="142" t="s">
        <v>749</v>
      </c>
    </row>
    <row r="31" spans="2:10" x14ac:dyDescent="0.2">
      <c r="B31" s="259"/>
      <c r="C31" s="261" t="s">
        <v>261</v>
      </c>
      <c r="D31" s="203" t="s">
        <v>171</v>
      </c>
      <c r="E31" s="203"/>
      <c r="F31" s="145" t="s">
        <v>184</v>
      </c>
      <c r="G31" s="145">
        <v>6</v>
      </c>
      <c r="H31" s="138"/>
      <c r="I31" s="139" t="s">
        <v>1</v>
      </c>
      <c r="J31" s="204" t="s">
        <v>766</v>
      </c>
    </row>
    <row r="32" spans="2:10" x14ac:dyDescent="0.2">
      <c r="B32" s="259"/>
      <c r="C32" s="261"/>
      <c r="D32" s="143" t="s">
        <v>172</v>
      </c>
      <c r="E32" s="143"/>
      <c r="F32" s="144" t="s">
        <v>606</v>
      </c>
      <c r="G32" s="144">
        <v>1</v>
      </c>
      <c r="H32" s="135"/>
      <c r="I32" s="141" t="s">
        <v>1</v>
      </c>
      <c r="J32" s="166" t="s">
        <v>726</v>
      </c>
    </row>
    <row r="33" spans="2:10" ht="14.5" customHeight="1" x14ac:dyDescent="0.2">
      <c r="B33" s="259"/>
      <c r="C33" s="261"/>
      <c r="D33" s="203" t="s">
        <v>173</v>
      </c>
      <c r="E33" s="203"/>
      <c r="F33" s="145" t="s">
        <v>189</v>
      </c>
      <c r="G33" s="145">
        <v>2</v>
      </c>
      <c r="H33" s="138"/>
      <c r="I33" s="139" t="s">
        <v>1</v>
      </c>
      <c r="J33" s="140" t="s">
        <v>727</v>
      </c>
    </row>
    <row r="34" spans="2:10" ht="14.5" customHeight="1" x14ac:dyDescent="0.2">
      <c r="B34" s="259"/>
      <c r="C34" s="261"/>
      <c r="D34" s="143" t="s">
        <v>192</v>
      </c>
      <c r="E34" s="144"/>
      <c r="F34" s="144" t="s">
        <v>606</v>
      </c>
      <c r="G34" s="144">
        <v>1</v>
      </c>
      <c r="H34" s="135"/>
      <c r="I34" s="141"/>
      <c r="J34" s="142" t="s">
        <v>728</v>
      </c>
    </row>
    <row r="35" spans="2:10" ht="14.5" customHeight="1" x14ac:dyDescent="0.2">
      <c r="B35" s="259"/>
      <c r="C35" s="261"/>
      <c r="D35" s="203" t="s">
        <v>323</v>
      </c>
      <c r="E35" s="145"/>
      <c r="F35" s="145" t="s">
        <v>325</v>
      </c>
      <c r="G35" s="145">
        <v>20</v>
      </c>
      <c r="H35" s="138"/>
      <c r="I35" s="139"/>
      <c r="J35" s="140" t="s">
        <v>729</v>
      </c>
    </row>
    <row r="36" spans="2:10" ht="14.5" customHeight="1" x14ac:dyDescent="0.2">
      <c r="B36" s="259"/>
      <c r="C36" s="261"/>
      <c r="D36" s="143" t="s">
        <v>193</v>
      </c>
      <c r="E36" s="144"/>
      <c r="F36" s="144" t="s">
        <v>606</v>
      </c>
      <c r="G36" s="144">
        <v>1</v>
      </c>
      <c r="H36" s="135"/>
      <c r="I36" s="141"/>
      <c r="J36" s="142" t="s">
        <v>730</v>
      </c>
    </row>
    <row r="37" spans="2:10" ht="14.5" customHeight="1" x14ac:dyDescent="0.2">
      <c r="B37" s="259"/>
      <c r="C37" s="261"/>
      <c r="D37" s="203" t="s">
        <v>324</v>
      </c>
      <c r="E37" s="145"/>
      <c r="F37" s="145" t="s">
        <v>325</v>
      </c>
      <c r="G37" s="145">
        <v>20</v>
      </c>
      <c r="H37" s="138"/>
      <c r="I37" s="139"/>
      <c r="J37" s="140" t="s">
        <v>731</v>
      </c>
    </row>
    <row r="38" spans="2:10" x14ac:dyDescent="0.2">
      <c r="B38" s="259"/>
      <c r="C38" s="261"/>
      <c r="D38" s="144" t="s">
        <v>332</v>
      </c>
      <c r="E38" s="144"/>
      <c r="F38" s="144" t="s">
        <v>606</v>
      </c>
      <c r="G38" s="144">
        <v>1</v>
      </c>
      <c r="H38" s="135"/>
      <c r="I38" s="135"/>
      <c r="J38" s="142" t="s">
        <v>732</v>
      </c>
    </row>
    <row r="39" spans="2:10" ht="16" thickBot="1" x14ac:dyDescent="0.25">
      <c r="B39" s="260"/>
      <c r="C39" s="262"/>
      <c r="D39" s="205" t="s">
        <v>333</v>
      </c>
      <c r="E39" s="205"/>
      <c r="F39" s="205" t="s">
        <v>184</v>
      </c>
      <c r="G39" s="205">
        <v>6</v>
      </c>
      <c r="H39" s="196"/>
      <c r="I39" s="196"/>
      <c r="J39" s="197" t="s">
        <v>733</v>
      </c>
    </row>
    <row r="40" spans="2:10" ht="15" customHeight="1" x14ac:dyDescent="0.2">
      <c r="C40" s="21"/>
      <c r="D40" s="151"/>
      <c r="E40" s="151"/>
      <c r="F40" s="198" t="s">
        <v>591</v>
      </c>
      <c r="G40" s="199">
        <f>SUM(G21:G39)</f>
        <v>128</v>
      </c>
      <c r="H40" s="200"/>
      <c r="I40" s="200"/>
      <c r="J40" s="168"/>
    </row>
    <row r="41" spans="2:10" ht="28.75" customHeight="1" thickBot="1" x14ac:dyDescent="0.25">
      <c r="C41" s="21"/>
      <c r="D41" s="151"/>
      <c r="E41" s="151"/>
      <c r="F41" s="151"/>
      <c r="G41" s="151"/>
      <c r="H41" s="200"/>
      <c r="I41" s="200"/>
      <c r="J41" s="168"/>
    </row>
    <row r="42" spans="2:10" ht="14.5" customHeight="1" x14ac:dyDescent="0.2">
      <c r="B42" s="258"/>
      <c r="C42" s="266" t="s">
        <v>276</v>
      </c>
      <c r="D42" s="131" t="str">
        <f>$D$5</f>
        <v>StatType</v>
      </c>
      <c r="E42" s="131" t="str">
        <f>IF(VLOOKUP(D42,$D$4:$F$18,2,FALSE)=0,"",VLOOKUP(D42,$D$4:$F$18,2,FALSE))</f>
        <v/>
      </c>
      <c r="F42" s="131" t="str">
        <f>VLOOKUP(D42,$D$4:$F$18,3,FALSE)</f>
        <v>varchar(3)</v>
      </c>
      <c r="G42" s="131">
        <f>VLOOKUP(D42,$D$4:$G$18,4,FALSE)</f>
        <v>3</v>
      </c>
      <c r="H42" s="132" t="s">
        <v>1</v>
      </c>
      <c r="I42" s="132"/>
      <c r="J42" s="133" t="s">
        <v>603</v>
      </c>
    </row>
    <row r="43" spans="2:10" ht="14.5" customHeight="1" x14ac:dyDescent="0.2">
      <c r="B43" s="259"/>
      <c r="C43" s="267"/>
      <c r="D43" s="134" t="str">
        <f>$D$6</f>
        <v>StatIssuer</v>
      </c>
      <c r="E43" s="134" t="str">
        <f>IF(VLOOKUP(D43,$D$4:$F$18,2,FALSE)=0,"",VLOOKUP(D43,$D$4:$F$18,2,FALSE))</f>
        <v>9(3).9(5)</v>
      </c>
      <c r="F43" s="134" t="str">
        <f>VLOOKUP(D43,$D$4:$F$18,3,FALSE)</f>
        <v>char(9)</v>
      </c>
      <c r="G43" s="134">
        <f>VLOOKUP(D43,$D$4:$G$18,4,FALSE)</f>
        <v>9</v>
      </c>
      <c r="H43" s="135" t="s">
        <v>1</v>
      </c>
      <c r="I43" s="135"/>
      <c r="J43" s="136" t="s">
        <v>158</v>
      </c>
    </row>
    <row r="44" spans="2:10" ht="14.5" customHeight="1" x14ac:dyDescent="0.2">
      <c r="B44" s="259"/>
      <c r="C44" s="267"/>
      <c r="D44" s="137" t="str">
        <f>$D$7</f>
        <v>Domain</v>
      </c>
      <c r="E44" s="137" t="str">
        <f t="shared" ref="E44:E48" si="0">IF(VLOOKUP(D44,$D$4:$F$18,2,FALSE)=0,"",VLOOKUP(D44,$D$4:$F$18,2,FALSE))</f>
        <v/>
      </c>
      <c r="F44" s="137" t="str">
        <f t="shared" ref="F44:F48" si="1">VLOOKUP(D44,$D$4:$F$18,3,FALSE)</f>
        <v>varchar(6)</v>
      </c>
      <c r="G44" s="137">
        <f t="shared" ref="G44:G48" si="2">VLOOKUP(D44,$D$4:$G$18,4,FALSE)</f>
        <v>6</v>
      </c>
      <c r="H44" s="138"/>
      <c r="I44" s="139"/>
      <c r="J44" s="140" t="s">
        <v>604</v>
      </c>
    </row>
    <row r="45" spans="2:10" ht="14.5" customHeight="1" x14ac:dyDescent="0.2">
      <c r="B45" s="259"/>
      <c r="C45" s="267"/>
      <c r="D45" s="134" t="str">
        <f>$D$8</f>
        <v>OpArea</v>
      </c>
      <c r="E45" s="134" t="str">
        <f t="shared" si="0"/>
        <v/>
      </c>
      <c r="F45" s="134" t="str">
        <f t="shared" si="1"/>
        <v>tinyint</v>
      </c>
      <c r="G45" s="134">
        <f t="shared" si="2"/>
        <v>1</v>
      </c>
      <c r="H45" s="135"/>
      <c r="I45" s="141"/>
      <c r="J45" s="142" t="s">
        <v>605</v>
      </c>
    </row>
    <row r="46" spans="2:10" ht="14.5" customHeight="1" x14ac:dyDescent="0.2">
      <c r="B46" s="259"/>
      <c r="C46" s="267"/>
      <c r="D46" s="137" t="str">
        <f>$D$9</f>
        <v>Year</v>
      </c>
      <c r="E46" s="137" t="str">
        <f t="shared" si="0"/>
        <v/>
      </c>
      <c r="F46" s="137" t="str">
        <f t="shared" si="1"/>
        <v>char(4)</v>
      </c>
      <c r="G46" s="137">
        <f t="shared" si="2"/>
        <v>4</v>
      </c>
      <c r="H46" s="138"/>
      <c r="I46" s="139"/>
      <c r="J46" s="140" t="s">
        <v>178</v>
      </c>
    </row>
    <row r="47" spans="2:10" ht="14.5" customHeight="1" x14ac:dyDescent="0.2">
      <c r="B47" s="259"/>
      <c r="C47" s="267"/>
      <c r="D47" s="134" t="str">
        <f>$D$10</f>
        <v>WeekNum</v>
      </c>
      <c r="E47" s="134" t="str">
        <f t="shared" si="0"/>
        <v/>
      </c>
      <c r="F47" s="134" t="str">
        <f t="shared" si="1"/>
        <v>tinyint</v>
      </c>
      <c r="G47" s="134">
        <f t="shared" si="2"/>
        <v>1</v>
      </c>
      <c r="H47" s="135"/>
      <c r="I47" s="141"/>
      <c r="J47" s="142" t="s">
        <v>717</v>
      </c>
    </row>
    <row r="48" spans="2:10" ht="14.5" customHeight="1" x14ac:dyDescent="0.2">
      <c r="B48" s="259"/>
      <c r="C48" s="130"/>
      <c r="D48" s="137" t="str">
        <f>$D$11</f>
        <v>PublicationTime</v>
      </c>
      <c r="E48" s="137" t="str">
        <f t="shared" si="0"/>
        <v/>
      </c>
      <c r="F48" s="137" t="str">
        <f t="shared" si="1"/>
        <v>datetime</v>
      </c>
      <c r="G48" s="137">
        <f t="shared" si="2"/>
        <v>8</v>
      </c>
      <c r="H48" s="138"/>
      <c r="I48" s="139"/>
      <c r="J48" s="140" t="s">
        <v>278</v>
      </c>
    </row>
    <row r="49" spans="2:10" ht="14.5" customHeight="1" x14ac:dyDescent="0.2">
      <c r="B49" s="259"/>
      <c r="C49" s="268" t="s">
        <v>275</v>
      </c>
      <c r="D49" s="143" t="s">
        <v>295</v>
      </c>
      <c r="E49" s="144"/>
      <c r="F49" s="144" t="s">
        <v>181</v>
      </c>
      <c r="G49" s="144">
        <v>8</v>
      </c>
      <c r="H49" s="135" t="s">
        <v>1</v>
      </c>
      <c r="I49" s="141"/>
      <c r="J49" s="142" t="s">
        <v>296</v>
      </c>
    </row>
    <row r="50" spans="2:10" ht="14.5" customHeight="1" x14ac:dyDescent="0.2">
      <c r="B50" s="259"/>
      <c r="C50" s="268"/>
      <c r="D50" s="145" t="s">
        <v>297</v>
      </c>
      <c r="E50" s="145"/>
      <c r="F50" s="145" t="s">
        <v>194</v>
      </c>
      <c r="G50" s="145">
        <v>2</v>
      </c>
      <c r="H50" s="138" t="s">
        <v>1</v>
      </c>
      <c r="I50" s="139"/>
      <c r="J50" s="140" t="s">
        <v>298</v>
      </c>
    </row>
    <row r="51" spans="2:10" ht="14.5" customHeight="1" x14ac:dyDescent="0.2">
      <c r="B51" s="259"/>
      <c r="C51" s="268"/>
      <c r="D51" s="134" t="str">
        <f>$D$17</f>
        <v>ZipFileName</v>
      </c>
      <c r="E51" s="134" t="str">
        <f>IF(VLOOKUP(D51,$D$16:$F$18,2,FALSE)=0,"",VLOOKUP(D51,$D$16:$F$18,2,FALSE))</f>
        <v/>
      </c>
      <c r="F51" s="134" t="str">
        <f>VLOOKUP(D51,$D$4:$F$18,3,FALSE)</f>
        <v>varchar(100)</v>
      </c>
      <c r="G51" s="134">
        <f>VLOOKUP(D51,$D$4:$G$18,4,FALSE)</f>
        <v>100</v>
      </c>
      <c r="H51" s="135" t="s">
        <v>1</v>
      </c>
      <c r="I51" s="135"/>
      <c r="J51" s="142" t="s">
        <v>597</v>
      </c>
    </row>
    <row r="52" spans="2:10" ht="14.5" customHeight="1" x14ac:dyDescent="0.2">
      <c r="B52" s="259"/>
      <c r="C52" s="268"/>
      <c r="D52" s="137" t="str">
        <f>$D$18</f>
        <v>XMLFileName</v>
      </c>
      <c r="E52" s="137" t="str">
        <f>IF(VLOOKUP(D52,$D$16:$F$18,2,FALSE)=0,"",VLOOKUP(D52,$D$16:$F$18,2,FALSE))</f>
        <v/>
      </c>
      <c r="F52" s="137" t="str">
        <f>VLOOKUP(D52,$D$4:$F$18,3,FALSE)</f>
        <v>varchar(100)</v>
      </c>
      <c r="G52" s="137">
        <f>VLOOKUP(D52,$D$4:$G$18,4,FALSE)</f>
        <v>100</v>
      </c>
      <c r="H52" s="146" t="s">
        <v>1</v>
      </c>
      <c r="I52" s="138"/>
      <c r="J52" s="140" t="s">
        <v>602</v>
      </c>
    </row>
    <row r="53" spans="2:10" ht="14.5" customHeight="1" thickBot="1" x14ac:dyDescent="0.25">
      <c r="B53" s="260"/>
      <c r="C53" s="269"/>
      <c r="D53" s="206" t="s">
        <v>303</v>
      </c>
      <c r="E53" s="206"/>
      <c r="F53" s="206" t="s">
        <v>281</v>
      </c>
      <c r="G53" s="206">
        <v>256</v>
      </c>
      <c r="H53" s="207"/>
      <c r="I53" s="207"/>
      <c r="J53" s="208" t="s">
        <v>304</v>
      </c>
    </row>
    <row r="54" spans="2:10" ht="15" customHeight="1" x14ac:dyDescent="0.2">
      <c r="C54" s="21"/>
      <c r="D54" s="151"/>
      <c r="E54" s="151"/>
      <c r="F54" s="198" t="s">
        <v>591</v>
      </c>
      <c r="G54" s="199">
        <f>SUM(G42:G53)</f>
        <v>498</v>
      </c>
      <c r="H54" s="200"/>
      <c r="I54" s="200"/>
      <c r="J54" s="168"/>
    </row>
    <row r="55" spans="2:10" ht="28.75" customHeight="1" thickBot="1" x14ac:dyDescent="0.25">
      <c r="C55" s="21"/>
      <c r="D55" s="151"/>
      <c r="E55" s="151"/>
      <c r="F55" s="151"/>
      <c r="G55" s="151"/>
      <c r="H55" s="200"/>
      <c r="I55" s="200"/>
      <c r="J55" s="168"/>
    </row>
    <row r="56" spans="2:10" ht="14.5" customHeight="1" x14ac:dyDescent="0.2">
      <c r="B56" s="258" t="s">
        <v>262</v>
      </c>
      <c r="C56" s="121" t="s">
        <v>329</v>
      </c>
      <c r="D56" s="201" t="s">
        <v>594</v>
      </c>
      <c r="E56" s="201"/>
      <c r="F56" s="131" t="str">
        <f>$F$4</f>
        <v>int</v>
      </c>
      <c r="G56" s="131">
        <f>$G$4</f>
        <v>4</v>
      </c>
      <c r="H56" s="132" t="s">
        <v>1</v>
      </c>
      <c r="I56" s="202"/>
      <c r="J56" s="191" t="s">
        <v>596</v>
      </c>
    </row>
    <row r="57" spans="2:10" x14ac:dyDescent="0.2">
      <c r="B57" s="259"/>
      <c r="C57" s="261" t="s">
        <v>330</v>
      </c>
      <c r="D57" s="194" t="str">
        <f>$D$24</f>
        <v>StatNat</v>
      </c>
      <c r="E57" s="194" t="str">
        <f>IF(VLOOKUP(D57,$D$21:$F$38,2,FALSE)=0,"",VLOOKUP(D57,$D$21:$F$38,2,FALSE))</f>
        <v/>
      </c>
      <c r="F57" s="134" t="str">
        <f>VLOOKUP(D57,$D$21:$F$38,3,FALSE)</f>
        <v>varchar(6)</v>
      </c>
      <c r="G57" s="134">
        <f>VLOOKUP(D57,$D$21:$G$38,4,FALSE)</f>
        <v>6</v>
      </c>
      <c r="H57" s="135" t="s">
        <v>1</v>
      </c>
      <c r="I57" s="141" t="s">
        <v>1</v>
      </c>
      <c r="J57" s="142" t="s">
        <v>722</v>
      </c>
    </row>
    <row r="58" spans="2:10" x14ac:dyDescent="0.2">
      <c r="B58" s="259"/>
      <c r="C58" s="261"/>
      <c r="D58" s="193" t="str">
        <f>$D$25</f>
        <v>IndCode</v>
      </c>
      <c r="E58" s="193" t="str">
        <f>IF(VLOOKUP(D58,$D$21:$F$38,2,FALSE)=0,"",VLOOKUP(D58,$D$21:$F$38,2,FALSE))</f>
        <v/>
      </c>
      <c r="F58" s="137" t="str">
        <f>VLOOKUP(D58,$D$21:$F$38,3,FALSE)</f>
        <v>varchar(6)</v>
      </c>
      <c r="G58" s="137">
        <f>VLOOKUP(D58,$D$21:$G$38,4,FALSE)</f>
        <v>6</v>
      </c>
      <c r="H58" s="138" t="s">
        <v>1</v>
      </c>
      <c r="I58" s="139" t="s">
        <v>1</v>
      </c>
      <c r="J58" s="140" t="s">
        <v>121</v>
      </c>
    </row>
    <row r="59" spans="2:10" ht="16" thickBot="1" x14ac:dyDescent="0.25">
      <c r="B59" s="260"/>
      <c r="C59" s="262"/>
      <c r="D59" s="209" t="str">
        <f>$D$16</f>
        <v>AbsenceWarning</v>
      </c>
      <c r="E59" s="210" t="str">
        <f>IF(VLOOKUP(D59,$D$16:$F$18,2,FALSE)=0,"",VLOOKUP(D59,$D$16:$F$18,2,FALSE))</f>
        <v/>
      </c>
      <c r="F59" s="189" t="str">
        <f>VLOOKUP(D59,$D$4:$F$18,3,FALSE)</f>
        <v>varchar(1)</v>
      </c>
      <c r="G59" s="189">
        <f>VLOOKUP(D59,$D$4:$G$18,4,FALSE)</f>
        <v>1</v>
      </c>
      <c r="H59" s="207" t="s">
        <v>1</v>
      </c>
      <c r="I59" s="211"/>
      <c r="J59" s="208" t="s">
        <v>734</v>
      </c>
    </row>
    <row r="60" spans="2:10" ht="15" customHeight="1" x14ac:dyDescent="0.2">
      <c r="C60" s="21"/>
      <c r="F60" s="123" t="s">
        <v>591</v>
      </c>
      <c r="G60" s="124">
        <f>SUM(G56:G59)</f>
        <v>17</v>
      </c>
      <c r="H60" s="21"/>
      <c r="I60" s="21"/>
      <c r="J60" s="22"/>
    </row>
    <row r="61" spans="2:10" ht="28.75" customHeight="1" thickBot="1" x14ac:dyDescent="0.25">
      <c r="C61" s="21"/>
      <c r="H61" s="21"/>
      <c r="I61" s="21"/>
      <c r="J61" s="22"/>
    </row>
    <row r="62" spans="2:10" x14ac:dyDescent="0.2">
      <c r="B62" s="263" t="s">
        <v>599</v>
      </c>
      <c r="C62" s="264"/>
      <c r="D62" s="264"/>
      <c r="E62" s="264"/>
      <c r="F62" s="265"/>
    </row>
    <row r="63" spans="2:10" ht="27" customHeight="1" x14ac:dyDescent="0.2">
      <c r="B63" s="275" t="s">
        <v>706</v>
      </c>
      <c r="C63" s="276"/>
      <c r="D63" s="276"/>
      <c r="E63" s="276"/>
      <c r="F63" s="277"/>
    </row>
    <row r="64" spans="2:10" x14ac:dyDescent="0.2">
      <c r="B64" s="278" t="s">
        <v>600</v>
      </c>
      <c r="C64" s="279"/>
      <c r="D64" s="279"/>
      <c r="E64" s="279"/>
      <c r="F64" s="280"/>
    </row>
    <row r="65" spans="2:10" x14ac:dyDescent="0.2">
      <c r="B65" s="278"/>
      <c r="C65" s="279"/>
      <c r="D65" s="279"/>
      <c r="E65" s="279"/>
      <c r="F65" s="280"/>
    </row>
    <row r="66" spans="2:10" ht="16" thickBot="1" x14ac:dyDescent="0.25">
      <c r="B66" s="272" t="s">
        <v>601</v>
      </c>
      <c r="C66" s="273"/>
      <c r="D66" s="273"/>
      <c r="E66" s="273"/>
      <c r="F66" s="274"/>
    </row>
    <row r="68" spans="2:10" ht="14.5" hidden="1" customHeight="1" thickBot="1" x14ac:dyDescent="0.25">
      <c r="B68" s="284" t="s">
        <v>234</v>
      </c>
      <c r="C68" s="72" t="s">
        <v>257</v>
      </c>
      <c r="D68" s="15" t="str">
        <f>$D$33</f>
        <v>AcqCodes</v>
      </c>
      <c r="E68" s="15" t="s">
        <v>127</v>
      </c>
      <c r="F68" s="15" t="str">
        <f>VLOOKUP(D68,$D$21:$F$38,3,FALSE)</f>
        <v>char(2)</v>
      </c>
      <c r="G68" s="15">
        <f>VLOOKUP(D68,$D$21:$G$38,4,FALSE)</f>
        <v>2</v>
      </c>
      <c r="H68" s="28" t="s">
        <v>259</v>
      </c>
      <c r="I68" s="28" t="s">
        <v>1</v>
      </c>
      <c r="J68" s="29" t="s">
        <v>137</v>
      </c>
    </row>
    <row r="69" spans="2:10" ht="30" hidden="1" customHeight="1" thickBot="1" x14ac:dyDescent="0.25">
      <c r="B69" s="285"/>
      <c r="C69" s="21"/>
      <c r="H69" s="21"/>
      <c r="I69" s="21"/>
      <c r="J69" s="22"/>
    </row>
    <row r="70" spans="2:10" ht="17" hidden="1" thickBot="1" x14ac:dyDescent="0.25">
      <c r="B70" s="285"/>
      <c r="C70" s="72" t="s">
        <v>130</v>
      </c>
      <c r="D70" s="15" t="str">
        <f>$D$32</f>
        <v>AcqCase</v>
      </c>
      <c r="E70" s="15"/>
      <c r="F70" s="15" t="str">
        <f>VLOOKUP(D70,$D$21:$F$38,3,FALSE)</f>
        <v>varchar(1)</v>
      </c>
      <c r="G70" s="15">
        <f>VLOOKUP(D70,$D$21:$G$38,4,FALSE)</f>
        <v>1</v>
      </c>
      <c r="H70" s="28" t="s">
        <v>259</v>
      </c>
      <c r="I70" s="28" t="s">
        <v>1</v>
      </c>
      <c r="J70" s="30" t="s">
        <v>92</v>
      </c>
    </row>
    <row r="71" spans="2:10" ht="28.75" hidden="1" customHeight="1" thickBot="1" x14ac:dyDescent="0.25">
      <c r="B71" s="285"/>
      <c r="C71" s="21"/>
      <c r="H71" s="21"/>
      <c r="I71" s="21"/>
      <c r="J71" s="22"/>
    </row>
    <row r="72" spans="2:10" ht="17" hidden="1" thickBot="1" x14ac:dyDescent="0.25">
      <c r="B72" s="285"/>
      <c r="C72" s="72" t="s">
        <v>131</v>
      </c>
      <c r="D72" s="40" t="str">
        <f>$D$5</f>
        <v>StatType</v>
      </c>
      <c r="E72" s="15" t="str">
        <f>IF(VLOOKUP(D72,$D$4:$F$18,2,FALSE)=0,"",VLOOKUP(D72,$D$4:$F$18,2,FALSE))</f>
        <v/>
      </c>
      <c r="F72" s="15" t="str">
        <f>VLOOKUP(D72,$D$4:$F$18,3,FALSE)</f>
        <v>varchar(3)</v>
      </c>
      <c r="G72" s="15">
        <f>VLOOKUP(D72,$D$4:$G$18,4,FALSE)</f>
        <v>3</v>
      </c>
      <c r="H72" s="28" t="s">
        <v>259</v>
      </c>
      <c r="I72" s="28" t="s">
        <v>1</v>
      </c>
      <c r="J72" s="31" t="s">
        <v>4</v>
      </c>
    </row>
    <row r="73" spans="2:10" ht="28.75" hidden="1" customHeight="1" thickBot="1" x14ac:dyDescent="0.25">
      <c r="B73" s="285"/>
      <c r="C73" s="21"/>
      <c r="H73" s="21"/>
      <c r="I73" s="21"/>
      <c r="J73" s="22"/>
    </row>
    <row r="74" spans="2:10" ht="14.5" hidden="1" customHeight="1" thickBot="1" x14ac:dyDescent="0.25">
      <c r="B74" s="285"/>
      <c r="C74" s="72" t="s">
        <v>132</v>
      </c>
      <c r="D74" s="15" t="str">
        <f>$D$7</f>
        <v>Domain</v>
      </c>
      <c r="E74" s="15" t="str">
        <f>IF(VLOOKUP(D74,$D$4:$F$18,2,FALSE)=0,"",VLOOKUP(D74,$D$4:$F$18,2,FALSE))</f>
        <v/>
      </c>
      <c r="F74" s="15" t="str">
        <f>VLOOKUP(D74,$D$4:$F$18,3,FALSE)</f>
        <v>varchar(6)</v>
      </c>
      <c r="G74" s="15">
        <f>VLOOKUP(D74,$D$4:$G$18,4,FALSE)</f>
        <v>6</v>
      </c>
      <c r="H74" s="28" t="s">
        <v>259</v>
      </c>
      <c r="I74" s="28" t="s">
        <v>1</v>
      </c>
      <c r="J74" s="29" t="s">
        <v>89</v>
      </c>
    </row>
    <row r="75" spans="2:10" ht="28.75" hidden="1" customHeight="1" thickBot="1" x14ac:dyDescent="0.25">
      <c r="B75" s="285"/>
      <c r="C75" s="21"/>
      <c r="H75" s="21"/>
      <c r="I75" s="21"/>
      <c r="J75" s="22"/>
    </row>
    <row r="76" spans="2:10" ht="14.5" hidden="1" customHeight="1" thickBot="1" x14ac:dyDescent="0.25">
      <c r="B76" s="285"/>
      <c r="C76" s="72" t="s">
        <v>336</v>
      </c>
      <c r="D76" s="15" t="str">
        <f>$D$8</f>
        <v>OpArea</v>
      </c>
      <c r="E76" s="15" t="str">
        <f>IF(VLOOKUP(D76,$D$4:$F$18,2,FALSE)=0,"",VLOOKUP(D76,$D$4:$F$18,2,FALSE))</f>
        <v/>
      </c>
      <c r="F76" s="15" t="str">
        <f>VLOOKUP(D76,$D$4:$F$18,3,FALSE)</f>
        <v>tinyint</v>
      </c>
      <c r="G76" s="15">
        <f>VLOOKUP(D76,$D$4:$G$18,4,FALSE)</f>
        <v>1</v>
      </c>
      <c r="H76" s="28" t="s">
        <v>259</v>
      </c>
      <c r="I76" s="28" t="s">
        <v>1</v>
      </c>
      <c r="J76" s="31" t="s">
        <v>337</v>
      </c>
    </row>
    <row r="77" spans="2:10" ht="28.75" hidden="1" customHeight="1" thickBot="1" x14ac:dyDescent="0.25">
      <c r="B77" s="285"/>
      <c r="C77" s="21"/>
      <c r="H77" s="21"/>
      <c r="I77" s="21"/>
      <c r="J77" s="22"/>
    </row>
    <row r="78" spans="2:10" ht="17" hidden="1" thickBot="1" x14ac:dyDescent="0.25">
      <c r="B78" s="285"/>
      <c r="C78" s="72" t="s">
        <v>133</v>
      </c>
      <c r="D78" s="15" t="str">
        <f>$D$31</f>
        <v>TollType</v>
      </c>
      <c r="E78" s="15"/>
      <c r="F78" s="15" t="str">
        <f>VLOOKUP(D78,$D$21:$F$38,3,FALSE)</f>
        <v>varchar(6)</v>
      </c>
      <c r="G78" s="15">
        <f>VLOOKUP(D78,$D$21:$G$38,4,FALSE)</f>
        <v>6</v>
      </c>
      <c r="H78" s="28" t="s">
        <v>259</v>
      </c>
      <c r="I78" s="28" t="s">
        <v>1</v>
      </c>
      <c r="J78" s="30" t="s">
        <v>240</v>
      </c>
    </row>
    <row r="79" spans="2:10" ht="28.75" hidden="1" customHeight="1" thickBot="1" x14ac:dyDescent="0.25">
      <c r="B79" s="285"/>
      <c r="C79" s="21"/>
      <c r="H79" s="21"/>
      <c r="I79" s="21"/>
      <c r="J79" s="22"/>
    </row>
    <row r="80" spans="2:10" ht="17" hidden="1" thickBot="1" x14ac:dyDescent="0.25">
      <c r="B80" s="285"/>
      <c r="C80" s="72" t="s">
        <v>134</v>
      </c>
      <c r="D80" s="15" t="str">
        <f>$D$24</f>
        <v>StatNat</v>
      </c>
      <c r="E80" s="15"/>
      <c r="F80" s="15" t="str">
        <f>VLOOKUP(D80,$D$21:$F$38,3,FALSE)</f>
        <v>varchar(6)</v>
      </c>
      <c r="G80" s="15">
        <f>VLOOKUP(D80,$D$21:$G$38,4,FALSE)</f>
        <v>6</v>
      </c>
      <c r="H80" s="28" t="s">
        <v>259</v>
      </c>
      <c r="I80" s="28" t="s">
        <v>1</v>
      </c>
      <c r="J80" s="29" t="s">
        <v>247</v>
      </c>
    </row>
    <row r="81" spans="2:10" ht="28.75" hidden="1" customHeight="1" thickBot="1" x14ac:dyDescent="0.25">
      <c r="B81" s="285"/>
      <c r="C81" s="21"/>
      <c r="H81" s="21"/>
      <c r="I81" s="21"/>
      <c r="J81" s="22"/>
    </row>
    <row r="82" spans="2:10" ht="14.5" hidden="1" customHeight="1" thickBot="1" x14ac:dyDescent="0.25">
      <c r="B82" s="285"/>
      <c r="C82" s="72" t="s">
        <v>135</v>
      </c>
      <c r="D82" s="15" t="str">
        <f>$D$25</f>
        <v>IndCode</v>
      </c>
      <c r="E82" s="15"/>
      <c r="F82" s="15" t="str">
        <f>VLOOKUP(D82,$D$21:$F$38,3,FALSE)</f>
        <v>varchar(6)</v>
      </c>
      <c r="G82" s="15">
        <f>VLOOKUP(D82,$D$21:$G$38,4,FALSE)</f>
        <v>6</v>
      </c>
      <c r="H82" s="28" t="s">
        <v>259</v>
      </c>
      <c r="I82" s="28" t="s">
        <v>1</v>
      </c>
      <c r="J82" s="29" t="s">
        <v>121</v>
      </c>
    </row>
    <row r="83" spans="2:10" ht="28.75" hidden="1" customHeight="1" thickBot="1" x14ac:dyDescent="0.25">
      <c r="B83" s="285"/>
      <c r="C83" s="21"/>
      <c r="H83" s="21"/>
      <c r="I83" s="21"/>
      <c r="J83" s="22"/>
    </row>
    <row r="84" spans="2:10" ht="14.5" hidden="1" customHeight="1" thickBot="1" x14ac:dyDescent="0.25">
      <c r="B84" s="285"/>
      <c r="C84" s="72" t="s">
        <v>136</v>
      </c>
      <c r="D84" s="15" t="str">
        <f>$D$22</f>
        <v>xsi:type</v>
      </c>
      <c r="E84" s="15"/>
      <c r="F84" s="15" t="str">
        <f>VLOOKUP(D84,$D$21:$F$38,3,FALSE)</f>
        <v>varchar(4)</v>
      </c>
      <c r="G84" s="15">
        <f>VLOOKUP(D84,$D$21:$G$38,4,FALSE)</f>
        <v>4</v>
      </c>
      <c r="H84" s="28" t="s">
        <v>259</v>
      </c>
      <c r="I84" s="28" t="s">
        <v>1</v>
      </c>
      <c r="J84" s="29" t="s">
        <v>318</v>
      </c>
    </row>
    <row r="85" spans="2:10" ht="28.75" hidden="1" customHeight="1" thickBot="1" x14ac:dyDescent="0.25">
      <c r="B85" s="285"/>
    </row>
    <row r="86" spans="2:10" ht="14.5" hidden="1" customHeight="1" x14ac:dyDescent="0.2">
      <c r="B86" s="285"/>
      <c r="C86" s="281" t="s">
        <v>254</v>
      </c>
      <c r="D86" s="11" t="str">
        <f>$D$33</f>
        <v>AcqCodes</v>
      </c>
      <c r="E86" s="11" t="str">
        <f>IF(VLOOKUP(D86,$D$21:$F$38,2,FALSE)=0,"",VLOOKUP(D86,$D$21:$F$38,2,FALSE))</f>
        <v/>
      </c>
      <c r="F86" s="11" t="str">
        <f>VLOOKUP(D86,$D$21:$F$38,3,FALSE)</f>
        <v>char(2)</v>
      </c>
      <c r="G86" s="11">
        <f>VLOOKUP(D86,$D$21:$G$38,4,FALSE)</f>
        <v>2</v>
      </c>
      <c r="H86" s="32" t="s">
        <v>259</v>
      </c>
      <c r="I86" s="24"/>
      <c r="J86" s="63" t="s">
        <v>137</v>
      </c>
    </row>
    <row r="87" spans="2:10" ht="14.5" hidden="1" customHeight="1" x14ac:dyDescent="0.2">
      <c r="B87" s="285"/>
      <c r="C87" s="282"/>
      <c r="D87" s="12" t="str">
        <f>$D$32</f>
        <v>AcqCase</v>
      </c>
      <c r="E87" s="12" t="str">
        <f>IF(VLOOKUP(D87,$D$21:$F$38,2,FALSE)=0,"",VLOOKUP(D87,$D$21:$F$38,2,FALSE))</f>
        <v/>
      </c>
      <c r="F87" s="12" t="str">
        <f>VLOOKUP(D87,$D$21:$F$38,3,FALSE)</f>
        <v>varchar(1)</v>
      </c>
      <c r="G87" s="12">
        <f>VLOOKUP(D87,$D$21:$G$38,4,FALSE)</f>
        <v>1</v>
      </c>
      <c r="H87" s="33" t="s">
        <v>259</v>
      </c>
      <c r="I87" s="16"/>
      <c r="J87" s="18" t="s">
        <v>92</v>
      </c>
    </row>
    <row r="88" spans="2:10" ht="16" hidden="1" thickBot="1" x14ac:dyDescent="0.25">
      <c r="B88" s="285"/>
      <c r="C88" s="283"/>
      <c r="D88" s="14" t="str">
        <f>$D$31</f>
        <v>TollType</v>
      </c>
      <c r="E88" s="14" t="str">
        <f>IF(VLOOKUP(D88,$D$21:$F$38,2,FALSE)=0,"",VLOOKUP(D88,$D$21:$F$38,2,FALSE))</f>
        <v/>
      </c>
      <c r="F88" s="14" t="str">
        <f>VLOOKUP(D88,$D$21:$F$38,3,FALSE)</f>
        <v>varchar(6)</v>
      </c>
      <c r="G88" s="14">
        <f>VLOOKUP(D88,$D$21:$G$38,4,FALSE)</f>
        <v>6</v>
      </c>
      <c r="H88" s="36" t="s">
        <v>259</v>
      </c>
      <c r="I88" s="26"/>
      <c r="J88" s="64" t="s">
        <v>240</v>
      </c>
    </row>
    <row r="89" spans="2:10" ht="28.75" hidden="1" customHeight="1" thickBot="1" x14ac:dyDescent="0.25">
      <c r="B89" s="285"/>
    </row>
    <row r="90" spans="2:10" ht="14.5" hidden="1" customHeight="1" x14ac:dyDescent="0.2">
      <c r="B90" s="285"/>
      <c r="C90" s="289" t="s">
        <v>256</v>
      </c>
      <c r="D90" s="108" t="str">
        <f>$D$25</f>
        <v>IndCode</v>
      </c>
      <c r="E90" s="11" t="str">
        <f>IF(VLOOKUP(D90,$D$21:$F$38,2,FALSE)=0,"",VLOOKUP(D90,$D$21:$F$38,2,FALSE))</f>
        <v/>
      </c>
      <c r="F90" s="11" t="str">
        <f>VLOOKUP(D90,$D$21:$F$38,3,FALSE)</f>
        <v>varchar(6)</v>
      </c>
      <c r="G90" s="11">
        <f>VLOOKUP(D90,$D$21:$G$38,4,FALSE)</f>
        <v>6</v>
      </c>
      <c r="H90" s="32" t="s">
        <v>259</v>
      </c>
      <c r="I90" s="32"/>
      <c r="J90" s="63" t="s">
        <v>121</v>
      </c>
    </row>
    <row r="91" spans="2:10" hidden="1" x14ac:dyDescent="0.2">
      <c r="B91" s="285"/>
      <c r="C91" s="290"/>
      <c r="D91" s="109" t="str">
        <f>$D$24</f>
        <v>StatNat</v>
      </c>
      <c r="E91" s="12" t="str">
        <f>IF(VLOOKUP(D91,$D$21:$F$38,2,FALSE)=0,"",VLOOKUP(D91,$D$21:$F$38,2,FALSE))</f>
        <v/>
      </c>
      <c r="F91" s="12" t="str">
        <f>VLOOKUP(D91,$D$21:$F$38,3,FALSE)</f>
        <v>varchar(6)</v>
      </c>
      <c r="G91" s="12">
        <f>VLOOKUP(D91,$D$21:$G$38,4,FALSE)</f>
        <v>6</v>
      </c>
      <c r="H91" s="33" t="s">
        <v>259</v>
      </c>
      <c r="I91" s="33"/>
      <c r="J91" s="17" t="s">
        <v>247</v>
      </c>
    </row>
    <row r="92" spans="2:10" hidden="1" x14ac:dyDescent="0.2">
      <c r="B92" s="285"/>
      <c r="C92" s="290"/>
      <c r="D92" s="110" t="str">
        <f>$D$22</f>
        <v>xsi:type</v>
      </c>
      <c r="E92" s="13" t="str">
        <f>IF(VLOOKUP(D92,$D$21:$F$38,2,FALSE)=0,"",VLOOKUP(D92,$D$21:$F$38,2,FALSE))</f>
        <v/>
      </c>
      <c r="F92" s="13" t="str">
        <f>VLOOKUP(D92,$D$21:$F$38,3,FALSE)</f>
        <v>varchar(4)</v>
      </c>
      <c r="G92" s="13">
        <f>VLOOKUP(D92,$D$21:$G$38,4,FALSE)</f>
        <v>4</v>
      </c>
      <c r="H92" s="34" t="s">
        <v>259</v>
      </c>
      <c r="I92" s="34"/>
      <c r="J92" s="25" t="s">
        <v>318</v>
      </c>
    </row>
    <row r="93" spans="2:10" hidden="1" x14ac:dyDescent="0.2">
      <c r="B93" s="285"/>
      <c r="C93" s="290"/>
      <c r="D93" s="109" t="str">
        <f>$D$5</f>
        <v>StatType</v>
      </c>
      <c r="E93" s="12" t="str">
        <f>IF(VLOOKUP(D93,$D$4:$F$18,2,FALSE)=0,"",VLOOKUP(D93,$D$4:$F$18,2,FALSE))</f>
        <v/>
      </c>
      <c r="F93" s="12" t="str">
        <f>VLOOKUP(D93,$D$4:$F$18,3,FALSE)</f>
        <v>varchar(3)</v>
      </c>
      <c r="G93" s="12">
        <f>VLOOKUP(D93,$D$4:$G$18,4,FALSE)</f>
        <v>3</v>
      </c>
      <c r="H93" s="33" t="s">
        <v>259</v>
      </c>
      <c r="I93" s="33"/>
      <c r="J93" s="23" t="s">
        <v>4</v>
      </c>
    </row>
    <row r="94" spans="2:10" hidden="1" x14ac:dyDescent="0.2">
      <c r="B94" s="285"/>
      <c r="C94" s="290"/>
      <c r="D94" s="110" t="str">
        <f>$D$7</f>
        <v>Domain</v>
      </c>
      <c r="E94" s="13" t="str">
        <f>IF(VLOOKUP(D94,$D$4:$F$18,2,FALSE)=0,"",VLOOKUP(D94,$D$4:$F$18,2,FALSE))</f>
        <v/>
      </c>
      <c r="F94" s="13" t="str">
        <f>VLOOKUP(D94,$D$4:$F$18,3,FALSE)</f>
        <v>varchar(6)</v>
      </c>
      <c r="G94" s="13">
        <f>VLOOKUP(D94,$D$4:$G$18,4,FALSE)</f>
        <v>6</v>
      </c>
      <c r="H94" s="34" t="s">
        <v>259</v>
      </c>
      <c r="I94" s="34"/>
      <c r="J94" s="25" t="s">
        <v>89</v>
      </c>
    </row>
    <row r="95" spans="2:10" hidden="1" x14ac:dyDescent="0.2">
      <c r="B95" s="285"/>
      <c r="C95" s="290"/>
      <c r="D95" s="109" t="str">
        <f>$D$8</f>
        <v>OpArea</v>
      </c>
      <c r="E95" s="12" t="str">
        <f>IF(VLOOKUP(D95,$D$4:$F$18,2,FALSE)=0,"",VLOOKUP(D95,$D$4:$F$18,2,FALSE))</f>
        <v/>
      </c>
      <c r="F95" s="12" t="str">
        <f>VLOOKUP(D95,$D$4:$F$18,3,FALSE)</f>
        <v>tinyint</v>
      </c>
      <c r="G95" s="12">
        <f>VLOOKUP(D95,$D$4:$G$18,4,FALSE)</f>
        <v>1</v>
      </c>
      <c r="H95" s="33" t="s">
        <v>259</v>
      </c>
      <c r="I95" s="33"/>
      <c r="J95" s="17" t="s">
        <v>334</v>
      </c>
    </row>
    <row r="96" spans="2:10" ht="16" hidden="1" thickBot="1" x14ac:dyDescent="0.25">
      <c r="B96" s="285"/>
      <c r="C96" s="291"/>
      <c r="D96" s="119" t="str">
        <f>$D$16</f>
        <v>AbsenceWarning</v>
      </c>
      <c r="E96" s="14" t="str">
        <f>IF(VLOOKUP(D96,$D$16:$F$18,2,FALSE)=0,"",VLOOKUP(D96,$D$16:$F$18,2,FALSE))</f>
        <v/>
      </c>
      <c r="F96" s="14" t="str">
        <f>VLOOKUP(D96,$D$4:$F$18,3,FALSE)</f>
        <v>varchar(1)</v>
      </c>
      <c r="G96" s="14">
        <f>VLOOKUP(D96,$D$4:$G$18,4,FALSE)</f>
        <v>1</v>
      </c>
      <c r="H96" s="36" t="s">
        <v>1</v>
      </c>
      <c r="I96" s="36"/>
      <c r="J96" s="27" t="s">
        <v>331</v>
      </c>
    </row>
    <row r="97" spans="2:10" ht="28.75" hidden="1" customHeight="1" thickBot="1" x14ac:dyDescent="0.25">
      <c r="B97" s="285"/>
    </row>
    <row r="98" spans="2:10" hidden="1" x14ac:dyDescent="0.2">
      <c r="B98" s="285"/>
      <c r="C98" s="287" t="s">
        <v>258</v>
      </c>
      <c r="D98" s="11" t="str">
        <f>'Tables SQL'!$D$25</f>
        <v>IndCode</v>
      </c>
      <c r="E98" s="11" t="str">
        <f>IF(VLOOKUP(D98,$D$21:$F$38,2,FALSE)=0,"",VLOOKUP(D98,$D$21:$F$38,2,FALSE))</f>
        <v/>
      </c>
      <c r="F98" s="11" t="str">
        <f>VLOOKUP(D98,$D$21:$F$38,3,FALSE)</f>
        <v>varchar(6)</v>
      </c>
      <c r="G98" s="11">
        <f>VLOOKUP(D98,$D$21:$G$38,4,FALSE)</f>
        <v>6</v>
      </c>
      <c r="H98" s="32" t="s">
        <v>259</v>
      </c>
      <c r="I98" s="32"/>
      <c r="J98" s="63" t="s">
        <v>121</v>
      </c>
    </row>
    <row r="99" spans="2:10" ht="16" hidden="1" thickBot="1" x14ac:dyDescent="0.25">
      <c r="B99" s="285"/>
      <c r="C99" s="288"/>
      <c r="D99" s="50" t="str">
        <f>$D$31</f>
        <v>TollType</v>
      </c>
      <c r="E99" s="50" t="str">
        <f>IF(VLOOKUP(D99,$D$21:$F$38,2,FALSE)=0,"",VLOOKUP(D99,$D$21:$F$38,2,FALSE))</f>
        <v/>
      </c>
      <c r="F99" s="50" t="str">
        <f>VLOOKUP(D99,$D$21:$F$38,3,FALSE)</f>
        <v>varchar(6)</v>
      </c>
      <c r="G99" s="50">
        <f>VLOOKUP(D99,$D$21:$G$38,4,FALSE)</f>
        <v>6</v>
      </c>
      <c r="H99" s="35" t="s">
        <v>259</v>
      </c>
      <c r="I99" s="19"/>
      <c r="J99" s="80" t="s">
        <v>240</v>
      </c>
    </row>
    <row r="100" spans="2:10" ht="28.75" hidden="1" customHeight="1" thickBot="1" x14ac:dyDescent="0.25">
      <c r="B100" s="285"/>
    </row>
    <row r="101" spans="2:10" ht="14.5" hidden="1" customHeight="1" x14ac:dyDescent="0.2">
      <c r="B101" s="285"/>
      <c r="C101" s="281" t="s">
        <v>195</v>
      </c>
      <c r="D101" s="11" t="str">
        <f>'Tables SQL'!$D$22</f>
        <v>xsi:type</v>
      </c>
      <c r="E101" s="11" t="str">
        <f>IF(VLOOKUP(D101,$D$21:$F$38,2,FALSE)=0,"",VLOOKUP(D101,$D$21:$F$38,2,FALSE))</f>
        <v/>
      </c>
      <c r="F101" s="11" t="str">
        <f>VLOOKUP(D101,$D$21:$F$38,3,FALSE)</f>
        <v>varchar(4)</v>
      </c>
      <c r="G101" s="11">
        <f>VLOOKUP(D101,$D$21:$G$38,4,FALSE)</f>
        <v>4</v>
      </c>
      <c r="H101" s="32" t="s">
        <v>259</v>
      </c>
      <c r="I101" s="32"/>
      <c r="J101" s="63" t="s">
        <v>318</v>
      </c>
    </row>
    <row r="102" spans="2:10" ht="14.5" hidden="1" customHeight="1" x14ac:dyDescent="0.2">
      <c r="B102" s="285"/>
      <c r="C102" s="282"/>
      <c r="D102" s="12" t="str">
        <f>'Tables SQL'!$D$26</f>
        <v>TcId</v>
      </c>
      <c r="E102" s="12"/>
      <c r="F102" s="38" t="s">
        <v>191</v>
      </c>
      <c r="G102" s="38">
        <v>1</v>
      </c>
      <c r="H102" s="33" t="s">
        <v>1</v>
      </c>
      <c r="I102" s="33"/>
      <c r="J102" s="23" t="s">
        <v>233</v>
      </c>
    </row>
    <row r="103" spans="2:10" hidden="1" x14ac:dyDescent="0.2">
      <c r="B103" s="285"/>
      <c r="C103" s="282"/>
      <c r="D103" s="13" t="str">
        <f>'Tables SQL'!$D$27</f>
        <v>TspId</v>
      </c>
      <c r="E103" s="13"/>
      <c r="F103" s="13" t="str">
        <f>$F$102</f>
        <v>bit</v>
      </c>
      <c r="G103" s="13">
        <v>1</v>
      </c>
      <c r="H103" s="67" t="s">
        <v>1</v>
      </c>
      <c r="I103" s="67"/>
      <c r="J103" s="49" t="s">
        <v>233</v>
      </c>
    </row>
    <row r="104" spans="2:10" hidden="1" x14ac:dyDescent="0.2">
      <c r="B104" s="285"/>
      <c r="C104" s="282"/>
      <c r="D104" s="12" t="str">
        <f>'Tables SQL'!$D$28</f>
        <v>TocCvProd</v>
      </c>
      <c r="E104" s="12"/>
      <c r="F104" s="12" t="str">
        <f t="shared" ref="F104:F109" si="3">$F$102</f>
        <v>bit</v>
      </c>
      <c r="G104" s="12">
        <v>1</v>
      </c>
      <c r="H104" s="65" t="s">
        <v>1</v>
      </c>
      <c r="I104" s="65"/>
      <c r="J104" s="23" t="s">
        <v>233</v>
      </c>
    </row>
    <row r="105" spans="2:10" hidden="1" x14ac:dyDescent="0.2">
      <c r="B105" s="285"/>
      <c r="C105" s="282"/>
      <c r="D105" s="13" t="str">
        <f>'Tables SQL'!$D$29</f>
        <v>ObeModel</v>
      </c>
      <c r="E105" s="13"/>
      <c r="F105" s="13" t="str">
        <f t="shared" si="3"/>
        <v>bit</v>
      </c>
      <c r="G105" s="13">
        <v>1</v>
      </c>
      <c r="H105" s="67" t="s">
        <v>1</v>
      </c>
      <c r="I105" s="67"/>
      <c r="J105" s="49" t="s">
        <v>233</v>
      </c>
    </row>
    <row r="106" spans="2:10" hidden="1" x14ac:dyDescent="0.2">
      <c r="B106" s="285"/>
      <c r="C106" s="282"/>
      <c r="D106" s="12" t="str">
        <f>'Tables SQL'!$D$30</f>
        <v>ObeVersion</v>
      </c>
      <c r="E106" s="12"/>
      <c r="F106" s="12" t="str">
        <f t="shared" si="3"/>
        <v>bit</v>
      </c>
      <c r="G106" s="12">
        <v>1</v>
      </c>
      <c r="H106" s="65" t="s">
        <v>1</v>
      </c>
      <c r="I106" s="65"/>
      <c r="J106" s="23" t="s">
        <v>233</v>
      </c>
    </row>
    <row r="107" spans="2:10" hidden="1" x14ac:dyDescent="0.2">
      <c r="B107" s="285"/>
      <c r="C107" s="282"/>
      <c r="D107" s="13" t="str">
        <f>'Tables SQL'!$D$31</f>
        <v>TollType</v>
      </c>
      <c r="E107" s="13"/>
      <c r="F107" s="13" t="str">
        <f t="shared" si="3"/>
        <v>bit</v>
      </c>
      <c r="G107" s="13">
        <v>1</v>
      </c>
      <c r="H107" s="67" t="s">
        <v>1</v>
      </c>
      <c r="I107" s="67"/>
      <c r="J107" s="49" t="s">
        <v>233</v>
      </c>
    </row>
    <row r="108" spans="2:10" hidden="1" x14ac:dyDescent="0.2">
      <c r="B108" s="285"/>
      <c r="C108" s="282"/>
      <c r="D108" s="12" t="str">
        <f>'Tables SQL'!$D$32</f>
        <v>AcqCase</v>
      </c>
      <c r="E108" s="12"/>
      <c r="F108" s="12" t="str">
        <f t="shared" si="3"/>
        <v>bit</v>
      </c>
      <c r="G108" s="12">
        <v>1</v>
      </c>
      <c r="H108" s="65" t="s">
        <v>1</v>
      </c>
      <c r="I108" s="65"/>
      <c r="J108" s="23" t="s">
        <v>233</v>
      </c>
    </row>
    <row r="109" spans="2:10" ht="16" hidden="1" thickBot="1" x14ac:dyDescent="0.25">
      <c r="B109" s="285"/>
      <c r="C109" s="283"/>
      <c r="D109" s="14" t="str">
        <f>'Tables SQL'!$D$33</f>
        <v>AcqCodes</v>
      </c>
      <c r="E109" s="14"/>
      <c r="F109" s="14" t="str">
        <f t="shared" si="3"/>
        <v>bit</v>
      </c>
      <c r="G109" s="14">
        <v>1</v>
      </c>
      <c r="H109" s="68" t="s">
        <v>1</v>
      </c>
      <c r="I109" s="68"/>
      <c r="J109" s="69" t="s">
        <v>233</v>
      </c>
    </row>
    <row r="110" spans="2:10" ht="28.75" hidden="1" customHeight="1" thickBot="1" x14ac:dyDescent="0.25">
      <c r="B110" s="285"/>
    </row>
    <row r="111" spans="2:10" ht="14.5" hidden="1" customHeight="1" x14ac:dyDescent="0.2">
      <c r="B111" s="285"/>
      <c r="C111" s="281" t="s">
        <v>232</v>
      </c>
      <c r="D111" s="11" t="s">
        <v>198</v>
      </c>
      <c r="E111" s="11" t="str">
        <f>$E$6</f>
        <v>9(3).9(5)</v>
      </c>
      <c r="F111" s="11" t="str">
        <f>$F$6</f>
        <v>char(9)</v>
      </c>
      <c r="G111" s="11">
        <f>$G$6</f>
        <v>9</v>
      </c>
      <c r="H111" s="32" t="s">
        <v>259</v>
      </c>
      <c r="I111" s="32"/>
      <c r="J111" s="63" t="s">
        <v>235</v>
      </c>
    </row>
    <row r="112" spans="2:10" ht="14.5" hidden="1" customHeight="1" x14ac:dyDescent="0.2">
      <c r="B112" s="285"/>
      <c r="C112" s="282"/>
      <c r="D112" s="12" t="s">
        <v>199</v>
      </c>
      <c r="E112" s="12"/>
      <c r="F112" s="12" t="str">
        <f>$F$5</f>
        <v>varchar(3)</v>
      </c>
      <c r="G112" s="12">
        <f>$G$5</f>
        <v>3</v>
      </c>
      <c r="H112" s="33" t="s">
        <v>259</v>
      </c>
      <c r="I112" s="33"/>
      <c r="J112" s="23" t="s">
        <v>236</v>
      </c>
    </row>
    <row r="113" spans="2:10" ht="16" hidden="1" thickBot="1" x14ac:dyDescent="0.25">
      <c r="B113" s="285"/>
      <c r="C113" s="283"/>
      <c r="D113" s="14" t="str">
        <f>$D$7</f>
        <v>Domain</v>
      </c>
      <c r="E113" s="14" t="str">
        <f>IF(VLOOKUP(D113,$D$4:$F$18,2,FALSE)=0,"",VLOOKUP(D113,$D$4:$F$18,2,FALSE))</f>
        <v/>
      </c>
      <c r="F113" s="14" t="str">
        <f>VLOOKUP(D113,$D$4:$F$18,3,FALSE)</f>
        <v>varchar(6)</v>
      </c>
      <c r="G113" s="14">
        <f>VLOOKUP(D113,$D$4:$G$18,4,FALSE)</f>
        <v>6</v>
      </c>
      <c r="H113" s="36" t="s">
        <v>259</v>
      </c>
      <c r="I113" s="68"/>
      <c r="J113" s="27" t="s">
        <v>89</v>
      </c>
    </row>
    <row r="114" spans="2:10" ht="28.75" hidden="1" customHeight="1" thickBot="1" x14ac:dyDescent="0.25">
      <c r="B114" s="285"/>
    </row>
    <row r="115" spans="2:10" hidden="1" x14ac:dyDescent="0.2">
      <c r="B115" s="285"/>
      <c r="C115" s="287" t="s">
        <v>230</v>
      </c>
      <c r="D115" s="11" t="str">
        <f>$D$29</f>
        <v>ObeModel</v>
      </c>
      <c r="E115" s="11" t="str">
        <f>IF(VLOOKUP(D115,$D$21:$F$38,2,FALSE)=0,"",VLOOKUP(D115,$D$21:$F$38,2,FALSE))</f>
        <v>9(5).9(5)</v>
      </c>
      <c r="F115" s="11" t="str">
        <f>VLOOKUP(D115,$D$21:$F$38,3,FALSE)</f>
        <v>char(11)</v>
      </c>
      <c r="G115" s="11">
        <f>VLOOKUP(D115,$D$21:$G$38,4,FALSE)</f>
        <v>11</v>
      </c>
      <c r="H115" s="125" t="s">
        <v>1</v>
      </c>
      <c r="I115" s="71"/>
      <c r="J115" s="129" t="s">
        <v>598</v>
      </c>
    </row>
    <row r="116" spans="2:10" ht="16" hidden="1" thickBot="1" x14ac:dyDescent="0.25">
      <c r="B116" s="285"/>
      <c r="C116" s="288"/>
      <c r="D116" s="50" t="str">
        <f>$D$30</f>
        <v>ObeVersion</v>
      </c>
      <c r="E116" s="50" t="str">
        <f>IF(VLOOKUP(D116,$D$21:$F$38,2,FALSE)=0,"",VLOOKUP(D116,$D$21:$F$38,2,FALSE))</f>
        <v>9(2).9(2).9(2)</v>
      </c>
      <c r="F116" s="50" t="str">
        <f>VLOOKUP(D116,$D$21:$F$38,3,FALSE)</f>
        <v>char(8)</v>
      </c>
      <c r="G116" s="50">
        <f>VLOOKUP(D116,$D$21:$G$38,4,FALSE)</f>
        <v>8</v>
      </c>
      <c r="H116" s="70"/>
      <c r="I116" s="70"/>
      <c r="J116" s="20" t="s">
        <v>122</v>
      </c>
    </row>
    <row r="117" spans="2:10" ht="28.75" hidden="1" customHeight="1" thickBot="1" x14ac:dyDescent="0.25">
      <c r="B117" s="285"/>
    </row>
    <row r="118" spans="2:10" ht="14.5" hidden="1" customHeight="1" x14ac:dyDescent="0.2">
      <c r="B118" s="285"/>
      <c r="C118" s="281" t="s">
        <v>231</v>
      </c>
      <c r="D118" s="11" t="str">
        <f>'Tables SQL'!$D$27</f>
        <v>TspId</v>
      </c>
      <c r="E118" s="11" t="str">
        <f>IF(VLOOKUP(D118,$D$21:$F$38,2,FALSE)=0,"",VLOOKUP(D118,$D$21:$F$38,2,FALSE))</f>
        <v>9(3).9(5)</v>
      </c>
      <c r="F118" s="11" t="str">
        <f>VLOOKUP(D118,$D$21:$F$38,3,FALSE)</f>
        <v>char(9)</v>
      </c>
      <c r="G118" s="11">
        <f>VLOOKUP(D118,$D$21:$G$38,4,FALSE)</f>
        <v>9</v>
      </c>
      <c r="H118" s="126" t="s">
        <v>1</v>
      </c>
      <c r="I118" s="32"/>
      <c r="J118" s="63" t="s">
        <v>157</v>
      </c>
    </row>
    <row r="119" spans="2:10" ht="14.5" hidden="1" customHeight="1" x14ac:dyDescent="0.2">
      <c r="B119" s="285"/>
      <c r="C119" s="282"/>
      <c r="D119" s="12" t="str">
        <f>'Tables SQL'!$D$28</f>
        <v>TocCvProd</v>
      </c>
      <c r="E119" s="12" t="str">
        <f>IF(VLOOKUP(D119,$D$21:$F$38,2,FALSE)=0,"",VLOOKUP(D119,$D$21:$F$38,2,FALSE))</f>
        <v>9(5).9(3) ou 9(5)</v>
      </c>
      <c r="F119" s="12" t="str">
        <f>VLOOKUP(D119,$D$21:$F$38,3,FALSE)</f>
        <v>varchar(9)</v>
      </c>
      <c r="G119" s="12">
        <f>VLOOKUP(D119,$D$21:$G$38,4,FALSE)</f>
        <v>9</v>
      </c>
      <c r="H119" s="127" t="s">
        <v>1</v>
      </c>
      <c r="I119" s="33"/>
      <c r="J119" s="17" t="s">
        <v>155</v>
      </c>
    </row>
    <row r="120" spans="2:10" ht="14.5" hidden="1" customHeight="1" x14ac:dyDescent="0.2">
      <c r="B120" s="285"/>
      <c r="C120" s="282"/>
      <c r="D120" s="13" t="str">
        <f>$D$7</f>
        <v>Domain</v>
      </c>
      <c r="E120" s="13" t="str">
        <f>IF(VLOOKUP(D120,$D$4:$F$18,2,FALSE)=0,"",VLOOKUP(D120,$D$4:$F$18,2,FALSE))</f>
        <v/>
      </c>
      <c r="F120" s="13" t="str">
        <f>VLOOKUP(D120,$D$4:$F$18,3,FALSE)</f>
        <v>varchar(6)</v>
      </c>
      <c r="G120" s="13">
        <f>VLOOKUP(D120,$D$4:$G$18,4,FALSE)</f>
        <v>6</v>
      </c>
      <c r="H120" s="128" t="s">
        <v>1</v>
      </c>
      <c r="I120" s="34"/>
      <c r="J120" s="25" t="s">
        <v>89</v>
      </c>
    </row>
    <row r="121" spans="2:10" hidden="1" x14ac:dyDescent="0.2">
      <c r="B121" s="285"/>
      <c r="C121" s="282"/>
      <c r="D121" s="12" t="str">
        <f>$D$29</f>
        <v>ObeModel</v>
      </c>
      <c r="E121" s="12" t="str">
        <f>IF(VLOOKUP(D121,$D$21:$F$38,2,FALSE)=0,"",VLOOKUP(D121,$D$21:$F$38,2,FALSE))</f>
        <v>9(5).9(5)</v>
      </c>
      <c r="F121" s="12" t="str">
        <f>VLOOKUP(D121,$D$21:$F$38,3,FALSE)</f>
        <v>char(11)</v>
      </c>
      <c r="G121" s="12">
        <f>VLOOKUP(D121,$D$21:$G$38,4,FALSE)</f>
        <v>11</v>
      </c>
      <c r="H121" s="33"/>
      <c r="I121" s="65"/>
      <c r="J121" s="66" t="s">
        <v>237</v>
      </c>
    </row>
    <row r="122" spans="2:10" ht="16" hidden="1" thickBot="1" x14ac:dyDescent="0.25">
      <c r="B122" s="285"/>
      <c r="C122" s="283"/>
      <c r="D122" s="14" t="str">
        <f>$D$30</f>
        <v>ObeVersion</v>
      </c>
      <c r="E122" s="14" t="str">
        <f>IF(VLOOKUP(D122,$D$21:$F$38,2,FALSE)=0,"",VLOOKUP(D122,$D$21:$F$38,2,FALSE))</f>
        <v>9(2).9(2).9(2)</v>
      </c>
      <c r="F122" s="14" t="str">
        <f>VLOOKUP(D122,$D$21:$F$38,3,FALSE)</f>
        <v>char(8)</v>
      </c>
      <c r="G122" s="14">
        <f>VLOOKUP(D122,$D$21:$G$38,4,FALSE)</f>
        <v>8</v>
      </c>
      <c r="H122" s="36"/>
      <c r="I122" s="68"/>
      <c r="J122" s="27" t="s">
        <v>122</v>
      </c>
    </row>
    <row r="123" spans="2:10" ht="28.75" hidden="1" customHeight="1" thickBot="1" x14ac:dyDescent="0.25">
      <c r="B123" s="285"/>
    </row>
    <row r="124" spans="2:10" ht="14.5" hidden="1" customHeight="1" x14ac:dyDescent="0.2">
      <c r="B124" s="285"/>
      <c r="C124" s="281" t="s">
        <v>279</v>
      </c>
      <c r="D124" s="37" t="s">
        <v>282</v>
      </c>
      <c r="E124" s="37"/>
      <c r="F124" s="37" t="s">
        <v>194</v>
      </c>
      <c r="G124" s="37">
        <v>2</v>
      </c>
      <c r="H124" s="32" t="s">
        <v>259</v>
      </c>
      <c r="I124" s="32"/>
      <c r="J124" s="63" t="s">
        <v>284</v>
      </c>
    </row>
    <row r="125" spans="2:10" ht="14.5" hidden="1" customHeight="1" x14ac:dyDescent="0.2">
      <c r="B125" s="285"/>
      <c r="C125" s="282"/>
      <c r="D125" s="38" t="s">
        <v>280</v>
      </c>
      <c r="E125" s="38"/>
      <c r="F125" s="38" t="s">
        <v>299</v>
      </c>
      <c r="G125" s="38">
        <v>1</v>
      </c>
      <c r="H125" s="33" t="s">
        <v>259</v>
      </c>
      <c r="I125" s="33"/>
      <c r="J125" s="23" t="s">
        <v>322</v>
      </c>
    </row>
    <row r="126" spans="2:10" ht="14.5" hidden="1" customHeight="1" x14ac:dyDescent="0.2">
      <c r="B126" s="285"/>
      <c r="C126" s="282"/>
      <c r="D126" s="39" t="s">
        <v>292</v>
      </c>
      <c r="E126" s="39"/>
      <c r="F126" s="39" t="s">
        <v>293</v>
      </c>
      <c r="G126" s="39">
        <v>30</v>
      </c>
      <c r="H126" s="34"/>
      <c r="I126" s="34"/>
      <c r="J126" s="25" t="s">
        <v>294</v>
      </c>
    </row>
    <row r="127" spans="2:10" ht="16" hidden="1" thickBot="1" x14ac:dyDescent="0.25">
      <c r="B127" s="286"/>
      <c r="C127" s="283"/>
      <c r="D127" s="92" t="s">
        <v>283</v>
      </c>
      <c r="E127" s="92"/>
      <c r="F127" s="92" t="s">
        <v>281</v>
      </c>
      <c r="G127" s="92">
        <v>256</v>
      </c>
      <c r="H127" s="35" t="s">
        <v>1</v>
      </c>
      <c r="I127" s="35"/>
      <c r="J127" s="20" t="s">
        <v>285</v>
      </c>
    </row>
  </sheetData>
  <sheetProtection sheet="1" objects="1" scenarios="1"/>
  <mergeCells count="25">
    <mergeCell ref="B66:F66"/>
    <mergeCell ref="B63:F63"/>
    <mergeCell ref="B64:F64"/>
    <mergeCell ref="C124:C127"/>
    <mergeCell ref="B68:B127"/>
    <mergeCell ref="C118:C122"/>
    <mergeCell ref="C115:C116"/>
    <mergeCell ref="C98:C99"/>
    <mergeCell ref="C101:C109"/>
    <mergeCell ref="C111:C113"/>
    <mergeCell ref="C86:C88"/>
    <mergeCell ref="C90:C96"/>
    <mergeCell ref="B65:F65"/>
    <mergeCell ref="C4:C11"/>
    <mergeCell ref="B4:B18"/>
    <mergeCell ref="B21:B39"/>
    <mergeCell ref="C21:C29"/>
    <mergeCell ref="C31:C39"/>
    <mergeCell ref="B56:B59"/>
    <mergeCell ref="C57:C59"/>
    <mergeCell ref="B62:F62"/>
    <mergeCell ref="B42:B53"/>
    <mergeCell ref="C13:C18"/>
    <mergeCell ref="C42:C47"/>
    <mergeCell ref="C49:C53"/>
  </mergeCells>
  <pageMargins left="0.7" right="0.7" top="0.75" bottom="0.75" header="0.3" footer="0.3"/>
  <pageSetup paperSize="9" orientation="portrait" horizontalDpi="0" verticalDpi="0" r:id="rId1"/>
  <ignoredErrors>
    <ignoredError sqref="E59" unlockedFormula="1"/>
    <ignoredError sqref="E120:G1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5610D-E691-4734-9268-819D601ABEC6}">
  <sheetPr codeName="Feuil2">
    <tabColor rgb="FFFFFF00"/>
  </sheetPr>
  <dimension ref="B1:K322"/>
  <sheetViews>
    <sheetView zoomScaleNormal="100" workbookViewId="0">
      <pane ySplit="2" topLeftCell="A3" activePane="bottomLeft" state="frozen"/>
      <selection pane="bottomLeft" activeCell="I292" sqref="I292"/>
    </sheetView>
  </sheetViews>
  <sheetFormatPr baseColWidth="10" defaultColWidth="11.5" defaultRowHeight="15" x14ac:dyDescent="0.2"/>
  <cols>
    <col min="1" max="1" width="2.83203125" style="147" customWidth="1"/>
    <col min="2" max="3" width="5.1640625" style="212" customWidth="1"/>
    <col min="4" max="4" width="20.5" style="147" bestFit="1" customWidth="1"/>
    <col min="5" max="7" width="15.83203125" style="151" customWidth="1"/>
    <col min="8" max="8" width="11.83203125" style="151" customWidth="1"/>
    <col min="9" max="9" width="13.5" style="120" bestFit="1" customWidth="1"/>
    <col min="10" max="10" width="12.83203125" style="120" customWidth="1"/>
    <col min="11" max="11" width="106.6640625" style="159" bestFit="1" customWidth="1"/>
    <col min="12" max="16384" width="11.5" style="147"/>
  </cols>
  <sheetData>
    <row r="1" spans="2:11" ht="14.5" customHeight="1" thickBot="1" x14ac:dyDescent="0.25"/>
    <row r="2" spans="2:11" ht="14.5" customHeight="1" thickBot="1" x14ac:dyDescent="0.25">
      <c r="B2" s="304" t="s">
        <v>316</v>
      </c>
      <c r="C2" s="305"/>
      <c r="D2" s="148" t="s">
        <v>93</v>
      </c>
      <c r="E2" s="152" t="s">
        <v>0</v>
      </c>
      <c r="F2" s="152" t="s">
        <v>151</v>
      </c>
      <c r="G2" s="152" t="s">
        <v>124</v>
      </c>
      <c r="H2" s="152" t="s">
        <v>126</v>
      </c>
      <c r="I2" s="213" t="s">
        <v>123</v>
      </c>
      <c r="J2" s="213" t="s">
        <v>27</v>
      </c>
      <c r="K2" s="160" t="s">
        <v>640</v>
      </c>
    </row>
    <row r="3" spans="2:11" ht="14.5" customHeight="1" thickBot="1" x14ac:dyDescent="0.25">
      <c r="D3" s="149"/>
      <c r="E3" s="153"/>
      <c r="F3" s="153"/>
      <c r="G3" s="153"/>
      <c r="H3" s="153"/>
      <c r="I3" s="149"/>
      <c r="J3" s="149"/>
      <c r="K3" s="149"/>
    </row>
    <row r="4" spans="2:11" ht="14.5" customHeight="1" x14ac:dyDescent="0.2">
      <c r="B4" s="292" t="str">
        <f>'Tables SQL'!$C$21</f>
        <v>Indicator</v>
      </c>
      <c r="C4" s="295" t="str">
        <f>'Tables SQL'!$C$4</f>
        <v>WeekPublication</v>
      </c>
      <c r="D4" s="298" t="s">
        <v>627</v>
      </c>
      <c r="E4" s="154" t="str">
        <f>'Tables SQL'!$D$5</f>
        <v>StatType</v>
      </c>
      <c r="F4" s="154" t="str">
        <f>IF(VLOOKUP(E4,'Tables SQL'!$D$5:$H$11,2,FALSE)=0,"",VLOOKUP(E4,'Tables SQL'!$D$5:$H$11,2,FALSE))</f>
        <v/>
      </c>
      <c r="G4" s="154" t="str">
        <f>IF(VLOOKUP(E4,'Tables SQL'!$D$5:$H$11,3,FALSE)=0,"",VLOOKUP(E4,'Tables SQL'!$D$5:$H$11,3,FALSE))</f>
        <v>varchar(3)</v>
      </c>
      <c r="H4" s="154" t="str">
        <f>IF(VLOOKUP(E4,'Tables SQL'!$D$5:$H$11,5,FALSE)=0,"",VLOOKUP(E4,'Tables SQL'!$D$5:$H$11,5,FALSE))</f>
        <v>PK</v>
      </c>
      <c r="I4" s="214" t="s">
        <v>1</v>
      </c>
      <c r="J4" s="214"/>
      <c r="K4" s="161" t="s">
        <v>3</v>
      </c>
    </row>
    <row r="5" spans="2:11" ht="14.5" customHeight="1" x14ac:dyDescent="0.2">
      <c r="B5" s="293"/>
      <c r="C5" s="296"/>
      <c r="D5" s="299"/>
      <c r="E5" s="134" t="str">
        <f>'Tables SQL'!$D$6</f>
        <v>StatIssuer</v>
      </c>
      <c r="F5" s="134" t="str">
        <f>IF(VLOOKUP(E5,'Tables SQL'!$D$5:$H$11,2,FALSE)=0,"",VLOOKUP(E5,'Tables SQL'!$D$5:$H$11,2,FALSE))</f>
        <v>9(3).9(5)</v>
      </c>
      <c r="G5" s="134" t="str">
        <f>IF(VLOOKUP(E5,'Tables SQL'!$D$5:$H$11,3,FALSE)=0,"",VLOOKUP(E5,'Tables SQL'!$D$5:$H$11,3,FALSE))</f>
        <v>char(9)</v>
      </c>
      <c r="H5" s="134" t="str">
        <f>IF(VLOOKUP(E5,'Tables SQL'!$D$5:$H$11,5,FALSE)=0,"",VLOOKUP(E5,'Tables SQL'!$D$5:$H$11,5,FALSE))</f>
        <v>PK</v>
      </c>
      <c r="I5" s="141" t="s">
        <v>1</v>
      </c>
      <c r="J5" s="141"/>
      <c r="K5" s="142" t="s">
        <v>157</v>
      </c>
    </row>
    <row r="6" spans="2:11" ht="14.5" customHeight="1" x14ac:dyDescent="0.2">
      <c r="B6" s="293"/>
      <c r="C6" s="296"/>
      <c r="D6" s="299"/>
      <c r="E6" s="155" t="str">
        <f>'Tables SQL'!$D$7</f>
        <v>Domain</v>
      </c>
      <c r="F6" s="155" t="str">
        <f>IF(VLOOKUP(E6,'Tables SQL'!$D$5:$H$11,2,FALSE)=0,"",VLOOKUP(E6,'Tables SQL'!$D$5:$H$11,2,FALSE))</f>
        <v/>
      </c>
      <c r="G6" s="155" t="str">
        <f>IF(VLOOKUP(E6,'Tables SQL'!$D$5:$H$11,3,FALSE)=0,"",VLOOKUP(E6,'Tables SQL'!$D$5:$H$11,3,FALSE))</f>
        <v>varchar(6)</v>
      </c>
      <c r="H6" s="155" t="str">
        <f>IF(VLOOKUP(E6,'Tables SQL'!$D$5:$H$11,5,FALSE)=0,"",VLOOKUP(E6,'Tables SQL'!$D$5:$H$11,5,FALSE))</f>
        <v>PK</v>
      </c>
      <c r="I6" s="215" t="s">
        <v>1</v>
      </c>
      <c r="J6" s="215" t="s">
        <v>29</v>
      </c>
      <c r="K6" s="162" t="s">
        <v>604</v>
      </c>
    </row>
    <row r="7" spans="2:11" ht="14.5" customHeight="1" x14ac:dyDescent="0.2">
      <c r="B7" s="293"/>
      <c r="C7" s="296"/>
      <c r="D7" s="299"/>
      <c r="E7" s="134" t="str">
        <f>'Tables SQL'!$D$8</f>
        <v>OpArea</v>
      </c>
      <c r="F7" s="134" t="str">
        <f>IF(VLOOKUP(E7,'Tables SQL'!$D$5:$H$11,2,FALSE)=0,"",VLOOKUP(E7,'Tables SQL'!$D$5:$H$11,2,FALSE))</f>
        <v/>
      </c>
      <c r="G7" s="134" t="str">
        <f>IF(VLOOKUP(E7,'Tables SQL'!$D$5:$H$11,3,FALSE)=0,"",VLOOKUP(E7,'Tables SQL'!$D$5:$H$11,3,FALSE))</f>
        <v>tinyint</v>
      </c>
      <c r="H7" s="134" t="str">
        <f>IF(VLOOKUP(E7,'Tables SQL'!$D$5:$H$11,5,FALSE)=0,"",VLOOKUP(E7,'Tables SQL'!$D$5:$H$11,5,FALSE))</f>
        <v>PK</v>
      </c>
      <c r="I7" s="141" t="s">
        <v>1</v>
      </c>
      <c r="J7" s="141"/>
      <c r="K7" s="163" t="s">
        <v>29</v>
      </c>
    </row>
    <row r="8" spans="2:11" ht="14.5" customHeight="1" x14ac:dyDescent="0.2">
      <c r="B8" s="293"/>
      <c r="C8" s="296"/>
      <c r="D8" s="299"/>
      <c r="E8" s="155" t="str">
        <f>'Tables SQL'!$D$9</f>
        <v>Year</v>
      </c>
      <c r="F8" s="155" t="str">
        <f>IF(VLOOKUP(E8,'Tables SQL'!$D$5:$H$11,2,FALSE)=0,"",VLOOKUP(E8,'Tables SQL'!$D$5:$H$11,2,FALSE))</f>
        <v/>
      </c>
      <c r="G8" s="155" t="str">
        <f>IF(VLOOKUP(E8,'Tables SQL'!$D$5:$H$11,3,FALSE)=0,"",VLOOKUP(E8,'Tables SQL'!$D$5:$H$11,3,FALSE))</f>
        <v>char(4)</v>
      </c>
      <c r="H8" s="155" t="str">
        <f>IF(VLOOKUP(E8,'Tables SQL'!$D$5:$H$11,5,FALSE)=0,"",VLOOKUP(E8,'Tables SQL'!$D$5:$H$11,5,FALSE))</f>
        <v>PK</v>
      </c>
      <c r="I8" s="215" t="s">
        <v>1</v>
      </c>
      <c r="J8" s="215" t="s">
        <v>30</v>
      </c>
      <c r="K8" s="162" t="s">
        <v>178</v>
      </c>
    </row>
    <row r="9" spans="2:11" ht="14.5" customHeight="1" x14ac:dyDescent="0.2">
      <c r="B9" s="293"/>
      <c r="C9" s="296"/>
      <c r="D9" s="299"/>
      <c r="E9" s="134" t="str">
        <f>'Tables SQL'!$D$10</f>
        <v>WeekNum</v>
      </c>
      <c r="F9" s="134" t="str">
        <f>IF(VLOOKUP(E9,'Tables SQL'!$D$5:$H$11,2,FALSE)=0,"",VLOOKUP(E9,'Tables SQL'!$D$5:$H$11,2,FALSE))</f>
        <v/>
      </c>
      <c r="G9" s="134" t="str">
        <f>IF(VLOOKUP(E9,'Tables SQL'!$D$5:$H$11,3,FALSE)=0,"",VLOOKUP(E9,'Tables SQL'!$D$5:$H$11,3,FALSE))</f>
        <v>tinyint</v>
      </c>
      <c r="H9" s="134" t="str">
        <f>IF(VLOOKUP(E9,'Tables SQL'!$D$5:$H$11,5,FALSE)=0,"",VLOOKUP(E9,'Tables SQL'!$D$5:$H$11,5,FALSE))</f>
        <v>PK</v>
      </c>
      <c r="I9" s="141" t="s">
        <v>1</v>
      </c>
      <c r="J9" s="141" t="s">
        <v>30</v>
      </c>
      <c r="K9" s="142" t="s">
        <v>717</v>
      </c>
    </row>
    <row r="10" spans="2:11" x14ac:dyDescent="0.2">
      <c r="B10" s="293"/>
      <c r="C10" s="297"/>
      <c r="D10" s="299"/>
      <c r="E10" s="156" t="str">
        <f>'Tables SQL'!$D$11</f>
        <v>PublicationTime</v>
      </c>
      <c r="F10" s="216" t="str">
        <f>IF(VLOOKUP(E10,'Tables SQL'!$D$5:$H$11,2,FALSE)=0,"",VLOOKUP(E10,'Tables SQL'!$D$5:$H$11,2,FALSE))</f>
        <v/>
      </c>
      <c r="G10" s="156" t="str">
        <f>IF(VLOOKUP(E10,'Tables SQL'!$D$5:$H$11,3,FALSE)=0,"",VLOOKUP(E10,'Tables SQL'!$D$5:$H$11,3,FALSE))</f>
        <v>datetime</v>
      </c>
      <c r="H10" s="217" t="str">
        <f>IF(VLOOKUP(E10,'Tables SQL'!$D$5:$H$11,5,FALSE)=0,"",VLOOKUP(E10,'Tables SQL'!$D$5:$H$11,5,FALSE))</f>
        <v>PK</v>
      </c>
      <c r="I10" s="218" t="s">
        <v>1</v>
      </c>
      <c r="J10" s="219"/>
      <c r="K10" s="164" t="s">
        <v>278</v>
      </c>
    </row>
    <row r="11" spans="2:11" x14ac:dyDescent="0.2">
      <c r="B11" s="293"/>
      <c r="C11" s="301"/>
      <c r="D11" s="299"/>
      <c r="E11" s="157" t="str">
        <f>'Tables SQL'!$D$22</f>
        <v>xsi:type</v>
      </c>
      <c r="F11" s="134" t="str">
        <f>IF(VLOOKUP(E11,'Tables SQL'!$D$21:$H$38,2,FALSE)=0,"",VLOOKUP(E11,'Tables SQL'!$D$21:$H$38,2,FALSE))</f>
        <v/>
      </c>
      <c r="G11" s="134" t="str">
        <f>VLOOKUP(E11,'Tables SQL'!$D$21:$H$38,3,FALSE)</f>
        <v>varchar(4)</v>
      </c>
      <c r="H11" s="134" t="str">
        <f>IF(VLOOKUP(E11,'Tables SQL'!$D$21:$H$38,5,FALSE)=0,"",VLOOKUP(E11,'Tables SQL'!$D$21:$H$38,5,FALSE))</f>
        <v>X</v>
      </c>
      <c r="I11" s="141" t="s">
        <v>1</v>
      </c>
      <c r="J11" s="141"/>
      <c r="K11" s="142" t="s">
        <v>641</v>
      </c>
    </row>
    <row r="12" spans="2:11" x14ac:dyDescent="0.2">
      <c r="B12" s="293"/>
      <c r="C12" s="302"/>
      <c r="D12" s="299"/>
      <c r="E12" s="155" t="s">
        <v>176</v>
      </c>
      <c r="F12" s="155" t="s">
        <v>127</v>
      </c>
      <c r="G12" s="155" t="s">
        <v>190</v>
      </c>
      <c r="H12" s="155" t="str">
        <f>IF(VLOOKUP(E12,'Tables SQL'!$D$21:$H$38,5,FALSE)=0,"",VLOOKUP(E12,'Tables SQL'!$D$21:$H$38,5,FALSE))</f>
        <v>X</v>
      </c>
      <c r="I12" s="215" t="s">
        <v>1</v>
      </c>
      <c r="J12" s="215"/>
      <c r="K12" s="162" t="s">
        <v>317</v>
      </c>
    </row>
    <row r="13" spans="2:11" ht="14.5" customHeight="1" x14ac:dyDescent="0.2">
      <c r="B13" s="293"/>
      <c r="C13" s="302"/>
      <c r="D13" s="299"/>
      <c r="E13" s="134" t="str">
        <f>'Tables SQL'!$D$24</f>
        <v>StatNat</v>
      </c>
      <c r="F13" s="134" t="str">
        <f>IF(VLOOKUP(E13,'Tables SQL'!$D$21:$H$38,2,FALSE)=0,"",VLOOKUP(E13,'Tables SQL'!$D$21:$H$38,2,FALSE))</f>
        <v/>
      </c>
      <c r="G13" s="134" t="str">
        <f>VLOOKUP(E13,'Tables SQL'!$D$21:$H$38,3,FALSE)</f>
        <v>varchar(6)</v>
      </c>
      <c r="H13" s="134" t="str">
        <f>IF(VLOOKUP(E13,'Tables SQL'!$D$21:$H$38,5,FALSE)=0,"",VLOOKUP(E13,'Tables SQL'!$D$21:$H$38,5,FALSE))</f>
        <v>X</v>
      </c>
      <c r="I13" s="141" t="s">
        <v>1</v>
      </c>
      <c r="J13" s="141"/>
      <c r="K13" s="142" t="s">
        <v>642</v>
      </c>
    </row>
    <row r="14" spans="2:11" ht="14.5" customHeight="1" x14ac:dyDescent="0.2">
      <c r="B14" s="293"/>
      <c r="C14" s="302"/>
      <c r="D14" s="299"/>
      <c r="E14" s="155" t="str">
        <f>'Tables SQL'!$D$25</f>
        <v>IndCode</v>
      </c>
      <c r="F14" s="155" t="str">
        <f>IF(VLOOKUP(E14,'Tables SQL'!$D$21:$H$38,2,FALSE)=0,"",VLOOKUP(E14,'Tables SQL'!$D$21:$H$38,2,FALSE))</f>
        <v/>
      </c>
      <c r="G14" s="155" t="str">
        <f>VLOOKUP(E14,'Tables SQL'!$D$21:$H$38,3,FALSE)</f>
        <v>varchar(6)</v>
      </c>
      <c r="H14" s="155" t="str">
        <f>IF(VLOOKUP(E14,'Tables SQL'!$D$21:$H$38,5,FALSE)=0,"",VLOOKUP(E14,'Tables SQL'!$D$21:$H$38,5,FALSE))</f>
        <v>X</v>
      </c>
      <c r="I14" s="215" t="s">
        <v>1</v>
      </c>
      <c r="J14" s="215"/>
      <c r="K14" s="162" t="s">
        <v>643</v>
      </c>
    </row>
    <row r="15" spans="2:11" ht="14.5" customHeight="1" x14ac:dyDescent="0.2">
      <c r="B15" s="293"/>
      <c r="C15" s="302"/>
      <c r="D15" s="299"/>
      <c r="E15" s="134" t="str">
        <f>'Tables SQL'!$D$26</f>
        <v>TcId</v>
      </c>
      <c r="F15" s="134" t="str">
        <f>IF(VLOOKUP(E15,'Tables SQL'!$D$21:$H$38,2,FALSE)=0,"",VLOOKUP(E15,'Tables SQL'!$D$21:$H$38,2,FALSE))</f>
        <v>9(3).9(5)</v>
      </c>
      <c r="G15" s="134" t="str">
        <f>VLOOKUP(E15,'Tables SQL'!$D$21:$H$38,3,FALSE)</f>
        <v>char(9)</v>
      </c>
      <c r="H15" s="134" t="str">
        <f>IF(VLOOKUP(E15,'Tables SQL'!$D$21:$H$38,5,FALSE)=0,"",VLOOKUP(E15,'Tables SQL'!$D$21:$H$38,5,FALSE))</f>
        <v/>
      </c>
      <c r="I15" s="141" t="s">
        <v>1</v>
      </c>
      <c r="J15" s="141"/>
      <c r="K15" s="136" t="s">
        <v>180</v>
      </c>
    </row>
    <row r="16" spans="2:11" ht="14.5" customHeight="1" x14ac:dyDescent="0.2">
      <c r="B16" s="293"/>
      <c r="C16" s="302"/>
      <c r="D16" s="299"/>
      <c r="E16" s="155" t="str">
        <f>'Tables SQL'!$D$27</f>
        <v>TspId</v>
      </c>
      <c r="F16" s="155" t="str">
        <f>IF(VLOOKUP(E16,'Tables SQL'!$D$21:$H$38,2,FALSE)=0,"",VLOOKUP(E16,'Tables SQL'!$D$21:$H$38,2,FALSE))</f>
        <v>9(3).9(5)</v>
      </c>
      <c r="G16" s="155" t="str">
        <f>VLOOKUP(E16,'Tables SQL'!$D$21:$H$38,3,FALSE)</f>
        <v>char(9)</v>
      </c>
      <c r="H16" s="155" t="str">
        <f>IF(VLOOKUP(E16,'Tables SQL'!$D$21:$H$38,5,FALSE)=0,"",VLOOKUP(E16,'Tables SQL'!$D$21:$H$38,5,FALSE))</f>
        <v/>
      </c>
      <c r="I16" s="215" t="s">
        <v>1</v>
      </c>
      <c r="J16" s="215" t="s">
        <v>32</v>
      </c>
      <c r="K16" s="162" t="s">
        <v>157</v>
      </c>
    </row>
    <row r="17" spans="2:11" ht="14.5" customHeight="1" x14ac:dyDescent="0.2">
      <c r="B17" s="293"/>
      <c r="C17" s="302"/>
      <c r="D17" s="299"/>
      <c r="E17" s="134" t="str">
        <f>'Tables SQL'!$D$28</f>
        <v>TocCvProd</v>
      </c>
      <c r="F17" s="134" t="str">
        <f>IF(VLOOKUP(E17,'Tables SQL'!$D$21:$H$38,2,FALSE)=0,"",VLOOKUP(E17,'Tables SQL'!$D$21:$H$38,2,FALSE))</f>
        <v>9(5).9(3) ou 9(5)</v>
      </c>
      <c r="G17" s="134" t="str">
        <f>VLOOKUP(E17,'Tables SQL'!$D$21:$H$38,3,FALSE)</f>
        <v>varchar(9)</v>
      </c>
      <c r="H17" s="134" t="str">
        <f>IF(VLOOKUP(E17,'Tables SQL'!$D$21:$H$38,5,FALSE)=0,"",VLOOKUP(E17,'Tables SQL'!$D$21:$H$38,5,FALSE))</f>
        <v/>
      </c>
      <c r="I17" s="141" t="s">
        <v>1</v>
      </c>
      <c r="J17" s="141">
        <v>4</v>
      </c>
      <c r="K17" s="142" t="s">
        <v>155</v>
      </c>
    </row>
    <row r="18" spans="2:11" ht="14.5" customHeight="1" x14ac:dyDescent="0.2">
      <c r="B18" s="293"/>
      <c r="C18" s="302"/>
      <c r="D18" s="299"/>
      <c r="E18" s="155" t="str">
        <f>'Tables SQL'!$D$29</f>
        <v>ObeModel</v>
      </c>
      <c r="F18" s="155" t="str">
        <f>IF(VLOOKUP(E18,'Tables SQL'!$D$21:$H$38,2,FALSE)=0,"",VLOOKUP(E18,'Tables SQL'!$D$21:$H$38,2,FALSE))</f>
        <v>9(5).9(5)</v>
      </c>
      <c r="G18" s="155" t="str">
        <f>VLOOKUP(E18,'Tables SQL'!$D$21:$H$38,3,FALSE)</f>
        <v>char(11)</v>
      </c>
      <c r="H18" s="155" t="str">
        <f>IF(VLOOKUP(E18,'Tables SQL'!$D$21:$H$38,5,FALSE)=0,"",VLOOKUP(E18,'Tables SQL'!$D$21:$H$38,5,FALSE))</f>
        <v/>
      </c>
      <c r="I18" s="215" t="s">
        <v>1</v>
      </c>
      <c r="J18" s="215">
        <v>5</v>
      </c>
      <c r="K18" s="162" t="s">
        <v>644</v>
      </c>
    </row>
    <row r="19" spans="2:11" ht="14.5" customHeight="1" x14ac:dyDescent="0.2">
      <c r="B19" s="293"/>
      <c r="C19" s="302"/>
      <c r="D19" s="299"/>
      <c r="E19" s="134" t="str">
        <f>'Tables SQL'!$D$30</f>
        <v>ObeVersion</v>
      </c>
      <c r="F19" s="134"/>
      <c r="G19" s="134" t="str">
        <f>VLOOKUP(E19,'Tables SQL'!$D$21:$H$38,3,FALSE)</f>
        <v>char(8)</v>
      </c>
      <c r="H19" s="134" t="str">
        <f>IF(VLOOKUP(E19,'Tables SQL'!$D$21:$H$38,5,FALSE)=0,"",VLOOKUP(E19,'Tables SQL'!$D$21:$H$38,5,FALSE))</f>
        <v/>
      </c>
      <c r="I19" s="141"/>
      <c r="J19" s="141"/>
      <c r="K19" s="142" t="s">
        <v>238</v>
      </c>
    </row>
    <row r="20" spans="2:11" ht="14.5" customHeight="1" x14ac:dyDescent="0.2">
      <c r="B20" s="293"/>
      <c r="C20" s="302"/>
      <c r="D20" s="299"/>
      <c r="E20" s="155" t="str">
        <f>'Tables SQL'!$D$31</f>
        <v>TollType</v>
      </c>
      <c r="F20" s="155" t="str">
        <f>IF(VLOOKUP(E20,'Tables SQL'!$D$21:$H$38,2,FALSE)=0,"",VLOOKUP(E20,'Tables SQL'!$D$21:$H$38,2,FALSE))</f>
        <v/>
      </c>
      <c r="G20" s="155" t="str">
        <f>VLOOKUP(E20,'Tables SQL'!$D$21:$H$38,3,FALSE)</f>
        <v>varchar(6)</v>
      </c>
      <c r="H20" s="155" t="str">
        <f>IF(VLOOKUP(E20,'Tables SQL'!$D$21:$H$38,5,FALSE)=0,"",VLOOKUP(E20,'Tables SQL'!$D$21:$H$38,5,FALSE))</f>
        <v/>
      </c>
      <c r="I20" s="215" t="s">
        <v>1</v>
      </c>
      <c r="J20" s="215">
        <v>6</v>
      </c>
      <c r="K20" s="165" t="s">
        <v>765</v>
      </c>
    </row>
    <row r="21" spans="2:11" ht="14.5" customHeight="1" x14ac:dyDescent="0.2">
      <c r="B21" s="293"/>
      <c r="C21" s="302"/>
      <c r="D21" s="299"/>
      <c r="E21" s="134" t="str">
        <f>'Tables SQL'!$D$32</f>
        <v>AcqCase</v>
      </c>
      <c r="F21" s="134" t="str">
        <f>IF(VLOOKUP(E21,'Tables SQL'!$D$21:$H$38,2,FALSE)=0,"",VLOOKUP(E21,'Tables SQL'!$D$21:$H$38,2,FALSE))</f>
        <v/>
      </c>
      <c r="G21" s="134" t="str">
        <f>VLOOKUP(E21,'Tables SQL'!$D$21:$H$38,3,FALSE)</f>
        <v>varchar(1)</v>
      </c>
      <c r="H21" s="134" t="str">
        <f>IF(VLOOKUP(E21,'Tables SQL'!$D$21:$H$38,5,FALSE)=0,"",VLOOKUP(E21,'Tables SQL'!$D$21:$H$38,5,FALSE))</f>
        <v/>
      </c>
      <c r="I21" s="141" t="s">
        <v>1</v>
      </c>
      <c r="J21" s="141" t="s">
        <v>196</v>
      </c>
      <c r="K21" s="166" t="s">
        <v>645</v>
      </c>
    </row>
    <row r="22" spans="2:11" ht="14.5" customHeight="1" thickBot="1" x14ac:dyDescent="0.25">
      <c r="B22" s="294"/>
      <c r="C22" s="303"/>
      <c r="D22" s="300"/>
      <c r="E22" s="158" t="str">
        <f>'Tables SQL'!$D$33</f>
        <v>AcqCodes</v>
      </c>
      <c r="F22" s="158" t="str">
        <f>IF(VLOOKUP(E22,'Tables SQL'!$D$21:$H$38,2,FALSE)=0,"",VLOOKUP(E22,'Tables SQL'!$D$21:$H$38,2,FALSE))</f>
        <v/>
      </c>
      <c r="G22" s="158" t="str">
        <f>VLOOKUP(E22,'Tables SQL'!$D$21:$H$38,3,FALSE)</f>
        <v>char(2)</v>
      </c>
      <c r="H22" s="158" t="str">
        <f>IF(VLOOKUP(E22,'Tables SQL'!$D$21:$H$38,5,FALSE)=0,"",VLOOKUP(E22,'Tables SQL'!$D$21:$H$38,5,FALSE))</f>
        <v/>
      </c>
      <c r="I22" s="220" t="s">
        <v>1</v>
      </c>
      <c r="J22" s="220" t="s">
        <v>197</v>
      </c>
      <c r="K22" s="167" t="s">
        <v>735</v>
      </c>
    </row>
    <row r="23" spans="2:11" ht="28.75" customHeight="1" thickBot="1" x14ac:dyDescent="0.25">
      <c r="D23" s="150"/>
      <c r="I23" s="200"/>
      <c r="J23" s="200"/>
      <c r="K23" s="168"/>
    </row>
    <row r="24" spans="2:11" ht="14.5" customHeight="1" x14ac:dyDescent="0.2">
      <c r="B24" s="292" t="str">
        <f>'Tables SQL'!$C$21</f>
        <v>Indicator</v>
      </c>
      <c r="C24" s="295" t="str">
        <f>'Tables SQL'!$C$4</f>
        <v>WeekPublication</v>
      </c>
      <c r="D24" s="298" t="s">
        <v>628</v>
      </c>
      <c r="E24" s="154" t="str">
        <f>'Tables SQL'!$D$5</f>
        <v>StatType</v>
      </c>
      <c r="F24" s="154" t="str">
        <f>IF(VLOOKUP(E24,'Tables SQL'!$D$5:$H$11,2,FALSE)=0,"",VLOOKUP(E24,'Tables SQL'!$D$5:$H$11,2,FALSE))</f>
        <v/>
      </c>
      <c r="G24" s="154" t="str">
        <f>IF(VLOOKUP(E24,'Tables SQL'!$D$5:$H$11,3,FALSE)=0,"",VLOOKUP(E24,'Tables SQL'!$D$5:$H$11,3,FALSE))</f>
        <v>varchar(3)</v>
      </c>
      <c r="H24" s="154" t="str">
        <f>IF(VLOOKUP(E24,'Tables SQL'!$D$5:$H$11,5,FALSE)=0,"",VLOOKUP(E24,'Tables SQL'!$D$5:$H$11,5,FALSE))</f>
        <v>PK</v>
      </c>
      <c r="I24" s="214" t="s">
        <v>1</v>
      </c>
      <c r="J24" s="214"/>
      <c r="K24" s="161" t="s">
        <v>3</v>
      </c>
    </row>
    <row r="25" spans="2:11" ht="14.5" customHeight="1" x14ac:dyDescent="0.2">
      <c r="B25" s="293"/>
      <c r="C25" s="296"/>
      <c r="D25" s="299"/>
      <c r="E25" s="134" t="str">
        <f>'Tables SQL'!$D$6</f>
        <v>StatIssuer</v>
      </c>
      <c r="F25" s="134" t="str">
        <f>IF(VLOOKUP(E25,'Tables SQL'!$D$5:$H$11,2,FALSE)=0,"",VLOOKUP(E25,'Tables SQL'!$D$5:$H$11,2,FALSE))</f>
        <v>9(3).9(5)</v>
      </c>
      <c r="G25" s="134" t="str">
        <f>IF(VLOOKUP(E25,'Tables SQL'!$D$5:$H$11,3,FALSE)=0,"",VLOOKUP(E25,'Tables SQL'!$D$5:$H$11,3,FALSE))</f>
        <v>char(9)</v>
      </c>
      <c r="H25" s="134" t="str">
        <f>IF(VLOOKUP(E25,'Tables SQL'!$D$5:$H$11,5,FALSE)=0,"",VLOOKUP(E25,'Tables SQL'!$D$5:$H$11,5,FALSE))</f>
        <v>PK</v>
      </c>
      <c r="I25" s="141" t="s">
        <v>1</v>
      </c>
      <c r="J25" s="141"/>
      <c r="K25" s="142" t="s">
        <v>157</v>
      </c>
    </row>
    <row r="26" spans="2:11" ht="14.5" customHeight="1" x14ac:dyDescent="0.2">
      <c r="B26" s="293"/>
      <c r="C26" s="296"/>
      <c r="D26" s="299"/>
      <c r="E26" s="155" t="str">
        <f>'Tables SQL'!$D$7</f>
        <v>Domain</v>
      </c>
      <c r="F26" s="155" t="str">
        <f>IF(VLOOKUP(E26,'Tables SQL'!$D$5:$H$11,2,FALSE)=0,"",VLOOKUP(E26,'Tables SQL'!$D$5:$H$11,2,FALSE))</f>
        <v/>
      </c>
      <c r="G26" s="155" t="str">
        <f>IF(VLOOKUP(E26,'Tables SQL'!$D$5:$H$11,3,FALSE)=0,"",VLOOKUP(E26,'Tables SQL'!$D$5:$H$11,3,FALSE))</f>
        <v>varchar(6)</v>
      </c>
      <c r="H26" s="155" t="str">
        <f>IF(VLOOKUP(E26,'Tables SQL'!$D$5:$H$11,5,FALSE)=0,"",VLOOKUP(E26,'Tables SQL'!$D$5:$H$11,5,FALSE))</f>
        <v>PK</v>
      </c>
      <c r="I26" s="215" t="s">
        <v>1</v>
      </c>
      <c r="J26" s="215" t="s">
        <v>29</v>
      </c>
      <c r="K26" s="162" t="s">
        <v>646</v>
      </c>
    </row>
    <row r="27" spans="2:11" ht="14.5" customHeight="1" x14ac:dyDescent="0.2">
      <c r="B27" s="293"/>
      <c r="C27" s="296"/>
      <c r="D27" s="299"/>
      <c r="E27" s="134" t="str">
        <f>'Tables SQL'!$D$8</f>
        <v>OpArea</v>
      </c>
      <c r="F27" s="134" t="str">
        <f>IF(VLOOKUP(E27,'Tables SQL'!$D$5:$H$11,2,FALSE)=0,"",VLOOKUP(E27,'Tables SQL'!$D$5:$H$11,2,FALSE))</f>
        <v/>
      </c>
      <c r="G27" s="134" t="str">
        <f>IF(VLOOKUP(E27,'Tables SQL'!$D$5:$H$11,3,FALSE)=0,"",VLOOKUP(E27,'Tables SQL'!$D$5:$H$11,3,FALSE))</f>
        <v>tinyint</v>
      </c>
      <c r="H27" s="134" t="str">
        <f>IF(VLOOKUP(E27,'Tables SQL'!$D$5:$H$11,5,FALSE)=0,"",VLOOKUP(E27,'Tables SQL'!$D$5:$H$11,5,FALSE))</f>
        <v>PK</v>
      </c>
      <c r="I27" s="141" t="s">
        <v>1</v>
      </c>
      <c r="J27" s="141"/>
      <c r="K27" s="163" t="s">
        <v>29</v>
      </c>
    </row>
    <row r="28" spans="2:11" ht="14.5" customHeight="1" x14ac:dyDescent="0.2">
      <c r="B28" s="293"/>
      <c r="C28" s="296"/>
      <c r="D28" s="299"/>
      <c r="E28" s="155" t="str">
        <f>'Tables SQL'!$D$9</f>
        <v>Year</v>
      </c>
      <c r="F28" s="155" t="str">
        <f>IF(VLOOKUP(E28,'Tables SQL'!$D$5:$H$11,2,FALSE)=0,"",VLOOKUP(E28,'Tables SQL'!$D$5:$H$11,2,FALSE))</f>
        <v/>
      </c>
      <c r="G28" s="155" t="str">
        <f>IF(VLOOKUP(E28,'Tables SQL'!$D$5:$H$11,3,FALSE)=0,"",VLOOKUP(E28,'Tables SQL'!$D$5:$H$11,3,FALSE))</f>
        <v>char(4)</v>
      </c>
      <c r="H28" s="155" t="str">
        <f>IF(VLOOKUP(E28,'Tables SQL'!$D$5:$H$11,5,FALSE)=0,"",VLOOKUP(E28,'Tables SQL'!$D$5:$H$11,5,FALSE))</f>
        <v>PK</v>
      </c>
      <c r="I28" s="215" t="s">
        <v>1</v>
      </c>
      <c r="J28" s="215" t="s">
        <v>30</v>
      </c>
      <c r="K28" s="162" t="s">
        <v>178</v>
      </c>
    </row>
    <row r="29" spans="2:11" ht="14.5" customHeight="1" x14ac:dyDescent="0.2">
      <c r="B29" s="293"/>
      <c r="C29" s="296"/>
      <c r="D29" s="299"/>
      <c r="E29" s="134" t="str">
        <f>'Tables SQL'!$D$10</f>
        <v>WeekNum</v>
      </c>
      <c r="F29" s="134" t="str">
        <f>IF(VLOOKUP(E29,'Tables SQL'!$D$5:$H$11,2,FALSE)=0,"",VLOOKUP(E29,'Tables SQL'!$D$5:$H$11,2,FALSE))</f>
        <v/>
      </c>
      <c r="G29" s="134" t="str">
        <f>IF(VLOOKUP(E29,'Tables SQL'!$D$5:$H$11,3,FALSE)=0,"",VLOOKUP(E29,'Tables SQL'!$D$5:$H$11,3,FALSE))</f>
        <v>tinyint</v>
      </c>
      <c r="H29" s="134" t="str">
        <f>IF(VLOOKUP(E29,'Tables SQL'!$D$5:$H$11,5,FALSE)=0,"",VLOOKUP(E29,'Tables SQL'!$D$5:$H$11,5,FALSE))</f>
        <v>PK</v>
      </c>
      <c r="I29" s="141" t="s">
        <v>1</v>
      </c>
      <c r="J29" s="141" t="s">
        <v>30</v>
      </c>
      <c r="K29" s="142" t="s">
        <v>717</v>
      </c>
    </row>
    <row r="30" spans="2:11" x14ac:dyDescent="0.2">
      <c r="B30" s="293"/>
      <c r="C30" s="297"/>
      <c r="D30" s="299"/>
      <c r="E30" s="156" t="str">
        <f>'Tables SQL'!$D$11</f>
        <v>PublicationTime</v>
      </c>
      <c r="F30" s="216" t="str">
        <f>IF(VLOOKUP(E30,'Tables SQL'!$D$5:$H$11,2,FALSE)=0,"",VLOOKUP(E30,'Tables SQL'!$D$5:$H$11,2,FALSE))</f>
        <v/>
      </c>
      <c r="G30" s="156" t="str">
        <f>IF(VLOOKUP(E30,'Tables SQL'!$D$5:$H$11,3,FALSE)=0,"",VLOOKUP(E30,'Tables SQL'!$D$5:$H$11,3,FALSE))</f>
        <v>datetime</v>
      </c>
      <c r="H30" s="217" t="str">
        <f>IF(VLOOKUP(E30,'Tables SQL'!$D$5:$H$11,5,FALSE)=0,"",VLOOKUP(E30,'Tables SQL'!$D$5:$H$11,5,FALSE))</f>
        <v>PK</v>
      </c>
      <c r="I30" s="218" t="s">
        <v>1</v>
      </c>
      <c r="J30" s="219"/>
      <c r="K30" s="164" t="s">
        <v>278</v>
      </c>
    </row>
    <row r="31" spans="2:11" x14ac:dyDescent="0.2">
      <c r="B31" s="293"/>
      <c r="C31" s="301"/>
      <c r="D31" s="299"/>
      <c r="E31" s="157" t="str">
        <f>'Tables SQL'!$D$22</f>
        <v>xsi:type</v>
      </c>
      <c r="F31" s="134" t="str">
        <f>IF(VLOOKUP(E31,'Tables SQL'!$D$21:$H$38,2,FALSE)=0,"",VLOOKUP(E31,'Tables SQL'!$D$21:$H$38,2,FALSE))</f>
        <v/>
      </c>
      <c r="G31" s="134" t="str">
        <f>VLOOKUP(E31,'Tables SQL'!$D$21:$H$38,3,FALSE)</f>
        <v>varchar(4)</v>
      </c>
      <c r="H31" s="134" t="str">
        <f>IF(VLOOKUP(E31,'Tables SQL'!$D$21:$H$38,5,FALSE)=0,"",VLOOKUP(E31,'Tables SQL'!$D$21:$H$38,5,FALSE))</f>
        <v>X</v>
      </c>
      <c r="I31" s="141" t="s">
        <v>1</v>
      </c>
      <c r="J31" s="141"/>
      <c r="K31" s="142" t="s">
        <v>647</v>
      </c>
    </row>
    <row r="32" spans="2:11" x14ac:dyDescent="0.2">
      <c r="B32" s="293"/>
      <c r="C32" s="302"/>
      <c r="D32" s="299"/>
      <c r="E32" s="155" t="str">
        <f>'Tables SQL'!$D$23</f>
        <v>Quantity</v>
      </c>
      <c r="F32" s="155" t="str">
        <f>IF(VLOOKUP(E32,'Tables SQL'!$D$21:$H$38,2,FALSE)=0,"",VLOOKUP(E32,'Tables SQL'!$D$21:$H$38,2,FALSE))</f>
        <v/>
      </c>
      <c r="G32" s="155" t="str">
        <f>VLOOKUP(E32,'Tables SQL'!$D$21:$H$38,3,FALSE)</f>
        <v>int</v>
      </c>
      <c r="H32" s="155" t="str">
        <f>IF(VLOOKUP(E32,'Tables SQL'!$D$21:$H$38,5,FALSE)=0,"",VLOOKUP(E32,'Tables SQL'!$D$21:$H$38,5,FALSE))</f>
        <v>X</v>
      </c>
      <c r="I32" s="215" t="s">
        <v>1</v>
      </c>
      <c r="J32" s="215"/>
      <c r="K32" s="162" t="s">
        <v>317</v>
      </c>
    </row>
    <row r="33" spans="2:11" ht="14.5" customHeight="1" x14ac:dyDescent="0.2">
      <c r="B33" s="293"/>
      <c r="C33" s="302"/>
      <c r="D33" s="299"/>
      <c r="E33" s="134" t="str">
        <f>'Tables SQL'!$D$24</f>
        <v>StatNat</v>
      </c>
      <c r="F33" s="134" t="str">
        <f>IF(VLOOKUP(E33,'Tables SQL'!$D$21:$H$38,2,FALSE)=0,"",VLOOKUP(E33,'Tables SQL'!$D$21:$H$38,2,FALSE))</f>
        <v/>
      </c>
      <c r="G33" s="134" t="str">
        <f>VLOOKUP(E33,'Tables SQL'!$D$21:$H$38,3,FALSE)</f>
        <v>varchar(6)</v>
      </c>
      <c r="H33" s="134" t="str">
        <f>IF(VLOOKUP(E33,'Tables SQL'!$D$21:$H$38,5,FALSE)=0,"",VLOOKUP(E33,'Tables SQL'!$D$21:$H$38,5,FALSE))</f>
        <v>X</v>
      </c>
      <c r="I33" s="141" t="s">
        <v>1</v>
      </c>
      <c r="J33" s="141"/>
      <c r="K33" s="163" t="s">
        <v>648</v>
      </c>
    </row>
    <row r="34" spans="2:11" ht="14.5" customHeight="1" x14ac:dyDescent="0.2">
      <c r="B34" s="293"/>
      <c r="C34" s="302"/>
      <c r="D34" s="299"/>
      <c r="E34" s="155" t="str">
        <f>'Tables SQL'!$D$25</f>
        <v>IndCode</v>
      </c>
      <c r="F34" s="155" t="str">
        <f>IF(VLOOKUP(E34,'Tables SQL'!$D$21:$H$38,2,FALSE)=0,"",VLOOKUP(E34,'Tables SQL'!$D$21:$H$38,2,FALSE))</f>
        <v/>
      </c>
      <c r="G34" s="155" t="str">
        <f>VLOOKUP(E34,'Tables SQL'!$D$21:$H$38,3,FALSE)</f>
        <v>varchar(6)</v>
      </c>
      <c r="H34" s="155" t="str">
        <f>IF(VLOOKUP(E34,'Tables SQL'!$D$21:$H$38,5,FALSE)=0,"",VLOOKUP(E34,'Tables SQL'!$D$21:$H$38,5,FALSE))</f>
        <v>X</v>
      </c>
      <c r="I34" s="215" t="s">
        <v>1</v>
      </c>
      <c r="J34" s="215"/>
      <c r="K34" s="162" t="s">
        <v>649</v>
      </c>
    </row>
    <row r="35" spans="2:11" ht="14.5" customHeight="1" x14ac:dyDescent="0.2">
      <c r="B35" s="293"/>
      <c r="C35" s="302"/>
      <c r="D35" s="299"/>
      <c r="E35" s="134" t="str">
        <f>'Tables SQL'!$D$26</f>
        <v>TcId</v>
      </c>
      <c r="F35" s="134" t="str">
        <f>IF(VLOOKUP(E35,'Tables SQL'!$D$21:$H$38,2,FALSE)=0,"",VLOOKUP(E35,'Tables SQL'!$D$21:$H$38,2,FALSE))</f>
        <v>9(3).9(5)</v>
      </c>
      <c r="G35" s="134" t="str">
        <f>VLOOKUP(E35,'Tables SQL'!$D$21:$H$38,3,FALSE)</f>
        <v>char(9)</v>
      </c>
      <c r="H35" s="134" t="str">
        <f>IF(VLOOKUP(E35,'Tables SQL'!$D$21:$H$38,5,FALSE)=0,"",VLOOKUP(E35,'Tables SQL'!$D$21:$H$38,5,FALSE))</f>
        <v/>
      </c>
      <c r="I35" s="141" t="s">
        <v>1</v>
      </c>
      <c r="J35" s="141"/>
      <c r="K35" s="136" t="s">
        <v>180</v>
      </c>
    </row>
    <row r="36" spans="2:11" ht="14.5" customHeight="1" x14ac:dyDescent="0.2">
      <c r="B36" s="293"/>
      <c r="C36" s="302"/>
      <c r="D36" s="299"/>
      <c r="E36" s="155" t="str">
        <f>'Tables SQL'!$D$27</f>
        <v>TspId</v>
      </c>
      <c r="F36" s="155" t="str">
        <f>IF(VLOOKUP(E36,'Tables SQL'!$D$21:$H$38,2,FALSE)=0,"",VLOOKUP(E36,'Tables SQL'!$D$21:$H$38,2,FALSE))</f>
        <v>9(3).9(5)</v>
      </c>
      <c r="G36" s="155" t="str">
        <f>VLOOKUP(E36,'Tables SQL'!$D$21:$H$38,3,FALSE)</f>
        <v>char(9)</v>
      </c>
      <c r="H36" s="155" t="str">
        <f>IF(VLOOKUP(E36,'Tables SQL'!$D$21:$H$38,5,FALSE)=0,"",VLOOKUP(E36,'Tables SQL'!$D$21:$H$38,5,FALSE))</f>
        <v/>
      </c>
      <c r="I36" s="215" t="s">
        <v>1</v>
      </c>
      <c r="J36" s="215" t="s">
        <v>32</v>
      </c>
      <c r="K36" s="162" t="s">
        <v>157</v>
      </c>
    </row>
    <row r="37" spans="2:11" ht="14.5" customHeight="1" x14ac:dyDescent="0.2">
      <c r="B37" s="293"/>
      <c r="C37" s="302"/>
      <c r="D37" s="299"/>
      <c r="E37" s="134" t="str">
        <f>'Tables SQL'!$D$28</f>
        <v>TocCvProd</v>
      </c>
      <c r="F37" s="134" t="s">
        <v>159</v>
      </c>
      <c r="G37" s="134" t="str">
        <f>VLOOKUP(E37,'Tables SQL'!$D$21:$H$38,3,FALSE)</f>
        <v>varchar(9)</v>
      </c>
      <c r="H37" s="134" t="str">
        <f>IF(VLOOKUP(E37,'Tables SQL'!$D$21:$H$38,5,FALSE)=0,"",VLOOKUP(E37,'Tables SQL'!$D$21:$H$38,5,FALSE))</f>
        <v/>
      </c>
      <c r="I37" s="141" t="s">
        <v>1</v>
      </c>
      <c r="J37" s="141" t="s">
        <v>91</v>
      </c>
      <c r="K37" s="142" t="s">
        <v>156</v>
      </c>
    </row>
    <row r="38" spans="2:11" ht="14.5" customHeight="1" x14ac:dyDescent="0.2">
      <c r="B38" s="293"/>
      <c r="C38" s="302"/>
      <c r="D38" s="299"/>
      <c r="E38" s="155" t="str">
        <f>'Tables SQL'!$D$29</f>
        <v>ObeModel</v>
      </c>
      <c r="F38" s="155" t="str">
        <f>IF(VLOOKUP(E38,'Tables SQL'!$D$21:$H$38,2,FALSE)=0,"",VLOOKUP(E38,'Tables SQL'!$D$21:$H$38,2,FALSE))</f>
        <v>9(5).9(5)</v>
      </c>
      <c r="G38" s="155" t="str">
        <f>VLOOKUP(E38,'Tables SQL'!$D$21:$H$38,3,FALSE)</f>
        <v>char(11)</v>
      </c>
      <c r="H38" s="155" t="str">
        <f>IF(VLOOKUP(E38,'Tables SQL'!$D$21:$H$38,5,FALSE)=0,"",VLOOKUP(E38,'Tables SQL'!$D$21:$H$38,5,FALSE))</f>
        <v/>
      </c>
      <c r="I38" s="215" t="s">
        <v>1</v>
      </c>
      <c r="J38" s="215" t="s">
        <v>138</v>
      </c>
      <c r="K38" s="162" t="s">
        <v>644</v>
      </c>
    </row>
    <row r="39" spans="2:11" ht="14.5" customHeight="1" x14ac:dyDescent="0.2">
      <c r="B39" s="293"/>
      <c r="C39" s="302"/>
      <c r="D39" s="299"/>
      <c r="E39" s="134" t="str">
        <f>'Tables SQL'!$D$30</f>
        <v>ObeVersion</v>
      </c>
      <c r="F39" s="134"/>
      <c r="G39" s="134" t="str">
        <f>VLOOKUP(E39,'Tables SQL'!$D$21:$H$38,3,FALSE)</f>
        <v>char(8)</v>
      </c>
      <c r="H39" s="134" t="str">
        <f>IF(VLOOKUP(E39,'Tables SQL'!$D$21:$H$38,5,FALSE)=0,"",VLOOKUP(E39,'Tables SQL'!$D$21:$H$38,5,FALSE))</f>
        <v/>
      </c>
      <c r="I39" s="141"/>
      <c r="J39" s="141"/>
      <c r="K39" s="142" t="s">
        <v>238</v>
      </c>
    </row>
    <row r="40" spans="2:11" ht="14.5" customHeight="1" x14ac:dyDescent="0.2">
      <c r="B40" s="293"/>
      <c r="C40" s="302"/>
      <c r="D40" s="299"/>
      <c r="E40" s="155" t="str">
        <f>'Tables SQL'!$D$31</f>
        <v>TollType</v>
      </c>
      <c r="F40" s="155" t="str">
        <f>IF(VLOOKUP(E40,'Tables SQL'!$D$21:$H$38,2,FALSE)=0,"",VLOOKUP(E40,'Tables SQL'!$D$21:$H$38,2,FALSE))</f>
        <v/>
      </c>
      <c r="G40" s="155" t="str">
        <f>VLOOKUP(E40,'Tables SQL'!$D$21:$H$38,3,FALSE)</f>
        <v>varchar(6)</v>
      </c>
      <c r="H40" s="155" t="str">
        <f>IF(VLOOKUP(E40,'Tables SQL'!$D$21:$H$38,5,FALSE)=0,"",VLOOKUP(E40,'Tables SQL'!$D$21:$H$38,5,FALSE))</f>
        <v/>
      </c>
      <c r="I40" s="215"/>
      <c r="J40" s="215"/>
      <c r="K40" s="162" t="s">
        <v>238</v>
      </c>
    </row>
    <row r="41" spans="2:11" ht="14.5" customHeight="1" x14ac:dyDescent="0.2">
      <c r="B41" s="293"/>
      <c r="C41" s="302"/>
      <c r="D41" s="299"/>
      <c r="E41" s="134" t="str">
        <f>'Tables SQL'!$D$32</f>
        <v>AcqCase</v>
      </c>
      <c r="F41" s="134" t="str">
        <f>IF(VLOOKUP(E41,'Tables SQL'!$D$21:$H$38,2,FALSE)=0,"",VLOOKUP(E41,'Tables SQL'!$D$21:$H$38,2,FALSE))</f>
        <v/>
      </c>
      <c r="G41" s="134" t="str">
        <f>VLOOKUP(E41,'Tables SQL'!$D$21:$H$38,3,FALSE)</f>
        <v>varchar(1)</v>
      </c>
      <c r="H41" s="134" t="str">
        <f>IF(VLOOKUP(E41,'Tables SQL'!$D$21:$H$38,5,FALSE)=0,"",VLOOKUP(E41,'Tables SQL'!$D$21:$H$38,5,FALSE))</f>
        <v/>
      </c>
      <c r="I41" s="141"/>
      <c r="J41" s="141"/>
      <c r="K41" s="142" t="s">
        <v>238</v>
      </c>
    </row>
    <row r="42" spans="2:11" ht="14.5" customHeight="1" thickBot="1" x14ac:dyDescent="0.25">
      <c r="B42" s="294"/>
      <c r="C42" s="303"/>
      <c r="D42" s="300"/>
      <c r="E42" s="158" t="str">
        <f>'Tables SQL'!$D$33</f>
        <v>AcqCodes</v>
      </c>
      <c r="F42" s="158" t="str">
        <f>IF(VLOOKUP(E42,'Tables SQL'!$D$21:$H$38,2,FALSE)=0,"",VLOOKUP(E42,'Tables SQL'!$D$21:$H$38,2,FALSE))</f>
        <v/>
      </c>
      <c r="G42" s="158" t="str">
        <f>VLOOKUP(E42,'Tables SQL'!$D$21:$H$38,3,FALSE)</f>
        <v>char(2)</v>
      </c>
      <c r="H42" s="158" t="str">
        <f>IF(VLOOKUP(E42,'Tables SQL'!$D$21:$H$38,5,FALSE)=0,"",VLOOKUP(E42,'Tables SQL'!$D$21:$H$38,5,FALSE))</f>
        <v/>
      </c>
      <c r="I42" s="220"/>
      <c r="J42" s="220"/>
      <c r="K42" s="167" t="s">
        <v>238</v>
      </c>
    </row>
    <row r="43" spans="2:11" ht="28.75" customHeight="1" thickBot="1" x14ac:dyDescent="0.25">
      <c r="D43" s="150"/>
      <c r="I43" s="200"/>
      <c r="J43" s="200"/>
      <c r="K43" s="168"/>
    </row>
    <row r="44" spans="2:11" ht="14.5" customHeight="1" x14ac:dyDescent="0.2">
      <c r="B44" s="292" t="str">
        <f>'Tables SQL'!$C$21</f>
        <v>Indicator</v>
      </c>
      <c r="C44" s="295" t="str">
        <f>'Tables SQL'!$C$4</f>
        <v>WeekPublication</v>
      </c>
      <c r="D44" s="298" t="s">
        <v>629</v>
      </c>
      <c r="E44" s="154" t="str">
        <f>'Tables SQL'!$D$5</f>
        <v>StatType</v>
      </c>
      <c r="F44" s="154" t="str">
        <f>IF(VLOOKUP(E44,'Tables SQL'!$D$5:$H$11,2,FALSE)=0,"",VLOOKUP(E44,'Tables SQL'!$D$5:$H$11,2,FALSE))</f>
        <v/>
      </c>
      <c r="G44" s="154" t="str">
        <f>IF(VLOOKUP(E44,'Tables SQL'!$D$5:$H$11,3,FALSE)=0,"",VLOOKUP(E44,'Tables SQL'!$D$5:$H$11,3,FALSE))</f>
        <v>varchar(3)</v>
      </c>
      <c r="H44" s="154" t="str">
        <f>IF(VLOOKUP(E44,'Tables SQL'!$D$5:$H$11,5,FALSE)=0,"",VLOOKUP(E44,'Tables SQL'!$D$5:$H$11,5,FALSE))</f>
        <v>PK</v>
      </c>
      <c r="I44" s="214" t="s">
        <v>1</v>
      </c>
      <c r="J44" s="214"/>
      <c r="K44" s="161" t="s">
        <v>3</v>
      </c>
    </row>
    <row r="45" spans="2:11" ht="14.5" customHeight="1" x14ac:dyDescent="0.2">
      <c r="B45" s="293"/>
      <c r="C45" s="296"/>
      <c r="D45" s="299"/>
      <c r="E45" s="134" t="str">
        <f>'Tables SQL'!$D$6</f>
        <v>StatIssuer</v>
      </c>
      <c r="F45" s="134" t="str">
        <f>IF(VLOOKUP(E45,'Tables SQL'!$D$5:$H$11,2,FALSE)=0,"",VLOOKUP(E45,'Tables SQL'!$D$5:$H$11,2,FALSE))</f>
        <v>9(3).9(5)</v>
      </c>
      <c r="G45" s="134" t="str">
        <f>IF(VLOOKUP(E45,'Tables SQL'!$D$5:$H$11,3,FALSE)=0,"",VLOOKUP(E45,'Tables SQL'!$D$5:$H$11,3,FALSE))</f>
        <v>char(9)</v>
      </c>
      <c r="H45" s="134" t="str">
        <f>IF(VLOOKUP(E45,'Tables SQL'!$D$5:$H$11,5,FALSE)=0,"",VLOOKUP(E45,'Tables SQL'!$D$5:$H$11,5,FALSE))</f>
        <v>PK</v>
      </c>
      <c r="I45" s="141" t="s">
        <v>1</v>
      </c>
      <c r="J45" s="141"/>
      <c r="K45" s="142" t="s">
        <v>157</v>
      </c>
    </row>
    <row r="46" spans="2:11" ht="14.5" customHeight="1" x14ac:dyDescent="0.2">
      <c r="B46" s="293"/>
      <c r="C46" s="296"/>
      <c r="D46" s="299"/>
      <c r="E46" s="155" t="str">
        <f>'Tables SQL'!$D$7</f>
        <v>Domain</v>
      </c>
      <c r="F46" s="155" t="str">
        <f>IF(VLOOKUP(E46,'Tables SQL'!$D$5:$H$11,2,FALSE)=0,"",VLOOKUP(E46,'Tables SQL'!$D$5:$H$11,2,FALSE))</f>
        <v/>
      </c>
      <c r="G46" s="155" t="str">
        <f>IF(VLOOKUP(E46,'Tables SQL'!$D$5:$H$11,3,FALSE)=0,"",VLOOKUP(E46,'Tables SQL'!$D$5:$H$11,3,FALSE))</f>
        <v>varchar(6)</v>
      </c>
      <c r="H46" s="155" t="str">
        <f>IF(VLOOKUP(E46,'Tables SQL'!$D$5:$H$11,5,FALSE)=0,"",VLOOKUP(E46,'Tables SQL'!$D$5:$H$11,5,FALSE))</f>
        <v>PK</v>
      </c>
      <c r="I46" s="215" t="s">
        <v>1</v>
      </c>
      <c r="J46" s="215" t="s">
        <v>29</v>
      </c>
      <c r="K46" s="162" t="s">
        <v>646</v>
      </c>
    </row>
    <row r="47" spans="2:11" ht="14.5" customHeight="1" x14ac:dyDescent="0.2">
      <c r="B47" s="293"/>
      <c r="C47" s="296"/>
      <c r="D47" s="299"/>
      <c r="E47" s="134" t="str">
        <f>'Tables SQL'!$D$8</f>
        <v>OpArea</v>
      </c>
      <c r="F47" s="134" t="str">
        <f>IF(VLOOKUP(E47,'Tables SQL'!$D$5:$H$11,2,FALSE)=0,"",VLOOKUP(E47,'Tables SQL'!$D$5:$H$11,2,FALSE))</f>
        <v/>
      </c>
      <c r="G47" s="134" t="str">
        <f>IF(VLOOKUP(E47,'Tables SQL'!$D$5:$H$11,3,FALSE)=0,"",VLOOKUP(E47,'Tables SQL'!$D$5:$H$11,3,FALSE))</f>
        <v>tinyint</v>
      </c>
      <c r="H47" s="134" t="str">
        <f>IF(VLOOKUP(E47,'Tables SQL'!$D$5:$H$11,5,FALSE)=0,"",VLOOKUP(E47,'Tables SQL'!$D$5:$H$11,5,FALSE))</f>
        <v>PK</v>
      </c>
      <c r="I47" s="141" t="s">
        <v>1</v>
      </c>
      <c r="J47" s="141"/>
      <c r="K47" s="163" t="s">
        <v>29</v>
      </c>
    </row>
    <row r="48" spans="2:11" ht="14.5" customHeight="1" x14ac:dyDescent="0.2">
      <c r="B48" s="293"/>
      <c r="C48" s="296"/>
      <c r="D48" s="299"/>
      <c r="E48" s="155" t="str">
        <f>'Tables SQL'!$D$9</f>
        <v>Year</v>
      </c>
      <c r="F48" s="155" t="str">
        <f>IF(VLOOKUP(E48,'Tables SQL'!$D$5:$H$11,2,FALSE)=0,"",VLOOKUP(E48,'Tables SQL'!$D$5:$H$11,2,FALSE))</f>
        <v/>
      </c>
      <c r="G48" s="155" t="str">
        <f>IF(VLOOKUP(E48,'Tables SQL'!$D$5:$H$11,3,FALSE)=0,"",VLOOKUP(E48,'Tables SQL'!$D$5:$H$11,3,FALSE))</f>
        <v>char(4)</v>
      </c>
      <c r="H48" s="155" t="str">
        <f>IF(VLOOKUP(E48,'Tables SQL'!$D$5:$H$11,5,FALSE)=0,"",VLOOKUP(E48,'Tables SQL'!$D$5:$H$11,5,FALSE))</f>
        <v>PK</v>
      </c>
      <c r="I48" s="215" t="s">
        <v>1</v>
      </c>
      <c r="J48" s="215" t="s">
        <v>30</v>
      </c>
      <c r="K48" s="162" t="s">
        <v>178</v>
      </c>
    </row>
    <row r="49" spans="2:11" ht="14.5" customHeight="1" x14ac:dyDescent="0.2">
      <c r="B49" s="293"/>
      <c r="C49" s="296"/>
      <c r="D49" s="299"/>
      <c r="E49" s="134" t="str">
        <f>'Tables SQL'!$D$10</f>
        <v>WeekNum</v>
      </c>
      <c r="F49" s="134" t="str">
        <f>IF(VLOOKUP(E49,'Tables SQL'!$D$5:$H$11,2,FALSE)=0,"",VLOOKUP(E49,'Tables SQL'!$D$5:$H$11,2,FALSE))</f>
        <v/>
      </c>
      <c r="G49" s="134" t="str">
        <f>IF(VLOOKUP(E49,'Tables SQL'!$D$5:$H$11,3,FALSE)=0,"",VLOOKUP(E49,'Tables SQL'!$D$5:$H$11,3,FALSE))</f>
        <v>tinyint</v>
      </c>
      <c r="H49" s="134" t="str">
        <f>IF(VLOOKUP(E49,'Tables SQL'!$D$5:$H$11,5,FALSE)=0,"",VLOOKUP(E49,'Tables SQL'!$D$5:$H$11,5,FALSE))</f>
        <v>PK</v>
      </c>
      <c r="I49" s="141" t="s">
        <v>1</v>
      </c>
      <c r="J49" s="141" t="s">
        <v>30</v>
      </c>
      <c r="K49" s="142" t="s">
        <v>717</v>
      </c>
    </row>
    <row r="50" spans="2:11" x14ac:dyDescent="0.2">
      <c r="B50" s="293"/>
      <c r="C50" s="297"/>
      <c r="D50" s="299"/>
      <c r="E50" s="156" t="str">
        <f>'Tables SQL'!$D$11</f>
        <v>PublicationTime</v>
      </c>
      <c r="F50" s="216" t="str">
        <f>IF(VLOOKUP(E50,'Tables SQL'!$D$5:$H$11,2,FALSE)=0,"",VLOOKUP(E50,'Tables SQL'!$D$5:$H$11,2,FALSE))</f>
        <v/>
      </c>
      <c r="G50" s="156" t="str">
        <f>IF(VLOOKUP(E50,'Tables SQL'!$D$5:$H$11,3,FALSE)=0,"",VLOOKUP(E50,'Tables SQL'!$D$5:$H$11,3,FALSE))</f>
        <v>datetime</v>
      </c>
      <c r="H50" s="217" t="str">
        <f>IF(VLOOKUP(E50,'Tables SQL'!$D$5:$H$11,5,FALSE)=0,"",VLOOKUP(E50,'Tables SQL'!$D$5:$H$11,5,FALSE))</f>
        <v>PK</v>
      </c>
      <c r="I50" s="218" t="s">
        <v>1</v>
      </c>
      <c r="J50" s="219"/>
      <c r="K50" s="164" t="s">
        <v>278</v>
      </c>
    </row>
    <row r="51" spans="2:11" x14ac:dyDescent="0.2">
      <c r="B51" s="293"/>
      <c r="C51" s="301"/>
      <c r="D51" s="299"/>
      <c r="E51" s="157" t="str">
        <f>'Tables SQL'!$D$22</f>
        <v>xsi:type</v>
      </c>
      <c r="F51" s="134" t="str">
        <f>IF(VLOOKUP(E51,'Tables SQL'!$D$21:$H$38,2,FALSE)=0,"",VLOOKUP(E51,'Tables SQL'!$D$21:$H$38,2,FALSE))</f>
        <v/>
      </c>
      <c r="G51" s="134" t="str">
        <f>VLOOKUP(E51,'Tables SQL'!$D$21:$H$38,3,FALSE)</f>
        <v>varchar(4)</v>
      </c>
      <c r="H51" s="134" t="str">
        <f>IF(VLOOKUP(E51,'Tables SQL'!$D$21:$H$38,5,FALSE)=0,"",VLOOKUP(E51,'Tables SQL'!$D$21:$H$38,5,FALSE))</f>
        <v>X</v>
      </c>
      <c r="I51" s="141" t="s">
        <v>1</v>
      </c>
      <c r="J51" s="141"/>
      <c r="K51" s="142" t="s">
        <v>650</v>
      </c>
    </row>
    <row r="52" spans="2:11" x14ac:dyDescent="0.2">
      <c r="B52" s="293"/>
      <c r="C52" s="302"/>
      <c r="D52" s="299"/>
      <c r="E52" s="155" t="str">
        <f>'Tables SQL'!$D$23</f>
        <v>Quantity</v>
      </c>
      <c r="F52" s="155" t="str">
        <f>IF(VLOOKUP(E52,'Tables SQL'!$D$21:$H$38,2,FALSE)=0,"",VLOOKUP(E52,'Tables SQL'!$D$21:$H$38,2,FALSE))</f>
        <v/>
      </c>
      <c r="G52" s="155" t="str">
        <f>VLOOKUP(E52,'Tables SQL'!$D$21:$H$38,3,FALSE)</f>
        <v>int</v>
      </c>
      <c r="H52" s="155" t="str">
        <f>IF(VLOOKUP(E52,'Tables SQL'!$D$21:$H$38,5,FALSE)=0,"",VLOOKUP(E52,'Tables SQL'!$D$21:$H$38,5,FALSE))</f>
        <v>X</v>
      </c>
      <c r="I52" s="215" t="s">
        <v>1</v>
      </c>
      <c r="J52" s="215"/>
      <c r="K52" s="162" t="s">
        <v>317</v>
      </c>
    </row>
    <row r="53" spans="2:11" ht="14.5" customHeight="1" x14ac:dyDescent="0.2">
      <c r="B53" s="293"/>
      <c r="C53" s="302"/>
      <c r="D53" s="299"/>
      <c r="E53" s="134" t="str">
        <f>'Tables SQL'!$D$24</f>
        <v>StatNat</v>
      </c>
      <c r="F53" s="134" t="str">
        <f>IF(VLOOKUP(E53,'Tables SQL'!$D$21:$H$38,2,FALSE)=0,"",VLOOKUP(E53,'Tables SQL'!$D$21:$H$38,2,FALSE))</f>
        <v/>
      </c>
      <c r="G53" s="134" t="str">
        <f>VLOOKUP(E53,'Tables SQL'!$D$21:$H$38,3,FALSE)</f>
        <v>varchar(6)</v>
      </c>
      <c r="H53" s="134" t="str">
        <f>IF(VLOOKUP(E53,'Tables SQL'!$D$21:$H$38,5,FALSE)=0,"",VLOOKUP(E53,'Tables SQL'!$D$21:$H$38,5,FALSE))</f>
        <v>X</v>
      </c>
      <c r="I53" s="141" t="s">
        <v>1</v>
      </c>
      <c r="J53" s="141"/>
      <c r="K53" s="163" t="s">
        <v>651</v>
      </c>
    </row>
    <row r="54" spans="2:11" ht="14.5" customHeight="1" x14ac:dyDescent="0.2">
      <c r="B54" s="293"/>
      <c r="C54" s="302"/>
      <c r="D54" s="299"/>
      <c r="E54" s="155" t="str">
        <f>'Tables SQL'!$D$25</f>
        <v>IndCode</v>
      </c>
      <c r="F54" s="155" t="str">
        <f>IF(VLOOKUP(E54,'Tables SQL'!$D$21:$H$38,2,FALSE)=0,"",VLOOKUP(E54,'Tables SQL'!$D$21:$H$38,2,FALSE))</f>
        <v/>
      </c>
      <c r="G54" s="155" t="str">
        <f>VLOOKUP(E54,'Tables SQL'!$D$21:$H$38,3,FALSE)</f>
        <v>varchar(6)</v>
      </c>
      <c r="H54" s="155" t="str">
        <f>IF(VLOOKUP(E54,'Tables SQL'!$D$21:$H$38,5,FALSE)=0,"",VLOOKUP(E54,'Tables SQL'!$D$21:$H$38,5,FALSE))</f>
        <v>X</v>
      </c>
      <c r="I54" s="215" t="s">
        <v>1</v>
      </c>
      <c r="J54" s="215"/>
      <c r="K54" s="162" t="s">
        <v>652</v>
      </c>
    </row>
    <row r="55" spans="2:11" ht="14.5" customHeight="1" x14ac:dyDescent="0.2">
      <c r="B55" s="293"/>
      <c r="C55" s="302"/>
      <c r="D55" s="299"/>
      <c r="E55" s="134" t="str">
        <f>'Tables SQL'!$D$26</f>
        <v>TcId</v>
      </c>
      <c r="F55" s="134" t="str">
        <f>IF(VLOOKUP(E55,'Tables SQL'!$D$21:$H$38,2,FALSE)=0,"",VLOOKUP(E55,'Tables SQL'!$D$21:$H$38,2,FALSE))</f>
        <v>9(3).9(5)</v>
      </c>
      <c r="G55" s="134" t="str">
        <f>VLOOKUP(E55,'Tables SQL'!$D$21:$H$38,3,FALSE)</f>
        <v>char(9)</v>
      </c>
      <c r="H55" s="134" t="str">
        <f>IF(VLOOKUP(E55,'Tables SQL'!$D$21:$H$38,5,FALSE)=0,"",VLOOKUP(E55,'Tables SQL'!$D$21:$H$38,5,FALSE))</f>
        <v/>
      </c>
      <c r="I55" s="141" t="s">
        <v>1</v>
      </c>
      <c r="J55" s="141"/>
      <c r="K55" s="136" t="s">
        <v>180</v>
      </c>
    </row>
    <row r="56" spans="2:11" ht="14.5" customHeight="1" x14ac:dyDescent="0.2">
      <c r="B56" s="293"/>
      <c r="C56" s="302"/>
      <c r="D56" s="299"/>
      <c r="E56" s="155" t="str">
        <f>'Tables SQL'!$D$27</f>
        <v>TspId</v>
      </c>
      <c r="F56" s="155" t="str">
        <f>IF(VLOOKUP(E56,'Tables SQL'!$D$21:$H$38,2,FALSE)=0,"",VLOOKUP(E56,'Tables SQL'!$D$21:$H$38,2,FALSE))</f>
        <v>9(3).9(5)</v>
      </c>
      <c r="G56" s="155" t="str">
        <f>VLOOKUP(E56,'Tables SQL'!$D$21:$H$38,3,FALSE)</f>
        <v>char(9)</v>
      </c>
      <c r="H56" s="155" t="str">
        <f>IF(VLOOKUP(E56,'Tables SQL'!$D$21:$H$38,5,FALSE)=0,"",VLOOKUP(E56,'Tables SQL'!$D$21:$H$38,5,FALSE))</f>
        <v/>
      </c>
      <c r="I56" s="215" t="s">
        <v>1</v>
      </c>
      <c r="J56" s="215" t="s">
        <v>32</v>
      </c>
      <c r="K56" s="162" t="s">
        <v>157</v>
      </c>
    </row>
    <row r="57" spans="2:11" ht="14.5" customHeight="1" x14ac:dyDescent="0.2">
      <c r="B57" s="293"/>
      <c r="C57" s="302"/>
      <c r="D57" s="299"/>
      <c r="E57" s="134" t="str">
        <f>'Tables SQL'!$D$28</f>
        <v>TocCvProd</v>
      </c>
      <c r="F57" s="134" t="s">
        <v>159</v>
      </c>
      <c r="G57" s="134" t="str">
        <f>VLOOKUP(E57,'Tables SQL'!$D$21:$H$38,3,FALSE)</f>
        <v>varchar(9)</v>
      </c>
      <c r="H57" s="134" t="str">
        <f>IF(VLOOKUP(E57,'Tables SQL'!$D$21:$H$38,5,FALSE)=0,"",VLOOKUP(E57,'Tables SQL'!$D$21:$H$38,5,FALSE))</f>
        <v/>
      </c>
      <c r="I57" s="141" t="s">
        <v>1</v>
      </c>
      <c r="J57" s="141" t="s">
        <v>91</v>
      </c>
      <c r="K57" s="142" t="s">
        <v>156</v>
      </c>
    </row>
    <row r="58" spans="2:11" ht="14.5" customHeight="1" x14ac:dyDescent="0.2">
      <c r="B58" s="293"/>
      <c r="C58" s="302"/>
      <c r="D58" s="299"/>
      <c r="E58" s="155" t="str">
        <f>'Tables SQL'!$D$29</f>
        <v>ObeModel</v>
      </c>
      <c r="F58" s="155"/>
      <c r="G58" s="155" t="str">
        <f>VLOOKUP(E58,'Tables SQL'!$D$21:$H$38,3,FALSE)</f>
        <v>char(11)</v>
      </c>
      <c r="H58" s="155" t="str">
        <f>IF(VLOOKUP(E58,'Tables SQL'!$D$21:$H$38,5,FALSE)=0,"",VLOOKUP(E58,'Tables SQL'!$D$21:$H$38,5,FALSE))</f>
        <v/>
      </c>
      <c r="I58" s="215"/>
      <c r="J58" s="215"/>
      <c r="K58" s="162" t="s">
        <v>238</v>
      </c>
    </row>
    <row r="59" spans="2:11" ht="14.5" customHeight="1" x14ac:dyDescent="0.2">
      <c r="B59" s="293"/>
      <c r="C59" s="302"/>
      <c r="D59" s="299"/>
      <c r="E59" s="134" t="str">
        <f>'Tables SQL'!$D$30</f>
        <v>ObeVersion</v>
      </c>
      <c r="F59" s="134"/>
      <c r="G59" s="134" t="str">
        <f>VLOOKUP(E59,'Tables SQL'!$D$21:$H$38,3,FALSE)</f>
        <v>char(8)</v>
      </c>
      <c r="H59" s="134" t="str">
        <f>IF(VLOOKUP(E59,'Tables SQL'!$D$21:$H$38,5,FALSE)=0,"",VLOOKUP(E59,'Tables SQL'!$D$21:$H$38,5,FALSE))</f>
        <v/>
      </c>
      <c r="I59" s="141"/>
      <c r="J59" s="141"/>
      <c r="K59" s="142" t="s">
        <v>238</v>
      </c>
    </row>
    <row r="60" spans="2:11" ht="14.5" customHeight="1" x14ac:dyDescent="0.2">
      <c r="B60" s="293"/>
      <c r="C60" s="302"/>
      <c r="D60" s="299"/>
      <c r="E60" s="155" t="str">
        <f>'Tables SQL'!$D$31</f>
        <v>TollType</v>
      </c>
      <c r="F60" s="155" t="str">
        <f>IF(VLOOKUP(E60,'Tables SQL'!$D$21:$H$38,2,FALSE)=0,"",VLOOKUP(E60,'Tables SQL'!$D$21:$H$38,2,FALSE))</f>
        <v/>
      </c>
      <c r="G60" s="155" t="str">
        <f>VLOOKUP(E60,'Tables SQL'!$D$21:$H$38,3,FALSE)</f>
        <v>varchar(6)</v>
      </c>
      <c r="H60" s="155" t="str">
        <f>IF(VLOOKUP(E60,'Tables SQL'!$D$21:$H$38,5,FALSE)=0,"",VLOOKUP(E60,'Tables SQL'!$D$21:$H$38,5,FALSE))</f>
        <v/>
      </c>
      <c r="I60" s="215"/>
      <c r="J60" s="215"/>
      <c r="K60" s="162" t="s">
        <v>238</v>
      </c>
    </row>
    <row r="61" spans="2:11" ht="14.5" customHeight="1" x14ac:dyDescent="0.2">
      <c r="B61" s="293"/>
      <c r="C61" s="302"/>
      <c r="D61" s="299"/>
      <c r="E61" s="134" t="str">
        <f>'Tables SQL'!$D$32</f>
        <v>AcqCase</v>
      </c>
      <c r="F61" s="134" t="str">
        <f>IF(VLOOKUP(E61,'Tables SQL'!$D$21:$H$38,2,FALSE)=0,"",VLOOKUP(E61,'Tables SQL'!$D$21:$H$38,2,FALSE))</f>
        <v/>
      </c>
      <c r="G61" s="134" t="str">
        <f>VLOOKUP(E61,'Tables SQL'!$D$21:$H$38,3,FALSE)</f>
        <v>varchar(1)</v>
      </c>
      <c r="H61" s="134" t="str">
        <f>IF(VLOOKUP(E61,'Tables SQL'!$D$21:$H$38,5,FALSE)=0,"",VLOOKUP(E61,'Tables SQL'!$D$21:$H$38,5,FALSE))</f>
        <v/>
      </c>
      <c r="I61" s="141"/>
      <c r="J61" s="141"/>
      <c r="K61" s="142" t="s">
        <v>238</v>
      </c>
    </row>
    <row r="62" spans="2:11" ht="14.5" customHeight="1" thickBot="1" x14ac:dyDescent="0.25">
      <c r="B62" s="294"/>
      <c r="C62" s="303"/>
      <c r="D62" s="300"/>
      <c r="E62" s="158" t="str">
        <f>'Tables SQL'!$D$33</f>
        <v>AcqCodes</v>
      </c>
      <c r="F62" s="158" t="str">
        <f>IF(VLOOKUP(E62,'Tables SQL'!$D$21:$H$38,2,FALSE)=0,"",VLOOKUP(E62,'Tables SQL'!$D$21:$H$38,2,FALSE))</f>
        <v/>
      </c>
      <c r="G62" s="158" t="str">
        <f>VLOOKUP(E62,'Tables SQL'!$D$21:$H$38,3,FALSE)</f>
        <v>char(2)</v>
      </c>
      <c r="H62" s="158" t="str">
        <f>IF(VLOOKUP(E62,'Tables SQL'!$D$21:$H$38,5,FALSE)=0,"",VLOOKUP(E62,'Tables SQL'!$D$21:$H$38,5,FALSE))</f>
        <v/>
      </c>
      <c r="I62" s="220"/>
      <c r="J62" s="220"/>
      <c r="K62" s="167" t="s">
        <v>238</v>
      </c>
    </row>
    <row r="63" spans="2:11" ht="28.75" customHeight="1" thickBot="1" x14ac:dyDescent="0.25">
      <c r="D63" s="150"/>
      <c r="I63" s="200"/>
      <c r="J63" s="200"/>
      <c r="K63" s="168"/>
    </row>
    <row r="64" spans="2:11" ht="14.5" customHeight="1" x14ac:dyDescent="0.2">
      <c r="B64" s="292" t="str">
        <f>'Tables SQL'!$C$21</f>
        <v>Indicator</v>
      </c>
      <c r="C64" s="295" t="str">
        <f>'Tables SQL'!$C$4</f>
        <v>WeekPublication</v>
      </c>
      <c r="D64" s="298" t="s">
        <v>630</v>
      </c>
      <c r="E64" s="154" t="str">
        <f>'Tables SQL'!$D$5</f>
        <v>StatType</v>
      </c>
      <c r="F64" s="154" t="str">
        <f>IF(VLOOKUP(E64,'Tables SQL'!$D$5:$H$11,2,FALSE)=0,"",VLOOKUP(E64,'Tables SQL'!$D$5:$H$11,2,FALSE))</f>
        <v/>
      </c>
      <c r="G64" s="154" t="str">
        <f>IF(VLOOKUP(E64,'Tables SQL'!$D$5:$H$11,3,FALSE)=0,"",VLOOKUP(E64,'Tables SQL'!$D$5:$H$11,3,FALSE))</f>
        <v>varchar(3)</v>
      </c>
      <c r="H64" s="154" t="str">
        <f>IF(VLOOKUP(E64,'Tables SQL'!$D$5:$H$11,5,FALSE)=0,"",VLOOKUP(E64,'Tables SQL'!$D$5:$H$11,5,FALSE))</f>
        <v>PK</v>
      </c>
      <c r="I64" s="214" t="s">
        <v>1</v>
      </c>
      <c r="J64" s="214"/>
      <c r="K64" s="161" t="s">
        <v>2</v>
      </c>
    </row>
    <row r="65" spans="2:11" ht="14.5" customHeight="1" x14ac:dyDescent="0.2">
      <c r="B65" s="293"/>
      <c r="C65" s="296"/>
      <c r="D65" s="299"/>
      <c r="E65" s="134" t="str">
        <f>'Tables SQL'!$D$6</f>
        <v>StatIssuer</v>
      </c>
      <c r="F65" s="134" t="str">
        <f>IF(VLOOKUP(E65,'Tables SQL'!$D$5:$H$11,2,FALSE)=0,"",VLOOKUP(E65,'Tables SQL'!$D$5:$H$11,2,FALSE))</f>
        <v>9(3).9(5)</v>
      </c>
      <c r="G65" s="134" t="str">
        <f>IF(VLOOKUP(E65,'Tables SQL'!$D$5:$H$11,3,FALSE)=0,"",VLOOKUP(E65,'Tables SQL'!$D$5:$H$11,3,FALSE))</f>
        <v>char(9)</v>
      </c>
      <c r="H65" s="134" t="str">
        <f>IF(VLOOKUP(E65,'Tables SQL'!$D$5:$H$11,5,FALSE)=0,"",VLOOKUP(E65,'Tables SQL'!$D$5:$H$11,5,FALSE))</f>
        <v>PK</v>
      </c>
      <c r="I65" s="141" t="s">
        <v>1</v>
      </c>
      <c r="J65" s="141"/>
      <c r="K65" s="142" t="s">
        <v>157</v>
      </c>
    </row>
    <row r="66" spans="2:11" ht="14.5" customHeight="1" x14ac:dyDescent="0.2">
      <c r="B66" s="293"/>
      <c r="C66" s="296"/>
      <c r="D66" s="299"/>
      <c r="E66" s="155" t="str">
        <f>'Tables SQL'!$D$7</f>
        <v>Domain</v>
      </c>
      <c r="F66" s="155" t="str">
        <f>IF(VLOOKUP(E66,'Tables SQL'!$D$5:$H$11,2,FALSE)=0,"",VLOOKUP(E66,'Tables SQL'!$D$5:$H$11,2,FALSE))</f>
        <v/>
      </c>
      <c r="G66" s="155" t="str">
        <f>IF(VLOOKUP(E66,'Tables SQL'!$D$5:$H$11,3,FALSE)=0,"",VLOOKUP(E66,'Tables SQL'!$D$5:$H$11,3,FALSE))</f>
        <v>varchar(6)</v>
      </c>
      <c r="H66" s="155" t="str">
        <f>IF(VLOOKUP(E66,'Tables SQL'!$D$5:$H$11,5,FALSE)=0,"",VLOOKUP(E66,'Tables SQL'!$D$5:$H$11,5,FALSE))</f>
        <v>PK</v>
      </c>
      <c r="I66" s="215" t="s">
        <v>1</v>
      </c>
      <c r="J66" s="215" t="s">
        <v>29</v>
      </c>
      <c r="K66" s="169" t="s">
        <v>90</v>
      </c>
    </row>
    <row r="67" spans="2:11" ht="14.5" customHeight="1" x14ac:dyDescent="0.2">
      <c r="B67" s="293"/>
      <c r="C67" s="296"/>
      <c r="D67" s="299"/>
      <c r="E67" s="134" t="str">
        <f>'Tables SQL'!$D$8</f>
        <v>OpArea</v>
      </c>
      <c r="F67" s="134" t="str">
        <f>IF(VLOOKUP(E67,'Tables SQL'!$D$5:$H$11,2,FALSE)=0,"",VLOOKUP(E67,'Tables SQL'!$D$5:$H$11,2,FALSE))</f>
        <v/>
      </c>
      <c r="G67" s="134" t="str">
        <f>IF(VLOOKUP(E67,'Tables SQL'!$D$5:$H$11,3,FALSE)=0,"",VLOOKUP(E67,'Tables SQL'!$D$5:$H$11,3,FALSE))</f>
        <v>tinyint</v>
      </c>
      <c r="H67" s="134" t="str">
        <f>IF(VLOOKUP(E67,'Tables SQL'!$D$5:$H$11,5,FALSE)=0,"",VLOOKUP(E67,'Tables SQL'!$D$5:$H$11,5,FALSE))</f>
        <v>PK</v>
      </c>
      <c r="I67" s="141" t="s">
        <v>1</v>
      </c>
      <c r="J67" s="141"/>
      <c r="K67" s="163" t="s">
        <v>30</v>
      </c>
    </row>
    <row r="68" spans="2:11" ht="14.5" customHeight="1" x14ac:dyDescent="0.2">
      <c r="B68" s="293"/>
      <c r="C68" s="296"/>
      <c r="D68" s="299"/>
      <c r="E68" s="155" t="str">
        <f>'Tables SQL'!$D$9</f>
        <v>Year</v>
      </c>
      <c r="F68" s="155" t="str">
        <f>IF(VLOOKUP(E68,'Tables SQL'!$D$5:$H$11,2,FALSE)=0,"",VLOOKUP(E68,'Tables SQL'!$D$5:$H$11,2,FALSE))</f>
        <v/>
      </c>
      <c r="G68" s="155" t="str">
        <f>IF(VLOOKUP(E68,'Tables SQL'!$D$5:$H$11,3,FALSE)=0,"",VLOOKUP(E68,'Tables SQL'!$D$5:$H$11,3,FALSE))</f>
        <v>char(4)</v>
      </c>
      <c r="H68" s="155" t="str">
        <f>IF(VLOOKUP(E68,'Tables SQL'!$D$5:$H$11,5,FALSE)=0,"",VLOOKUP(E68,'Tables SQL'!$D$5:$H$11,5,FALSE))</f>
        <v>PK</v>
      </c>
      <c r="I68" s="215" t="s">
        <v>1</v>
      </c>
      <c r="J68" s="215" t="s">
        <v>30</v>
      </c>
      <c r="K68" s="162" t="s">
        <v>178</v>
      </c>
    </row>
    <row r="69" spans="2:11" ht="14.5" customHeight="1" x14ac:dyDescent="0.2">
      <c r="B69" s="293"/>
      <c r="C69" s="296"/>
      <c r="D69" s="299"/>
      <c r="E69" s="134" t="str">
        <f>'Tables SQL'!$D$10</f>
        <v>WeekNum</v>
      </c>
      <c r="F69" s="134" t="str">
        <f>IF(VLOOKUP(E69,'Tables SQL'!$D$5:$H$11,2,FALSE)=0,"",VLOOKUP(E69,'Tables SQL'!$D$5:$H$11,2,FALSE))</f>
        <v/>
      </c>
      <c r="G69" s="134" t="str">
        <f>IF(VLOOKUP(E69,'Tables SQL'!$D$5:$H$11,3,FALSE)=0,"",VLOOKUP(E69,'Tables SQL'!$D$5:$H$11,3,FALSE))</f>
        <v>tinyint</v>
      </c>
      <c r="H69" s="134" t="str">
        <f>IF(VLOOKUP(E69,'Tables SQL'!$D$5:$H$11,5,FALSE)=0,"",VLOOKUP(E69,'Tables SQL'!$D$5:$H$11,5,FALSE))</f>
        <v>PK</v>
      </c>
      <c r="I69" s="141" t="s">
        <v>1</v>
      </c>
      <c r="J69" s="141" t="s">
        <v>30</v>
      </c>
      <c r="K69" s="142" t="s">
        <v>717</v>
      </c>
    </row>
    <row r="70" spans="2:11" x14ac:dyDescent="0.2">
      <c r="B70" s="293"/>
      <c r="C70" s="297"/>
      <c r="D70" s="299"/>
      <c r="E70" s="156" t="str">
        <f>'Tables SQL'!$D$11</f>
        <v>PublicationTime</v>
      </c>
      <c r="F70" s="216" t="str">
        <f>IF(VLOOKUP(E70,'Tables SQL'!$D$5:$H$11,2,FALSE)=0,"",VLOOKUP(E70,'Tables SQL'!$D$5:$H$11,2,FALSE))</f>
        <v/>
      </c>
      <c r="G70" s="156" t="str">
        <f>IF(VLOOKUP(E70,'Tables SQL'!$D$5:$H$11,3,FALSE)=0,"",VLOOKUP(E70,'Tables SQL'!$D$5:$H$11,3,FALSE))</f>
        <v>datetime</v>
      </c>
      <c r="H70" s="217" t="str">
        <f>IF(VLOOKUP(E70,'Tables SQL'!$D$5:$H$11,5,FALSE)=0,"",VLOOKUP(E70,'Tables SQL'!$D$5:$H$11,5,FALSE))</f>
        <v>PK</v>
      </c>
      <c r="I70" s="218" t="s">
        <v>1</v>
      </c>
      <c r="J70" s="219"/>
      <c r="K70" s="164" t="s">
        <v>278</v>
      </c>
    </row>
    <row r="71" spans="2:11" x14ac:dyDescent="0.2">
      <c r="B71" s="293"/>
      <c r="C71" s="301"/>
      <c r="D71" s="299"/>
      <c r="E71" s="157" t="str">
        <f>'Tables SQL'!$D$22</f>
        <v>xsi:type</v>
      </c>
      <c r="F71" s="134" t="str">
        <f>IF(VLOOKUP(E71,'Tables SQL'!$D$21:$H$38,2,FALSE)=0,"",VLOOKUP(E71,'Tables SQL'!$D$21:$H$38,2,FALSE))</f>
        <v/>
      </c>
      <c r="G71" s="134" t="str">
        <f>VLOOKUP(E71,'Tables SQL'!$D$21:$H$38,3,FALSE)</f>
        <v>varchar(4)</v>
      </c>
      <c r="H71" s="134" t="str">
        <f>IF(VLOOKUP(E71,'Tables SQL'!$D$21:$H$38,5,FALSE)=0,"",VLOOKUP(E71,'Tables SQL'!$D$21:$H$38,5,FALSE))</f>
        <v>X</v>
      </c>
      <c r="I71" s="141" t="s">
        <v>1</v>
      </c>
      <c r="J71" s="141"/>
      <c r="K71" s="142" t="s">
        <v>653</v>
      </c>
    </row>
    <row r="72" spans="2:11" x14ac:dyDescent="0.2">
      <c r="B72" s="293"/>
      <c r="C72" s="302"/>
      <c r="D72" s="299"/>
      <c r="E72" s="155" t="str">
        <f>'Tables SQL'!$D$23</f>
        <v>Quantity</v>
      </c>
      <c r="F72" s="155" t="str">
        <f>IF(VLOOKUP(E72,'Tables SQL'!$D$21:$H$38,2,FALSE)=0,"",VLOOKUP(E72,'Tables SQL'!$D$21:$H$38,2,FALSE))</f>
        <v/>
      </c>
      <c r="G72" s="155" t="str">
        <f>VLOOKUP(E72,'Tables SQL'!$D$21:$H$38,3,FALSE)</f>
        <v>int</v>
      </c>
      <c r="H72" s="155" t="str">
        <f>IF(VLOOKUP(E72,'Tables SQL'!$D$21:$H$38,5,FALSE)=0,"",VLOOKUP(E72,'Tables SQL'!$D$21:$H$38,5,FALSE))</f>
        <v>X</v>
      </c>
      <c r="I72" s="215" t="s">
        <v>1</v>
      </c>
      <c r="J72" s="215"/>
      <c r="K72" s="162" t="s">
        <v>317</v>
      </c>
    </row>
    <row r="73" spans="2:11" ht="14.5" customHeight="1" x14ac:dyDescent="0.2">
      <c r="B73" s="293"/>
      <c r="C73" s="302"/>
      <c r="D73" s="299"/>
      <c r="E73" s="134" t="str">
        <f>'Tables SQL'!$D$24</f>
        <v>StatNat</v>
      </c>
      <c r="F73" s="134" t="str">
        <f>IF(VLOOKUP(E73,'Tables SQL'!$D$21:$H$38,2,FALSE)=0,"",VLOOKUP(E73,'Tables SQL'!$D$21:$H$38,2,FALSE))</f>
        <v/>
      </c>
      <c r="G73" s="134" t="str">
        <f>VLOOKUP(E73,'Tables SQL'!$D$21:$H$38,3,FALSE)</f>
        <v>varchar(6)</v>
      </c>
      <c r="H73" s="134" t="str">
        <f>IF(VLOOKUP(E73,'Tables SQL'!$D$21:$H$38,5,FALSE)=0,"",VLOOKUP(E73,'Tables SQL'!$D$21:$H$38,5,FALSE))</f>
        <v>X</v>
      </c>
      <c r="I73" s="141" t="s">
        <v>1</v>
      </c>
      <c r="J73" s="141"/>
      <c r="K73" s="163" t="s">
        <v>654</v>
      </c>
    </row>
    <row r="74" spans="2:11" ht="14.5" customHeight="1" x14ac:dyDescent="0.2">
      <c r="B74" s="293"/>
      <c r="C74" s="302"/>
      <c r="D74" s="299"/>
      <c r="E74" s="155" t="str">
        <f>'Tables SQL'!$D$25</f>
        <v>IndCode</v>
      </c>
      <c r="F74" s="155" t="str">
        <f>IF(VLOOKUP(E74,'Tables SQL'!$D$21:$H$38,2,FALSE)=0,"",VLOOKUP(E74,'Tables SQL'!$D$21:$H$38,2,FALSE))</f>
        <v/>
      </c>
      <c r="G74" s="155" t="str">
        <f>VLOOKUP(E74,'Tables SQL'!$D$21:$H$38,3,FALSE)</f>
        <v>varchar(6)</v>
      </c>
      <c r="H74" s="155" t="str">
        <f>IF(VLOOKUP(E74,'Tables SQL'!$D$21:$H$38,5,FALSE)=0,"",VLOOKUP(E74,'Tables SQL'!$D$21:$H$38,5,FALSE))</f>
        <v>X</v>
      </c>
      <c r="I74" s="215" t="s">
        <v>1</v>
      </c>
      <c r="J74" s="215"/>
      <c r="K74" s="162" t="s">
        <v>655</v>
      </c>
    </row>
    <row r="75" spans="2:11" ht="14.5" customHeight="1" x14ac:dyDescent="0.2">
      <c r="B75" s="293"/>
      <c r="C75" s="302"/>
      <c r="D75" s="299"/>
      <c r="E75" s="134" t="str">
        <f>'Tables SQL'!$D$26</f>
        <v>TcId</v>
      </c>
      <c r="F75" s="134"/>
      <c r="G75" s="134" t="str">
        <f>VLOOKUP(E75,'Tables SQL'!$D$21:$H$38,3,FALSE)</f>
        <v>char(9)</v>
      </c>
      <c r="H75" s="134" t="str">
        <f>IF(VLOOKUP(E75,'Tables SQL'!$D$21:$H$38,5,FALSE)=0,"",VLOOKUP(E75,'Tables SQL'!$D$21:$H$38,5,FALSE))</f>
        <v/>
      </c>
      <c r="I75" s="141"/>
      <c r="J75" s="141"/>
      <c r="K75" s="142" t="s">
        <v>238</v>
      </c>
    </row>
    <row r="76" spans="2:11" ht="14.5" customHeight="1" x14ac:dyDescent="0.2">
      <c r="B76" s="293"/>
      <c r="C76" s="302"/>
      <c r="D76" s="299"/>
      <c r="E76" s="155" t="str">
        <f>'Tables SQL'!$D$27</f>
        <v>TspId</v>
      </c>
      <c r="F76" s="155"/>
      <c r="G76" s="155" t="str">
        <f>VLOOKUP(E76,'Tables SQL'!$D$21:$H$38,3,FALSE)</f>
        <v>char(9)</v>
      </c>
      <c r="H76" s="155" t="str">
        <f>IF(VLOOKUP(E76,'Tables SQL'!$D$21:$H$38,5,FALSE)=0,"",VLOOKUP(E76,'Tables SQL'!$D$21:$H$38,5,FALSE))</f>
        <v/>
      </c>
      <c r="I76" s="215"/>
      <c r="J76" s="215"/>
      <c r="K76" s="162" t="s">
        <v>238</v>
      </c>
    </row>
    <row r="77" spans="2:11" ht="14.5" customHeight="1" x14ac:dyDescent="0.2">
      <c r="B77" s="293"/>
      <c r="C77" s="302"/>
      <c r="D77" s="299"/>
      <c r="E77" s="134" t="str">
        <f>'Tables SQL'!$D$28</f>
        <v>TocCvProd</v>
      </c>
      <c r="F77" s="134"/>
      <c r="G77" s="134" t="str">
        <f>VLOOKUP(E77,'Tables SQL'!$D$21:$H$38,3,FALSE)</f>
        <v>varchar(9)</v>
      </c>
      <c r="H77" s="134" t="str">
        <f>IF(VLOOKUP(E77,'Tables SQL'!$D$21:$H$38,5,FALSE)=0,"",VLOOKUP(E77,'Tables SQL'!$D$21:$H$38,5,FALSE))</f>
        <v/>
      </c>
      <c r="I77" s="141"/>
      <c r="J77" s="141"/>
      <c r="K77" s="142" t="s">
        <v>238</v>
      </c>
    </row>
    <row r="78" spans="2:11" ht="14.5" customHeight="1" x14ac:dyDescent="0.2">
      <c r="B78" s="293"/>
      <c r="C78" s="302"/>
      <c r="D78" s="299"/>
      <c r="E78" s="155" t="str">
        <f>'Tables SQL'!$D$29</f>
        <v>ObeModel</v>
      </c>
      <c r="F78" s="155"/>
      <c r="G78" s="155" t="str">
        <f>VLOOKUP(E78,'Tables SQL'!$D$21:$H$38,3,FALSE)</f>
        <v>char(11)</v>
      </c>
      <c r="H78" s="155" t="str">
        <f>IF(VLOOKUP(E78,'Tables SQL'!$D$21:$H$38,5,FALSE)=0,"",VLOOKUP(E78,'Tables SQL'!$D$21:$H$38,5,FALSE))</f>
        <v/>
      </c>
      <c r="I78" s="215"/>
      <c r="J78" s="215"/>
      <c r="K78" s="162" t="s">
        <v>238</v>
      </c>
    </row>
    <row r="79" spans="2:11" ht="14.5" customHeight="1" x14ac:dyDescent="0.2">
      <c r="B79" s="293"/>
      <c r="C79" s="302"/>
      <c r="D79" s="299"/>
      <c r="E79" s="134" t="str">
        <f>'Tables SQL'!$D$30</f>
        <v>ObeVersion</v>
      </c>
      <c r="F79" s="134"/>
      <c r="G79" s="134" t="str">
        <f>VLOOKUP(E79,'Tables SQL'!$D$21:$H$38,3,FALSE)</f>
        <v>char(8)</v>
      </c>
      <c r="H79" s="134" t="str">
        <f>IF(VLOOKUP(E79,'Tables SQL'!$D$21:$H$38,5,FALSE)=0,"",VLOOKUP(E79,'Tables SQL'!$D$21:$H$38,5,FALSE))</f>
        <v/>
      </c>
      <c r="I79" s="141"/>
      <c r="J79" s="141"/>
      <c r="K79" s="142" t="s">
        <v>238</v>
      </c>
    </row>
    <row r="80" spans="2:11" ht="14.5" customHeight="1" x14ac:dyDescent="0.2">
      <c r="B80" s="293"/>
      <c r="C80" s="302"/>
      <c r="D80" s="299"/>
      <c r="E80" s="155" t="str">
        <f>'Tables SQL'!$D$31</f>
        <v>TollType</v>
      </c>
      <c r="F80" s="155" t="str">
        <f>IF(VLOOKUP(E80,'Tables SQL'!$D$21:$H$38,2,FALSE)=0,"",VLOOKUP(E80,'Tables SQL'!$D$21:$H$38,2,FALSE))</f>
        <v/>
      </c>
      <c r="G80" s="155" t="str">
        <f>VLOOKUP(E80,'Tables SQL'!$D$21:$H$38,3,FALSE)</f>
        <v>varchar(6)</v>
      </c>
      <c r="H80" s="155" t="str">
        <f>IF(VLOOKUP(E80,'Tables SQL'!$D$21:$H$38,5,FALSE)=0,"",VLOOKUP(E80,'Tables SQL'!$D$21:$H$38,5,FALSE))</f>
        <v/>
      </c>
      <c r="I80" s="215"/>
      <c r="J80" s="215"/>
      <c r="K80" s="162" t="s">
        <v>238</v>
      </c>
    </row>
    <row r="81" spans="2:11" ht="14.5" customHeight="1" x14ac:dyDescent="0.2">
      <c r="B81" s="293"/>
      <c r="C81" s="302"/>
      <c r="D81" s="299"/>
      <c r="E81" s="134" t="str">
        <f>'Tables SQL'!$D$32</f>
        <v>AcqCase</v>
      </c>
      <c r="F81" s="134" t="str">
        <f>IF(VLOOKUP(E81,'Tables SQL'!$D$21:$H$38,2,FALSE)=0,"",VLOOKUP(E81,'Tables SQL'!$D$21:$H$38,2,FALSE))</f>
        <v/>
      </c>
      <c r="G81" s="134" t="str">
        <f>VLOOKUP(E81,'Tables SQL'!$D$21:$H$38,3,FALSE)</f>
        <v>varchar(1)</v>
      </c>
      <c r="H81" s="134" t="str">
        <f>IF(VLOOKUP(E81,'Tables SQL'!$D$21:$H$38,5,FALSE)=0,"",VLOOKUP(E81,'Tables SQL'!$D$21:$H$38,5,FALSE))</f>
        <v/>
      </c>
      <c r="I81" s="141"/>
      <c r="J81" s="141"/>
      <c r="K81" s="142" t="s">
        <v>238</v>
      </c>
    </row>
    <row r="82" spans="2:11" ht="14.5" customHeight="1" thickBot="1" x14ac:dyDescent="0.25">
      <c r="B82" s="294"/>
      <c r="C82" s="303"/>
      <c r="D82" s="300"/>
      <c r="E82" s="158" t="str">
        <f>'Tables SQL'!$D$33</f>
        <v>AcqCodes</v>
      </c>
      <c r="F82" s="158" t="str">
        <f>IF(VLOOKUP(E82,'Tables SQL'!$D$21:$H$38,2,FALSE)=0,"",VLOOKUP(E82,'Tables SQL'!$D$21:$H$38,2,FALSE))</f>
        <v/>
      </c>
      <c r="G82" s="158" t="str">
        <f>VLOOKUP(E82,'Tables SQL'!$D$21:$H$38,3,FALSE)</f>
        <v>char(2)</v>
      </c>
      <c r="H82" s="158" t="str">
        <f>IF(VLOOKUP(E82,'Tables SQL'!$D$21:$H$38,5,FALSE)=0,"",VLOOKUP(E82,'Tables SQL'!$D$21:$H$38,5,FALSE))</f>
        <v/>
      </c>
      <c r="I82" s="220"/>
      <c r="J82" s="220"/>
      <c r="K82" s="167" t="s">
        <v>238</v>
      </c>
    </row>
    <row r="83" spans="2:11" ht="28.75" customHeight="1" thickBot="1" x14ac:dyDescent="0.25">
      <c r="D83" s="150"/>
      <c r="I83" s="200"/>
      <c r="J83" s="200"/>
      <c r="K83" s="168"/>
    </row>
    <row r="84" spans="2:11" ht="14.5" customHeight="1" x14ac:dyDescent="0.2">
      <c r="B84" s="292" t="str">
        <f>'Tables SQL'!$C$21</f>
        <v>Indicator</v>
      </c>
      <c r="C84" s="295" t="str">
        <f>'Tables SQL'!$C$4</f>
        <v>WeekPublication</v>
      </c>
      <c r="D84" s="298" t="s">
        <v>631</v>
      </c>
      <c r="E84" s="154" t="str">
        <f>'Tables SQL'!$D$5</f>
        <v>StatType</v>
      </c>
      <c r="F84" s="154" t="str">
        <f>IF(VLOOKUP(E84,'Tables SQL'!$D$5:$H$11,2,FALSE)=0,"",VLOOKUP(E84,'Tables SQL'!$D$5:$H$11,2,FALSE))</f>
        <v/>
      </c>
      <c r="G84" s="154" t="str">
        <f>IF(VLOOKUP(E84,'Tables SQL'!$D$5:$H$11,3,FALSE)=0,"",VLOOKUP(E84,'Tables SQL'!$D$5:$H$11,3,FALSE))</f>
        <v>varchar(3)</v>
      </c>
      <c r="H84" s="154" t="str">
        <f>IF(VLOOKUP(E84,'Tables SQL'!$D$5:$H$11,5,FALSE)=0,"",VLOOKUP(E84,'Tables SQL'!$D$5:$H$11,5,FALSE))</f>
        <v>PK</v>
      </c>
      <c r="I84" s="214" t="s">
        <v>1</v>
      </c>
      <c r="J84" s="214"/>
      <c r="K84" s="161" t="s">
        <v>2</v>
      </c>
    </row>
    <row r="85" spans="2:11" ht="14.5" customHeight="1" x14ac:dyDescent="0.2">
      <c r="B85" s="293"/>
      <c r="C85" s="296"/>
      <c r="D85" s="299"/>
      <c r="E85" s="134" t="str">
        <f>'Tables SQL'!$D$6</f>
        <v>StatIssuer</v>
      </c>
      <c r="F85" s="134" t="str">
        <f>IF(VLOOKUP(E85,'Tables SQL'!$D$5:$H$11,2,FALSE)=0,"",VLOOKUP(E85,'Tables SQL'!$D$5:$H$11,2,FALSE))</f>
        <v>9(3).9(5)</v>
      </c>
      <c r="G85" s="134" t="str">
        <f>IF(VLOOKUP(E85,'Tables SQL'!$D$5:$H$11,3,FALSE)=0,"",VLOOKUP(E85,'Tables SQL'!$D$5:$H$11,3,FALSE))</f>
        <v>char(9)</v>
      </c>
      <c r="H85" s="134" t="str">
        <f>IF(VLOOKUP(E85,'Tables SQL'!$D$5:$H$11,5,FALSE)=0,"",VLOOKUP(E85,'Tables SQL'!$D$5:$H$11,5,FALSE))</f>
        <v>PK</v>
      </c>
      <c r="I85" s="141" t="s">
        <v>1</v>
      </c>
      <c r="J85" s="141"/>
      <c r="K85" s="142" t="s">
        <v>157</v>
      </c>
    </row>
    <row r="86" spans="2:11" ht="14.5" customHeight="1" x14ac:dyDescent="0.2">
      <c r="B86" s="293"/>
      <c r="C86" s="296"/>
      <c r="D86" s="299"/>
      <c r="E86" s="155" t="str">
        <f>'Tables SQL'!$D$7</f>
        <v>Domain</v>
      </c>
      <c r="F86" s="155" t="str">
        <f>IF(VLOOKUP(E86,'Tables SQL'!$D$5:$H$11,2,FALSE)=0,"",VLOOKUP(E86,'Tables SQL'!$D$5:$H$11,2,FALSE))</f>
        <v/>
      </c>
      <c r="G86" s="155" t="str">
        <f>IF(VLOOKUP(E86,'Tables SQL'!$D$5:$H$11,3,FALSE)=0,"",VLOOKUP(E86,'Tables SQL'!$D$5:$H$11,3,FALSE))</f>
        <v>varchar(6)</v>
      </c>
      <c r="H86" s="155" t="str">
        <f>IF(VLOOKUP(E86,'Tables SQL'!$D$5:$H$11,5,FALSE)=0,"",VLOOKUP(E86,'Tables SQL'!$D$5:$H$11,5,FALSE))</f>
        <v>PK</v>
      </c>
      <c r="I86" s="215" t="s">
        <v>1</v>
      </c>
      <c r="J86" s="215" t="s">
        <v>29</v>
      </c>
      <c r="K86" s="169" t="s">
        <v>90</v>
      </c>
    </row>
    <row r="87" spans="2:11" ht="14.5" customHeight="1" x14ac:dyDescent="0.2">
      <c r="B87" s="293"/>
      <c r="C87" s="296"/>
      <c r="D87" s="299"/>
      <c r="E87" s="134" t="str">
        <f>'Tables SQL'!$D$8</f>
        <v>OpArea</v>
      </c>
      <c r="F87" s="134" t="str">
        <f>IF(VLOOKUP(E87,'Tables SQL'!$D$5:$H$11,2,FALSE)=0,"",VLOOKUP(E87,'Tables SQL'!$D$5:$H$11,2,FALSE))</f>
        <v/>
      </c>
      <c r="G87" s="134" t="str">
        <f>IF(VLOOKUP(E87,'Tables SQL'!$D$5:$H$11,3,FALSE)=0,"",VLOOKUP(E87,'Tables SQL'!$D$5:$H$11,3,FALSE))</f>
        <v>tinyint</v>
      </c>
      <c r="H87" s="134" t="str">
        <f>IF(VLOOKUP(E87,'Tables SQL'!$D$5:$H$11,5,FALSE)=0,"",VLOOKUP(E87,'Tables SQL'!$D$5:$H$11,5,FALSE))</f>
        <v>PK</v>
      </c>
      <c r="I87" s="141" t="s">
        <v>1</v>
      </c>
      <c r="J87" s="141"/>
      <c r="K87" s="163" t="s">
        <v>30</v>
      </c>
    </row>
    <row r="88" spans="2:11" ht="14.5" customHeight="1" x14ac:dyDescent="0.2">
      <c r="B88" s="293"/>
      <c r="C88" s="296"/>
      <c r="D88" s="299"/>
      <c r="E88" s="155" t="str">
        <f>'Tables SQL'!$D$9</f>
        <v>Year</v>
      </c>
      <c r="F88" s="155" t="str">
        <f>IF(VLOOKUP(E88,'Tables SQL'!$D$5:$H$11,2,FALSE)=0,"",VLOOKUP(E88,'Tables SQL'!$D$5:$H$11,2,FALSE))</f>
        <v/>
      </c>
      <c r="G88" s="155" t="str">
        <f>IF(VLOOKUP(E88,'Tables SQL'!$D$5:$H$11,3,FALSE)=0,"",VLOOKUP(E88,'Tables SQL'!$D$5:$H$11,3,FALSE))</f>
        <v>char(4)</v>
      </c>
      <c r="H88" s="155" t="str">
        <f>IF(VLOOKUP(E88,'Tables SQL'!$D$5:$H$11,5,FALSE)=0,"",VLOOKUP(E88,'Tables SQL'!$D$5:$H$11,5,FALSE))</f>
        <v>PK</v>
      </c>
      <c r="I88" s="215" t="s">
        <v>1</v>
      </c>
      <c r="J88" s="215" t="s">
        <v>30</v>
      </c>
      <c r="K88" s="162" t="s">
        <v>178</v>
      </c>
    </row>
    <row r="89" spans="2:11" ht="14.5" customHeight="1" x14ac:dyDescent="0.2">
      <c r="B89" s="293"/>
      <c r="C89" s="296"/>
      <c r="D89" s="299"/>
      <c r="E89" s="134" t="str">
        <f>'Tables SQL'!$D$10</f>
        <v>WeekNum</v>
      </c>
      <c r="F89" s="134" t="str">
        <f>IF(VLOOKUP(E89,'Tables SQL'!$D$5:$H$11,2,FALSE)=0,"",VLOOKUP(E89,'Tables SQL'!$D$5:$H$11,2,FALSE))</f>
        <v/>
      </c>
      <c r="G89" s="134" t="str">
        <f>IF(VLOOKUP(E89,'Tables SQL'!$D$5:$H$11,3,FALSE)=0,"",VLOOKUP(E89,'Tables SQL'!$D$5:$H$11,3,FALSE))</f>
        <v>tinyint</v>
      </c>
      <c r="H89" s="134" t="str">
        <f>IF(VLOOKUP(E89,'Tables SQL'!$D$5:$H$11,5,FALSE)=0,"",VLOOKUP(E89,'Tables SQL'!$D$5:$H$11,5,FALSE))</f>
        <v>PK</v>
      </c>
      <c r="I89" s="141" t="s">
        <v>1</v>
      </c>
      <c r="J89" s="141" t="s">
        <v>30</v>
      </c>
      <c r="K89" s="142" t="s">
        <v>717</v>
      </c>
    </row>
    <row r="90" spans="2:11" x14ac:dyDescent="0.2">
      <c r="B90" s="293"/>
      <c r="C90" s="297"/>
      <c r="D90" s="299"/>
      <c r="E90" s="156" t="str">
        <f>'Tables SQL'!$D$11</f>
        <v>PublicationTime</v>
      </c>
      <c r="F90" s="216" t="str">
        <f>IF(VLOOKUP(E90,'Tables SQL'!$D$5:$H$11,2,FALSE)=0,"",VLOOKUP(E90,'Tables SQL'!$D$5:$H$11,2,FALSE))</f>
        <v/>
      </c>
      <c r="G90" s="156" t="str">
        <f>IF(VLOOKUP(E90,'Tables SQL'!$D$5:$H$11,3,FALSE)=0,"",VLOOKUP(E90,'Tables SQL'!$D$5:$H$11,3,FALSE))</f>
        <v>datetime</v>
      </c>
      <c r="H90" s="217" t="str">
        <f>IF(VLOOKUP(E90,'Tables SQL'!$D$5:$H$11,5,FALSE)=0,"",VLOOKUP(E90,'Tables SQL'!$D$5:$H$11,5,FALSE))</f>
        <v>PK</v>
      </c>
      <c r="I90" s="218" t="s">
        <v>1</v>
      </c>
      <c r="J90" s="219"/>
      <c r="K90" s="164" t="s">
        <v>278</v>
      </c>
    </row>
    <row r="91" spans="2:11" x14ac:dyDescent="0.2">
      <c r="B91" s="293"/>
      <c r="C91" s="301"/>
      <c r="D91" s="299"/>
      <c r="E91" s="157" t="str">
        <f>'Tables SQL'!$D$22</f>
        <v>xsi:type</v>
      </c>
      <c r="F91" s="134" t="str">
        <f>IF(VLOOKUP(E91,'Tables SQL'!$D$21:$H$38,2,FALSE)=0,"",VLOOKUP(E91,'Tables SQL'!$D$21:$H$38,2,FALSE))</f>
        <v/>
      </c>
      <c r="G91" s="134" t="str">
        <f>VLOOKUP(E91,'Tables SQL'!$D$21:$H$38,3,FALSE)</f>
        <v>varchar(4)</v>
      </c>
      <c r="H91" s="134" t="str">
        <f>IF(VLOOKUP(E91,'Tables SQL'!$D$21:$H$38,5,FALSE)=0,"",VLOOKUP(E91,'Tables SQL'!$D$21:$H$38,5,FALSE))</f>
        <v>X</v>
      </c>
      <c r="I91" s="141" t="s">
        <v>1</v>
      </c>
      <c r="J91" s="141"/>
      <c r="K91" s="142" t="s">
        <v>656</v>
      </c>
    </row>
    <row r="92" spans="2:11" x14ac:dyDescent="0.2">
      <c r="B92" s="293"/>
      <c r="C92" s="302"/>
      <c r="D92" s="299"/>
      <c r="E92" s="155" t="str">
        <f>'Tables SQL'!$D$23</f>
        <v>Quantity</v>
      </c>
      <c r="F92" s="155" t="str">
        <f>IF(VLOOKUP(E92,'Tables SQL'!$D$21:$H$38,2,FALSE)=0,"",VLOOKUP(E92,'Tables SQL'!$D$21:$H$38,2,FALSE))</f>
        <v/>
      </c>
      <c r="G92" s="155" t="str">
        <f>VLOOKUP(E92,'Tables SQL'!$D$21:$H$38,3,FALSE)</f>
        <v>int</v>
      </c>
      <c r="H92" s="155" t="str">
        <f>IF(VLOOKUP(E92,'Tables SQL'!$D$21:$H$38,5,FALSE)=0,"",VLOOKUP(E92,'Tables SQL'!$D$21:$H$38,5,FALSE))</f>
        <v>X</v>
      </c>
      <c r="I92" s="215" t="s">
        <v>1</v>
      </c>
      <c r="J92" s="215"/>
      <c r="K92" s="162" t="s">
        <v>317</v>
      </c>
    </row>
    <row r="93" spans="2:11" ht="14.5" customHeight="1" x14ac:dyDescent="0.2">
      <c r="B93" s="293"/>
      <c r="C93" s="302"/>
      <c r="D93" s="299"/>
      <c r="E93" s="134" t="str">
        <f>'Tables SQL'!$D$24</f>
        <v>StatNat</v>
      </c>
      <c r="F93" s="134" t="str">
        <f>IF(VLOOKUP(E93,'Tables SQL'!$D$21:$H$38,2,FALSE)=0,"",VLOOKUP(E93,'Tables SQL'!$D$21:$H$38,2,FALSE))</f>
        <v/>
      </c>
      <c r="G93" s="134" t="str">
        <f>VLOOKUP(E93,'Tables SQL'!$D$21:$H$38,3,FALSE)</f>
        <v>varchar(6)</v>
      </c>
      <c r="H93" s="134" t="str">
        <f>IF(VLOOKUP(E93,'Tables SQL'!$D$21:$H$38,5,FALSE)=0,"",VLOOKUP(E93,'Tables SQL'!$D$21:$H$38,5,FALSE))</f>
        <v>X</v>
      </c>
      <c r="I93" s="141" t="s">
        <v>1</v>
      </c>
      <c r="J93" s="141"/>
      <c r="K93" s="163" t="s">
        <v>657</v>
      </c>
    </row>
    <row r="94" spans="2:11" ht="14.5" customHeight="1" x14ac:dyDescent="0.2">
      <c r="B94" s="293"/>
      <c r="C94" s="302"/>
      <c r="D94" s="299"/>
      <c r="E94" s="155" t="str">
        <f>'Tables SQL'!$D$25</f>
        <v>IndCode</v>
      </c>
      <c r="F94" s="155" t="str">
        <f>IF(VLOOKUP(E94,'Tables SQL'!$D$21:$H$38,2,FALSE)=0,"",VLOOKUP(E94,'Tables SQL'!$D$21:$H$38,2,FALSE))</f>
        <v/>
      </c>
      <c r="G94" s="155" t="str">
        <f>VLOOKUP(E94,'Tables SQL'!$D$21:$H$38,3,FALSE)</f>
        <v>varchar(6)</v>
      </c>
      <c r="H94" s="155" t="str">
        <f>IF(VLOOKUP(E94,'Tables SQL'!$D$21:$H$38,5,FALSE)=0,"",VLOOKUP(E94,'Tables SQL'!$D$21:$H$38,5,FALSE))</f>
        <v>X</v>
      </c>
      <c r="I94" s="215" t="s">
        <v>1</v>
      </c>
      <c r="J94" s="215"/>
      <c r="K94" s="162" t="s">
        <v>658</v>
      </c>
    </row>
    <row r="95" spans="2:11" ht="14.5" customHeight="1" x14ac:dyDescent="0.2">
      <c r="B95" s="293"/>
      <c r="C95" s="302"/>
      <c r="D95" s="299"/>
      <c r="E95" s="134" t="str">
        <f>'Tables SQL'!$D$26</f>
        <v>TcId</v>
      </c>
      <c r="F95" s="134"/>
      <c r="G95" s="134" t="str">
        <f>VLOOKUP(E95,'Tables SQL'!$D$21:$H$38,3,FALSE)</f>
        <v>char(9)</v>
      </c>
      <c r="H95" s="134" t="str">
        <f>IF(VLOOKUP(E95,'Tables SQL'!$D$21:$H$38,5,FALSE)=0,"",VLOOKUP(E95,'Tables SQL'!$D$21:$H$38,5,FALSE))</f>
        <v/>
      </c>
      <c r="I95" s="141"/>
      <c r="J95" s="141"/>
      <c r="K95" s="142" t="s">
        <v>238</v>
      </c>
    </row>
    <row r="96" spans="2:11" ht="14.5" customHeight="1" x14ac:dyDescent="0.2">
      <c r="B96" s="293"/>
      <c r="C96" s="302"/>
      <c r="D96" s="299"/>
      <c r="E96" s="155" t="str">
        <f>'Tables SQL'!$D$27</f>
        <v>TspId</v>
      </c>
      <c r="F96" s="155"/>
      <c r="G96" s="155" t="str">
        <f>VLOOKUP(E96,'Tables SQL'!$D$21:$H$38,3,FALSE)</f>
        <v>char(9)</v>
      </c>
      <c r="H96" s="155" t="str">
        <f>IF(VLOOKUP(E96,'Tables SQL'!$D$21:$H$38,5,FALSE)=0,"",VLOOKUP(E96,'Tables SQL'!$D$21:$H$38,5,FALSE))</f>
        <v/>
      </c>
      <c r="I96" s="215"/>
      <c r="J96" s="215"/>
      <c r="K96" s="162" t="s">
        <v>238</v>
      </c>
    </row>
    <row r="97" spans="2:11" ht="14.5" customHeight="1" x14ac:dyDescent="0.2">
      <c r="B97" s="293"/>
      <c r="C97" s="302"/>
      <c r="D97" s="299"/>
      <c r="E97" s="134" t="str">
        <f>'Tables SQL'!$D$28</f>
        <v>TocCvProd</v>
      </c>
      <c r="F97" s="134"/>
      <c r="G97" s="134" t="str">
        <f>VLOOKUP(E97,'Tables SQL'!$D$21:$H$38,3,FALSE)</f>
        <v>varchar(9)</v>
      </c>
      <c r="H97" s="134" t="str">
        <f>IF(VLOOKUP(E97,'Tables SQL'!$D$21:$H$38,5,FALSE)=0,"",VLOOKUP(E97,'Tables SQL'!$D$21:$H$38,5,FALSE))</f>
        <v/>
      </c>
      <c r="I97" s="141"/>
      <c r="J97" s="141"/>
      <c r="K97" s="142" t="s">
        <v>238</v>
      </c>
    </row>
    <row r="98" spans="2:11" ht="14.5" customHeight="1" x14ac:dyDescent="0.2">
      <c r="B98" s="293"/>
      <c r="C98" s="302"/>
      <c r="D98" s="299"/>
      <c r="E98" s="155" t="str">
        <f>'Tables SQL'!$D$29</f>
        <v>ObeModel</v>
      </c>
      <c r="F98" s="155" t="str">
        <f>IF(VLOOKUP(E98,'Tables SQL'!$D$21:$H$38,2,FALSE)=0,"",VLOOKUP(E98,'Tables SQL'!$D$21:$H$38,2,FALSE))</f>
        <v>9(5).9(5)</v>
      </c>
      <c r="G98" s="155" t="str">
        <f>VLOOKUP(E98,'Tables SQL'!$D$21:$H$38,3,FALSE)</f>
        <v>char(11)</v>
      </c>
      <c r="H98" s="155" t="str">
        <f>IF(VLOOKUP(E98,'Tables SQL'!$D$21:$H$38,5,FALSE)=0,"",VLOOKUP(E98,'Tables SQL'!$D$21:$H$38,5,FALSE))</f>
        <v/>
      </c>
      <c r="I98" s="215" t="s">
        <v>1</v>
      </c>
      <c r="J98" s="215" t="s">
        <v>31</v>
      </c>
      <c r="K98" s="162" t="s">
        <v>644</v>
      </c>
    </row>
    <row r="99" spans="2:11" ht="14.5" customHeight="1" x14ac:dyDescent="0.2">
      <c r="B99" s="293"/>
      <c r="C99" s="302"/>
      <c r="D99" s="299"/>
      <c r="E99" s="134" t="str">
        <f>'Tables SQL'!$D$30</f>
        <v>ObeVersion</v>
      </c>
      <c r="F99" s="134"/>
      <c r="G99" s="134" t="str">
        <f>VLOOKUP(E99,'Tables SQL'!$D$21:$H$38,3,FALSE)</f>
        <v>char(8)</v>
      </c>
      <c r="H99" s="134" t="str">
        <f>IF(VLOOKUP(E99,'Tables SQL'!$D$21:$H$38,5,FALSE)=0,"",VLOOKUP(E99,'Tables SQL'!$D$21:$H$38,5,FALSE))</f>
        <v/>
      </c>
      <c r="I99" s="141"/>
      <c r="J99" s="141"/>
      <c r="K99" s="142" t="s">
        <v>238</v>
      </c>
    </row>
    <row r="100" spans="2:11" ht="14.5" customHeight="1" x14ac:dyDescent="0.2">
      <c r="B100" s="293"/>
      <c r="C100" s="302"/>
      <c r="D100" s="299"/>
      <c r="E100" s="155" t="str">
        <f>'Tables SQL'!$D$31</f>
        <v>TollType</v>
      </c>
      <c r="F100" s="155" t="str">
        <f>IF(VLOOKUP(E100,'Tables SQL'!$D$21:$H$38,2,FALSE)=0,"",VLOOKUP(E100,'Tables SQL'!$D$21:$H$38,2,FALSE))</f>
        <v/>
      </c>
      <c r="G100" s="155" t="str">
        <f>VLOOKUP(E100,'Tables SQL'!$D$21:$H$38,3,FALSE)</f>
        <v>varchar(6)</v>
      </c>
      <c r="H100" s="155" t="str">
        <f>IF(VLOOKUP(E100,'Tables SQL'!$D$21:$H$38,5,FALSE)=0,"",VLOOKUP(E100,'Tables SQL'!$D$21:$H$38,5,FALSE))</f>
        <v/>
      </c>
      <c r="I100" s="215"/>
      <c r="J100" s="215"/>
      <c r="K100" s="162" t="s">
        <v>238</v>
      </c>
    </row>
    <row r="101" spans="2:11" ht="14.5" customHeight="1" x14ac:dyDescent="0.2">
      <c r="B101" s="293"/>
      <c r="C101" s="302"/>
      <c r="D101" s="299"/>
      <c r="E101" s="134" t="str">
        <f>'Tables SQL'!$D$32</f>
        <v>AcqCase</v>
      </c>
      <c r="F101" s="134" t="str">
        <f>IF(VLOOKUP(E101,'Tables SQL'!$D$21:$H$38,2,FALSE)=0,"",VLOOKUP(E101,'Tables SQL'!$D$21:$H$38,2,FALSE))</f>
        <v/>
      </c>
      <c r="G101" s="134" t="str">
        <f>VLOOKUP(E101,'Tables SQL'!$D$21:$H$38,3,FALSE)</f>
        <v>varchar(1)</v>
      </c>
      <c r="H101" s="134" t="str">
        <f>IF(VLOOKUP(E101,'Tables SQL'!$D$21:$H$38,5,FALSE)=0,"",VLOOKUP(E101,'Tables SQL'!$D$21:$H$38,5,FALSE))</f>
        <v/>
      </c>
      <c r="I101" s="141"/>
      <c r="J101" s="141"/>
      <c r="K101" s="142" t="s">
        <v>238</v>
      </c>
    </row>
    <row r="102" spans="2:11" ht="14.5" customHeight="1" thickBot="1" x14ac:dyDescent="0.25">
      <c r="B102" s="294"/>
      <c r="C102" s="303"/>
      <c r="D102" s="300"/>
      <c r="E102" s="158" t="str">
        <f>'Tables SQL'!$D$33</f>
        <v>AcqCodes</v>
      </c>
      <c r="F102" s="158" t="str">
        <f>IF(VLOOKUP(E102,'Tables SQL'!$D$21:$H$38,2,FALSE)=0,"",VLOOKUP(E102,'Tables SQL'!$D$21:$H$38,2,FALSE))</f>
        <v/>
      </c>
      <c r="G102" s="158" t="str">
        <f>VLOOKUP(E102,'Tables SQL'!$D$21:$H$38,3,FALSE)</f>
        <v>char(2)</v>
      </c>
      <c r="H102" s="158" t="str">
        <f>IF(VLOOKUP(E102,'Tables SQL'!$D$21:$H$38,5,FALSE)=0,"",VLOOKUP(E102,'Tables SQL'!$D$21:$H$38,5,FALSE))</f>
        <v/>
      </c>
      <c r="I102" s="220"/>
      <c r="J102" s="220"/>
      <c r="K102" s="167" t="s">
        <v>238</v>
      </c>
    </row>
    <row r="103" spans="2:11" ht="28.75" customHeight="1" thickBot="1" x14ac:dyDescent="0.25">
      <c r="D103" s="150"/>
      <c r="I103" s="200"/>
      <c r="J103" s="200"/>
      <c r="K103" s="168"/>
    </row>
    <row r="104" spans="2:11" ht="14.5" customHeight="1" x14ac:dyDescent="0.2">
      <c r="B104" s="292" t="str">
        <f>'Tables SQL'!$C$21</f>
        <v>Indicator</v>
      </c>
      <c r="C104" s="295" t="str">
        <f>'Tables SQL'!$C$4</f>
        <v>WeekPublication</v>
      </c>
      <c r="D104" s="298" t="s">
        <v>737</v>
      </c>
      <c r="E104" s="154" t="str">
        <f>'Tables SQL'!$D$5</f>
        <v>StatType</v>
      </c>
      <c r="F104" s="154" t="str">
        <f>IF(VLOOKUP(E104,'Tables SQL'!$D$5:$H$11,2,FALSE)=0,"",VLOOKUP(E104,'Tables SQL'!$D$5:$H$11,2,FALSE))</f>
        <v/>
      </c>
      <c r="G104" s="154" t="str">
        <f>IF(VLOOKUP(E104,'Tables SQL'!$D$5:$H$11,3,FALSE)=0,"",VLOOKUP(E104,'Tables SQL'!$D$5:$H$11,3,FALSE))</f>
        <v>varchar(3)</v>
      </c>
      <c r="H104" s="154" t="str">
        <f>IF(VLOOKUP(E104,'Tables SQL'!$D$5:$H$11,5,FALSE)=0,"",VLOOKUP(E104,'Tables SQL'!$D$5:$H$11,5,FALSE))</f>
        <v>PK</v>
      </c>
      <c r="I104" s="214" t="s">
        <v>1</v>
      </c>
      <c r="J104" s="214"/>
      <c r="K104" s="161" t="s">
        <v>2</v>
      </c>
    </row>
    <row r="105" spans="2:11" ht="14.5" customHeight="1" x14ac:dyDescent="0.2">
      <c r="B105" s="293"/>
      <c r="C105" s="296"/>
      <c r="D105" s="299"/>
      <c r="E105" s="134" t="str">
        <f>'Tables SQL'!$D$6</f>
        <v>StatIssuer</v>
      </c>
      <c r="F105" s="134" t="str">
        <f>IF(VLOOKUP(E105,'Tables SQL'!$D$5:$H$11,2,FALSE)=0,"",VLOOKUP(E105,'Tables SQL'!$D$5:$H$11,2,FALSE))</f>
        <v>9(3).9(5)</v>
      </c>
      <c r="G105" s="134" t="str">
        <f>IF(VLOOKUP(E105,'Tables SQL'!$D$5:$H$11,3,FALSE)=0,"",VLOOKUP(E105,'Tables SQL'!$D$5:$H$11,3,FALSE))</f>
        <v>char(9)</v>
      </c>
      <c r="H105" s="134" t="str">
        <f>IF(VLOOKUP(E105,'Tables SQL'!$D$5:$H$11,5,FALSE)=0,"",VLOOKUP(E105,'Tables SQL'!$D$5:$H$11,5,FALSE))</f>
        <v>PK</v>
      </c>
      <c r="I105" s="141" t="s">
        <v>1</v>
      </c>
      <c r="J105" s="141"/>
      <c r="K105" s="142" t="s">
        <v>157</v>
      </c>
    </row>
    <row r="106" spans="2:11" ht="14.5" customHeight="1" x14ac:dyDescent="0.2">
      <c r="B106" s="293"/>
      <c r="C106" s="296"/>
      <c r="D106" s="299"/>
      <c r="E106" s="155" t="str">
        <f>'Tables SQL'!$D$7</f>
        <v>Domain</v>
      </c>
      <c r="F106" s="155" t="str">
        <f>IF(VLOOKUP(E106,'Tables SQL'!$D$5:$H$11,2,FALSE)=0,"",VLOOKUP(E106,'Tables SQL'!$D$5:$H$11,2,FALSE))</f>
        <v/>
      </c>
      <c r="G106" s="155" t="str">
        <f>IF(VLOOKUP(E106,'Tables SQL'!$D$5:$H$11,3,FALSE)=0,"",VLOOKUP(E106,'Tables SQL'!$D$5:$H$11,3,FALSE))</f>
        <v>varchar(6)</v>
      </c>
      <c r="H106" s="155" t="str">
        <f>IF(VLOOKUP(E106,'Tables SQL'!$D$5:$H$11,5,FALSE)=0,"",VLOOKUP(E106,'Tables SQL'!$D$5:$H$11,5,FALSE))</f>
        <v>PK</v>
      </c>
      <c r="I106" s="215" t="s">
        <v>1</v>
      </c>
      <c r="J106" s="215" t="s">
        <v>29</v>
      </c>
      <c r="K106" s="169" t="s">
        <v>90</v>
      </c>
    </row>
    <row r="107" spans="2:11" ht="14.5" customHeight="1" x14ac:dyDescent="0.2">
      <c r="B107" s="293"/>
      <c r="C107" s="296"/>
      <c r="D107" s="299"/>
      <c r="E107" s="134" t="str">
        <f>'Tables SQL'!$D$8</f>
        <v>OpArea</v>
      </c>
      <c r="F107" s="134" t="str">
        <f>IF(VLOOKUP(E107,'Tables SQL'!$D$5:$H$11,2,FALSE)=0,"",VLOOKUP(E107,'Tables SQL'!$D$5:$H$11,2,FALSE))</f>
        <v/>
      </c>
      <c r="G107" s="134" t="str">
        <f>IF(VLOOKUP(E107,'Tables SQL'!$D$5:$H$11,3,FALSE)=0,"",VLOOKUP(E107,'Tables SQL'!$D$5:$H$11,3,FALSE))</f>
        <v>tinyint</v>
      </c>
      <c r="H107" s="134" t="str">
        <f>IF(VLOOKUP(E107,'Tables SQL'!$D$5:$H$11,5,FALSE)=0,"",VLOOKUP(E107,'Tables SQL'!$D$5:$H$11,5,FALSE))</f>
        <v>PK</v>
      </c>
      <c r="I107" s="141" t="s">
        <v>1</v>
      </c>
      <c r="J107" s="141"/>
      <c r="K107" s="163" t="s">
        <v>30</v>
      </c>
    </row>
    <row r="108" spans="2:11" ht="14.5" customHeight="1" x14ac:dyDescent="0.2">
      <c r="B108" s="293"/>
      <c r="C108" s="296"/>
      <c r="D108" s="299"/>
      <c r="E108" s="155" t="str">
        <f>'Tables SQL'!$D$9</f>
        <v>Year</v>
      </c>
      <c r="F108" s="155" t="str">
        <f>IF(VLOOKUP(E108,'Tables SQL'!$D$5:$H$11,2,FALSE)=0,"",VLOOKUP(E108,'Tables SQL'!$D$5:$H$11,2,FALSE))</f>
        <v/>
      </c>
      <c r="G108" s="155" t="str">
        <f>IF(VLOOKUP(E108,'Tables SQL'!$D$5:$H$11,3,FALSE)=0,"",VLOOKUP(E108,'Tables SQL'!$D$5:$H$11,3,FALSE))</f>
        <v>char(4)</v>
      </c>
      <c r="H108" s="155" t="str">
        <f>IF(VLOOKUP(E108,'Tables SQL'!$D$5:$H$11,5,FALSE)=0,"",VLOOKUP(E108,'Tables SQL'!$D$5:$H$11,5,FALSE))</f>
        <v>PK</v>
      </c>
      <c r="I108" s="215" t="s">
        <v>1</v>
      </c>
      <c r="J108" s="215" t="s">
        <v>30</v>
      </c>
      <c r="K108" s="162" t="s">
        <v>178</v>
      </c>
    </row>
    <row r="109" spans="2:11" ht="14.5" customHeight="1" x14ac:dyDescent="0.2">
      <c r="B109" s="293"/>
      <c r="C109" s="296"/>
      <c r="D109" s="299"/>
      <c r="E109" s="134" t="str">
        <f>'Tables SQL'!$D$10</f>
        <v>WeekNum</v>
      </c>
      <c r="F109" s="134" t="str">
        <f>IF(VLOOKUP(E109,'Tables SQL'!$D$5:$H$11,2,FALSE)=0,"",VLOOKUP(E109,'Tables SQL'!$D$5:$H$11,2,FALSE))</f>
        <v/>
      </c>
      <c r="G109" s="134" t="str">
        <f>IF(VLOOKUP(E109,'Tables SQL'!$D$5:$H$11,3,FALSE)=0,"",VLOOKUP(E109,'Tables SQL'!$D$5:$H$11,3,FALSE))</f>
        <v>tinyint</v>
      </c>
      <c r="H109" s="134" t="str">
        <f>IF(VLOOKUP(E109,'Tables SQL'!$D$5:$H$11,5,FALSE)=0,"",VLOOKUP(E109,'Tables SQL'!$D$5:$H$11,5,FALSE))</f>
        <v>PK</v>
      </c>
      <c r="I109" s="141" t="s">
        <v>1</v>
      </c>
      <c r="J109" s="141" t="s">
        <v>30</v>
      </c>
      <c r="K109" s="142" t="s">
        <v>717</v>
      </c>
    </row>
    <row r="110" spans="2:11" x14ac:dyDescent="0.2">
      <c r="B110" s="293"/>
      <c r="C110" s="297"/>
      <c r="D110" s="299"/>
      <c r="E110" s="156" t="str">
        <f>'Tables SQL'!$D$11</f>
        <v>PublicationTime</v>
      </c>
      <c r="F110" s="216" t="str">
        <f>IF(VLOOKUP(E110,'Tables SQL'!$D$5:$H$11,2,FALSE)=0,"",VLOOKUP(E110,'Tables SQL'!$D$5:$H$11,2,FALSE))</f>
        <v/>
      </c>
      <c r="G110" s="156" t="str">
        <f>IF(VLOOKUP(E110,'Tables SQL'!$D$5:$H$11,3,FALSE)=0,"",VLOOKUP(E110,'Tables SQL'!$D$5:$H$11,3,FALSE))</f>
        <v>datetime</v>
      </c>
      <c r="H110" s="217" t="str">
        <f>IF(VLOOKUP(E110,'Tables SQL'!$D$5:$H$11,5,FALSE)=0,"",VLOOKUP(E110,'Tables SQL'!$D$5:$H$11,5,FALSE))</f>
        <v>PK</v>
      </c>
      <c r="I110" s="218" t="s">
        <v>1</v>
      </c>
      <c r="J110" s="219"/>
      <c r="K110" s="164" t="s">
        <v>278</v>
      </c>
    </row>
    <row r="111" spans="2:11" x14ac:dyDescent="0.2">
      <c r="B111" s="293"/>
      <c r="C111" s="301"/>
      <c r="D111" s="299"/>
      <c r="E111" s="157" t="str">
        <f>'Tables SQL'!$D$22</f>
        <v>xsi:type</v>
      </c>
      <c r="F111" s="134" t="str">
        <f>IF(VLOOKUP(E111,'Tables SQL'!$D$21:$H$38,2,FALSE)=0,"",VLOOKUP(E111,'Tables SQL'!$D$21:$H$38,2,FALSE))</f>
        <v/>
      </c>
      <c r="G111" s="134" t="str">
        <f>VLOOKUP(E111,'Tables SQL'!$D$21:$H$38,3,FALSE)</f>
        <v>varchar(4)</v>
      </c>
      <c r="H111" s="134" t="str">
        <f>IF(VLOOKUP(E111,'Tables SQL'!$D$21:$H$38,5,FALSE)=0,"",VLOOKUP(E111,'Tables SQL'!$D$21:$H$38,5,FALSE))</f>
        <v>X</v>
      </c>
      <c r="I111" s="141" t="s">
        <v>1</v>
      </c>
      <c r="J111" s="141"/>
      <c r="K111" s="142" t="s">
        <v>665</v>
      </c>
    </row>
    <row r="112" spans="2:11" x14ac:dyDescent="0.2">
      <c r="B112" s="293"/>
      <c r="C112" s="302"/>
      <c r="D112" s="299"/>
      <c r="E112" s="155" t="str">
        <f>'Tables SQL'!$D$23</f>
        <v>Quantity</v>
      </c>
      <c r="F112" s="155" t="str">
        <f>IF(VLOOKUP(E112,'Tables SQL'!$D$21:$H$38,2,FALSE)=0,"",VLOOKUP(E112,'Tables SQL'!$D$21:$H$38,2,FALSE))</f>
        <v/>
      </c>
      <c r="G112" s="155" t="str">
        <f>VLOOKUP(E112,'Tables SQL'!$D$21:$H$38,3,FALSE)</f>
        <v>int</v>
      </c>
      <c r="H112" s="155" t="str">
        <f>IF(VLOOKUP(E112,'Tables SQL'!$D$21:$H$38,5,FALSE)=0,"",VLOOKUP(E112,'Tables SQL'!$D$21:$H$38,5,FALSE))</f>
        <v>X</v>
      </c>
      <c r="I112" s="215" t="s">
        <v>1</v>
      </c>
      <c r="J112" s="215"/>
      <c r="K112" s="162" t="s">
        <v>317</v>
      </c>
    </row>
    <row r="113" spans="2:11" ht="14.5" customHeight="1" x14ac:dyDescent="0.2">
      <c r="B113" s="293"/>
      <c r="C113" s="302"/>
      <c r="D113" s="299"/>
      <c r="E113" s="134" t="str">
        <f>'Tables SQL'!$D$24</f>
        <v>StatNat</v>
      </c>
      <c r="F113" s="134" t="str">
        <f>IF(VLOOKUP(E113,'Tables SQL'!$D$21:$H$38,2,FALSE)=0,"",VLOOKUP(E113,'Tables SQL'!$D$21:$H$38,2,FALSE))</f>
        <v/>
      </c>
      <c r="G113" s="134" t="str">
        <f>VLOOKUP(E113,'Tables SQL'!$D$21:$H$38,3,FALSE)</f>
        <v>varchar(6)</v>
      </c>
      <c r="H113" s="134" t="str">
        <f>IF(VLOOKUP(E113,'Tables SQL'!$D$21:$H$38,5,FALSE)=0,"",VLOOKUP(E113,'Tables SQL'!$D$21:$H$38,5,FALSE))</f>
        <v>X</v>
      </c>
      <c r="I113" s="141" t="s">
        <v>1</v>
      </c>
      <c r="J113" s="141"/>
      <c r="K113" s="163" t="s">
        <v>657</v>
      </c>
    </row>
    <row r="114" spans="2:11" ht="14.5" customHeight="1" x14ac:dyDescent="0.2">
      <c r="B114" s="293"/>
      <c r="C114" s="302"/>
      <c r="D114" s="299"/>
      <c r="E114" s="155" t="str">
        <f>'Tables SQL'!$D$25</f>
        <v>IndCode</v>
      </c>
      <c r="F114" s="155" t="str">
        <f>IF(VLOOKUP(E114,'Tables SQL'!$D$21:$H$38,2,FALSE)=0,"",VLOOKUP(E114,'Tables SQL'!$D$21:$H$38,2,FALSE))</f>
        <v/>
      </c>
      <c r="G114" s="155" t="str">
        <f>VLOOKUP(E114,'Tables SQL'!$D$21:$H$38,3,FALSE)</f>
        <v>varchar(6)</v>
      </c>
      <c r="H114" s="155" t="str">
        <f>IF(VLOOKUP(E114,'Tables SQL'!$D$21:$H$38,5,FALSE)=0,"",VLOOKUP(E114,'Tables SQL'!$D$21:$H$38,5,FALSE))</f>
        <v>X</v>
      </c>
      <c r="I114" s="215" t="s">
        <v>1</v>
      </c>
      <c r="J114" s="215"/>
      <c r="K114" s="162" t="s">
        <v>658</v>
      </c>
    </row>
    <row r="115" spans="2:11" ht="14.5" customHeight="1" x14ac:dyDescent="0.2">
      <c r="B115" s="293"/>
      <c r="C115" s="302"/>
      <c r="D115" s="299"/>
      <c r="E115" s="134" t="str">
        <f>'Tables SQL'!$D$26</f>
        <v>TcId</v>
      </c>
      <c r="F115" s="134"/>
      <c r="G115" s="134" t="str">
        <f>VLOOKUP(E115,'Tables SQL'!$D$21:$H$38,3,FALSE)</f>
        <v>char(9)</v>
      </c>
      <c r="H115" s="134" t="str">
        <f>IF(VLOOKUP(E115,'Tables SQL'!$D$21:$H$38,5,FALSE)=0,"",VLOOKUP(E115,'Tables SQL'!$D$21:$H$38,5,FALSE))</f>
        <v/>
      </c>
      <c r="I115" s="141"/>
      <c r="J115" s="141"/>
      <c r="K115" s="142" t="s">
        <v>238</v>
      </c>
    </row>
    <row r="116" spans="2:11" ht="14.5" customHeight="1" x14ac:dyDescent="0.2">
      <c r="B116" s="293"/>
      <c r="C116" s="302"/>
      <c r="D116" s="299"/>
      <c r="E116" s="155" t="str">
        <f>'Tables SQL'!$D$27</f>
        <v>TspId</v>
      </c>
      <c r="F116" s="155"/>
      <c r="G116" s="155" t="str">
        <f>VLOOKUP(E116,'Tables SQL'!$D$21:$H$38,3,FALSE)</f>
        <v>char(9)</v>
      </c>
      <c r="H116" s="155" t="str">
        <f>IF(VLOOKUP(E116,'Tables SQL'!$D$21:$H$38,5,FALSE)=0,"",VLOOKUP(E116,'Tables SQL'!$D$21:$H$38,5,FALSE))</f>
        <v/>
      </c>
      <c r="I116" s="215"/>
      <c r="J116" s="215"/>
      <c r="K116" s="162" t="s">
        <v>238</v>
      </c>
    </row>
    <row r="117" spans="2:11" ht="14.5" customHeight="1" x14ac:dyDescent="0.2">
      <c r="B117" s="293"/>
      <c r="C117" s="302"/>
      <c r="D117" s="299"/>
      <c r="E117" s="134" t="str">
        <f>'Tables SQL'!$D$28</f>
        <v>TocCvProd</v>
      </c>
      <c r="F117" s="134"/>
      <c r="G117" s="134" t="str">
        <f>VLOOKUP(E117,'Tables SQL'!$D$21:$H$38,3,FALSE)</f>
        <v>varchar(9)</v>
      </c>
      <c r="H117" s="134" t="str">
        <f>IF(VLOOKUP(E117,'Tables SQL'!$D$21:$H$38,5,FALSE)=0,"",VLOOKUP(E117,'Tables SQL'!$D$21:$H$38,5,FALSE))</f>
        <v/>
      </c>
      <c r="I117" s="141"/>
      <c r="J117" s="141"/>
      <c r="K117" s="142" t="s">
        <v>238</v>
      </c>
    </row>
    <row r="118" spans="2:11" ht="14.5" customHeight="1" x14ac:dyDescent="0.2">
      <c r="B118" s="293"/>
      <c r="C118" s="302"/>
      <c r="D118" s="299"/>
      <c r="E118" s="155" t="str">
        <f>'Tables SQL'!$D$29</f>
        <v>ObeModel</v>
      </c>
      <c r="F118" s="155" t="str">
        <f>IF(VLOOKUP(E118,'Tables SQL'!$D$21:$H$38,2,FALSE)=0,"",VLOOKUP(E118,'Tables SQL'!$D$21:$H$38,2,FALSE))</f>
        <v>9(5).9(5)</v>
      </c>
      <c r="G118" s="155" t="str">
        <f>VLOOKUP(E118,'Tables SQL'!$D$21:$H$38,3,FALSE)</f>
        <v>char(11)</v>
      </c>
      <c r="H118" s="155" t="str">
        <f>IF(VLOOKUP(E118,'Tables SQL'!$D$21:$H$38,5,FALSE)=0,"",VLOOKUP(E118,'Tables SQL'!$D$21:$H$38,5,FALSE))</f>
        <v/>
      </c>
      <c r="I118" s="215" t="s">
        <v>1</v>
      </c>
      <c r="J118" s="215" t="s">
        <v>31</v>
      </c>
      <c r="K118" s="162" t="s">
        <v>644</v>
      </c>
    </row>
    <row r="119" spans="2:11" ht="14.5" customHeight="1" x14ac:dyDescent="0.2">
      <c r="B119" s="293"/>
      <c r="C119" s="302"/>
      <c r="D119" s="299"/>
      <c r="E119" s="134" t="str">
        <f>'Tables SQL'!$D$30</f>
        <v>ObeVersion</v>
      </c>
      <c r="F119" s="134"/>
      <c r="G119" s="134" t="str">
        <f>VLOOKUP(E119,'Tables SQL'!$D$21:$H$38,3,FALSE)</f>
        <v>char(8)</v>
      </c>
      <c r="H119" s="134" t="str">
        <f>IF(VLOOKUP(E119,'Tables SQL'!$D$21:$H$38,5,FALSE)=0,"",VLOOKUP(E119,'Tables SQL'!$D$21:$H$38,5,FALSE))</f>
        <v/>
      </c>
      <c r="I119" s="141" t="s">
        <v>1</v>
      </c>
      <c r="J119" s="141" t="s">
        <v>6</v>
      </c>
      <c r="K119" s="142" t="s">
        <v>756</v>
      </c>
    </row>
    <row r="120" spans="2:11" ht="14.5" customHeight="1" x14ac:dyDescent="0.2">
      <c r="B120" s="293"/>
      <c r="C120" s="302"/>
      <c r="D120" s="299"/>
      <c r="E120" s="155" t="str">
        <f>'Tables SQL'!$D$31</f>
        <v>TollType</v>
      </c>
      <c r="F120" s="155" t="str">
        <f>IF(VLOOKUP(E120,'Tables SQL'!$D$21:$H$38,2,FALSE)=0,"",VLOOKUP(E120,'Tables SQL'!$D$21:$H$38,2,FALSE))</f>
        <v/>
      </c>
      <c r="G120" s="155" t="str">
        <f>VLOOKUP(E120,'Tables SQL'!$D$21:$H$38,3,FALSE)</f>
        <v>varchar(6)</v>
      </c>
      <c r="H120" s="155" t="str">
        <f>IF(VLOOKUP(E120,'Tables SQL'!$D$21:$H$38,5,FALSE)=0,"",VLOOKUP(E120,'Tables SQL'!$D$21:$H$38,5,FALSE))</f>
        <v/>
      </c>
      <c r="I120" s="215"/>
      <c r="J120" s="215"/>
      <c r="K120" s="162" t="s">
        <v>238</v>
      </c>
    </row>
    <row r="121" spans="2:11" ht="14.5" customHeight="1" x14ac:dyDescent="0.2">
      <c r="B121" s="293"/>
      <c r="C121" s="302"/>
      <c r="D121" s="299"/>
      <c r="E121" s="134" t="str">
        <f>'Tables SQL'!$D$32</f>
        <v>AcqCase</v>
      </c>
      <c r="F121" s="134" t="str">
        <f>IF(VLOOKUP(E121,'Tables SQL'!$D$21:$H$38,2,FALSE)=0,"",VLOOKUP(E121,'Tables SQL'!$D$21:$H$38,2,FALSE))</f>
        <v/>
      </c>
      <c r="G121" s="134" t="str">
        <f>VLOOKUP(E121,'Tables SQL'!$D$21:$H$38,3,FALSE)</f>
        <v>varchar(1)</v>
      </c>
      <c r="H121" s="134" t="str">
        <f>IF(VLOOKUP(E121,'Tables SQL'!$D$21:$H$38,5,FALSE)=0,"",VLOOKUP(E121,'Tables SQL'!$D$21:$H$38,5,FALSE))</f>
        <v/>
      </c>
      <c r="I121" s="141"/>
      <c r="J121" s="141"/>
      <c r="K121" s="142" t="s">
        <v>238</v>
      </c>
    </row>
    <row r="122" spans="2:11" ht="14.5" customHeight="1" thickBot="1" x14ac:dyDescent="0.25">
      <c r="B122" s="294"/>
      <c r="C122" s="303"/>
      <c r="D122" s="300"/>
      <c r="E122" s="158" t="str">
        <f>'Tables SQL'!$D$33</f>
        <v>AcqCodes</v>
      </c>
      <c r="F122" s="158" t="str">
        <f>IF(VLOOKUP(E122,'Tables SQL'!$D$21:$H$38,2,FALSE)=0,"",VLOOKUP(E122,'Tables SQL'!$D$21:$H$38,2,FALSE))</f>
        <v/>
      </c>
      <c r="G122" s="158" t="str">
        <f>VLOOKUP(E122,'Tables SQL'!$D$21:$H$38,3,FALSE)</f>
        <v>char(2)</v>
      </c>
      <c r="H122" s="158" t="str">
        <f>IF(VLOOKUP(E122,'Tables SQL'!$D$21:$H$38,5,FALSE)=0,"",VLOOKUP(E122,'Tables SQL'!$D$21:$H$38,5,FALSE))</f>
        <v/>
      </c>
      <c r="I122" s="220"/>
      <c r="J122" s="220"/>
      <c r="K122" s="167" t="s">
        <v>238</v>
      </c>
    </row>
    <row r="123" spans="2:11" ht="28.75" customHeight="1" thickBot="1" x14ac:dyDescent="0.25">
      <c r="D123" s="150"/>
      <c r="I123" s="200"/>
      <c r="J123" s="200"/>
      <c r="K123" s="168"/>
    </row>
    <row r="124" spans="2:11" ht="14.5" customHeight="1" x14ac:dyDescent="0.2">
      <c r="B124" s="292" t="str">
        <f>'Tables SQL'!$C$21</f>
        <v>Indicator</v>
      </c>
      <c r="C124" s="295" t="str">
        <f>'Tables SQL'!$C$4</f>
        <v>WeekPublication</v>
      </c>
      <c r="D124" s="298" t="s">
        <v>632</v>
      </c>
      <c r="E124" s="154" t="str">
        <f>'Tables SQL'!$D$5</f>
        <v>StatType</v>
      </c>
      <c r="F124" s="154" t="str">
        <f>IF(VLOOKUP(E124,'Tables SQL'!$D$5:$H$11,2,FALSE)=0,"",VLOOKUP(E124,'Tables SQL'!$D$5:$H$11,2,FALSE))</f>
        <v/>
      </c>
      <c r="G124" s="154" t="str">
        <f>IF(VLOOKUP(E124,'Tables SQL'!$D$5:$H$11,3,FALSE)=0,"",VLOOKUP(E124,'Tables SQL'!$D$5:$H$11,3,FALSE))</f>
        <v>varchar(3)</v>
      </c>
      <c r="H124" s="154" t="str">
        <f>IF(VLOOKUP(E124,'Tables SQL'!$D$5:$H$11,5,FALSE)=0,"",VLOOKUP(E124,'Tables SQL'!$D$5:$H$11,5,FALSE))</f>
        <v>PK</v>
      </c>
      <c r="I124" s="214" t="s">
        <v>1</v>
      </c>
      <c r="J124" s="214"/>
      <c r="K124" s="161" t="s">
        <v>2</v>
      </c>
    </row>
    <row r="125" spans="2:11" ht="14.5" customHeight="1" x14ac:dyDescent="0.2">
      <c r="B125" s="293"/>
      <c r="C125" s="296"/>
      <c r="D125" s="299"/>
      <c r="E125" s="134" t="str">
        <f>'Tables SQL'!$D$6</f>
        <v>StatIssuer</v>
      </c>
      <c r="F125" s="134" t="str">
        <f>IF(VLOOKUP(E125,'Tables SQL'!$D$5:$H$11,2,FALSE)=0,"",VLOOKUP(E125,'Tables SQL'!$D$5:$H$11,2,FALSE))</f>
        <v>9(3).9(5)</v>
      </c>
      <c r="G125" s="134" t="str">
        <f>IF(VLOOKUP(E125,'Tables SQL'!$D$5:$H$11,3,FALSE)=0,"",VLOOKUP(E125,'Tables SQL'!$D$5:$H$11,3,FALSE))</f>
        <v>char(9)</v>
      </c>
      <c r="H125" s="134" t="str">
        <f>IF(VLOOKUP(E125,'Tables SQL'!$D$5:$H$11,5,FALSE)=0,"",VLOOKUP(E125,'Tables SQL'!$D$5:$H$11,5,FALSE))</f>
        <v>PK</v>
      </c>
      <c r="I125" s="141" t="s">
        <v>1</v>
      </c>
      <c r="J125" s="141"/>
      <c r="K125" s="142" t="s">
        <v>157</v>
      </c>
    </row>
    <row r="126" spans="2:11" ht="14.5" customHeight="1" x14ac:dyDescent="0.2">
      <c r="B126" s="293"/>
      <c r="C126" s="296"/>
      <c r="D126" s="299"/>
      <c r="E126" s="155" t="str">
        <f>'Tables SQL'!$D$7</f>
        <v>Domain</v>
      </c>
      <c r="F126" s="155" t="str">
        <f>IF(VLOOKUP(E126,'Tables SQL'!$D$5:$H$11,2,FALSE)=0,"",VLOOKUP(E126,'Tables SQL'!$D$5:$H$11,2,FALSE))</f>
        <v/>
      </c>
      <c r="G126" s="155" t="str">
        <f>IF(VLOOKUP(E126,'Tables SQL'!$D$5:$H$11,3,FALSE)=0,"",VLOOKUP(E126,'Tables SQL'!$D$5:$H$11,3,FALSE))</f>
        <v>varchar(6)</v>
      </c>
      <c r="H126" s="155" t="str">
        <f>IF(VLOOKUP(E126,'Tables SQL'!$D$5:$H$11,5,FALSE)=0,"",VLOOKUP(E126,'Tables SQL'!$D$5:$H$11,5,FALSE))</f>
        <v>PK</v>
      </c>
      <c r="I126" s="215" t="s">
        <v>1</v>
      </c>
      <c r="J126" s="215">
        <v>1</v>
      </c>
      <c r="K126" s="169" t="s">
        <v>90</v>
      </c>
    </row>
    <row r="127" spans="2:11" ht="14.5" customHeight="1" x14ac:dyDescent="0.2">
      <c r="B127" s="293"/>
      <c r="C127" s="296"/>
      <c r="D127" s="299"/>
      <c r="E127" s="134" t="str">
        <f>'Tables SQL'!$D$8</f>
        <v>OpArea</v>
      </c>
      <c r="F127" s="134" t="str">
        <f>IF(VLOOKUP(E127,'Tables SQL'!$D$5:$H$11,2,FALSE)=0,"",VLOOKUP(E127,'Tables SQL'!$D$5:$H$11,2,FALSE))</f>
        <v/>
      </c>
      <c r="G127" s="134" t="str">
        <f>IF(VLOOKUP(E127,'Tables SQL'!$D$5:$H$11,3,FALSE)=0,"",VLOOKUP(E127,'Tables SQL'!$D$5:$H$11,3,FALSE))</f>
        <v>tinyint</v>
      </c>
      <c r="H127" s="134" t="str">
        <f>IF(VLOOKUP(E127,'Tables SQL'!$D$5:$H$11,5,FALSE)=0,"",VLOOKUP(E127,'Tables SQL'!$D$5:$H$11,5,FALSE))</f>
        <v>PK</v>
      </c>
      <c r="I127" s="141" t="s">
        <v>1</v>
      </c>
      <c r="J127" s="141"/>
      <c r="K127" s="163" t="s">
        <v>30</v>
      </c>
    </row>
    <row r="128" spans="2:11" ht="14.5" customHeight="1" x14ac:dyDescent="0.2">
      <c r="B128" s="293"/>
      <c r="C128" s="296"/>
      <c r="D128" s="299"/>
      <c r="E128" s="155" t="str">
        <f>'Tables SQL'!$D$9</f>
        <v>Year</v>
      </c>
      <c r="F128" s="155" t="str">
        <f>IF(VLOOKUP(E128,'Tables SQL'!$D$5:$H$11,2,FALSE)=0,"",VLOOKUP(E128,'Tables SQL'!$D$5:$H$11,2,FALSE))</f>
        <v/>
      </c>
      <c r="G128" s="155" t="str">
        <f>IF(VLOOKUP(E128,'Tables SQL'!$D$5:$H$11,3,FALSE)=0,"",VLOOKUP(E128,'Tables SQL'!$D$5:$H$11,3,FALSE))</f>
        <v>char(4)</v>
      </c>
      <c r="H128" s="155" t="str">
        <f>IF(VLOOKUP(E128,'Tables SQL'!$D$5:$H$11,5,FALSE)=0,"",VLOOKUP(E128,'Tables SQL'!$D$5:$H$11,5,FALSE))</f>
        <v>PK</v>
      </c>
      <c r="I128" s="215" t="s">
        <v>1</v>
      </c>
      <c r="J128" s="215" t="s">
        <v>30</v>
      </c>
      <c r="K128" s="162" t="s">
        <v>178</v>
      </c>
    </row>
    <row r="129" spans="2:11" ht="14.5" customHeight="1" x14ac:dyDescent="0.2">
      <c r="B129" s="293"/>
      <c r="C129" s="296"/>
      <c r="D129" s="299"/>
      <c r="E129" s="134" t="str">
        <f>'Tables SQL'!$D$10</f>
        <v>WeekNum</v>
      </c>
      <c r="F129" s="134" t="str">
        <f>IF(VLOOKUP(E129,'Tables SQL'!$D$5:$H$11,2,FALSE)=0,"",VLOOKUP(E129,'Tables SQL'!$D$5:$H$11,2,FALSE))</f>
        <v/>
      </c>
      <c r="G129" s="134" t="str">
        <f>IF(VLOOKUP(E129,'Tables SQL'!$D$5:$H$11,3,FALSE)=0,"",VLOOKUP(E129,'Tables SQL'!$D$5:$H$11,3,FALSE))</f>
        <v>tinyint</v>
      </c>
      <c r="H129" s="134" t="str">
        <f>IF(VLOOKUP(E129,'Tables SQL'!$D$5:$H$11,5,FALSE)=0,"",VLOOKUP(E129,'Tables SQL'!$D$5:$H$11,5,FALSE))</f>
        <v>PK</v>
      </c>
      <c r="I129" s="141" t="s">
        <v>1</v>
      </c>
      <c r="J129" s="141">
        <v>2</v>
      </c>
      <c r="K129" s="142" t="s">
        <v>717</v>
      </c>
    </row>
    <row r="130" spans="2:11" x14ac:dyDescent="0.2">
      <c r="B130" s="293"/>
      <c r="C130" s="297"/>
      <c r="D130" s="299"/>
      <c r="E130" s="156" t="str">
        <f>'Tables SQL'!$D$11</f>
        <v>PublicationTime</v>
      </c>
      <c r="F130" s="216" t="str">
        <f>IF(VLOOKUP(E130,'Tables SQL'!$D$5:$H$11,2,FALSE)=0,"",VLOOKUP(E130,'Tables SQL'!$D$5:$H$11,2,FALSE))</f>
        <v/>
      </c>
      <c r="G130" s="156" t="str">
        <f>IF(VLOOKUP(E130,'Tables SQL'!$D$5:$H$11,3,FALSE)=0,"",VLOOKUP(E130,'Tables SQL'!$D$5:$H$11,3,FALSE))</f>
        <v>datetime</v>
      </c>
      <c r="H130" s="217" t="str">
        <f>IF(VLOOKUP(E130,'Tables SQL'!$D$5:$H$11,5,FALSE)=0,"",VLOOKUP(E130,'Tables SQL'!$D$5:$H$11,5,FALSE))</f>
        <v>PK</v>
      </c>
      <c r="I130" s="218" t="s">
        <v>1</v>
      </c>
      <c r="J130" s="219"/>
      <c r="K130" s="164" t="s">
        <v>278</v>
      </c>
    </row>
    <row r="131" spans="2:11" x14ac:dyDescent="0.2">
      <c r="B131" s="293"/>
      <c r="C131" s="301"/>
      <c r="D131" s="299"/>
      <c r="E131" s="157" t="str">
        <f>'Tables SQL'!$D$22</f>
        <v>xsi:type</v>
      </c>
      <c r="F131" s="134" t="str">
        <f>IF(VLOOKUP(E131,'Tables SQL'!$D$21:$H$38,2,FALSE)=0,"",VLOOKUP(E131,'Tables SQL'!$D$21:$H$38,2,FALSE))</f>
        <v/>
      </c>
      <c r="G131" s="134" t="str">
        <f>VLOOKUP(E131,'Tables SQL'!$D$21:$H$38,3,FALSE)</f>
        <v>varchar(4)</v>
      </c>
      <c r="H131" s="134" t="str">
        <f>IF(VLOOKUP(E131,'Tables SQL'!$D$21:$H$38,5,FALSE)=0,"",VLOOKUP(E131,'Tables SQL'!$D$21:$H$38,5,FALSE))</f>
        <v>X</v>
      </c>
      <c r="I131" s="141" t="s">
        <v>1</v>
      </c>
      <c r="J131" s="141"/>
      <c r="K131" s="142" t="s">
        <v>647</v>
      </c>
    </row>
    <row r="132" spans="2:11" x14ac:dyDescent="0.2">
      <c r="B132" s="293"/>
      <c r="C132" s="302"/>
      <c r="D132" s="299"/>
      <c r="E132" s="155" t="str">
        <f>'Tables SQL'!$D$23</f>
        <v>Quantity</v>
      </c>
      <c r="F132" s="155" t="str">
        <f>IF(VLOOKUP(E132,'Tables SQL'!$D$21:$H$38,2,FALSE)=0,"",VLOOKUP(E132,'Tables SQL'!$D$21:$H$38,2,FALSE))</f>
        <v/>
      </c>
      <c r="G132" s="155" t="str">
        <f>VLOOKUP(E132,'Tables SQL'!$D$21:$H$38,3,FALSE)</f>
        <v>int</v>
      </c>
      <c r="H132" s="155" t="str">
        <f>IF(VLOOKUP(E132,'Tables SQL'!$D$21:$H$38,5,FALSE)=0,"",VLOOKUP(E132,'Tables SQL'!$D$21:$H$38,5,FALSE))</f>
        <v>X</v>
      </c>
      <c r="I132" s="215" t="s">
        <v>1</v>
      </c>
      <c r="J132" s="215"/>
      <c r="K132" s="162" t="s">
        <v>317</v>
      </c>
    </row>
    <row r="133" spans="2:11" ht="14.5" customHeight="1" x14ac:dyDescent="0.2">
      <c r="B133" s="293"/>
      <c r="C133" s="302"/>
      <c r="D133" s="299"/>
      <c r="E133" s="134" t="str">
        <f>'Tables SQL'!$D$24</f>
        <v>StatNat</v>
      </c>
      <c r="F133" s="134" t="str">
        <f>IF(VLOOKUP(E133,'Tables SQL'!$D$21:$H$38,2,FALSE)=0,"",VLOOKUP(E133,'Tables SQL'!$D$21:$H$38,2,FALSE))</f>
        <v/>
      </c>
      <c r="G133" s="134" t="str">
        <f>VLOOKUP(E133,'Tables SQL'!$D$21:$H$38,3,FALSE)</f>
        <v>varchar(6)</v>
      </c>
      <c r="H133" s="134" t="str">
        <f>IF(VLOOKUP(E133,'Tables SQL'!$D$21:$H$38,5,FALSE)=0,"",VLOOKUP(E133,'Tables SQL'!$D$21:$H$38,5,FALSE))</f>
        <v>X</v>
      </c>
      <c r="I133" s="141" t="s">
        <v>1</v>
      </c>
      <c r="J133" s="141"/>
      <c r="K133" s="163" t="s">
        <v>659</v>
      </c>
    </row>
    <row r="134" spans="2:11" ht="14.5" customHeight="1" x14ac:dyDescent="0.2">
      <c r="B134" s="293"/>
      <c r="C134" s="302"/>
      <c r="D134" s="299"/>
      <c r="E134" s="155" t="str">
        <f>'Tables SQL'!$D$25</f>
        <v>IndCode</v>
      </c>
      <c r="F134" s="155" t="str">
        <f>IF(VLOOKUP(E134,'Tables SQL'!$D$21:$H$38,2,FALSE)=0,"",VLOOKUP(E134,'Tables SQL'!$D$21:$H$38,2,FALSE))</f>
        <v/>
      </c>
      <c r="G134" s="155" t="str">
        <f>VLOOKUP(E134,'Tables SQL'!$D$21:$H$38,3,FALSE)</f>
        <v>varchar(6)</v>
      </c>
      <c r="H134" s="155" t="str">
        <f>IF(VLOOKUP(E134,'Tables SQL'!$D$21:$H$38,5,FALSE)=0,"",VLOOKUP(E134,'Tables SQL'!$D$21:$H$38,5,FALSE))</f>
        <v>X</v>
      </c>
      <c r="I134" s="215" t="s">
        <v>1</v>
      </c>
      <c r="J134" s="215"/>
      <c r="K134" s="162" t="s">
        <v>660</v>
      </c>
    </row>
    <row r="135" spans="2:11" ht="14.5" customHeight="1" x14ac:dyDescent="0.2">
      <c r="B135" s="293"/>
      <c r="C135" s="302"/>
      <c r="D135" s="299"/>
      <c r="E135" s="134" t="str">
        <f>'Tables SQL'!$D$26</f>
        <v>TcId</v>
      </c>
      <c r="F135" s="134" t="str">
        <f>IF(VLOOKUP(E135,'Tables SQL'!$D$21:$H$38,2,FALSE)=0,"",VLOOKUP(E135,'Tables SQL'!$D$21:$H$38,2,FALSE))</f>
        <v>9(3).9(5)</v>
      </c>
      <c r="G135" s="134" t="str">
        <f>VLOOKUP(E135,'Tables SQL'!$D$21:$H$38,3,FALSE)</f>
        <v>char(9)</v>
      </c>
      <c r="H135" s="134" t="str">
        <f>IF(VLOOKUP(E135,'Tables SQL'!$D$21:$H$38,5,FALSE)=0,"",VLOOKUP(E135,'Tables SQL'!$D$21:$H$38,5,FALSE))</f>
        <v/>
      </c>
      <c r="I135" s="141" t="s">
        <v>1</v>
      </c>
      <c r="J135" s="141">
        <v>3</v>
      </c>
      <c r="K135" s="142" t="s">
        <v>157</v>
      </c>
    </row>
    <row r="136" spans="2:11" ht="14.5" customHeight="1" x14ac:dyDescent="0.2">
      <c r="B136" s="293"/>
      <c r="C136" s="302"/>
      <c r="D136" s="299"/>
      <c r="E136" s="155" t="str">
        <f>'Tables SQL'!$D$27</f>
        <v>TspId</v>
      </c>
      <c r="F136" s="155" t="str">
        <f>IF(VLOOKUP(E136,'Tables SQL'!$D$21:$H$38,2,FALSE)=0,"",VLOOKUP(E136,'Tables SQL'!$D$21:$H$38,2,FALSE))</f>
        <v>9(3).9(5)</v>
      </c>
      <c r="G136" s="155" t="str">
        <f>VLOOKUP(E136,'Tables SQL'!$D$21:$H$38,3,FALSE)</f>
        <v>char(9)</v>
      </c>
      <c r="H136" s="155" t="str">
        <f>IF(VLOOKUP(E136,'Tables SQL'!$D$21:$H$38,5,FALSE)=0,"",VLOOKUP(E136,'Tables SQL'!$D$21:$H$38,5,FALSE))</f>
        <v/>
      </c>
      <c r="I136" s="215" t="s">
        <v>1</v>
      </c>
      <c r="J136" s="215"/>
      <c r="K136" s="170" t="s">
        <v>180</v>
      </c>
    </row>
    <row r="137" spans="2:11" ht="14.5" customHeight="1" x14ac:dyDescent="0.2">
      <c r="B137" s="293"/>
      <c r="C137" s="302"/>
      <c r="D137" s="299"/>
      <c r="E137" s="134" t="str">
        <f>'Tables SQL'!$D$28</f>
        <v>TocCvProd</v>
      </c>
      <c r="F137" s="134" t="s">
        <v>160</v>
      </c>
      <c r="G137" s="134" t="str">
        <f>VLOOKUP(E137,'Tables SQL'!$D$21:$H$38,3,FALSE)</f>
        <v>varchar(9)</v>
      </c>
      <c r="H137" s="134" t="str">
        <f>IF(VLOOKUP(E137,'Tables SQL'!$D$21:$H$38,5,FALSE)=0,"",VLOOKUP(E137,'Tables SQL'!$D$21:$H$38,5,FALSE))</f>
        <v/>
      </c>
      <c r="I137" s="141" t="s">
        <v>1</v>
      </c>
      <c r="J137" s="141">
        <v>4</v>
      </c>
      <c r="K137" s="142" t="s">
        <v>94</v>
      </c>
    </row>
    <row r="138" spans="2:11" ht="14.5" customHeight="1" x14ac:dyDescent="0.2">
      <c r="B138" s="293"/>
      <c r="C138" s="302"/>
      <c r="D138" s="299"/>
      <c r="E138" s="155" t="str">
        <f>'Tables SQL'!$D$29</f>
        <v>ObeModel</v>
      </c>
      <c r="F138" s="155" t="str">
        <f>IF(VLOOKUP(E138,'Tables SQL'!$D$21:$H$38,2,FALSE)=0,"",VLOOKUP(E138,'Tables SQL'!$D$21:$H$38,2,FALSE))</f>
        <v>9(5).9(5)</v>
      </c>
      <c r="G138" s="155" t="str">
        <f>VLOOKUP(E138,'Tables SQL'!$D$21:$H$38,3,FALSE)</f>
        <v>char(11)</v>
      </c>
      <c r="H138" s="155" t="str">
        <f>IF(VLOOKUP(E138,'Tables SQL'!$D$21:$H$38,5,FALSE)=0,"",VLOOKUP(E138,'Tables SQL'!$D$21:$H$38,5,FALSE))</f>
        <v/>
      </c>
      <c r="I138" s="215" t="s">
        <v>1</v>
      </c>
      <c r="J138" s="215">
        <v>5</v>
      </c>
      <c r="K138" s="162" t="s">
        <v>644</v>
      </c>
    </row>
    <row r="139" spans="2:11" ht="14.5" customHeight="1" x14ac:dyDescent="0.2">
      <c r="B139" s="293"/>
      <c r="C139" s="302"/>
      <c r="D139" s="299"/>
      <c r="E139" s="134" t="str">
        <f>'Tables SQL'!$D$30</f>
        <v>ObeVersion</v>
      </c>
      <c r="F139" s="134"/>
      <c r="G139" s="134" t="str">
        <f>VLOOKUP(E139,'Tables SQL'!$D$21:$H$38,3,FALSE)</f>
        <v>char(8)</v>
      </c>
      <c r="H139" s="134" t="str">
        <f>IF(VLOOKUP(E139,'Tables SQL'!$D$21:$H$38,5,FALSE)=0,"",VLOOKUP(E139,'Tables SQL'!$D$21:$H$38,5,FALSE))</f>
        <v/>
      </c>
      <c r="I139" s="141"/>
      <c r="J139" s="141"/>
      <c r="K139" s="142" t="s">
        <v>238</v>
      </c>
    </row>
    <row r="140" spans="2:11" ht="14.5" customHeight="1" x14ac:dyDescent="0.2">
      <c r="B140" s="293"/>
      <c r="C140" s="302"/>
      <c r="D140" s="299"/>
      <c r="E140" s="155" t="str">
        <f>'Tables SQL'!$D$31</f>
        <v>TollType</v>
      </c>
      <c r="F140" s="155" t="str">
        <f>IF(VLOOKUP(E140,'Tables SQL'!$D$21:$H$38,2,FALSE)=0,"",VLOOKUP(E140,'Tables SQL'!$D$21:$H$38,2,FALSE))</f>
        <v/>
      </c>
      <c r="G140" s="155" t="str">
        <f>VLOOKUP(E140,'Tables SQL'!$D$21:$H$38,3,FALSE)</f>
        <v>varchar(6)</v>
      </c>
      <c r="H140" s="155" t="str">
        <f>IF(VLOOKUP(E140,'Tables SQL'!$D$21:$H$38,5,FALSE)=0,"",VLOOKUP(E140,'Tables SQL'!$D$21:$H$38,5,FALSE))</f>
        <v/>
      </c>
      <c r="I140" s="215"/>
      <c r="J140" s="215"/>
      <c r="K140" s="162" t="s">
        <v>238</v>
      </c>
    </row>
    <row r="141" spans="2:11" ht="14.5" customHeight="1" x14ac:dyDescent="0.2">
      <c r="B141" s="293"/>
      <c r="C141" s="302"/>
      <c r="D141" s="299"/>
      <c r="E141" s="134" t="str">
        <f>'Tables SQL'!$D$32</f>
        <v>AcqCase</v>
      </c>
      <c r="F141" s="134" t="str">
        <f>IF(VLOOKUP(E141,'Tables SQL'!$D$21:$H$38,2,FALSE)=0,"",VLOOKUP(E141,'Tables SQL'!$D$21:$H$38,2,FALSE))</f>
        <v/>
      </c>
      <c r="G141" s="134" t="str">
        <f>VLOOKUP(E141,'Tables SQL'!$D$21:$H$38,3,FALSE)</f>
        <v>varchar(1)</v>
      </c>
      <c r="H141" s="134" t="str">
        <f>IF(VLOOKUP(E141,'Tables SQL'!$D$21:$H$38,5,FALSE)=0,"",VLOOKUP(E141,'Tables SQL'!$D$21:$H$38,5,FALSE))</f>
        <v/>
      </c>
      <c r="I141" s="141"/>
      <c r="J141" s="141"/>
      <c r="K141" s="142" t="s">
        <v>238</v>
      </c>
    </row>
    <row r="142" spans="2:11" ht="14.5" customHeight="1" thickBot="1" x14ac:dyDescent="0.25">
      <c r="B142" s="294"/>
      <c r="C142" s="303"/>
      <c r="D142" s="300"/>
      <c r="E142" s="158" t="str">
        <f>'Tables SQL'!$D$33</f>
        <v>AcqCodes</v>
      </c>
      <c r="F142" s="158" t="str">
        <f>IF(VLOOKUP(E142,'Tables SQL'!$D$21:$H$38,2,FALSE)=0,"",VLOOKUP(E142,'Tables SQL'!$D$21:$H$38,2,FALSE))</f>
        <v/>
      </c>
      <c r="G142" s="158" t="str">
        <f>VLOOKUP(E142,'Tables SQL'!$D$21:$H$38,3,FALSE)</f>
        <v>char(2)</v>
      </c>
      <c r="H142" s="158" t="str">
        <f>IF(VLOOKUP(E142,'Tables SQL'!$D$21:$H$38,5,FALSE)=0,"",VLOOKUP(E142,'Tables SQL'!$D$21:$H$38,5,FALSE))</f>
        <v/>
      </c>
      <c r="I142" s="220"/>
      <c r="J142" s="220"/>
      <c r="K142" s="167" t="s">
        <v>238</v>
      </c>
    </row>
    <row r="143" spans="2:11" ht="28.75" customHeight="1" thickBot="1" x14ac:dyDescent="0.25">
      <c r="D143" s="150"/>
      <c r="I143" s="200"/>
      <c r="J143" s="200"/>
      <c r="K143" s="168"/>
    </row>
    <row r="144" spans="2:11" ht="14.5" customHeight="1" x14ac:dyDescent="0.2">
      <c r="B144" s="292" t="str">
        <f>'Tables SQL'!$C$21</f>
        <v>Indicator</v>
      </c>
      <c r="C144" s="295" t="str">
        <f>'Tables SQL'!$C$4</f>
        <v>WeekPublication</v>
      </c>
      <c r="D144" s="298" t="s">
        <v>738</v>
      </c>
      <c r="E144" s="154" t="str">
        <f>'Tables SQL'!$D$5</f>
        <v>StatType</v>
      </c>
      <c r="F144" s="154" t="str">
        <f>IF(VLOOKUP(E144,'Tables SQL'!$D$5:$H$11,2,FALSE)=0,"",VLOOKUP(E144,'Tables SQL'!$D$5:$H$11,2,FALSE))</f>
        <v/>
      </c>
      <c r="G144" s="154" t="str">
        <f>IF(VLOOKUP(E144,'Tables SQL'!$D$5:$H$11,3,FALSE)=0,"",VLOOKUP(E144,'Tables SQL'!$D$5:$H$11,3,FALSE))</f>
        <v>varchar(3)</v>
      </c>
      <c r="H144" s="154" t="str">
        <f>IF(VLOOKUP(E144,'Tables SQL'!$D$5:$H$11,5,FALSE)=0,"",VLOOKUP(E144,'Tables SQL'!$D$5:$H$11,5,FALSE))</f>
        <v>PK</v>
      </c>
      <c r="I144" s="214" t="s">
        <v>1</v>
      </c>
      <c r="J144" s="214"/>
      <c r="K144" s="161" t="s">
        <v>2</v>
      </c>
    </row>
    <row r="145" spans="2:11" ht="14.5" customHeight="1" x14ac:dyDescent="0.2">
      <c r="B145" s="293"/>
      <c r="C145" s="296"/>
      <c r="D145" s="299"/>
      <c r="E145" s="134" t="str">
        <f>'Tables SQL'!$D$6</f>
        <v>StatIssuer</v>
      </c>
      <c r="F145" s="134" t="str">
        <f>IF(VLOOKUP(E145,'Tables SQL'!$D$5:$H$11,2,FALSE)=0,"",VLOOKUP(E145,'Tables SQL'!$D$5:$H$11,2,FALSE))</f>
        <v>9(3).9(5)</v>
      </c>
      <c r="G145" s="134" t="str">
        <f>IF(VLOOKUP(E145,'Tables SQL'!$D$5:$H$11,3,FALSE)=0,"",VLOOKUP(E145,'Tables SQL'!$D$5:$H$11,3,FALSE))</f>
        <v>char(9)</v>
      </c>
      <c r="H145" s="134" t="str">
        <f>IF(VLOOKUP(E145,'Tables SQL'!$D$5:$H$11,5,FALSE)=0,"",VLOOKUP(E145,'Tables SQL'!$D$5:$H$11,5,FALSE))</f>
        <v>PK</v>
      </c>
      <c r="I145" s="141" t="s">
        <v>1</v>
      </c>
      <c r="J145" s="141"/>
      <c r="K145" s="142" t="s">
        <v>157</v>
      </c>
    </row>
    <row r="146" spans="2:11" ht="14.5" customHeight="1" x14ac:dyDescent="0.2">
      <c r="B146" s="293"/>
      <c r="C146" s="296"/>
      <c r="D146" s="299"/>
      <c r="E146" s="155" t="str">
        <f>'Tables SQL'!$D$7</f>
        <v>Domain</v>
      </c>
      <c r="F146" s="155" t="str">
        <f>IF(VLOOKUP(E146,'Tables SQL'!$D$5:$H$11,2,FALSE)=0,"",VLOOKUP(E146,'Tables SQL'!$D$5:$H$11,2,FALSE))</f>
        <v/>
      </c>
      <c r="G146" s="155" t="str">
        <f>IF(VLOOKUP(E146,'Tables SQL'!$D$5:$H$11,3,FALSE)=0,"",VLOOKUP(E146,'Tables SQL'!$D$5:$H$11,3,FALSE))</f>
        <v>varchar(6)</v>
      </c>
      <c r="H146" s="155" t="str">
        <f>IF(VLOOKUP(E146,'Tables SQL'!$D$5:$H$11,5,FALSE)=0,"",VLOOKUP(E146,'Tables SQL'!$D$5:$H$11,5,FALSE))</f>
        <v>PK</v>
      </c>
      <c r="I146" s="215" t="s">
        <v>1</v>
      </c>
      <c r="J146" s="215">
        <v>1</v>
      </c>
      <c r="K146" s="169" t="s">
        <v>90</v>
      </c>
    </row>
    <row r="147" spans="2:11" ht="14.5" customHeight="1" x14ac:dyDescent="0.2">
      <c r="B147" s="293"/>
      <c r="C147" s="296"/>
      <c r="D147" s="299"/>
      <c r="E147" s="134" t="str">
        <f>'Tables SQL'!$D$8</f>
        <v>OpArea</v>
      </c>
      <c r="F147" s="134" t="str">
        <f>IF(VLOOKUP(E147,'Tables SQL'!$D$5:$H$11,2,FALSE)=0,"",VLOOKUP(E147,'Tables SQL'!$D$5:$H$11,2,FALSE))</f>
        <v/>
      </c>
      <c r="G147" s="134" t="str">
        <f>IF(VLOOKUP(E147,'Tables SQL'!$D$5:$H$11,3,FALSE)=0,"",VLOOKUP(E147,'Tables SQL'!$D$5:$H$11,3,FALSE))</f>
        <v>tinyint</v>
      </c>
      <c r="H147" s="134" t="str">
        <f>IF(VLOOKUP(E147,'Tables SQL'!$D$5:$H$11,5,FALSE)=0,"",VLOOKUP(E147,'Tables SQL'!$D$5:$H$11,5,FALSE))</f>
        <v>PK</v>
      </c>
      <c r="I147" s="141" t="s">
        <v>1</v>
      </c>
      <c r="J147" s="141"/>
      <c r="K147" s="163" t="s">
        <v>30</v>
      </c>
    </row>
    <row r="148" spans="2:11" ht="14.5" customHeight="1" x14ac:dyDescent="0.2">
      <c r="B148" s="293"/>
      <c r="C148" s="296"/>
      <c r="D148" s="299"/>
      <c r="E148" s="155" t="str">
        <f>'Tables SQL'!$D$9</f>
        <v>Year</v>
      </c>
      <c r="F148" s="155" t="str">
        <f>IF(VLOOKUP(E148,'Tables SQL'!$D$5:$H$11,2,FALSE)=0,"",VLOOKUP(E148,'Tables SQL'!$D$5:$H$11,2,FALSE))</f>
        <v/>
      </c>
      <c r="G148" s="155" t="str">
        <f>IF(VLOOKUP(E148,'Tables SQL'!$D$5:$H$11,3,FALSE)=0,"",VLOOKUP(E148,'Tables SQL'!$D$5:$H$11,3,FALSE))</f>
        <v>char(4)</v>
      </c>
      <c r="H148" s="155" t="str">
        <f>IF(VLOOKUP(E148,'Tables SQL'!$D$5:$H$11,5,FALSE)=0,"",VLOOKUP(E148,'Tables SQL'!$D$5:$H$11,5,FALSE))</f>
        <v>PK</v>
      </c>
      <c r="I148" s="215" t="s">
        <v>1</v>
      </c>
      <c r="J148" s="215" t="s">
        <v>30</v>
      </c>
      <c r="K148" s="162" t="s">
        <v>178</v>
      </c>
    </row>
    <row r="149" spans="2:11" ht="14.5" customHeight="1" x14ac:dyDescent="0.2">
      <c r="B149" s="293"/>
      <c r="C149" s="296"/>
      <c r="D149" s="299"/>
      <c r="E149" s="134" t="str">
        <f>'Tables SQL'!$D$10</f>
        <v>WeekNum</v>
      </c>
      <c r="F149" s="134" t="str">
        <f>IF(VLOOKUP(E149,'Tables SQL'!$D$5:$H$11,2,FALSE)=0,"",VLOOKUP(E149,'Tables SQL'!$D$5:$H$11,2,FALSE))</f>
        <v/>
      </c>
      <c r="G149" s="134" t="str">
        <f>IF(VLOOKUP(E149,'Tables SQL'!$D$5:$H$11,3,FALSE)=0,"",VLOOKUP(E149,'Tables SQL'!$D$5:$H$11,3,FALSE))</f>
        <v>tinyint</v>
      </c>
      <c r="H149" s="134" t="str">
        <f>IF(VLOOKUP(E149,'Tables SQL'!$D$5:$H$11,5,FALSE)=0,"",VLOOKUP(E149,'Tables SQL'!$D$5:$H$11,5,FALSE))</f>
        <v>PK</v>
      </c>
      <c r="I149" s="141" t="s">
        <v>1</v>
      </c>
      <c r="J149" s="141">
        <v>2</v>
      </c>
      <c r="K149" s="142" t="s">
        <v>717</v>
      </c>
    </row>
    <row r="150" spans="2:11" x14ac:dyDescent="0.2">
      <c r="B150" s="293"/>
      <c r="C150" s="297"/>
      <c r="D150" s="299"/>
      <c r="E150" s="156" t="str">
        <f>'Tables SQL'!$D$11</f>
        <v>PublicationTime</v>
      </c>
      <c r="F150" s="216" t="str">
        <f>IF(VLOOKUP(E150,'Tables SQL'!$D$5:$H$11,2,FALSE)=0,"",VLOOKUP(E150,'Tables SQL'!$D$5:$H$11,2,FALSE))</f>
        <v/>
      </c>
      <c r="G150" s="156" t="str">
        <f>IF(VLOOKUP(E150,'Tables SQL'!$D$5:$H$11,3,FALSE)=0,"",VLOOKUP(E150,'Tables SQL'!$D$5:$H$11,3,FALSE))</f>
        <v>datetime</v>
      </c>
      <c r="H150" s="217" t="str">
        <f>IF(VLOOKUP(E150,'Tables SQL'!$D$5:$H$11,5,FALSE)=0,"",VLOOKUP(E150,'Tables SQL'!$D$5:$H$11,5,FALSE))</f>
        <v>PK</v>
      </c>
      <c r="I150" s="218" t="s">
        <v>1</v>
      </c>
      <c r="J150" s="219"/>
      <c r="K150" s="164" t="s">
        <v>278</v>
      </c>
    </row>
    <row r="151" spans="2:11" x14ac:dyDescent="0.2">
      <c r="B151" s="293"/>
      <c r="C151" s="301"/>
      <c r="D151" s="299"/>
      <c r="E151" s="157" t="str">
        <f>'Tables SQL'!$D$22</f>
        <v>xsi:type</v>
      </c>
      <c r="F151" s="134" t="str">
        <f>IF(VLOOKUP(E151,'Tables SQL'!$D$21:$H$38,2,FALSE)=0,"",VLOOKUP(E151,'Tables SQL'!$D$21:$H$38,2,FALSE))</f>
        <v/>
      </c>
      <c r="G151" s="134" t="str">
        <f>VLOOKUP(E151,'Tables SQL'!$D$21:$H$38,3,FALSE)</f>
        <v>varchar(4)</v>
      </c>
      <c r="H151" s="134" t="str">
        <f>IF(VLOOKUP(E151,'Tables SQL'!$D$21:$H$38,5,FALSE)=0,"",VLOOKUP(E151,'Tables SQL'!$D$21:$H$38,5,FALSE))</f>
        <v>X</v>
      </c>
      <c r="I151" s="141" t="s">
        <v>1</v>
      </c>
      <c r="J151" s="141"/>
      <c r="K151" s="142" t="s">
        <v>668</v>
      </c>
    </row>
    <row r="152" spans="2:11" x14ac:dyDescent="0.2">
      <c r="B152" s="293"/>
      <c r="C152" s="302"/>
      <c r="D152" s="299"/>
      <c r="E152" s="155" t="str">
        <f>'Tables SQL'!$D$23</f>
        <v>Quantity</v>
      </c>
      <c r="F152" s="155" t="str">
        <f>IF(VLOOKUP(E152,'Tables SQL'!$D$21:$H$38,2,FALSE)=0,"",VLOOKUP(E152,'Tables SQL'!$D$21:$H$38,2,FALSE))</f>
        <v/>
      </c>
      <c r="G152" s="155" t="str">
        <f>VLOOKUP(E152,'Tables SQL'!$D$21:$H$38,3,FALSE)</f>
        <v>int</v>
      </c>
      <c r="H152" s="155" t="str">
        <f>IF(VLOOKUP(E152,'Tables SQL'!$D$21:$H$38,5,FALSE)=0,"",VLOOKUP(E152,'Tables SQL'!$D$21:$H$38,5,FALSE))</f>
        <v>X</v>
      </c>
      <c r="I152" s="215" t="s">
        <v>1</v>
      </c>
      <c r="J152" s="215"/>
      <c r="K152" s="162" t="s">
        <v>317</v>
      </c>
    </row>
    <row r="153" spans="2:11" ht="14.5" customHeight="1" x14ac:dyDescent="0.2">
      <c r="B153" s="293"/>
      <c r="C153" s="302"/>
      <c r="D153" s="299"/>
      <c r="E153" s="134" t="str">
        <f>'Tables SQL'!$D$24</f>
        <v>StatNat</v>
      </c>
      <c r="F153" s="134" t="str">
        <f>IF(VLOOKUP(E153,'Tables SQL'!$D$21:$H$38,2,FALSE)=0,"",VLOOKUP(E153,'Tables SQL'!$D$21:$H$38,2,FALSE))</f>
        <v/>
      </c>
      <c r="G153" s="134" t="str">
        <f>VLOOKUP(E153,'Tables SQL'!$D$21:$H$38,3,FALSE)</f>
        <v>varchar(6)</v>
      </c>
      <c r="H153" s="134" t="str">
        <f>IF(VLOOKUP(E153,'Tables SQL'!$D$21:$H$38,5,FALSE)=0,"",VLOOKUP(E153,'Tables SQL'!$D$21:$H$38,5,FALSE))</f>
        <v>X</v>
      </c>
      <c r="I153" s="141" t="s">
        <v>1</v>
      </c>
      <c r="J153" s="141"/>
      <c r="K153" s="163" t="s">
        <v>659</v>
      </c>
    </row>
    <row r="154" spans="2:11" ht="14.5" customHeight="1" x14ac:dyDescent="0.2">
      <c r="B154" s="293"/>
      <c r="C154" s="302"/>
      <c r="D154" s="299"/>
      <c r="E154" s="155" t="str">
        <f>'Tables SQL'!$D$25</f>
        <v>IndCode</v>
      </c>
      <c r="F154" s="155" t="str">
        <f>IF(VLOOKUP(E154,'Tables SQL'!$D$21:$H$38,2,FALSE)=0,"",VLOOKUP(E154,'Tables SQL'!$D$21:$H$38,2,FALSE))</f>
        <v/>
      </c>
      <c r="G154" s="155" t="str">
        <f>VLOOKUP(E154,'Tables SQL'!$D$21:$H$38,3,FALSE)</f>
        <v>varchar(6)</v>
      </c>
      <c r="H154" s="155" t="str">
        <f>IF(VLOOKUP(E154,'Tables SQL'!$D$21:$H$38,5,FALSE)=0,"",VLOOKUP(E154,'Tables SQL'!$D$21:$H$38,5,FALSE))</f>
        <v>X</v>
      </c>
      <c r="I154" s="215" t="s">
        <v>1</v>
      </c>
      <c r="J154" s="215"/>
      <c r="K154" s="162" t="s">
        <v>660</v>
      </c>
    </row>
    <row r="155" spans="2:11" ht="14.5" customHeight="1" x14ac:dyDescent="0.2">
      <c r="B155" s="293"/>
      <c r="C155" s="302"/>
      <c r="D155" s="299"/>
      <c r="E155" s="134" t="str">
        <f>'Tables SQL'!$D$26</f>
        <v>TcId</v>
      </c>
      <c r="F155" s="134" t="str">
        <f>IF(VLOOKUP(E155,'Tables SQL'!$D$21:$H$38,2,FALSE)=0,"",VLOOKUP(E155,'Tables SQL'!$D$21:$H$38,2,FALSE))</f>
        <v>9(3).9(5)</v>
      </c>
      <c r="G155" s="134" t="str">
        <f>VLOOKUP(E155,'Tables SQL'!$D$21:$H$38,3,FALSE)</f>
        <v>char(9)</v>
      </c>
      <c r="H155" s="134" t="str">
        <f>IF(VLOOKUP(E155,'Tables SQL'!$D$21:$H$38,5,FALSE)=0,"",VLOOKUP(E155,'Tables SQL'!$D$21:$H$38,5,FALSE))</f>
        <v/>
      </c>
      <c r="I155" s="141" t="s">
        <v>1</v>
      </c>
      <c r="J155" s="141">
        <v>3</v>
      </c>
      <c r="K155" s="142" t="s">
        <v>157</v>
      </c>
    </row>
    <row r="156" spans="2:11" ht="14.5" customHeight="1" x14ac:dyDescent="0.2">
      <c r="B156" s="293"/>
      <c r="C156" s="302"/>
      <c r="D156" s="299"/>
      <c r="E156" s="155" t="str">
        <f>'Tables SQL'!$D$27</f>
        <v>TspId</v>
      </c>
      <c r="F156" s="155" t="str">
        <f>IF(VLOOKUP(E156,'Tables SQL'!$D$21:$H$38,2,FALSE)=0,"",VLOOKUP(E156,'Tables SQL'!$D$21:$H$38,2,FALSE))</f>
        <v>9(3).9(5)</v>
      </c>
      <c r="G156" s="155" t="str">
        <f>VLOOKUP(E156,'Tables SQL'!$D$21:$H$38,3,FALSE)</f>
        <v>char(9)</v>
      </c>
      <c r="H156" s="155" t="str">
        <f>IF(VLOOKUP(E156,'Tables SQL'!$D$21:$H$38,5,FALSE)=0,"",VLOOKUP(E156,'Tables SQL'!$D$21:$H$38,5,FALSE))</f>
        <v/>
      </c>
      <c r="I156" s="215" t="s">
        <v>1</v>
      </c>
      <c r="J156" s="215"/>
      <c r="K156" s="170" t="s">
        <v>180</v>
      </c>
    </row>
    <row r="157" spans="2:11" ht="14.5" customHeight="1" x14ac:dyDescent="0.2">
      <c r="B157" s="293"/>
      <c r="C157" s="302"/>
      <c r="D157" s="299"/>
      <c r="E157" s="134" t="str">
        <f>'Tables SQL'!$D$28</f>
        <v>TocCvProd</v>
      </c>
      <c r="F157" s="134" t="s">
        <v>160</v>
      </c>
      <c r="G157" s="134" t="str">
        <f>VLOOKUP(E157,'Tables SQL'!$D$21:$H$38,3,FALSE)</f>
        <v>varchar(9)</v>
      </c>
      <c r="H157" s="134" t="str">
        <f>IF(VLOOKUP(E157,'Tables SQL'!$D$21:$H$38,5,FALSE)=0,"",VLOOKUP(E157,'Tables SQL'!$D$21:$H$38,5,FALSE))</f>
        <v/>
      </c>
      <c r="I157" s="141" t="s">
        <v>1</v>
      </c>
      <c r="J157" s="141">
        <v>4</v>
      </c>
      <c r="K157" s="142" t="s">
        <v>94</v>
      </c>
    </row>
    <row r="158" spans="2:11" ht="14.5" customHeight="1" x14ac:dyDescent="0.2">
      <c r="B158" s="293"/>
      <c r="C158" s="302"/>
      <c r="D158" s="299"/>
      <c r="E158" s="155" t="str">
        <f>'Tables SQL'!$D$29</f>
        <v>ObeModel</v>
      </c>
      <c r="F158" s="155" t="str">
        <f>IF(VLOOKUP(E158,'Tables SQL'!$D$21:$H$38,2,FALSE)=0,"",VLOOKUP(E158,'Tables SQL'!$D$21:$H$38,2,FALSE))</f>
        <v>9(5).9(5)</v>
      </c>
      <c r="G158" s="155" t="str">
        <f>VLOOKUP(E158,'Tables SQL'!$D$21:$H$38,3,FALSE)</f>
        <v>char(11)</v>
      </c>
      <c r="H158" s="155" t="str">
        <f>IF(VLOOKUP(E158,'Tables SQL'!$D$21:$H$38,5,FALSE)=0,"",VLOOKUP(E158,'Tables SQL'!$D$21:$H$38,5,FALSE))</f>
        <v/>
      </c>
      <c r="I158" s="215" t="s">
        <v>1</v>
      </c>
      <c r="J158" s="215">
        <v>5</v>
      </c>
      <c r="K158" s="162" t="s">
        <v>644</v>
      </c>
    </row>
    <row r="159" spans="2:11" ht="14.5" customHeight="1" x14ac:dyDescent="0.2">
      <c r="B159" s="293"/>
      <c r="C159" s="302"/>
      <c r="D159" s="299"/>
      <c r="E159" s="134" t="str">
        <f>'Tables SQL'!$D$30</f>
        <v>ObeVersion</v>
      </c>
      <c r="F159" s="134"/>
      <c r="G159" s="134" t="str">
        <f>VLOOKUP(E159,'Tables SQL'!$D$21:$H$38,3,FALSE)</f>
        <v>char(8)</v>
      </c>
      <c r="H159" s="134" t="str">
        <f>IF(VLOOKUP(E159,'Tables SQL'!$D$21:$H$38,5,FALSE)=0,"",VLOOKUP(E159,'Tables SQL'!$D$21:$H$38,5,FALSE))</f>
        <v/>
      </c>
      <c r="I159" s="141" t="s">
        <v>1</v>
      </c>
      <c r="J159" s="141" t="s">
        <v>28</v>
      </c>
      <c r="K159" s="142" t="s">
        <v>756</v>
      </c>
    </row>
    <row r="160" spans="2:11" ht="14.5" customHeight="1" x14ac:dyDescent="0.2">
      <c r="B160" s="293"/>
      <c r="C160" s="302"/>
      <c r="D160" s="299"/>
      <c r="E160" s="155" t="str">
        <f>'Tables SQL'!$D$31</f>
        <v>TollType</v>
      </c>
      <c r="F160" s="155" t="str">
        <f>IF(VLOOKUP(E160,'Tables SQL'!$D$21:$H$38,2,FALSE)=0,"",VLOOKUP(E160,'Tables SQL'!$D$21:$H$38,2,FALSE))</f>
        <v/>
      </c>
      <c r="G160" s="155" t="str">
        <f>VLOOKUP(E160,'Tables SQL'!$D$21:$H$38,3,FALSE)</f>
        <v>varchar(6)</v>
      </c>
      <c r="H160" s="155" t="str">
        <f>IF(VLOOKUP(E160,'Tables SQL'!$D$21:$H$38,5,FALSE)=0,"",VLOOKUP(E160,'Tables SQL'!$D$21:$H$38,5,FALSE))</f>
        <v/>
      </c>
      <c r="I160" s="215"/>
      <c r="J160" s="215"/>
      <c r="K160" s="162" t="s">
        <v>238</v>
      </c>
    </row>
    <row r="161" spans="2:11" ht="14.5" customHeight="1" x14ac:dyDescent="0.2">
      <c r="B161" s="293"/>
      <c r="C161" s="302"/>
      <c r="D161" s="299"/>
      <c r="E161" s="134" t="str">
        <f>'Tables SQL'!$D$32</f>
        <v>AcqCase</v>
      </c>
      <c r="F161" s="134" t="str">
        <f>IF(VLOOKUP(E161,'Tables SQL'!$D$21:$H$38,2,FALSE)=0,"",VLOOKUP(E161,'Tables SQL'!$D$21:$H$38,2,FALSE))</f>
        <v/>
      </c>
      <c r="G161" s="134" t="str">
        <f>VLOOKUP(E161,'Tables SQL'!$D$21:$H$38,3,FALSE)</f>
        <v>varchar(1)</v>
      </c>
      <c r="H161" s="134" t="str">
        <f>IF(VLOOKUP(E161,'Tables SQL'!$D$21:$H$38,5,FALSE)=0,"",VLOOKUP(E161,'Tables SQL'!$D$21:$H$38,5,FALSE))</f>
        <v/>
      </c>
      <c r="I161" s="141"/>
      <c r="J161" s="141"/>
      <c r="K161" s="142" t="s">
        <v>238</v>
      </c>
    </row>
    <row r="162" spans="2:11" ht="14.5" customHeight="1" thickBot="1" x14ac:dyDescent="0.25">
      <c r="B162" s="294"/>
      <c r="C162" s="303"/>
      <c r="D162" s="300"/>
      <c r="E162" s="158" t="str">
        <f>'Tables SQL'!$D$33</f>
        <v>AcqCodes</v>
      </c>
      <c r="F162" s="158" t="str">
        <f>IF(VLOOKUP(E162,'Tables SQL'!$D$21:$H$38,2,FALSE)=0,"",VLOOKUP(E162,'Tables SQL'!$D$21:$H$38,2,FALSE))</f>
        <v/>
      </c>
      <c r="G162" s="158" t="str">
        <f>VLOOKUP(E162,'Tables SQL'!$D$21:$H$38,3,FALSE)</f>
        <v>char(2)</v>
      </c>
      <c r="H162" s="158" t="str">
        <f>IF(VLOOKUP(E162,'Tables SQL'!$D$21:$H$38,5,FALSE)=0,"",VLOOKUP(E162,'Tables SQL'!$D$21:$H$38,5,FALSE))</f>
        <v/>
      </c>
      <c r="I162" s="220"/>
      <c r="J162" s="220"/>
      <c r="K162" s="167" t="s">
        <v>238</v>
      </c>
    </row>
    <row r="163" spans="2:11" ht="28.75" customHeight="1" thickBot="1" x14ac:dyDescent="0.25">
      <c r="D163" s="150"/>
      <c r="I163" s="200"/>
      <c r="J163" s="200"/>
      <c r="K163" s="168"/>
    </row>
    <row r="164" spans="2:11" ht="14.5" customHeight="1" x14ac:dyDescent="0.2">
      <c r="B164" s="292" t="str">
        <f>'Tables SQL'!$C$21</f>
        <v>Indicator</v>
      </c>
      <c r="C164" s="295" t="str">
        <f>'Tables SQL'!$C$4</f>
        <v>WeekPublication</v>
      </c>
      <c r="D164" s="298" t="s">
        <v>633</v>
      </c>
      <c r="E164" s="154" t="str">
        <f>'Tables SQL'!$D$5</f>
        <v>StatType</v>
      </c>
      <c r="F164" s="154" t="str">
        <f>IF(VLOOKUP(E164,'Tables SQL'!$D$5:$H$11,2,FALSE)=0,"",VLOOKUP(E164,'Tables SQL'!$D$5:$H$11,2,FALSE))</f>
        <v/>
      </c>
      <c r="G164" s="154" t="str">
        <f>IF(VLOOKUP(E164,'Tables SQL'!$D$5:$H$11,3,FALSE)=0,"",VLOOKUP(E164,'Tables SQL'!$D$5:$H$11,3,FALSE))</f>
        <v>varchar(3)</v>
      </c>
      <c r="H164" s="154" t="str">
        <f>IF(VLOOKUP(E164,'Tables SQL'!$D$5:$H$11,5,FALSE)=0,"",VLOOKUP(E164,'Tables SQL'!$D$5:$H$11,5,FALSE))</f>
        <v>PK</v>
      </c>
      <c r="I164" s="214" t="s">
        <v>1</v>
      </c>
      <c r="J164" s="214"/>
      <c r="K164" s="161" t="s">
        <v>2</v>
      </c>
    </row>
    <row r="165" spans="2:11" ht="14.5" customHeight="1" x14ac:dyDescent="0.2">
      <c r="B165" s="293"/>
      <c r="C165" s="296"/>
      <c r="D165" s="299"/>
      <c r="E165" s="134" t="str">
        <f>'Tables SQL'!$D$6</f>
        <v>StatIssuer</v>
      </c>
      <c r="F165" s="134" t="str">
        <f>IF(VLOOKUP(E165,'Tables SQL'!$D$5:$H$11,2,FALSE)=0,"",VLOOKUP(E165,'Tables SQL'!$D$5:$H$11,2,FALSE))</f>
        <v>9(3).9(5)</v>
      </c>
      <c r="G165" s="134" t="str">
        <f>IF(VLOOKUP(E165,'Tables SQL'!$D$5:$H$11,3,FALSE)=0,"",VLOOKUP(E165,'Tables SQL'!$D$5:$H$11,3,FALSE))</f>
        <v>char(9)</v>
      </c>
      <c r="H165" s="134" t="str">
        <f>IF(VLOOKUP(E165,'Tables SQL'!$D$5:$H$11,5,FALSE)=0,"",VLOOKUP(E165,'Tables SQL'!$D$5:$H$11,5,FALSE))</f>
        <v>PK</v>
      </c>
      <c r="I165" s="141" t="s">
        <v>1</v>
      </c>
      <c r="J165" s="141"/>
      <c r="K165" s="142" t="s">
        <v>157</v>
      </c>
    </row>
    <row r="166" spans="2:11" ht="14.5" customHeight="1" x14ac:dyDescent="0.2">
      <c r="B166" s="293"/>
      <c r="C166" s="296"/>
      <c r="D166" s="299"/>
      <c r="E166" s="155" t="str">
        <f>'Tables SQL'!$D$7</f>
        <v>Domain</v>
      </c>
      <c r="F166" s="155" t="str">
        <f>IF(VLOOKUP(E166,'Tables SQL'!$D$5:$H$11,2,FALSE)=0,"",VLOOKUP(E166,'Tables SQL'!$D$5:$H$11,2,FALSE))</f>
        <v/>
      </c>
      <c r="G166" s="155" t="str">
        <f>IF(VLOOKUP(E166,'Tables SQL'!$D$5:$H$11,3,FALSE)=0,"",VLOOKUP(E166,'Tables SQL'!$D$5:$H$11,3,FALSE))</f>
        <v>varchar(6)</v>
      </c>
      <c r="H166" s="155" t="str">
        <f>IF(VLOOKUP(E166,'Tables SQL'!$D$5:$H$11,5,FALSE)=0,"",VLOOKUP(E166,'Tables SQL'!$D$5:$H$11,5,FALSE))</f>
        <v>PK</v>
      </c>
      <c r="I166" s="215" t="s">
        <v>1</v>
      </c>
      <c r="J166" s="215">
        <v>1</v>
      </c>
      <c r="K166" s="169" t="s">
        <v>90</v>
      </c>
    </row>
    <row r="167" spans="2:11" ht="14.5" customHeight="1" x14ac:dyDescent="0.2">
      <c r="B167" s="293"/>
      <c r="C167" s="296"/>
      <c r="D167" s="299"/>
      <c r="E167" s="134" t="str">
        <f>'Tables SQL'!$D$8</f>
        <v>OpArea</v>
      </c>
      <c r="F167" s="134" t="str">
        <f>IF(VLOOKUP(E167,'Tables SQL'!$D$5:$H$11,2,FALSE)=0,"",VLOOKUP(E167,'Tables SQL'!$D$5:$H$11,2,FALSE))</f>
        <v/>
      </c>
      <c r="G167" s="134" t="str">
        <f>IF(VLOOKUP(E167,'Tables SQL'!$D$5:$H$11,3,FALSE)=0,"",VLOOKUP(E167,'Tables SQL'!$D$5:$H$11,3,FALSE))</f>
        <v>tinyint</v>
      </c>
      <c r="H167" s="134" t="str">
        <f>IF(VLOOKUP(E167,'Tables SQL'!$D$5:$H$11,5,FALSE)=0,"",VLOOKUP(E167,'Tables SQL'!$D$5:$H$11,5,FALSE))</f>
        <v>PK</v>
      </c>
      <c r="I167" s="141" t="s">
        <v>1</v>
      </c>
      <c r="J167" s="141"/>
      <c r="K167" s="163" t="s">
        <v>29</v>
      </c>
    </row>
    <row r="168" spans="2:11" ht="14.5" customHeight="1" x14ac:dyDescent="0.2">
      <c r="B168" s="293"/>
      <c r="C168" s="296"/>
      <c r="D168" s="299"/>
      <c r="E168" s="155" t="str">
        <f>'Tables SQL'!$D$9</f>
        <v>Year</v>
      </c>
      <c r="F168" s="155" t="str">
        <f>IF(VLOOKUP(E168,'Tables SQL'!$D$5:$H$11,2,FALSE)=0,"",VLOOKUP(E168,'Tables SQL'!$D$5:$H$11,2,FALSE))</f>
        <v/>
      </c>
      <c r="G168" s="155" t="str">
        <f>IF(VLOOKUP(E168,'Tables SQL'!$D$5:$H$11,3,FALSE)=0,"",VLOOKUP(E168,'Tables SQL'!$D$5:$H$11,3,FALSE))</f>
        <v>char(4)</v>
      </c>
      <c r="H168" s="155" t="str">
        <f>IF(VLOOKUP(E168,'Tables SQL'!$D$5:$H$11,5,FALSE)=0,"",VLOOKUP(E168,'Tables SQL'!$D$5:$H$11,5,FALSE))</f>
        <v>PK</v>
      </c>
      <c r="I168" s="215" t="s">
        <v>1</v>
      </c>
      <c r="J168" s="215" t="s">
        <v>30</v>
      </c>
      <c r="K168" s="162" t="s">
        <v>178</v>
      </c>
    </row>
    <row r="169" spans="2:11" ht="14.5" customHeight="1" x14ac:dyDescent="0.2">
      <c r="B169" s="293"/>
      <c r="C169" s="296"/>
      <c r="D169" s="299"/>
      <c r="E169" s="134" t="str">
        <f>'Tables SQL'!$D$10</f>
        <v>WeekNum</v>
      </c>
      <c r="F169" s="134" t="str">
        <f>IF(VLOOKUP(E169,'Tables SQL'!$D$5:$H$11,2,FALSE)=0,"",VLOOKUP(E169,'Tables SQL'!$D$5:$H$11,2,FALSE))</f>
        <v/>
      </c>
      <c r="G169" s="134" t="str">
        <f>IF(VLOOKUP(E169,'Tables SQL'!$D$5:$H$11,3,FALSE)=0,"",VLOOKUP(E169,'Tables SQL'!$D$5:$H$11,3,FALSE))</f>
        <v>tinyint</v>
      </c>
      <c r="H169" s="134" t="str">
        <f>IF(VLOOKUP(E169,'Tables SQL'!$D$5:$H$11,5,FALSE)=0,"",VLOOKUP(E169,'Tables SQL'!$D$5:$H$11,5,FALSE))</f>
        <v>PK</v>
      </c>
      <c r="I169" s="141" t="s">
        <v>1</v>
      </c>
      <c r="J169" s="141">
        <v>2</v>
      </c>
      <c r="K169" s="142" t="s">
        <v>717</v>
      </c>
    </row>
    <row r="170" spans="2:11" x14ac:dyDescent="0.2">
      <c r="B170" s="293"/>
      <c r="C170" s="297"/>
      <c r="D170" s="299"/>
      <c r="E170" s="156" t="str">
        <f>'Tables SQL'!$D$11</f>
        <v>PublicationTime</v>
      </c>
      <c r="F170" s="216" t="str">
        <f>IF(VLOOKUP(E170,'Tables SQL'!$D$5:$H$11,2,FALSE)=0,"",VLOOKUP(E170,'Tables SQL'!$D$5:$H$11,2,FALSE))</f>
        <v/>
      </c>
      <c r="G170" s="156" t="str">
        <f>IF(VLOOKUP(E170,'Tables SQL'!$D$5:$H$11,3,FALSE)=0,"",VLOOKUP(E170,'Tables SQL'!$D$5:$H$11,3,FALSE))</f>
        <v>datetime</v>
      </c>
      <c r="H170" s="217" t="str">
        <f>IF(VLOOKUP(E170,'Tables SQL'!$D$5:$H$11,5,FALSE)=0,"",VLOOKUP(E170,'Tables SQL'!$D$5:$H$11,5,FALSE))</f>
        <v>PK</v>
      </c>
      <c r="I170" s="218" t="s">
        <v>1</v>
      </c>
      <c r="J170" s="219"/>
      <c r="K170" s="164" t="s">
        <v>278</v>
      </c>
    </row>
    <row r="171" spans="2:11" x14ac:dyDescent="0.2">
      <c r="B171" s="293"/>
      <c r="C171" s="301"/>
      <c r="D171" s="299"/>
      <c r="E171" s="157" t="str">
        <f>'Tables SQL'!$D$22</f>
        <v>xsi:type</v>
      </c>
      <c r="F171" s="134" t="str">
        <f>IF(VLOOKUP(E171,'Tables SQL'!$D$21:$H$38,2,FALSE)=0,"",VLOOKUP(E171,'Tables SQL'!$D$21:$H$38,2,FALSE))</f>
        <v/>
      </c>
      <c r="G171" s="134" t="str">
        <f>VLOOKUP(E171,'Tables SQL'!$D$21:$H$38,3,FALSE)</f>
        <v>varchar(4)</v>
      </c>
      <c r="H171" s="134" t="str">
        <f>IF(VLOOKUP(E171,'Tables SQL'!$D$21:$H$38,5,FALSE)=0,"",VLOOKUP(E171,'Tables SQL'!$D$21:$H$38,5,FALSE))</f>
        <v>X</v>
      </c>
      <c r="I171" s="141" t="s">
        <v>1</v>
      </c>
      <c r="J171" s="141"/>
      <c r="K171" s="142" t="s">
        <v>641</v>
      </c>
    </row>
    <row r="172" spans="2:11" x14ac:dyDescent="0.2">
      <c r="B172" s="293"/>
      <c r="C172" s="302"/>
      <c r="D172" s="299"/>
      <c r="E172" s="155" t="str">
        <f>'Tables SQL'!$D$23</f>
        <v>Quantity</v>
      </c>
      <c r="F172" s="155" t="str">
        <f>IF(VLOOKUP(E172,'Tables SQL'!$D$21:$H$38,2,FALSE)=0,"",VLOOKUP(E172,'Tables SQL'!$D$21:$H$38,2,FALSE))</f>
        <v/>
      </c>
      <c r="G172" s="155" t="str">
        <f>VLOOKUP(E172,'Tables SQL'!$D$21:$H$38,3,FALSE)</f>
        <v>int</v>
      </c>
      <c r="H172" s="155" t="str">
        <f>IF(VLOOKUP(E172,'Tables SQL'!$D$21:$H$38,5,FALSE)=0,"",VLOOKUP(E172,'Tables SQL'!$D$21:$H$38,5,FALSE))</f>
        <v>X</v>
      </c>
      <c r="I172" s="215" t="s">
        <v>1</v>
      </c>
      <c r="J172" s="215"/>
      <c r="K172" s="162" t="s">
        <v>317</v>
      </c>
    </row>
    <row r="173" spans="2:11" ht="14.5" customHeight="1" x14ac:dyDescent="0.2">
      <c r="B173" s="293"/>
      <c r="C173" s="302"/>
      <c r="D173" s="299"/>
      <c r="E173" s="134" t="str">
        <f>'Tables SQL'!$D$24</f>
        <v>StatNat</v>
      </c>
      <c r="F173" s="134" t="str">
        <f>IF(VLOOKUP(E173,'Tables SQL'!$D$21:$H$38,2,FALSE)=0,"",VLOOKUP(E173,'Tables SQL'!$D$21:$H$38,2,FALSE))</f>
        <v/>
      </c>
      <c r="G173" s="134" t="str">
        <f>VLOOKUP(E173,'Tables SQL'!$D$21:$H$38,3,FALSE)</f>
        <v>varchar(6)</v>
      </c>
      <c r="H173" s="134" t="str">
        <f>IF(VLOOKUP(E173,'Tables SQL'!$D$21:$H$38,5,FALSE)=0,"",VLOOKUP(E173,'Tables SQL'!$D$21:$H$38,5,FALSE))</f>
        <v>X</v>
      </c>
      <c r="I173" s="141" t="s">
        <v>1</v>
      </c>
      <c r="J173" s="141"/>
      <c r="K173" s="142" t="s">
        <v>661</v>
      </c>
    </row>
    <row r="174" spans="2:11" ht="14.5" customHeight="1" x14ac:dyDescent="0.2">
      <c r="B174" s="293"/>
      <c r="C174" s="302"/>
      <c r="D174" s="299"/>
      <c r="E174" s="155" t="str">
        <f>'Tables SQL'!$D$25</f>
        <v>IndCode</v>
      </c>
      <c r="F174" s="155" t="str">
        <f>IF(VLOOKUP(E174,'Tables SQL'!$D$21:$H$38,2,FALSE)=0,"",VLOOKUP(E174,'Tables SQL'!$D$21:$H$38,2,FALSE))</f>
        <v/>
      </c>
      <c r="G174" s="155" t="str">
        <f>VLOOKUP(E174,'Tables SQL'!$D$21:$H$38,3,FALSE)</f>
        <v>varchar(6)</v>
      </c>
      <c r="H174" s="155" t="str">
        <f>IF(VLOOKUP(E174,'Tables SQL'!$D$21:$H$38,5,FALSE)=0,"",VLOOKUP(E174,'Tables SQL'!$D$21:$H$38,5,FALSE))</f>
        <v>X</v>
      </c>
      <c r="I174" s="215" t="s">
        <v>1</v>
      </c>
      <c r="J174" s="215"/>
      <c r="K174" s="162" t="s">
        <v>662</v>
      </c>
    </row>
    <row r="175" spans="2:11" ht="14.5" customHeight="1" x14ac:dyDescent="0.2">
      <c r="B175" s="293"/>
      <c r="C175" s="302"/>
      <c r="D175" s="299"/>
      <c r="E175" s="134" t="str">
        <f>'Tables SQL'!$D$26</f>
        <v>TcId</v>
      </c>
      <c r="F175" s="134" t="str">
        <f>IF(VLOOKUP(E175,'Tables SQL'!$D$21:$H$38,2,FALSE)=0,"",VLOOKUP(E175,'Tables SQL'!$D$21:$H$38,2,FALSE))</f>
        <v>9(3).9(5)</v>
      </c>
      <c r="G175" s="134" t="str">
        <f>VLOOKUP(E175,'Tables SQL'!$D$21:$H$38,3,FALSE)</f>
        <v>char(9)</v>
      </c>
      <c r="H175" s="134" t="str">
        <f>IF(VLOOKUP(E175,'Tables SQL'!$D$21:$H$38,5,FALSE)=0,"",VLOOKUP(E175,'Tables SQL'!$D$21:$H$38,5,FALSE))</f>
        <v/>
      </c>
      <c r="I175" s="141" t="s">
        <v>1</v>
      </c>
      <c r="J175" s="141">
        <v>3</v>
      </c>
      <c r="K175" s="142" t="s">
        <v>157</v>
      </c>
    </row>
    <row r="176" spans="2:11" ht="14.5" customHeight="1" x14ac:dyDescent="0.2">
      <c r="B176" s="293"/>
      <c r="C176" s="302"/>
      <c r="D176" s="299"/>
      <c r="E176" s="155" t="str">
        <f>'Tables SQL'!$D$27</f>
        <v>TspId</v>
      </c>
      <c r="F176" s="155" t="str">
        <f>IF(VLOOKUP(E176,'Tables SQL'!$D$21:$H$38,2,FALSE)=0,"",VLOOKUP(E176,'Tables SQL'!$D$21:$H$38,2,FALSE))</f>
        <v>9(3).9(5)</v>
      </c>
      <c r="G176" s="155" t="str">
        <f>VLOOKUP(E176,'Tables SQL'!$D$21:$H$38,3,FALSE)</f>
        <v>char(9)</v>
      </c>
      <c r="H176" s="155" t="str">
        <f>IF(VLOOKUP(E176,'Tables SQL'!$D$21:$H$38,5,FALSE)=0,"",VLOOKUP(E176,'Tables SQL'!$D$21:$H$38,5,FALSE))</f>
        <v/>
      </c>
      <c r="I176" s="215" t="s">
        <v>1</v>
      </c>
      <c r="J176" s="221"/>
      <c r="K176" s="170" t="s">
        <v>180</v>
      </c>
    </row>
    <row r="177" spans="2:11" ht="14.5" customHeight="1" x14ac:dyDescent="0.2">
      <c r="B177" s="293"/>
      <c r="C177" s="302"/>
      <c r="D177" s="299"/>
      <c r="E177" s="134" t="str">
        <f>'Tables SQL'!$D$28</f>
        <v>TocCvProd</v>
      </c>
      <c r="F177" s="134" t="s">
        <v>160</v>
      </c>
      <c r="G177" s="134" t="str">
        <f>VLOOKUP(E177,'Tables SQL'!$D$21:$H$38,3,FALSE)</f>
        <v>varchar(9)</v>
      </c>
      <c r="H177" s="134" t="str">
        <f>IF(VLOOKUP(E177,'Tables SQL'!$D$21:$H$38,5,FALSE)=0,"",VLOOKUP(E177,'Tables SQL'!$D$21:$H$38,5,FALSE))</f>
        <v/>
      </c>
      <c r="I177" s="141" t="s">
        <v>1</v>
      </c>
      <c r="J177" s="141">
        <v>4</v>
      </c>
      <c r="K177" s="142" t="s">
        <v>94</v>
      </c>
    </row>
    <row r="178" spans="2:11" ht="14.5" customHeight="1" x14ac:dyDescent="0.2">
      <c r="B178" s="293"/>
      <c r="C178" s="302"/>
      <c r="D178" s="299"/>
      <c r="E178" s="155" t="str">
        <f>'Tables SQL'!$D$29</f>
        <v>ObeModel</v>
      </c>
      <c r="F178" s="155" t="str">
        <f>IF(VLOOKUP(E178,'Tables SQL'!$D$21:$H$38,2,FALSE)=0,"",VLOOKUP(E178,'Tables SQL'!$D$21:$H$38,2,FALSE))</f>
        <v>9(5).9(5)</v>
      </c>
      <c r="G178" s="155" t="str">
        <f>VLOOKUP(E178,'Tables SQL'!$D$21:$H$38,3,FALSE)</f>
        <v>char(11)</v>
      </c>
      <c r="H178" s="155" t="str">
        <f>IF(VLOOKUP(E178,'Tables SQL'!$D$21:$H$38,5,FALSE)=0,"",VLOOKUP(E178,'Tables SQL'!$D$21:$H$38,5,FALSE))</f>
        <v/>
      </c>
      <c r="I178" s="215" t="s">
        <v>1</v>
      </c>
      <c r="J178" s="215">
        <v>5</v>
      </c>
      <c r="K178" s="162" t="s">
        <v>644</v>
      </c>
    </row>
    <row r="179" spans="2:11" ht="14.5" customHeight="1" x14ac:dyDescent="0.2">
      <c r="B179" s="293"/>
      <c r="C179" s="302"/>
      <c r="D179" s="299"/>
      <c r="E179" s="134" t="str">
        <f>'Tables SQL'!$D$30</f>
        <v>ObeVersion</v>
      </c>
      <c r="F179" s="134"/>
      <c r="G179" s="134" t="str">
        <f>VLOOKUP(E179,'Tables SQL'!$D$21:$H$38,3,FALSE)</f>
        <v>char(8)</v>
      </c>
      <c r="H179" s="134" t="str">
        <f>IF(VLOOKUP(E179,'Tables SQL'!$D$21:$H$38,5,FALSE)=0,"",VLOOKUP(E179,'Tables SQL'!$D$21:$H$38,5,FALSE))</f>
        <v/>
      </c>
      <c r="I179" s="141"/>
      <c r="J179" s="141"/>
      <c r="K179" s="142" t="s">
        <v>238</v>
      </c>
    </row>
    <row r="180" spans="2:11" ht="14.5" customHeight="1" x14ac:dyDescent="0.2">
      <c r="B180" s="293"/>
      <c r="C180" s="302"/>
      <c r="D180" s="299"/>
      <c r="E180" s="155" t="str">
        <f>'Tables SQL'!$D$31</f>
        <v>TollType</v>
      </c>
      <c r="F180" s="155" t="str">
        <f>IF(VLOOKUP(E180,'Tables SQL'!$D$21:$H$38,2,FALSE)=0,"",VLOOKUP(E180,'Tables SQL'!$D$21:$H$38,2,FALSE))</f>
        <v/>
      </c>
      <c r="G180" s="155" t="str">
        <f>VLOOKUP(E180,'Tables SQL'!$D$21:$H$38,3,FALSE)</f>
        <v>varchar(6)</v>
      </c>
      <c r="H180" s="155" t="str">
        <f>IF(VLOOKUP(E180,'Tables SQL'!$D$21:$H$38,5,FALSE)=0,"",VLOOKUP(E180,'Tables SQL'!$D$21:$H$38,5,FALSE))</f>
        <v/>
      </c>
      <c r="I180" s="215" t="s">
        <v>1</v>
      </c>
      <c r="J180" s="215">
        <v>6</v>
      </c>
      <c r="K180" s="165" t="s">
        <v>765</v>
      </c>
    </row>
    <row r="181" spans="2:11" ht="14.5" customHeight="1" x14ac:dyDescent="0.2">
      <c r="B181" s="293"/>
      <c r="C181" s="302"/>
      <c r="D181" s="299"/>
      <c r="E181" s="134" t="str">
        <f>'Tables SQL'!$D$32</f>
        <v>AcqCase</v>
      </c>
      <c r="F181" s="134" t="str">
        <f>IF(VLOOKUP(E181,'Tables SQL'!$D$21:$H$38,2,FALSE)=0,"",VLOOKUP(E181,'Tables SQL'!$D$21:$H$38,2,FALSE))</f>
        <v/>
      </c>
      <c r="G181" s="134" t="str">
        <f>VLOOKUP(E181,'Tables SQL'!$D$21:$H$38,3,FALSE)</f>
        <v>varchar(1)</v>
      </c>
      <c r="H181" s="134" t="str">
        <f>IF(VLOOKUP(E181,'Tables SQL'!$D$21:$H$38,5,FALSE)=0,"",VLOOKUP(E181,'Tables SQL'!$D$21:$H$38,5,FALSE))</f>
        <v/>
      </c>
      <c r="I181" s="141" t="s">
        <v>1</v>
      </c>
      <c r="J181" s="141" t="s">
        <v>196</v>
      </c>
      <c r="K181" s="166" t="s">
        <v>645</v>
      </c>
    </row>
    <row r="182" spans="2:11" ht="14.5" customHeight="1" thickBot="1" x14ac:dyDescent="0.25">
      <c r="B182" s="294"/>
      <c r="C182" s="303"/>
      <c r="D182" s="300"/>
      <c r="E182" s="158" t="str">
        <f>'Tables SQL'!$D$33</f>
        <v>AcqCodes</v>
      </c>
      <c r="F182" s="158" t="str">
        <f>IF(VLOOKUP(E182,'Tables SQL'!$D$21:$H$38,2,FALSE)=0,"",VLOOKUP(E182,'Tables SQL'!$D$21:$H$38,2,FALSE))</f>
        <v/>
      </c>
      <c r="G182" s="158" t="str">
        <f>VLOOKUP(E182,'Tables SQL'!$D$21:$H$38,3,FALSE)</f>
        <v>char(2)</v>
      </c>
      <c r="H182" s="158" t="str">
        <f>IF(VLOOKUP(E182,'Tables SQL'!$D$21:$H$38,5,FALSE)=0,"",VLOOKUP(E182,'Tables SQL'!$D$21:$H$38,5,FALSE))</f>
        <v/>
      </c>
      <c r="I182" s="220" t="s">
        <v>1</v>
      </c>
      <c r="J182" s="220" t="s">
        <v>197</v>
      </c>
      <c r="K182" s="167" t="s">
        <v>735</v>
      </c>
    </row>
    <row r="183" spans="2:11" ht="28.75" customHeight="1" thickBot="1" x14ac:dyDescent="0.25">
      <c r="D183" s="150"/>
      <c r="I183" s="200"/>
      <c r="J183" s="200"/>
      <c r="K183" s="168"/>
    </row>
    <row r="184" spans="2:11" ht="14.5" customHeight="1" x14ac:dyDescent="0.2">
      <c r="B184" s="292" t="str">
        <f>'Tables SQL'!$C$21</f>
        <v>Indicator</v>
      </c>
      <c r="C184" s="295" t="str">
        <f>'Tables SQL'!$C$4</f>
        <v>WeekPublication</v>
      </c>
      <c r="D184" s="298" t="s">
        <v>739</v>
      </c>
      <c r="E184" s="154" t="str">
        <f>'Tables SQL'!$D$5</f>
        <v>StatType</v>
      </c>
      <c r="F184" s="154" t="str">
        <f>IF(VLOOKUP(E184,'Tables SQL'!$D$5:$H$11,2,FALSE)=0,"",VLOOKUP(E184,'Tables SQL'!$D$5:$H$11,2,FALSE))</f>
        <v/>
      </c>
      <c r="G184" s="154" t="str">
        <f>IF(VLOOKUP(E184,'Tables SQL'!$D$5:$H$11,3,FALSE)=0,"",VLOOKUP(E184,'Tables SQL'!$D$5:$H$11,3,FALSE))</f>
        <v>varchar(3)</v>
      </c>
      <c r="H184" s="154" t="str">
        <f>IF(VLOOKUP(E184,'Tables SQL'!$D$5:$H$11,5,FALSE)=0,"",VLOOKUP(E184,'Tables SQL'!$D$5:$H$11,5,FALSE))</f>
        <v>PK</v>
      </c>
      <c r="I184" s="214" t="s">
        <v>1</v>
      </c>
      <c r="J184" s="214"/>
      <c r="K184" s="161" t="s">
        <v>2</v>
      </c>
    </row>
    <row r="185" spans="2:11" ht="14.5" customHeight="1" x14ac:dyDescent="0.2">
      <c r="B185" s="293"/>
      <c r="C185" s="296"/>
      <c r="D185" s="299"/>
      <c r="E185" s="134" t="str">
        <f>'Tables SQL'!$D$6</f>
        <v>StatIssuer</v>
      </c>
      <c r="F185" s="134" t="str">
        <f>IF(VLOOKUP(E185,'Tables SQL'!$D$5:$H$11,2,FALSE)=0,"",VLOOKUP(E185,'Tables SQL'!$D$5:$H$11,2,FALSE))</f>
        <v>9(3).9(5)</v>
      </c>
      <c r="G185" s="134" t="str">
        <f>IF(VLOOKUP(E185,'Tables SQL'!$D$5:$H$11,3,FALSE)=0,"",VLOOKUP(E185,'Tables SQL'!$D$5:$H$11,3,FALSE))</f>
        <v>char(9)</v>
      </c>
      <c r="H185" s="134" t="str">
        <f>IF(VLOOKUP(E185,'Tables SQL'!$D$5:$H$11,5,FALSE)=0,"",VLOOKUP(E185,'Tables SQL'!$D$5:$H$11,5,FALSE))</f>
        <v>PK</v>
      </c>
      <c r="I185" s="141" t="s">
        <v>1</v>
      </c>
      <c r="J185" s="141"/>
      <c r="K185" s="142" t="s">
        <v>157</v>
      </c>
    </row>
    <row r="186" spans="2:11" ht="14.5" customHeight="1" x14ac:dyDescent="0.2">
      <c r="B186" s="293"/>
      <c r="C186" s="296"/>
      <c r="D186" s="299"/>
      <c r="E186" s="155" t="str">
        <f>'Tables SQL'!$D$7</f>
        <v>Domain</v>
      </c>
      <c r="F186" s="155" t="str">
        <f>IF(VLOOKUP(E186,'Tables SQL'!$D$5:$H$11,2,FALSE)=0,"",VLOOKUP(E186,'Tables SQL'!$D$5:$H$11,2,FALSE))</f>
        <v/>
      </c>
      <c r="G186" s="155" t="str">
        <f>IF(VLOOKUP(E186,'Tables SQL'!$D$5:$H$11,3,FALSE)=0,"",VLOOKUP(E186,'Tables SQL'!$D$5:$H$11,3,FALSE))</f>
        <v>varchar(6)</v>
      </c>
      <c r="H186" s="155" t="str">
        <f>IF(VLOOKUP(E186,'Tables SQL'!$D$5:$H$11,5,FALSE)=0,"",VLOOKUP(E186,'Tables SQL'!$D$5:$H$11,5,FALSE))</f>
        <v>PK</v>
      </c>
      <c r="I186" s="215" t="s">
        <v>1</v>
      </c>
      <c r="J186" s="215">
        <v>1</v>
      </c>
      <c r="K186" s="169" t="s">
        <v>90</v>
      </c>
    </row>
    <row r="187" spans="2:11" ht="14.5" customHeight="1" x14ac:dyDescent="0.2">
      <c r="B187" s="293"/>
      <c r="C187" s="296"/>
      <c r="D187" s="299"/>
      <c r="E187" s="134" t="str">
        <f>'Tables SQL'!$D$8</f>
        <v>OpArea</v>
      </c>
      <c r="F187" s="134" t="str">
        <f>IF(VLOOKUP(E187,'Tables SQL'!$D$5:$H$11,2,FALSE)=0,"",VLOOKUP(E187,'Tables SQL'!$D$5:$H$11,2,FALSE))</f>
        <v/>
      </c>
      <c r="G187" s="134" t="str">
        <f>IF(VLOOKUP(E187,'Tables SQL'!$D$5:$H$11,3,FALSE)=0,"",VLOOKUP(E187,'Tables SQL'!$D$5:$H$11,3,FALSE))</f>
        <v>tinyint</v>
      </c>
      <c r="H187" s="134" t="str">
        <f>IF(VLOOKUP(E187,'Tables SQL'!$D$5:$H$11,5,FALSE)=0,"",VLOOKUP(E187,'Tables SQL'!$D$5:$H$11,5,FALSE))</f>
        <v>PK</v>
      </c>
      <c r="I187" s="141" t="s">
        <v>1</v>
      </c>
      <c r="J187" s="141"/>
      <c r="K187" s="163" t="s">
        <v>29</v>
      </c>
    </row>
    <row r="188" spans="2:11" ht="14.5" customHeight="1" x14ac:dyDescent="0.2">
      <c r="B188" s="293"/>
      <c r="C188" s="296"/>
      <c r="D188" s="299"/>
      <c r="E188" s="155" t="str">
        <f>'Tables SQL'!$D$9</f>
        <v>Year</v>
      </c>
      <c r="F188" s="155" t="str">
        <f>IF(VLOOKUP(E188,'Tables SQL'!$D$5:$H$11,2,FALSE)=0,"",VLOOKUP(E188,'Tables SQL'!$D$5:$H$11,2,FALSE))</f>
        <v/>
      </c>
      <c r="G188" s="155" t="str">
        <f>IF(VLOOKUP(E188,'Tables SQL'!$D$5:$H$11,3,FALSE)=0,"",VLOOKUP(E188,'Tables SQL'!$D$5:$H$11,3,FALSE))</f>
        <v>char(4)</v>
      </c>
      <c r="H188" s="155" t="str">
        <f>IF(VLOOKUP(E188,'Tables SQL'!$D$5:$H$11,5,FALSE)=0,"",VLOOKUP(E188,'Tables SQL'!$D$5:$H$11,5,FALSE))</f>
        <v>PK</v>
      </c>
      <c r="I188" s="215" t="s">
        <v>1</v>
      </c>
      <c r="J188" s="215" t="s">
        <v>30</v>
      </c>
      <c r="K188" s="162" t="s">
        <v>178</v>
      </c>
    </row>
    <row r="189" spans="2:11" ht="14.5" customHeight="1" x14ac:dyDescent="0.2">
      <c r="B189" s="293"/>
      <c r="C189" s="296"/>
      <c r="D189" s="299"/>
      <c r="E189" s="134" t="str">
        <f>'Tables SQL'!$D$10</f>
        <v>WeekNum</v>
      </c>
      <c r="F189" s="134" t="str">
        <f>IF(VLOOKUP(E189,'Tables SQL'!$D$5:$H$11,2,FALSE)=0,"",VLOOKUP(E189,'Tables SQL'!$D$5:$H$11,2,FALSE))</f>
        <v/>
      </c>
      <c r="G189" s="134" t="str">
        <f>IF(VLOOKUP(E189,'Tables SQL'!$D$5:$H$11,3,FALSE)=0,"",VLOOKUP(E189,'Tables SQL'!$D$5:$H$11,3,FALSE))</f>
        <v>tinyint</v>
      </c>
      <c r="H189" s="134" t="str">
        <f>IF(VLOOKUP(E189,'Tables SQL'!$D$5:$H$11,5,FALSE)=0,"",VLOOKUP(E189,'Tables SQL'!$D$5:$H$11,5,FALSE))</f>
        <v>PK</v>
      </c>
      <c r="I189" s="141" t="s">
        <v>1</v>
      </c>
      <c r="J189" s="141">
        <v>2</v>
      </c>
      <c r="K189" s="142" t="s">
        <v>717</v>
      </c>
    </row>
    <row r="190" spans="2:11" x14ac:dyDescent="0.2">
      <c r="B190" s="293"/>
      <c r="C190" s="297"/>
      <c r="D190" s="299"/>
      <c r="E190" s="156" t="str">
        <f>'Tables SQL'!$D$11</f>
        <v>PublicationTime</v>
      </c>
      <c r="F190" s="216" t="str">
        <f>IF(VLOOKUP(E190,'Tables SQL'!$D$5:$H$11,2,FALSE)=0,"",VLOOKUP(E190,'Tables SQL'!$D$5:$H$11,2,FALSE))</f>
        <v/>
      </c>
      <c r="G190" s="156" t="str">
        <f>IF(VLOOKUP(E190,'Tables SQL'!$D$5:$H$11,3,FALSE)=0,"",VLOOKUP(E190,'Tables SQL'!$D$5:$H$11,3,FALSE))</f>
        <v>datetime</v>
      </c>
      <c r="H190" s="217" t="str">
        <f>IF(VLOOKUP(E190,'Tables SQL'!$D$5:$H$11,5,FALSE)=0,"",VLOOKUP(E190,'Tables SQL'!$D$5:$H$11,5,FALSE))</f>
        <v>PK</v>
      </c>
      <c r="I190" s="218" t="s">
        <v>1</v>
      </c>
      <c r="J190" s="219"/>
      <c r="K190" s="164" t="s">
        <v>278</v>
      </c>
    </row>
    <row r="191" spans="2:11" x14ac:dyDescent="0.2">
      <c r="B191" s="293"/>
      <c r="C191" s="301"/>
      <c r="D191" s="299"/>
      <c r="E191" s="157" t="str">
        <f>'Tables SQL'!$D$22</f>
        <v>xsi:type</v>
      </c>
      <c r="F191" s="134" t="str">
        <f>IF(VLOOKUP(E191,'Tables SQL'!$D$21:$H$38,2,FALSE)=0,"",VLOOKUP(E191,'Tables SQL'!$D$21:$H$38,2,FALSE))</f>
        <v/>
      </c>
      <c r="G191" s="134" t="str">
        <f>VLOOKUP(E191,'Tables SQL'!$D$21:$H$38,3,FALSE)</f>
        <v>varchar(4)</v>
      </c>
      <c r="H191" s="134" t="str">
        <f>IF(VLOOKUP(E191,'Tables SQL'!$D$21:$H$38,5,FALSE)=0,"",VLOOKUP(E191,'Tables SQL'!$D$21:$H$38,5,FALSE))</f>
        <v>X</v>
      </c>
      <c r="I191" s="141" t="s">
        <v>1</v>
      </c>
      <c r="J191" s="141"/>
      <c r="K191" s="142" t="s">
        <v>671</v>
      </c>
    </row>
    <row r="192" spans="2:11" x14ac:dyDescent="0.2">
      <c r="B192" s="293"/>
      <c r="C192" s="302"/>
      <c r="D192" s="299"/>
      <c r="E192" s="155" t="str">
        <f>'Tables SQL'!$D$23</f>
        <v>Quantity</v>
      </c>
      <c r="F192" s="155" t="str">
        <f>IF(VLOOKUP(E192,'Tables SQL'!$D$21:$H$38,2,FALSE)=0,"",VLOOKUP(E192,'Tables SQL'!$D$21:$H$38,2,FALSE))</f>
        <v/>
      </c>
      <c r="G192" s="155" t="str">
        <f>VLOOKUP(E192,'Tables SQL'!$D$21:$H$38,3,FALSE)</f>
        <v>int</v>
      </c>
      <c r="H192" s="155" t="str">
        <f>IF(VLOOKUP(E192,'Tables SQL'!$D$21:$H$38,5,FALSE)=0,"",VLOOKUP(E192,'Tables SQL'!$D$21:$H$38,5,FALSE))</f>
        <v>X</v>
      </c>
      <c r="I192" s="215" t="s">
        <v>1</v>
      </c>
      <c r="J192" s="215"/>
      <c r="K192" s="162" t="s">
        <v>317</v>
      </c>
    </row>
    <row r="193" spans="2:11" ht="14.5" customHeight="1" x14ac:dyDescent="0.2">
      <c r="B193" s="293"/>
      <c r="C193" s="302"/>
      <c r="D193" s="299"/>
      <c r="E193" s="134" t="str">
        <f>'Tables SQL'!$D$24</f>
        <v>StatNat</v>
      </c>
      <c r="F193" s="134" t="str">
        <f>IF(VLOOKUP(E193,'Tables SQL'!$D$21:$H$38,2,FALSE)=0,"",VLOOKUP(E193,'Tables SQL'!$D$21:$H$38,2,FALSE))</f>
        <v/>
      </c>
      <c r="G193" s="134" t="str">
        <f>VLOOKUP(E193,'Tables SQL'!$D$21:$H$38,3,FALSE)</f>
        <v>varchar(6)</v>
      </c>
      <c r="H193" s="134" t="str">
        <f>IF(VLOOKUP(E193,'Tables SQL'!$D$21:$H$38,5,FALSE)=0,"",VLOOKUP(E193,'Tables SQL'!$D$21:$H$38,5,FALSE))</f>
        <v>X</v>
      </c>
      <c r="I193" s="141" t="s">
        <v>1</v>
      </c>
      <c r="J193" s="141"/>
      <c r="K193" s="142" t="s">
        <v>661</v>
      </c>
    </row>
    <row r="194" spans="2:11" ht="14.5" customHeight="1" x14ac:dyDescent="0.2">
      <c r="B194" s="293"/>
      <c r="C194" s="302"/>
      <c r="D194" s="299"/>
      <c r="E194" s="155" t="str">
        <f>'Tables SQL'!$D$25</f>
        <v>IndCode</v>
      </c>
      <c r="F194" s="155" t="str">
        <f>IF(VLOOKUP(E194,'Tables SQL'!$D$21:$H$38,2,FALSE)=0,"",VLOOKUP(E194,'Tables SQL'!$D$21:$H$38,2,FALSE))</f>
        <v/>
      </c>
      <c r="G194" s="155" t="str">
        <f>VLOOKUP(E194,'Tables SQL'!$D$21:$H$38,3,FALSE)</f>
        <v>varchar(6)</v>
      </c>
      <c r="H194" s="155" t="str">
        <f>IF(VLOOKUP(E194,'Tables SQL'!$D$21:$H$38,5,FALSE)=0,"",VLOOKUP(E194,'Tables SQL'!$D$21:$H$38,5,FALSE))</f>
        <v>X</v>
      </c>
      <c r="I194" s="215" t="s">
        <v>1</v>
      </c>
      <c r="J194" s="215"/>
      <c r="K194" s="162" t="s">
        <v>662</v>
      </c>
    </row>
    <row r="195" spans="2:11" ht="14.5" customHeight="1" x14ac:dyDescent="0.2">
      <c r="B195" s="293"/>
      <c r="C195" s="302"/>
      <c r="D195" s="299"/>
      <c r="E195" s="134" t="str">
        <f>'Tables SQL'!$D$26</f>
        <v>TcId</v>
      </c>
      <c r="F195" s="134" t="str">
        <f>IF(VLOOKUP(E195,'Tables SQL'!$D$21:$H$38,2,FALSE)=0,"",VLOOKUP(E195,'Tables SQL'!$D$21:$H$38,2,FALSE))</f>
        <v>9(3).9(5)</v>
      </c>
      <c r="G195" s="134" t="str">
        <f>VLOOKUP(E195,'Tables SQL'!$D$21:$H$38,3,FALSE)</f>
        <v>char(9)</v>
      </c>
      <c r="H195" s="134" t="str">
        <f>IF(VLOOKUP(E195,'Tables SQL'!$D$21:$H$38,5,FALSE)=0,"",VLOOKUP(E195,'Tables SQL'!$D$21:$H$38,5,FALSE))</f>
        <v/>
      </c>
      <c r="I195" s="141" t="s">
        <v>1</v>
      </c>
      <c r="J195" s="141">
        <v>3</v>
      </c>
      <c r="K195" s="142" t="s">
        <v>157</v>
      </c>
    </row>
    <row r="196" spans="2:11" ht="14.5" customHeight="1" x14ac:dyDescent="0.2">
      <c r="B196" s="293"/>
      <c r="C196" s="302"/>
      <c r="D196" s="299"/>
      <c r="E196" s="155" t="str">
        <f>'Tables SQL'!$D$27</f>
        <v>TspId</v>
      </c>
      <c r="F196" s="155" t="str">
        <f>IF(VLOOKUP(E196,'Tables SQL'!$D$21:$H$38,2,FALSE)=0,"",VLOOKUP(E196,'Tables SQL'!$D$21:$H$38,2,FALSE))</f>
        <v>9(3).9(5)</v>
      </c>
      <c r="G196" s="155" t="str">
        <f>VLOOKUP(E196,'Tables SQL'!$D$21:$H$38,3,FALSE)</f>
        <v>char(9)</v>
      </c>
      <c r="H196" s="155" t="str">
        <f>IF(VLOOKUP(E196,'Tables SQL'!$D$21:$H$38,5,FALSE)=0,"",VLOOKUP(E196,'Tables SQL'!$D$21:$H$38,5,FALSE))</f>
        <v/>
      </c>
      <c r="I196" s="215" t="s">
        <v>1</v>
      </c>
      <c r="J196" s="221"/>
      <c r="K196" s="170" t="s">
        <v>180</v>
      </c>
    </row>
    <row r="197" spans="2:11" ht="14.5" customHeight="1" x14ac:dyDescent="0.2">
      <c r="B197" s="293"/>
      <c r="C197" s="302"/>
      <c r="D197" s="299"/>
      <c r="E197" s="134" t="str">
        <f>'Tables SQL'!$D$28</f>
        <v>TocCvProd</v>
      </c>
      <c r="F197" s="134" t="s">
        <v>160</v>
      </c>
      <c r="G197" s="134" t="str">
        <f>VLOOKUP(E197,'Tables SQL'!$D$21:$H$38,3,FALSE)</f>
        <v>varchar(9)</v>
      </c>
      <c r="H197" s="134" t="str">
        <f>IF(VLOOKUP(E197,'Tables SQL'!$D$21:$H$38,5,FALSE)=0,"",VLOOKUP(E197,'Tables SQL'!$D$21:$H$38,5,FALSE))</f>
        <v/>
      </c>
      <c r="I197" s="141" t="s">
        <v>1</v>
      </c>
      <c r="J197" s="141">
        <v>4</v>
      </c>
      <c r="K197" s="142" t="s">
        <v>94</v>
      </c>
    </row>
    <row r="198" spans="2:11" ht="14.5" customHeight="1" x14ac:dyDescent="0.2">
      <c r="B198" s="293"/>
      <c r="C198" s="302"/>
      <c r="D198" s="299"/>
      <c r="E198" s="155" t="str">
        <f>'Tables SQL'!$D$29</f>
        <v>ObeModel</v>
      </c>
      <c r="F198" s="155" t="str">
        <f>IF(VLOOKUP(E198,'Tables SQL'!$D$21:$H$38,2,FALSE)=0,"",VLOOKUP(E198,'Tables SQL'!$D$21:$H$38,2,FALSE))</f>
        <v>9(5).9(5)</v>
      </c>
      <c r="G198" s="155" t="str">
        <f>VLOOKUP(E198,'Tables SQL'!$D$21:$H$38,3,FALSE)</f>
        <v>char(11)</v>
      </c>
      <c r="H198" s="155" t="str">
        <f>IF(VLOOKUP(E198,'Tables SQL'!$D$21:$H$38,5,FALSE)=0,"",VLOOKUP(E198,'Tables SQL'!$D$21:$H$38,5,FALSE))</f>
        <v/>
      </c>
      <c r="I198" s="215" t="s">
        <v>1</v>
      </c>
      <c r="J198" s="215">
        <v>5</v>
      </c>
      <c r="K198" s="162" t="s">
        <v>644</v>
      </c>
    </row>
    <row r="199" spans="2:11" ht="14.5" customHeight="1" x14ac:dyDescent="0.2">
      <c r="B199" s="293"/>
      <c r="C199" s="302"/>
      <c r="D199" s="299"/>
      <c r="E199" s="134" t="str">
        <f>'Tables SQL'!$D$30</f>
        <v>ObeVersion</v>
      </c>
      <c r="F199" s="134"/>
      <c r="G199" s="134" t="str">
        <f>VLOOKUP(E199,'Tables SQL'!$D$21:$H$38,3,FALSE)</f>
        <v>char(8)</v>
      </c>
      <c r="H199" s="134" t="str">
        <f>IF(VLOOKUP(E199,'Tables SQL'!$D$21:$H$38,5,FALSE)=0,"",VLOOKUP(E199,'Tables SQL'!$D$21:$H$38,5,FALSE))</f>
        <v/>
      </c>
      <c r="I199" s="141" t="s">
        <v>1</v>
      </c>
      <c r="J199" s="141" t="s">
        <v>28</v>
      </c>
      <c r="K199" s="142" t="s">
        <v>756</v>
      </c>
    </row>
    <row r="200" spans="2:11" ht="14.5" customHeight="1" x14ac:dyDescent="0.2">
      <c r="B200" s="293"/>
      <c r="C200" s="302"/>
      <c r="D200" s="299"/>
      <c r="E200" s="155" t="str">
        <f>'Tables SQL'!$D$31</f>
        <v>TollType</v>
      </c>
      <c r="F200" s="155" t="str">
        <f>IF(VLOOKUP(E200,'Tables SQL'!$D$21:$H$38,2,FALSE)=0,"",VLOOKUP(E200,'Tables SQL'!$D$21:$H$38,2,FALSE))</f>
        <v/>
      </c>
      <c r="G200" s="155" t="str">
        <f>VLOOKUP(E200,'Tables SQL'!$D$21:$H$38,3,FALSE)</f>
        <v>varchar(6)</v>
      </c>
      <c r="H200" s="155" t="str">
        <f>IF(VLOOKUP(E200,'Tables SQL'!$D$21:$H$38,5,FALSE)=0,"",VLOOKUP(E200,'Tables SQL'!$D$21:$H$38,5,FALSE))</f>
        <v/>
      </c>
      <c r="I200" s="215" t="s">
        <v>1</v>
      </c>
      <c r="J200" s="215" t="s">
        <v>87</v>
      </c>
      <c r="K200" s="165" t="s">
        <v>765</v>
      </c>
    </row>
    <row r="201" spans="2:11" ht="14.5" customHeight="1" x14ac:dyDescent="0.2">
      <c r="B201" s="293"/>
      <c r="C201" s="302"/>
      <c r="D201" s="299"/>
      <c r="E201" s="134" t="str">
        <f>'Tables SQL'!$D$32</f>
        <v>AcqCase</v>
      </c>
      <c r="F201" s="134" t="str">
        <f>IF(VLOOKUP(E201,'Tables SQL'!$D$21:$H$38,2,FALSE)=0,"",VLOOKUP(E201,'Tables SQL'!$D$21:$H$38,2,FALSE))</f>
        <v/>
      </c>
      <c r="G201" s="134" t="str">
        <f>VLOOKUP(E201,'Tables SQL'!$D$21:$H$38,3,FALSE)</f>
        <v>varchar(1)</v>
      </c>
      <c r="H201" s="134" t="str">
        <f>IF(VLOOKUP(E201,'Tables SQL'!$D$21:$H$38,5,FALSE)=0,"",VLOOKUP(E201,'Tables SQL'!$D$21:$H$38,5,FALSE))</f>
        <v/>
      </c>
      <c r="I201" s="141" t="s">
        <v>1</v>
      </c>
      <c r="J201" s="141" t="s">
        <v>88</v>
      </c>
      <c r="K201" s="166" t="s">
        <v>645</v>
      </c>
    </row>
    <row r="202" spans="2:11" ht="14.5" customHeight="1" thickBot="1" x14ac:dyDescent="0.25">
      <c r="B202" s="294"/>
      <c r="C202" s="303"/>
      <c r="D202" s="300"/>
      <c r="E202" s="158" t="str">
        <f>'Tables SQL'!$D$33</f>
        <v>AcqCodes</v>
      </c>
      <c r="F202" s="158" t="str">
        <f>IF(VLOOKUP(E202,'Tables SQL'!$D$21:$H$38,2,FALSE)=0,"",VLOOKUP(E202,'Tables SQL'!$D$21:$H$38,2,FALSE))</f>
        <v/>
      </c>
      <c r="G202" s="158" t="str">
        <f>VLOOKUP(E202,'Tables SQL'!$D$21:$H$38,3,FALSE)</f>
        <v>char(2)</v>
      </c>
      <c r="H202" s="158" t="str">
        <f>IF(VLOOKUP(E202,'Tables SQL'!$D$21:$H$38,5,FALSE)=0,"",VLOOKUP(E202,'Tables SQL'!$D$21:$H$38,5,FALSE))</f>
        <v/>
      </c>
      <c r="I202" s="220" t="s">
        <v>1</v>
      </c>
      <c r="J202" s="220" t="s">
        <v>120</v>
      </c>
      <c r="K202" s="167" t="s">
        <v>735</v>
      </c>
    </row>
    <row r="203" spans="2:11" ht="28.75" customHeight="1" thickBot="1" x14ac:dyDescent="0.25">
      <c r="D203" s="150"/>
      <c r="I203" s="200"/>
      <c r="J203" s="200"/>
      <c r="K203" s="168"/>
    </row>
    <row r="204" spans="2:11" ht="14.5" customHeight="1" x14ac:dyDescent="0.2">
      <c r="B204" s="292" t="str">
        <f>'Tables SQL'!$C$21</f>
        <v>Indicator</v>
      </c>
      <c r="C204" s="295" t="str">
        <f>'Tables SQL'!$C$4</f>
        <v>WeekPublication</v>
      </c>
      <c r="D204" s="298" t="s">
        <v>634</v>
      </c>
      <c r="E204" s="154" t="str">
        <f>'Tables SQL'!$D$5</f>
        <v>StatType</v>
      </c>
      <c r="F204" s="154" t="str">
        <f>IF(VLOOKUP(E204,'Tables SQL'!$D$5:$H$11,2,FALSE)=0,"",VLOOKUP(E204,'Tables SQL'!$D$5:$H$11,2,FALSE))</f>
        <v/>
      </c>
      <c r="G204" s="154" t="str">
        <f>IF(VLOOKUP(E204,'Tables SQL'!$D$5:$H$11,3,FALSE)=0,"",VLOOKUP(E204,'Tables SQL'!$D$5:$H$11,3,FALSE))</f>
        <v>varchar(3)</v>
      </c>
      <c r="H204" s="154" t="str">
        <f>IF(VLOOKUP(E204,'Tables SQL'!$D$5:$H$11,5,FALSE)=0,"",VLOOKUP(E204,'Tables SQL'!$D$5:$H$11,5,FALSE))</f>
        <v>PK</v>
      </c>
      <c r="I204" s="214" t="s">
        <v>1</v>
      </c>
      <c r="J204" s="214"/>
      <c r="K204" s="161" t="s">
        <v>2</v>
      </c>
    </row>
    <row r="205" spans="2:11" ht="14.5" customHeight="1" x14ac:dyDescent="0.2">
      <c r="B205" s="293"/>
      <c r="C205" s="296"/>
      <c r="D205" s="299"/>
      <c r="E205" s="134" t="str">
        <f>'Tables SQL'!$D$6</f>
        <v>StatIssuer</v>
      </c>
      <c r="F205" s="134" t="str">
        <f>IF(VLOOKUP(E205,'Tables SQL'!$D$5:$H$11,2,FALSE)=0,"",VLOOKUP(E205,'Tables SQL'!$D$5:$H$11,2,FALSE))</f>
        <v>9(3).9(5)</v>
      </c>
      <c r="G205" s="134" t="str">
        <f>IF(VLOOKUP(E205,'Tables SQL'!$D$5:$H$11,3,FALSE)=0,"",VLOOKUP(E205,'Tables SQL'!$D$5:$H$11,3,FALSE))</f>
        <v>char(9)</v>
      </c>
      <c r="H205" s="134" t="str">
        <f>IF(VLOOKUP(E205,'Tables SQL'!$D$5:$H$11,5,FALSE)=0,"",VLOOKUP(E205,'Tables SQL'!$D$5:$H$11,5,FALSE))</f>
        <v>PK</v>
      </c>
      <c r="I205" s="141" t="s">
        <v>1</v>
      </c>
      <c r="J205" s="141"/>
      <c r="K205" s="142" t="s">
        <v>157</v>
      </c>
    </row>
    <row r="206" spans="2:11" ht="14.5" customHeight="1" x14ac:dyDescent="0.2">
      <c r="B206" s="293"/>
      <c r="C206" s="296"/>
      <c r="D206" s="299"/>
      <c r="E206" s="155" t="str">
        <f>'Tables SQL'!$D$7</f>
        <v>Domain</v>
      </c>
      <c r="F206" s="155" t="str">
        <f>IF(VLOOKUP(E206,'Tables SQL'!$D$5:$H$11,2,FALSE)=0,"",VLOOKUP(E206,'Tables SQL'!$D$5:$H$11,2,FALSE))</f>
        <v/>
      </c>
      <c r="G206" s="155" t="str">
        <f>IF(VLOOKUP(E206,'Tables SQL'!$D$5:$H$11,3,FALSE)=0,"",VLOOKUP(E206,'Tables SQL'!$D$5:$H$11,3,FALSE))</f>
        <v>varchar(6)</v>
      </c>
      <c r="H206" s="155" t="str">
        <f>IF(VLOOKUP(E206,'Tables SQL'!$D$5:$H$11,5,FALSE)=0,"",VLOOKUP(E206,'Tables SQL'!$D$5:$H$11,5,FALSE))</f>
        <v>PK</v>
      </c>
      <c r="I206" s="215" t="s">
        <v>1</v>
      </c>
      <c r="J206" s="215" t="s">
        <v>29</v>
      </c>
      <c r="K206" s="162" t="s">
        <v>646</v>
      </c>
    </row>
    <row r="207" spans="2:11" ht="14.5" customHeight="1" x14ac:dyDescent="0.2">
      <c r="B207" s="293"/>
      <c r="C207" s="296"/>
      <c r="D207" s="299"/>
      <c r="E207" s="134" t="str">
        <f>'Tables SQL'!$D$8</f>
        <v>OpArea</v>
      </c>
      <c r="F207" s="134" t="str">
        <f>IF(VLOOKUP(E207,'Tables SQL'!$D$5:$H$11,2,FALSE)=0,"",VLOOKUP(E207,'Tables SQL'!$D$5:$H$11,2,FALSE))</f>
        <v/>
      </c>
      <c r="G207" s="134" t="str">
        <f>IF(VLOOKUP(E207,'Tables SQL'!$D$5:$H$11,3,FALSE)=0,"",VLOOKUP(E207,'Tables SQL'!$D$5:$H$11,3,FALSE))</f>
        <v>tinyint</v>
      </c>
      <c r="H207" s="134" t="str">
        <f>IF(VLOOKUP(E207,'Tables SQL'!$D$5:$H$11,5,FALSE)=0,"",VLOOKUP(E207,'Tables SQL'!$D$5:$H$11,5,FALSE))</f>
        <v>PK</v>
      </c>
      <c r="I207" s="141" t="s">
        <v>1</v>
      </c>
      <c r="J207" s="141"/>
      <c r="K207" s="163" t="s">
        <v>30</v>
      </c>
    </row>
    <row r="208" spans="2:11" ht="14.5" customHeight="1" x14ac:dyDescent="0.2">
      <c r="B208" s="293"/>
      <c r="C208" s="296"/>
      <c r="D208" s="299"/>
      <c r="E208" s="155" t="str">
        <f>'Tables SQL'!$D$9</f>
        <v>Year</v>
      </c>
      <c r="F208" s="155" t="str">
        <f>IF(VLOOKUP(E208,'Tables SQL'!$D$5:$H$11,2,FALSE)=0,"",VLOOKUP(E208,'Tables SQL'!$D$5:$H$11,2,FALSE))</f>
        <v/>
      </c>
      <c r="G208" s="155" t="str">
        <f>IF(VLOOKUP(E208,'Tables SQL'!$D$5:$H$11,3,FALSE)=0,"",VLOOKUP(E208,'Tables SQL'!$D$5:$H$11,3,FALSE))</f>
        <v>char(4)</v>
      </c>
      <c r="H208" s="155" t="str">
        <f>IF(VLOOKUP(E208,'Tables SQL'!$D$5:$H$11,5,FALSE)=0,"",VLOOKUP(E208,'Tables SQL'!$D$5:$H$11,5,FALSE))</f>
        <v>PK</v>
      </c>
      <c r="I208" s="215" t="s">
        <v>1</v>
      </c>
      <c r="J208" s="215" t="s">
        <v>30</v>
      </c>
      <c r="K208" s="162" t="s">
        <v>178</v>
      </c>
    </row>
    <row r="209" spans="2:11" ht="14.5" customHeight="1" x14ac:dyDescent="0.2">
      <c r="B209" s="293"/>
      <c r="C209" s="296"/>
      <c r="D209" s="299"/>
      <c r="E209" s="134" t="str">
        <f>'Tables SQL'!$D$10</f>
        <v>WeekNum</v>
      </c>
      <c r="F209" s="134" t="str">
        <f>IF(VLOOKUP(E209,'Tables SQL'!$D$5:$H$11,2,FALSE)=0,"",VLOOKUP(E209,'Tables SQL'!$D$5:$H$11,2,FALSE))</f>
        <v/>
      </c>
      <c r="G209" s="134" t="str">
        <f>IF(VLOOKUP(E209,'Tables SQL'!$D$5:$H$11,3,FALSE)=0,"",VLOOKUP(E209,'Tables SQL'!$D$5:$H$11,3,FALSE))</f>
        <v>tinyint</v>
      </c>
      <c r="H209" s="134" t="str">
        <f>IF(VLOOKUP(E209,'Tables SQL'!$D$5:$H$11,5,FALSE)=0,"",VLOOKUP(E209,'Tables SQL'!$D$5:$H$11,5,FALSE))</f>
        <v>PK</v>
      </c>
      <c r="I209" s="141" t="s">
        <v>1</v>
      </c>
      <c r="J209" s="141" t="s">
        <v>30</v>
      </c>
      <c r="K209" s="142" t="s">
        <v>717</v>
      </c>
    </row>
    <row r="210" spans="2:11" x14ac:dyDescent="0.2">
      <c r="B210" s="293"/>
      <c r="C210" s="297"/>
      <c r="D210" s="299"/>
      <c r="E210" s="156" t="str">
        <f>'Tables SQL'!$D$11</f>
        <v>PublicationTime</v>
      </c>
      <c r="F210" s="216" t="str">
        <f>IF(VLOOKUP(E210,'Tables SQL'!$D$5:$H$11,2,FALSE)=0,"",VLOOKUP(E210,'Tables SQL'!$D$5:$H$11,2,FALSE))</f>
        <v/>
      </c>
      <c r="G210" s="156" t="str">
        <f>IF(VLOOKUP(E210,'Tables SQL'!$D$5:$H$11,3,FALSE)=0,"",VLOOKUP(E210,'Tables SQL'!$D$5:$H$11,3,FALSE))</f>
        <v>datetime</v>
      </c>
      <c r="H210" s="217" t="str">
        <f>IF(VLOOKUP(E210,'Tables SQL'!$D$5:$H$11,5,FALSE)=0,"",VLOOKUP(E210,'Tables SQL'!$D$5:$H$11,5,FALSE))</f>
        <v>PK</v>
      </c>
      <c r="I210" s="218" t="s">
        <v>1</v>
      </c>
      <c r="J210" s="219"/>
      <c r="K210" s="164" t="s">
        <v>278</v>
      </c>
    </row>
    <row r="211" spans="2:11" x14ac:dyDescent="0.2">
      <c r="B211" s="293"/>
      <c r="C211" s="301"/>
      <c r="D211" s="299"/>
      <c r="E211" s="157" t="str">
        <f>'Tables SQL'!$D$22</f>
        <v>xsi:type</v>
      </c>
      <c r="F211" s="134" t="str">
        <f>IF(VLOOKUP(E211,'Tables SQL'!$D$21:$H$38,2,FALSE)=0,"",VLOOKUP(E211,'Tables SQL'!$D$21:$H$38,2,FALSE))</f>
        <v/>
      </c>
      <c r="G211" s="134" t="str">
        <f>VLOOKUP(E211,'Tables SQL'!$D$21:$H$38,3,FALSE)</f>
        <v>varchar(4)</v>
      </c>
      <c r="H211" s="134" t="str">
        <f>IF(VLOOKUP(E211,'Tables SQL'!$D$21:$H$38,5,FALSE)=0,"",VLOOKUP(E211,'Tables SQL'!$D$21:$H$38,5,FALSE))</f>
        <v>X</v>
      </c>
      <c r="I211" s="141" t="s">
        <v>1</v>
      </c>
      <c r="J211" s="141"/>
      <c r="K211" s="142" t="s">
        <v>653</v>
      </c>
    </row>
    <row r="212" spans="2:11" x14ac:dyDescent="0.2">
      <c r="B212" s="293"/>
      <c r="C212" s="302"/>
      <c r="D212" s="299"/>
      <c r="E212" s="155" t="str">
        <f>'Tables SQL'!$D$23</f>
        <v>Quantity</v>
      </c>
      <c r="F212" s="155" t="str">
        <f>IF(VLOOKUP(E212,'Tables SQL'!$D$21:$H$38,2,FALSE)=0,"",VLOOKUP(E212,'Tables SQL'!$D$21:$H$38,2,FALSE))</f>
        <v/>
      </c>
      <c r="G212" s="155" t="str">
        <f>VLOOKUP(E212,'Tables SQL'!$D$21:$H$38,3,FALSE)</f>
        <v>int</v>
      </c>
      <c r="H212" s="155" t="str">
        <f>IF(VLOOKUP(E212,'Tables SQL'!$D$21:$H$38,5,FALSE)=0,"",VLOOKUP(E212,'Tables SQL'!$D$21:$H$38,5,FALSE))</f>
        <v>X</v>
      </c>
      <c r="I212" s="215" t="s">
        <v>1</v>
      </c>
      <c r="J212" s="215"/>
      <c r="K212" s="162" t="s">
        <v>317</v>
      </c>
    </row>
    <row r="213" spans="2:11" ht="14.5" customHeight="1" x14ac:dyDescent="0.2">
      <c r="B213" s="293"/>
      <c r="C213" s="302"/>
      <c r="D213" s="299"/>
      <c r="E213" s="134" t="str">
        <f>'Tables SQL'!$D$24</f>
        <v>StatNat</v>
      </c>
      <c r="F213" s="134" t="str">
        <f>IF(VLOOKUP(E213,'Tables SQL'!$D$21:$H$38,2,FALSE)=0,"",VLOOKUP(E213,'Tables SQL'!$D$21:$H$38,2,FALSE))</f>
        <v/>
      </c>
      <c r="G213" s="134" t="str">
        <f>VLOOKUP(E213,'Tables SQL'!$D$21:$H$38,3,FALSE)</f>
        <v>varchar(6)</v>
      </c>
      <c r="H213" s="134" t="str">
        <f>IF(VLOOKUP(E213,'Tables SQL'!$D$21:$H$38,5,FALSE)=0,"",VLOOKUP(E213,'Tables SQL'!$D$21:$H$38,5,FALSE))</f>
        <v>X</v>
      </c>
      <c r="I213" s="141" t="s">
        <v>1</v>
      </c>
      <c r="J213" s="141"/>
      <c r="K213" s="163" t="s">
        <v>663</v>
      </c>
    </row>
    <row r="214" spans="2:11" ht="14.5" customHeight="1" x14ac:dyDescent="0.2">
      <c r="B214" s="293"/>
      <c r="C214" s="302"/>
      <c r="D214" s="299"/>
      <c r="E214" s="155" t="str">
        <f>'Tables SQL'!$D$25</f>
        <v>IndCode</v>
      </c>
      <c r="F214" s="155" t="str">
        <f>IF(VLOOKUP(E214,'Tables SQL'!$D$21:$H$38,2,FALSE)=0,"",VLOOKUP(E214,'Tables SQL'!$D$21:$H$38,2,FALSE))</f>
        <v/>
      </c>
      <c r="G214" s="155" t="str">
        <f>VLOOKUP(E214,'Tables SQL'!$D$21:$H$38,3,FALSE)</f>
        <v>varchar(6)</v>
      </c>
      <c r="H214" s="155" t="str">
        <f>IF(VLOOKUP(E214,'Tables SQL'!$D$21:$H$38,5,FALSE)=0,"",VLOOKUP(E214,'Tables SQL'!$D$21:$H$38,5,FALSE))</f>
        <v>X</v>
      </c>
      <c r="I214" s="215" t="s">
        <v>1</v>
      </c>
      <c r="J214" s="215"/>
      <c r="K214" s="162" t="s">
        <v>664</v>
      </c>
    </row>
    <row r="215" spans="2:11" ht="14.5" customHeight="1" x14ac:dyDescent="0.2">
      <c r="B215" s="293"/>
      <c r="C215" s="302"/>
      <c r="D215" s="299"/>
      <c r="E215" s="134" t="str">
        <f>'Tables SQL'!$D$26</f>
        <v>TcId</v>
      </c>
      <c r="F215" s="134"/>
      <c r="G215" s="134" t="str">
        <f>VLOOKUP(E215,'Tables SQL'!$D$21:$H$38,3,FALSE)</f>
        <v>char(9)</v>
      </c>
      <c r="H215" s="134" t="str">
        <f>IF(VLOOKUP(E215,'Tables SQL'!$D$21:$H$38,5,FALSE)=0,"",VLOOKUP(E215,'Tables SQL'!$D$21:$H$38,5,FALSE))</f>
        <v/>
      </c>
      <c r="I215" s="141"/>
      <c r="J215" s="141"/>
      <c r="K215" s="142" t="s">
        <v>238</v>
      </c>
    </row>
    <row r="216" spans="2:11" ht="14.5" customHeight="1" x14ac:dyDescent="0.2">
      <c r="B216" s="293"/>
      <c r="C216" s="302"/>
      <c r="D216" s="299"/>
      <c r="E216" s="155" t="str">
        <f>'Tables SQL'!$D$27</f>
        <v>TspId</v>
      </c>
      <c r="F216" s="155"/>
      <c r="G216" s="155" t="str">
        <f>VLOOKUP(E216,'Tables SQL'!$D$21:$H$38,3,FALSE)</f>
        <v>char(9)</v>
      </c>
      <c r="H216" s="155" t="str">
        <f>IF(VLOOKUP(E216,'Tables SQL'!$D$21:$H$38,5,FALSE)=0,"",VLOOKUP(E216,'Tables SQL'!$D$21:$H$38,5,FALSE))</f>
        <v/>
      </c>
      <c r="I216" s="215"/>
      <c r="J216" s="215"/>
      <c r="K216" s="162" t="s">
        <v>238</v>
      </c>
    </row>
    <row r="217" spans="2:11" ht="14.5" customHeight="1" x14ac:dyDescent="0.2">
      <c r="B217" s="293"/>
      <c r="C217" s="302"/>
      <c r="D217" s="299"/>
      <c r="E217" s="134" t="str">
        <f>'Tables SQL'!$D$28</f>
        <v>TocCvProd</v>
      </c>
      <c r="F217" s="134"/>
      <c r="G217" s="134" t="str">
        <f>VLOOKUP(E217,'Tables SQL'!$D$21:$H$38,3,FALSE)</f>
        <v>varchar(9)</v>
      </c>
      <c r="H217" s="134" t="str">
        <f>IF(VLOOKUP(E217,'Tables SQL'!$D$21:$H$38,5,FALSE)=0,"",VLOOKUP(E217,'Tables SQL'!$D$21:$H$38,5,FALSE))</f>
        <v/>
      </c>
      <c r="I217" s="141"/>
      <c r="J217" s="141"/>
      <c r="K217" s="142" t="s">
        <v>238</v>
      </c>
    </row>
    <row r="218" spans="2:11" ht="14.5" customHeight="1" x14ac:dyDescent="0.2">
      <c r="B218" s="293"/>
      <c r="C218" s="302"/>
      <c r="D218" s="299"/>
      <c r="E218" s="155" t="str">
        <f>'Tables SQL'!$D$29</f>
        <v>ObeModel</v>
      </c>
      <c r="F218" s="155"/>
      <c r="G218" s="155" t="str">
        <f>VLOOKUP(E218,'Tables SQL'!$D$21:$H$38,3,FALSE)</f>
        <v>char(11)</v>
      </c>
      <c r="H218" s="155" t="str">
        <f>IF(VLOOKUP(E218,'Tables SQL'!$D$21:$H$38,5,FALSE)=0,"",VLOOKUP(E218,'Tables SQL'!$D$21:$H$38,5,FALSE))</f>
        <v/>
      </c>
      <c r="I218" s="215"/>
      <c r="J218" s="215"/>
      <c r="K218" s="162" t="s">
        <v>238</v>
      </c>
    </row>
    <row r="219" spans="2:11" ht="14.5" customHeight="1" x14ac:dyDescent="0.2">
      <c r="B219" s="293"/>
      <c r="C219" s="302"/>
      <c r="D219" s="299"/>
      <c r="E219" s="134" t="str">
        <f>'Tables SQL'!$D$30</f>
        <v>ObeVersion</v>
      </c>
      <c r="F219" s="134"/>
      <c r="G219" s="134" t="str">
        <f>VLOOKUP(E219,'Tables SQL'!$D$21:$H$38,3,FALSE)</f>
        <v>char(8)</v>
      </c>
      <c r="H219" s="134" t="str">
        <f>IF(VLOOKUP(E219,'Tables SQL'!$D$21:$H$38,5,FALSE)=0,"",VLOOKUP(E219,'Tables SQL'!$D$21:$H$38,5,FALSE))</f>
        <v/>
      </c>
      <c r="I219" s="141"/>
      <c r="J219" s="141"/>
      <c r="K219" s="142" t="s">
        <v>238</v>
      </c>
    </row>
    <row r="220" spans="2:11" ht="14.5" customHeight="1" x14ac:dyDescent="0.2">
      <c r="B220" s="293"/>
      <c r="C220" s="302"/>
      <c r="D220" s="299"/>
      <c r="E220" s="155" t="str">
        <f>'Tables SQL'!$D$31</f>
        <v>TollType</v>
      </c>
      <c r="F220" s="155" t="str">
        <f>IF(VLOOKUP(E220,'Tables SQL'!$D$21:$H$38,2,FALSE)=0,"",VLOOKUP(E220,'Tables SQL'!$D$21:$H$38,2,FALSE))</f>
        <v/>
      </c>
      <c r="G220" s="155" t="str">
        <f>VLOOKUP(E220,'Tables SQL'!$D$21:$H$38,3,FALSE)</f>
        <v>varchar(6)</v>
      </c>
      <c r="H220" s="155" t="str">
        <f>IF(VLOOKUP(E220,'Tables SQL'!$D$21:$H$38,5,FALSE)=0,"",VLOOKUP(E220,'Tables SQL'!$D$21:$H$38,5,FALSE))</f>
        <v/>
      </c>
      <c r="I220" s="215"/>
      <c r="J220" s="215"/>
      <c r="K220" s="162" t="s">
        <v>238</v>
      </c>
    </row>
    <row r="221" spans="2:11" ht="14.5" customHeight="1" x14ac:dyDescent="0.2">
      <c r="B221" s="293"/>
      <c r="C221" s="302"/>
      <c r="D221" s="299"/>
      <c r="E221" s="134" t="str">
        <f>'Tables SQL'!$D$32</f>
        <v>AcqCase</v>
      </c>
      <c r="F221" s="134" t="str">
        <f>IF(VLOOKUP(E221,'Tables SQL'!$D$21:$H$38,2,FALSE)=0,"",VLOOKUP(E221,'Tables SQL'!$D$21:$H$38,2,FALSE))</f>
        <v/>
      </c>
      <c r="G221" s="134" t="str">
        <f>VLOOKUP(E221,'Tables SQL'!$D$21:$H$38,3,FALSE)</f>
        <v>varchar(1)</v>
      </c>
      <c r="H221" s="134" t="str">
        <f>IF(VLOOKUP(E221,'Tables SQL'!$D$21:$H$38,5,FALSE)=0,"",VLOOKUP(E221,'Tables SQL'!$D$21:$H$38,5,FALSE))</f>
        <v/>
      </c>
      <c r="I221" s="141"/>
      <c r="J221" s="141"/>
      <c r="K221" s="142" t="s">
        <v>238</v>
      </c>
    </row>
    <row r="222" spans="2:11" ht="14.5" customHeight="1" thickBot="1" x14ac:dyDescent="0.25">
      <c r="B222" s="294"/>
      <c r="C222" s="303"/>
      <c r="D222" s="300"/>
      <c r="E222" s="158" t="str">
        <f>'Tables SQL'!$D$33</f>
        <v>AcqCodes</v>
      </c>
      <c r="F222" s="158" t="str">
        <f>IF(VLOOKUP(E222,'Tables SQL'!$D$21:$H$38,2,FALSE)=0,"",VLOOKUP(E222,'Tables SQL'!$D$21:$H$38,2,FALSE))</f>
        <v/>
      </c>
      <c r="G222" s="158" t="str">
        <f>VLOOKUP(E222,'Tables SQL'!$D$21:$H$38,3,FALSE)</f>
        <v>char(2)</v>
      </c>
      <c r="H222" s="158" t="str">
        <f>IF(VLOOKUP(E222,'Tables SQL'!$D$21:$H$38,5,FALSE)=0,"",VLOOKUP(E222,'Tables SQL'!$D$21:$H$38,5,FALSE))</f>
        <v/>
      </c>
      <c r="I222" s="220"/>
      <c r="J222" s="220"/>
      <c r="K222" s="167" t="s">
        <v>238</v>
      </c>
    </row>
    <row r="223" spans="2:11" ht="28.75" customHeight="1" thickBot="1" x14ac:dyDescent="0.25">
      <c r="D223" s="150"/>
      <c r="I223" s="200"/>
      <c r="J223" s="200"/>
      <c r="K223" s="168"/>
    </row>
    <row r="224" spans="2:11" ht="14.5" customHeight="1" x14ac:dyDescent="0.2">
      <c r="B224" s="292" t="str">
        <f>'Tables SQL'!$C$21</f>
        <v>Indicator</v>
      </c>
      <c r="C224" s="295" t="str">
        <f>'Tables SQL'!$C$4</f>
        <v>WeekPublication</v>
      </c>
      <c r="D224" s="298" t="s">
        <v>635</v>
      </c>
      <c r="E224" s="154" t="str">
        <f>'Tables SQL'!$D$5</f>
        <v>StatType</v>
      </c>
      <c r="F224" s="154" t="str">
        <f>IF(VLOOKUP(E224,'Tables SQL'!$D$5:$H$11,2,FALSE)=0,"",VLOOKUP(E224,'Tables SQL'!$D$5:$H$11,2,FALSE))</f>
        <v/>
      </c>
      <c r="G224" s="154" t="str">
        <f>IF(VLOOKUP(E224,'Tables SQL'!$D$5:$H$11,3,FALSE)=0,"",VLOOKUP(E224,'Tables SQL'!$D$5:$H$11,3,FALSE))</f>
        <v>varchar(3)</v>
      </c>
      <c r="H224" s="154" t="str">
        <f>IF(VLOOKUP(E224,'Tables SQL'!$D$5:$H$11,5,FALSE)=0,"",VLOOKUP(E224,'Tables SQL'!$D$5:$H$11,5,FALSE))</f>
        <v>PK</v>
      </c>
      <c r="I224" s="214" t="s">
        <v>1</v>
      </c>
      <c r="J224" s="214"/>
      <c r="K224" s="161" t="s">
        <v>2</v>
      </c>
    </row>
    <row r="225" spans="2:11" ht="14.5" customHeight="1" x14ac:dyDescent="0.2">
      <c r="B225" s="293"/>
      <c r="C225" s="296"/>
      <c r="D225" s="299"/>
      <c r="E225" s="134" t="str">
        <f>'Tables SQL'!$D$6</f>
        <v>StatIssuer</v>
      </c>
      <c r="F225" s="134" t="str">
        <f>IF(VLOOKUP(E225,'Tables SQL'!$D$5:$H$11,2,FALSE)=0,"",VLOOKUP(E225,'Tables SQL'!$D$5:$H$11,2,FALSE))</f>
        <v>9(3).9(5)</v>
      </c>
      <c r="G225" s="134" t="str">
        <f>IF(VLOOKUP(E225,'Tables SQL'!$D$5:$H$11,3,FALSE)=0,"",VLOOKUP(E225,'Tables SQL'!$D$5:$H$11,3,FALSE))</f>
        <v>char(9)</v>
      </c>
      <c r="H225" s="134" t="str">
        <f>IF(VLOOKUP(E225,'Tables SQL'!$D$5:$H$11,5,FALSE)=0,"",VLOOKUP(E225,'Tables SQL'!$D$5:$H$11,5,FALSE))</f>
        <v>PK</v>
      </c>
      <c r="I225" s="141" t="s">
        <v>1</v>
      </c>
      <c r="J225" s="141"/>
      <c r="K225" s="142" t="s">
        <v>157</v>
      </c>
    </row>
    <row r="226" spans="2:11" ht="14.5" customHeight="1" x14ac:dyDescent="0.2">
      <c r="B226" s="293"/>
      <c r="C226" s="296"/>
      <c r="D226" s="299"/>
      <c r="E226" s="155" t="str">
        <f>'Tables SQL'!$D$7</f>
        <v>Domain</v>
      </c>
      <c r="F226" s="155" t="str">
        <f>IF(VLOOKUP(E226,'Tables SQL'!$D$5:$H$11,2,FALSE)=0,"",VLOOKUP(E226,'Tables SQL'!$D$5:$H$11,2,FALSE))</f>
        <v/>
      </c>
      <c r="G226" s="155" t="str">
        <f>IF(VLOOKUP(E226,'Tables SQL'!$D$5:$H$11,3,FALSE)=0,"",VLOOKUP(E226,'Tables SQL'!$D$5:$H$11,3,FALSE))</f>
        <v>varchar(6)</v>
      </c>
      <c r="H226" s="155" t="str">
        <f>IF(VLOOKUP(E226,'Tables SQL'!$D$5:$H$11,5,FALSE)=0,"",VLOOKUP(E226,'Tables SQL'!$D$5:$H$11,5,FALSE))</f>
        <v>PK</v>
      </c>
      <c r="I226" s="215" t="s">
        <v>1</v>
      </c>
      <c r="J226" s="215" t="s">
        <v>29</v>
      </c>
      <c r="K226" s="162" t="s">
        <v>646</v>
      </c>
    </row>
    <row r="227" spans="2:11" ht="14.5" customHeight="1" x14ac:dyDescent="0.2">
      <c r="B227" s="293"/>
      <c r="C227" s="296"/>
      <c r="D227" s="299"/>
      <c r="E227" s="134" t="str">
        <f>'Tables SQL'!$D$8</f>
        <v>OpArea</v>
      </c>
      <c r="F227" s="134" t="str">
        <f>IF(VLOOKUP(E227,'Tables SQL'!$D$5:$H$11,2,FALSE)=0,"",VLOOKUP(E227,'Tables SQL'!$D$5:$H$11,2,FALSE))</f>
        <v/>
      </c>
      <c r="G227" s="134" t="str">
        <f>IF(VLOOKUP(E227,'Tables SQL'!$D$5:$H$11,3,FALSE)=0,"",VLOOKUP(E227,'Tables SQL'!$D$5:$H$11,3,FALSE))</f>
        <v>tinyint</v>
      </c>
      <c r="H227" s="134" t="str">
        <f>IF(VLOOKUP(E227,'Tables SQL'!$D$5:$H$11,5,FALSE)=0,"",VLOOKUP(E227,'Tables SQL'!$D$5:$H$11,5,FALSE))</f>
        <v>PK</v>
      </c>
      <c r="I227" s="141" t="s">
        <v>1</v>
      </c>
      <c r="J227" s="141"/>
      <c r="K227" s="163" t="s">
        <v>30</v>
      </c>
    </row>
    <row r="228" spans="2:11" ht="14.5" customHeight="1" x14ac:dyDescent="0.2">
      <c r="B228" s="293"/>
      <c r="C228" s="296"/>
      <c r="D228" s="299"/>
      <c r="E228" s="155" t="str">
        <f>'Tables SQL'!$D$9</f>
        <v>Year</v>
      </c>
      <c r="F228" s="155" t="str">
        <f>IF(VLOOKUP(E228,'Tables SQL'!$D$5:$H$11,2,FALSE)=0,"",VLOOKUP(E228,'Tables SQL'!$D$5:$H$11,2,FALSE))</f>
        <v/>
      </c>
      <c r="G228" s="155" t="str">
        <f>IF(VLOOKUP(E228,'Tables SQL'!$D$5:$H$11,3,FALSE)=0,"",VLOOKUP(E228,'Tables SQL'!$D$5:$H$11,3,FALSE))</f>
        <v>char(4)</v>
      </c>
      <c r="H228" s="155" t="str">
        <f>IF(VLOOKUP(E228,'Tables SQL'!$D$5:$H$11,5,FALSE)=0,"",VLOOKUP(E228,'Tables SQL'!$D$5:$H$11,5,FALSE))</f>
        <v>PK</v>
      </c>
      <c r="I228" s="215" t="s">
        <v>1</v>
      </c>
      <c r="J228" s="215" t="s">
        <v>30</v>
      </c>
      <c r="K228" s="162" t="s">
        <v>178</v>
      </c>
    </row>
    <row r="229" spans="2:11" ht="14.5" customHeight="1" x14ac:dyDescent="0.2">
      <c r="B229" s="293"/>
      <c r="C229" s="296"/>
      <c r="D229" s="299"/>
      <c r="E229" s="134" t="str">
        <f>'Tables SQL'!$D$10</f>
        <v>WeekNum</v>
      </c>
      <c r="F229" s="134" t="str">
        <f>IF(VLOOKUP(E229,'Tables SQL'!$D$5:$H$11,2,FALSE)=0,"",VLOOKUP(E229,'Tables SQL'!$D$5:$H$11,2,FALSE))</f>
        <v/>
      </c>
      <c r="G229" s="134" t="str">
        <f>IF(VLOOKUP(E229,'Tables SQL'!$D$5:$H$11,3,FALSE)=0,"",VLOOKUP(E229,'Tables SQL'!$D$5:$H$11,3,FALSE))</f>
        <v>tinyint</v>
      </c>
      <c r="H229" s="134" t="str">
        <f>IF(VLOOKUP(E229,'Tables SQL'!$D$5:$H$11,5,FALSE)=0,"",VLOOKUP(E229,'Tables SQL'!$D$5:$H$11,5,FALSE))</f>
        <v>PK</v>
      </c>
      <c r="I229" s="141" t="s">
        <v>1</v>
      </c>
      <c r="J229" s="141" t="s">
        <v>30</v>
      </c>
      <c r="K229" s="142" t="s">
        <v>717</v>
      </c>
    </row>
    <row r="230" spans="2:11" x14ac:dyDescent="0.2">
      <c r="B230" s="293"/>
      <c r="C230" s="297"/>
      <c r="D230" s="299"/>
      <c r="E230" s="156" t="str">
        <f>'Tables SQL'!$D$11</f>
        <v>PublicationTime</v>
      </c>
      <c r="F230" s="216" t="str">
        <f>IF(VLOOKUP(E230,'Tables SQL'!$D$5:$H$11,2,FALSE)=0,"",VLOOKUP(E230,'Tables SQL'!$D$5:$H$11,2,FALSE))</f>
        <v/>
      </c>
      <c r="G230" s="156" t="str">
        <f>IF(VLOOKUP(E230,'Tables SQL'!$D$5:$H$11,3,FALSE)=0,"",VLOOKUP(E230,'Tables SQL'!$D$5:$H$11,3,FALSE))</f>
        <v>datetime</v>
      </c>
      <c r="H230" s="217" t="str">
        <f>IF(VLOOKUP(E230,'Tables SQL'!$D$5:$H$11,5,FALSE)=0,"",VLOOKUP(E230,'Tables SQL'!$D$5:$H$11,5,FALSE))</f>
        <v>PK</v>
      </c>
      <c r="I230" s="218" t="s">
        <v>1</v>
      </c>
      <c r="J230" s="219"/>
      <c r="K230" s="164" t="s">
        <v>278</v>
      </c>
    </row>
    <row r="231" spans="2:11" x14ac:dyDescent="0.2">
      <c r="B231" s="293"/>
      <c r="C231" s="301"/>
      <c r="D231" s="299"/>
      <c r="E231" s="157" t="str">
        <f>'Tables SQL'!$D$22</f>
        <v>xsi:type</v>
      </c>
      <c r="F231" s="134" t="str">
        <f>IF(VLOOKUP(E231,'Tables SQL'!$D$21:$H$38,2,FALSE)=0,"",VLOOKUP(E231,'Tables SQL'!$D$21:$H$38,2,FALSE))</f>
        <v/>
      </c>
      <c r="G231" s="134" t="str">
        <f>VLOOKUP(E231,'Tables SQL'!$D$21:$H$38,3,FALSE)</f>
        <v>varchar(4)</v>
      </c>
      <c r="H231" s="134" t="str">
        <f>IF(VLOOKUP(E231,'Tables SQL'!$D$21:$H$38,5,FALSE)=0,"",VLOOKUP(E231,'Tables SQL'!$D$21:$H$38,5,FALSE))</f>
        <v>X</v>
      </c>
      <c r="I231" s="141" t="s">
        <v>1</v>
      </c>
      <c r="J231" s="141"/>
      <c r="K231" s="142" t="s">
        <v>665</v>
      </c>
    </row>
    <row r="232" spans="2:11" x14ac:dyDescent="0.2">
      <c r="B232" s="293"/>
      <c r="C232" s="302"/>
      <c r="D232" s="299"/>
      <c r="E232" s="155" t="str">
        <f>'Tables SQL'!$D$23</f>
        <v>Quantity</v>
      </c>
      <c r="F232" s="155" t="str">
        <f>IF(VLOOKUP(E232,'Tables SQL'!$D$21:$H$38,2,FALSE)=0,"",VLOOKUP(E232,'Tables SQL'!$D$21:$H$38,2,FALSE))</f>
        <v/>
      </c>
      <c r="G232" s="155" t="str">
        <f>VLOOKUP(E232,'Tables SQL'!$D$21:$H$38,3,FALSE)</f>
        <v>int</v>
      </c>
      <c r="H232" s="155" t="str">
        <f>IF(VLOOKUP(E232,'Tables SQL'!$D$21:$H$38,5,FALSE)=0,"",VLOOKUP(E232,'Tables SQL'!$D$21:$H$38,5,FALSE))</f>
        <v>X</v>
      </c>
      <c r="I232" s="215" t="s">
        <v>1</v>
      </c>
      <c r="J232" s="215"/>
      <c r="K232" s="162" t="s">
        <v>317</v>
      </c>
    </row>
    <row r="233" spans="2:11" ht="14.5" customHeight="1" x14ac:dyDescent="0.2">
      <c r="B233" s="293"/>
      <c r="C233" s="302"/>
      <c r="D233" s="299"/>
      <c r="E233" s="134" t="str">
        <f>'Tables SQL'!$D$24</f>
        <v>StatNat</v>
      </c>
      <c r="F233" s="134" t="str">
        <f>IF(VLOOKUP(E233,'Tables SQL'!$D$21:$H$38,2,FALSE)=0,"",VLOOKUP(E233,'Tables SQL'!$D$21:$H$38,2,FALSE))</f>
        <v/>
      </c>
      <c r="G233" s="134" t="str">
        <f>VLOOKUP(E233,'Tables SQL'!$D$21:$H$38,3,FALSE)</f>
        <v>varchar(6)</v>
      </c>
      <c r="H233" s="134" t="str">
        <f>IF(VLOOKUP(E233,'Tables SQL'!$D$21:$H$38,5,FALSE)=0,"",VLOOKUP(E233,'Tables SQL'!$D$21:$H$38,5,FALSE))</f>
        <v>X</v>
      </c>
      <c r="I233" s="141" t="s">
        <v>1</v>
      </c>
      <c r="J233" s="141"/>
      <c r="K233" s="163" t="s">
        <v>666</v>
      </c>
    </row>
    <row r="234" spans="2:11" ht="14.5" customHeight="1" x14ac:dyDescent="0.2">
      <c r="B234" s="293"/>
      <c r="C234" s="302"/>
      <c r="D234" s="299"/>
      <c r="E234" s="155" t="str">
        <f>'Tables SQL'!$D$25</f>
        <v>IndCode</v>
      </c>
      <c r="F234" s="155" t="str">
        <f>IF(VLOOKUP(E234,'Tables SQL'!$D$21:$H$38,2,FALSE)=0,"",VLOOKUP(E234,'Tables SQL'!$D$21:$H$38,2,FALSE))</f>
        <v/>
      </c>
      <c r="G234" s="155" t="str">
        <f>VLOOKUP(E234,'Tables SQL'!$D$21:$H$38,3,FALSE)</f>
        <v>varchar(6)</v>
      </c>
      <c r="H234" s="155" t="str">
        <f>IF(VLOOKUP(E234,'Tables SQL'!$D$21:$H$38,5,FALSE)=0,"",VLOOKUP(E234,'Tables SQL'!$D$21:$H$38,5,FALSE))</f>
        <v>X</v>
      </c>
      <c r="I234" s="215" t="s">
        <v>1</v>
      </c>
      <c r="J234" s="215"/>
      <c r="K234" s="162" t="s">
        <v>667</v>
      </c>
    </row>
    <row r="235" spans="2:11" ht="14.5" customHeight="1" x14ac:dyDescent="0.2">
      <c r="B235" s="293"/>
      <c r="C235" s="302"/>
      <c r="D235" s="299"/>
      <c r="E235" s="134" t="str">
        <f>'Tables SQL'!$D$26</f>
        <v>TcId</v>
      </c>
      <c r="F235" s="134"/>
      <c r="G235" s="134" t="str">
        <f>VLOOKUP(E235,'Tables SQL'!$D$21:$H$38,3,FALSE)</f>
        <v>char(9)</v>
      </c>
      <c r="H235" s="134" t="str">
        <f>IF(VLOOKUP(E235,'Tables SQL'!$D$21:$H$38,5,FALSE)=0,"",VLOOKUP(E235,'Tables SQL'!$D$21:$H$38,5,FALSE))</f>
        <v/>
      </c>
      <c r="I235" s="141"/>
      <c r="J235" s="141"/>
      <c r="K235" s="142" t="s">
        <v>238</v>
      </c>
    </row>
    <row r="236" spans="2:11" ht="14.5" customHeight="1" x14ac:dyDescent="0.2">
      <c r="B236" s="293"/>
      <c r="C236" s="302"/>
      <c r="D236" s="299"/>
      <c r="E236" s="155" t="str">
        <f>'Tables SQL'!$D$27</f>
        <v>TspId</v>
      </c>
      <c r="F236" s="155"/>
      <c r="G236" s="155" t="str">
        <f>VLOOKUP(E236,'Tables SQL'!$D$21:$H$38,3,FALSE)</f>
        <v>char(9)</v>
      </c>
      <c r="H236" s="155" t="str">
        <f>IF(VLOOKUP(E236,'Tables SQL'!$D$21:$H$38,5,FALSE)=0,"",VLOOKUP(E236,'Tables SQL'!$D$21:$H$38,5,FALSE))</f>
        <v/>
      </c>
      <c r="I236" s="215"/>
      <c r="J236" s="215"/>
      <c r="K236" s="162" t="s">
        <v>238</v>
      </c>
    </row>
    <row r="237" spans="2:11" ht="14.5" customHeight="1" x14ac:dyDescent="0.2">
      <c r="B237" s="293"/>
      <c r="C237" s="302"/>
      <c r="D237" s="299"/>
      <c r="E237" s="134" t="str">
        <f>'Tables SQL'!$D$28</f>
        <v>TocCvProd</v>
      </c>
      <c r="F237" s="134"/>
      <c r="G237" s="134" t="str">
        <f>VLOOKUP(E237,'Tables SQL'!$D$21:$H$38,3,FALSE)</f>
        <v>varchar(9)</v>
      </c>
      <c r="H237" s="134" t="str">
        <f>IF(VLOOKUP(E237,'Tables SQL'!$D$21:$H$38,5,FALSE)=0,"",VLOOKUP(E237,'Tables SQL'!$D$21:$H$38,5,FALSE))</f>
        <v/>
      </c>
      <c r="I237" s="141"/>
      <c r="J237" s="141"/>
      <c r="K237" s="142" t="s">
        <v>238</v>
      </c>
    </row>
    <row r="238" spans="2:11" ht="14.5" customHeight="1" x14ac:dyDescent="0.2">
      <c r="B238" s="293"/>
      <c r="C238" s="302"/>
      <c r="D238" s="299"/>
      <c r="E238" s="155" t="str">
        <f>'Tables SQL'!$D$29</f>
        <v>ObeModel</v>
      </c>
      <c r="F238" s="155" t="str">
        <f>IF(VLOOKUP(E238,'Tables SQL'!$D$21:$H$38,2,FALSE)=0,"",VLOOKUP(E238,'Tables SQL'!$D$21:$H$38,2,FALSE))</f>
        <v>9(5).9(5)</v>
      </c>
      <c r="G238" s="155" t="str">
        <f>VLOOKUP(E238,'Tables SQL'!$D$21:$H$38,3,FALSE)</f>
        <v>char(11)</v>
      </c>
      <c r="H238" s="155" t="str">
        <f>IF(VLOOKUP(E238,'Tables SQL'!$D$21:$H$38,5,FALSE)=0,"",VLOOKUP(E238,'Tables SQL'!$D$21:$H$38,5,FALSE))</f>
        <v/>
      </c>
      <c r="I238" s="215" t="s">
        <v>1</v>
      </c>
      <c r="J238" s="215" t="s">
        <v>31</v>
      </c>
      <c r="K238" s="162" t="s">
        <v>644</v>
      </c>
    </row>
    <row r="239" spans="2:11" ht="14.5" customHeight="1" x14ac:dyDescent="0.2">
      <c r="B239" s="293"/>
      <c r="C239" s="302"/>
      <c r="D239" s="299"/>
      <c r="E239" s="134" t="str">
        <f>'Tables SQL'!$D$30</f>
        <v>ObeVersion</v>
      </c>
      <c r="F239" s="134" t="str">
        <f>IF(VLOOKUP(E239,'Tables SQL'!$D$21:$H$38,2,FALSE)=0,"",VLOOKUP(E239,'Tables SQL'!$D$21:$H$38,2,FALSE))</f>
        <v>9(2).9(2).9(2)</v>
      </c>
      <c r="G239" s="134" t="str">
        <f>VLOOKUP(E239,'Tables SQL'!$D$21:$H$38,3,FALSE)</f>
        <v>char(8)</v>
      </c>
      <c r="H239" s="134" t="str">
        <f>IF(VLOOKUP(E239,'Tables SQL'!$D$21:$H$38,5,FALSE)=0,"",VLOOKUP(E239,'Tables SQL'!$D$21:$H$38,5,FALSE))</f>
        <v/>
      </c>
      <c r="I239" s="141" t="s">
        <v>1</v>
      </c>
      <c r="J239" s="141" t="s">
        <v>6</v>
      </c>
      <c r="K239" s="142" t="s">
        <v>736</v>
      </c>
    </row>
    <row r="240" spans="2:11" ht="14.5" customHeight="1" x14ac:dyDescent="0.2">
      <c r="B240" s="293"/>
      <c r="C240" s="302"/>
      <c r="D240" s="299"/>
      <c r="E240" s="155" t="str">
        <f>'Tables SQL'!$D$31</f>
        <v>TollType</v>
      </c>
      <c r="F240" s="155" t="str">
        <f>IF(VLOOKUP(E240,'Tables SQL'!$D$21:$H$38,2,FALSE)=0,"",VLOOKUP(E240,'Tables SQL'!$D$21:$H$38,2,FALSE))</f>
        <v/>
      </c>
      <c r="G240" s="155" t="str">
        <f>VLOOKUP(E240,'Tables SQL'!$D$21:$H$38,3,FALSE)</f>
        <v>varchar(6)</v>
      </c>
      <c r="H240" s="155" t="str">
        <f>IF(VLOOKUP(E240,'Tables SQL'!$D$21:$H$38,5,FALSE)=0,"",VLOOKUP(E240,'Tables SQL'!$D$21:$H$38,5,FALSE))</f>
        <v/>
      </c>
      <c r="I240" s="215"/>
      <c r="J240" s="215"/>
      <c r="K240" s="162" t="s">
        <v>238</v>
      </c>
    </row>
    <row r="241" spans="2:11" ht="14.5" customHeight="1" x14ac:dyDescent="0.2">
      <c r="B241" s="293"/>
      <c r="C241" s="302"/>
      <c r="D241" s="299"/>
      <c r="E241" s="134" t="str">
        <f>'Tables SQL'!$D$32</f>
        <v>AcqCase</v>
      </c>
      <c r="F241" s="134" t="str">
        <f>IF(VLOOKUP(E241,'Tables SQL'!$D$21:$H$38,2,FALSE)=0,"",VLOOKUP(E241,'Tables SQL'!$D$21:$H$38,2,FALSE))</f>
        <v/>
      </c>
      <c r="G241" s="134" t="str">
        <f>VLOOKUP(E241,'Tables SQL'!$D$21:$H$38,3,FALSE)</f>
        <v>varchar(1)</v>
      </c>
      <c r="H241" s="134" t="str">
        <f>IF(VLOOKUP(E241,'Tables SQL'!$D$21:$H$38,5,FALSE)=0,"",VLOOKUP(E241,'Tables SQL'!$D$21:$H$38,5,FALSE))</f>
        <v/>
      </c>
      <c r="I241" s="141"/>
      <c r="J241" s="141"/>
      <c r="K241" s="142" t="s">
        <v>238</v>
      </c>
    </row>
    <row r="242" spans="2:11" ht="14.5" customHeight="1" thickBot="1" x14ac:dyDescent="0.25">
      <c r="B242" s="294"/>
      <c r="C242" s="303"/>
      <c r="D242" s="300"/>
      <c r="E242" s="158" t="str">
        <f>'Tables SQL'!$D$33</f>
        <v>AcqCodes</v>
      </c>
      <c r="F242" s="158" t="str">
        <f>IF(VLOOKUP(E242,'Tables SQL'!$D$21:$H$38,2,FALSE)=0,"",VLOOKUP(E242,'Tables SQL'!$D$21:$H$38,2,FALSE))</f>
        <v/>
      </c>
      <c r="G242" s="158" t="str">
        <f>VLOOKUP(E242,'Tables SQL'!$D$21:$H$38,3,FALSE)</f>
        <v>char(2)</v>
      </c>
      <c r="H242" s="158" t="str">
        <f>IF(VLOOKUP(E242,'Tables SQL'!$D$21:$H$38,5,FALSE)=0,"",VLOOKUP(E242,'Tables SQL'!$D$21:$H$38,5,FALSE))</f>
        <v/>
      </c>
      <c r="I242" s="220"/>
      <c r="J242" s="220"/>
      <c r="K242" s="167" t="s">
        <v>238</v>
      </c>
    </row>
    <row r="243" spans="2:11" ht="28.75" customHeight="1" thickBot="1" x14ac:dyDescent="0.25">
      <c r="D243" s="150"/>
      <c r="I243" s="200"/>
      <c r="J243" s="200"/>
      <c r="K243" s="168"/>
    </row>
    <row r="244" spans="2:11" ht="14.5" customHeight="1" x14ac:dyDescent="0.2">
      <c r="B244" s="292" t="str">
        <f>'Tables SQL'!$C$21</f>
        <v>Indicator</v>
      </c>
      <c r="C244" s="295" t="str">
        <f>'Tables SQL'!$C$4</f>
        <v>WeekPublication</v>
      </c>
      <c r="D244" s="298" t="s">
        <v>636</v>
      </c>
      <c r="E244" s="154" t="str">
        <f>'Tables SQL'!$D$5</f>
        <v>StatType</v>
      </c>
      <c r="F244" s="154" t="str">
        <f>IF(VLOOKUP(E244,'Tables SQL'!$D$5:$H$11,2,FALSE)=0,"",VLOOKUP(E244,'Tables SQL'!$D$5:$H$11,2,FALSE))</f>
        <v/>
      </c>
      <c r="G244" s="154" t="str">
        <f>IF(VLOOKUP(E244,'Tables SQL'!$D$5:$H$11,3,FALSE)=0,"",VLOOKUP(E244,'Tables SQL'!$D$5:$H$11,3,FALSE))</f>
        <v>varchar(3)</v>
      </c>
      <c r="H244" s="154" t="str">
        <f>IF(VLOOKUP(E244,'Tables SQL'!$D$5:$H$11,5,FALSE)=0,"",VLOOKUP(E244,'Tables SQL'!$D$5:$H$11,5,FALSE))</f>
        <v>PK</v>
      </c>
      <c r="I244" s="214" t="s">
        <v>1</v>
      </c>
      <c r="J244" s="214"/>
      <c r="K244" s="161" t="s">
        <v>2</v>
      </c>
    </row>
    <row r="245" spans="2:11" ht="14.5" customHeight="1" x14ac:dyDescent="0.2">
      <c r="B245" s="293"/>
      <c r="C245" s="296"/>
      <c r="D245" s="299"/>
      <c r="E245" s="134" t="str">
        <f>'Tables SQL'!$D$6</f>
        <v>StatIssuer</v>
      </c>
      <c r="F245" s="134" t="str">
        <f>IF(VLOOKUP(E245,'Tables SQL'!$D$5:$H$11,2,FALSE)=0,"",VLOOKUP(E245,'Tables SQL'!$D$5:$H$11,2,FALSE))</f>
        <v>9(3).9(5)</v>
      </c>
      <c r="G245" s="134" t="str">
        <f>IF(VLOOKUP(E245,'Tables SQL'!$D$5:$H$11,3,FALSE)=0,"",VLOOKUP(E245,'Tables SQL'!$D$5:$H$11,3,FALSE))</f>
        <v>char(9)</v>
      </c>
      <c r="H245" s="134" t="str">
        <f>IF(VLOOKUP(E245,'Tables SQL'!$D$5:$H$11,5,FALSE)=0,"",VLOOKUP(E245,'Tables SQL'!$D$5:$H$11,5,FALSE))</f>
        <v>PK</v>
      </c>
      <c r="I245" s="141" t="s">
        <v>1</v>
      </c>
      <c r="J245" s="141"/>
      <c r="K245" s="136" t="s">
        <v>158</v>
      </c>
    </row>
    <row r="246" spans="2:11" ht="14.5" customHeight="1" x14ac:dyDescent="0.2">
      <c r="B246" s="293"/>
      <c r="C246" s="296"/>
      <c r="D246" s="299"/>
      <c r="E246" s="155" t="str">
        <f>'Tables SQL'!$D$7</f>
        <v>Domain</v>
      </c>
      <c r="F246" s="155" t="str">
        <f>IF(VLOOKUP(E246,'Tables SQL'!$D$5:$H$11,2,FALSE)=0,"",VLOOKUP(E246,'Tables SQL'!$D$5:$H$11,2,FALSE))</f>
        <v/>
      </c>
      <c r="G246" s="155" t="str">
        <f>IF(VLOOKUP(E246,'Tables SQL'!$D$5:$H$11,3,FALSE)=0,"",VLOOKUP(E246,'Tables SQL'!$D$5:$H$11,3,FALSE))</f>
        <v>varchar(6)</v>
      </c>
      <c r="H246" s="155" t="str">
        <f>IF(VLOOKUP(E246,'Tables SQL'!$D$5:$H$11,5,FALSE)=0,"",VLOOKUP(E246,'Tables SQL'!$D$5:$H$11,5,FALSE))</f>
        <v>PK</v>
      </c>
      <c r="I246" s="215" t="s">
        <v>1</v>
      </c>
      <c r="J246" s="215">
        <v>1</v>
      </c>
      <c r="K246" s="162" t="s">
        <v>646</v>
      </c>
    </row>
    <row r="247" spans="2:11" ht="14.5" customHeight="1" x14ac:dyDescent="0.2">
      <c r="B247" s="293"/>
      <c r="C247" s="296"/>
      <c r="D247" s="299"/>
      <c r="E247" s="134" t="str">
        <f>'Tables SQL'!$D$8</f>
        <v>OpArea</v>
      </c>
      <c r="F247" s="134" t="str">
        <f>IF(VLOOKUP(E247,'Tables SQL'!$D$5:$H$11,2,FALSE)=0,"",VLOOKUP(E247,'Tables SQL'!$D$5:$H$11,2,FALSE))</f>
        <v/>
      </c>
      <c r="G247" s="134" t="str">
        <f>IF(VLOOKUP(E247,'Tables SQL'!$D$5:$H$11,3,FALSE)=0,"",VLOOKUP(E247,'Tables SQL'!$D$5:$H$11,3,FALSE))</f>
        <v>tinyint</v>
      </c>
      <c r="H247" s="134" t="str">
        <f>IF(VLOOKUP(E247,'Tables SQL'!$D$5:$H$11,5,FALSE)=0,"",VLOOKUP(E247,'Tables SQL'!$D$5:$H$11,5,FALSE))</f>
        <v>PK</v>
      </c>
      <c r="I247" s="141" t="s">
        <v>1</v>
      </c>
      <c r="J247" s="141"/>
      <c r="K247" s="163" t="s">
        <v>30</v>
      </c>
    </row>
    <row r="248" spans="2:11" ht="14.5" customHeight="1" x14ac:dyDescent="0.2">
      <c r="B248" s="293"/>
      <c r="C248" s="296"/>
      <c r="D248" s="299"/>
      <c r="E248" s="155" t="str">
        <f>'Tables SQL'!$D$9</f>
        <v>Year</v>
      </c>
      <c r="F248" s="155" t="str">
        <f>IF(VLOOKUP(E248,'Tables SQL'!$D$5:$H$11,2,FALSE)=0,"",VLOOKUP(E248,'Tables SQL'!$D$5:$H$11,2,FALSE))</f>
        <v/>
      </c>
      <c r="G248" s="155" t="str">
        <f>IF(VLOOKUP(E248,'Tables SQL'!$D$5:$H$11,3,FALSE)=0,"",VLOOKUP(E248,'Tables SQL'!$D$5:$H$11,3,FALSE))</f>
        <v>char(4)</v>
      </c>
      <c r="H248" s="155" t="str">
        <f>IF(VLOOKUP(E248,'Tables SQL'!$D$5:$H$11,5,FALSE)=0,"",VLOOKUP(E248,'Tables SQL'!$D$5:$H$11,5,FALSE))</f>
        <v>PK</v>
      </c>
      <c r="I248" s="215" t="s">
        <v>1</v>
      </c>
      <c r="J248" s="215" t="s">
        <v>30</v>
      </c>
      <c r="K248" s="162" t="s">
        <v>178</v>
      </c>
    </row>
    <row r="249" spans="2:11" ht="14.5" customHeight="1" x14ac:dyDescent="0.2">
      <c r="B249" s="293"/>
      <c r="C249" s="296"/>
      <c r="D249" s="299"/>
      <c r="E249" s="134" t="str">
        <f>'Tables SQL'!$D$10</f>
        <v>WeekNum</v>
      </c>
      <c r="F249" s="134" t="str">
        <f>IF(VLOOKUP(E249,'Tables SQL'!$D$5:$H$11,2,FALSE)=0,"",VLOOKUP(E249,'Tables SQL'!$D$5:$H$11,2,FALSE))</f>
        <v/>
      </c>
      <c r="G249" s="134" t="str">
        <f>IF(VLOOKUP(E249,'Tables SQL'!$D$5:$H$11,3,FALSE)=0,"",VLOOKUP(E249,'Tables SQL'!$D$5:$H$11,3,FALSE))</f>
        <v>tinyint</v>
      </c>
      <c r="H249" s="134" t="str">
        <f>IF(VLOOKUP(E249,'Tables SQL'!$D$5:$H$11,5,FALSE)=0,"",VLOOKUP(E249,'Tables SQL'!$D$5:$H$11,5,FALSE))</f>
        <v>PK</v>
      </c>
      <c r="I249" s="141" t="s">
        <v>1</v>
      </c>
      <c r="J249" s="141">
        <v>2</v>
      </c>
      <c r="K249" s="142" t="s">
        <v>717</v>
      </c>
    </row>
    <row r="250" spans="2:11" x14ac:dyDescent="0.2">
      <c r="B250" s="293"/>
      <c r="C250" s="297"/>
      <c r="D250" s="299"/>
      <c r="E250" s="156" t="str">
        <f>'Tables SQL'!$D$11</f>
        <v>PublicationTime</v>
      </c>
      <c r="F250" s="216" t="str">
        <f>IF(VLOOKUP(E250,'Tables SQL'!$D$5:$H$11,2,FALSE)=0,"",VLOOKUP(E250,'Tables SQL'!$D$5:$H$11,2,FALSE))</f>
        <v/>
      </c>
      <c r="G250" s="156" t="str">
        <f>IF(VLOOKUP(E250,'Tables SQL'!$D$5:$H$11,3,FALSE)=0,"",VLOOKUP(E250,'Tables SQL'!$D$5:$H$11,3,FALSE))</f>
        <v>datetime</v>
      </c>
      <c r="H250" s="217" t="str">
        <f>IF(VLOOKUP(E250,'Tables SQL'!$D$5:$H$11,5,FALSE)=0,"",VLOOKUP(E250,'Tables SQL'!$D$5:$H$11,5,FALSE))</f>
        <v>PK</v>
      </c>
      <c r="I250" s="218" t="s">
        <v>1</v>
      </c>
      <c r="J250" s="219"/>
      <c r="K250" s="164" t="s">
        <v>278</v>
      </c>
    </row>
    <row r="251" spans="2:11" x14ac:dyDescent="0.2">
      <c r="B251" s="293"/>
      <c r="C251" s="301"/>
      <c r="D251" s="299"/>
      <c r="E251" s="157" t="str">
        <f>'Tables SQL'!$D$22</f>
        <v>xsi:type</v>
      </c>
      <c r="F251" s="134" t="str">
        <f>IF(VLOOKUP(E251,'Tables SQL'!$D$21:$H$38,2,FALSE)=0,"",VLOOKUP(E251,'Tables SQL'!$D$21:$H$38,2,FALSE))</f>
        <v/>
      </c>
      <c r="G251" s="134" t="str">
        <f>VLOOKUP(E251,'Tables SQL'!$D$21:$H$38,3,FALSE)</f>
        <v>varchar(4)</v>
      </c>
      <c r="H251" s="134" t="str">
        <f>IF(VLOOKUP(E251,'Tables SQL'!$D$21:$H$38,5,FALSE)=0,"",VLOOKUP(E251,'Tables SQL'!$D$21:$H$38,5,FALSE))</f>
        <v>X</v>
      </c>
      <c r="I251" s="141" t="s">
        <v>1</v>
      </c>
      <c r="J251" s="141"/>
      <c r="K251" s="142" t="s">
        <v>668</v>
      </c>
    </row>
    <row r="252" spans="2:11" x14ac:dyDescent="0.2">
      <c r="B252" s="293"/>
      <c r="C252" s="302"/>
      <c r="D252" s="299"/>
      <c r="E252" s="155" t="str">
        <f>'Tables SQL'!$D$23</f>
        <v>Quantity</v>
      </c>
      <c r="F252" s="155" t="str">
        <f>IF(VLOOKUP(E252,'Tables SQL'!$D$21:$H$38,2,FALSE)=0,"",VLOOKUP(E252,'Tables SQL'!$D$21:$H$38,2,FALSE))</f>
        <v/>
      </c>
      <c r="G252" s="155" t="str">
        <f>VLOOKUP(E252,'Tables SQL'!$D$21:$H$38,3,FALSE)</f>
        <v>int</v>
      </c>
      <c r="H252" s="155" t="str">
        <f>IF(VLOOKUP(E252,'Tables SQL'!$D$21:$H$38,5,FALSE)=0,"",VLOOKUP(E252,'Tables SQL'!$D$21:$H$38,5,FALSE))</f>
        <v>X</v>
      </c>
      <c r="I252" s="215" t="s">
        <v>1</v>
      </c>
      <c r="J252" s="215"/>
      <c r="K252" s="162" t="s">
        <v>317</v>
      </c>
    </row>
    <row r="253" spans="2:11" ht="14.5" customHeight="1" x14ac:dyDescent="0.2">
      <c r="B253" s="293"/>
      <c r="C253" s="302"/>
      <c r="D253" s="299"/>
      <c r="E253" s="134" t="str">
        <f>'Tables SQL'!$D$24</f>
        <v>StatNat</v>
      </c>
      <c r="F253" s="134" t="str">
        <f>IF(VLOOKUP(E253,'Tables SQL'!$D$21:$H$38,2,FALSE)=0,"",VLOOKUP(E253,'Tables SQL'!$D$21:$H$38,2,FALSE))</f>
        <v/>
      </c>
      <c r="G253" s="134" t="str">
        <f>VLOOKUP(E253,'Tables SQL'!$D$21:$H$38,3,FALSE)</f>
        <v>varchar(6)</v>
      </c>
      <c r="H253" s="134" t="str">
        <f>IF(VLOOKUP(E253,'Tables SQL'!$D$21:$H$38,5,FALSE)=0,"",VLOOKUP(E253,'Tables SQL'!$D$21:$H$38,5,FALSE))</f>
        <v>X</v>
      </c>
      <c r="I253" s="141" t="s">
        <v>1</v>
      </c>
      <c r="J253" s="141"/>
      <c r="K253" s="163" t="s">
        <v>669</v>
      </c>
    </row>
    <row r="254" spans="2:11" ht="14.5" customHeight="1" x14ac:dyDescent="0.2">
      <c r="B254" s="293"/>
      <c r="C254" s="302"/>
      <c r="D254" s="299"/>
      <c r="E254" s="155" t="str">
        <f>'Tables SQL'!$D$25</f>
        <v>IndCode</v>
      </c>
      <c r="F254" s="155" t="str">
        <f>IF(VLOOKUP(E254,'Tables SQL'!$D$21:$H$38,2,FALSE)=0,"",VLOOKUP(E254,'Tables SQL'!$D$21:$H$38,2,FALSE))</f>
        <v/>
      </c>
      <c r="G254" s="155" t="str">
        <f>VLOOKUP(E254,'Tables SQL'!$D$21:$H$38,3,FALSE)</f>
        <v>varchar(6)</v>
      </c>
      <c r="H254" s="155" t="str">
        <f>IF(VLOOKUP(E254,'Tables SQL'!$D$21:$H$38,5,FALSE)=0,"",VLOOKUP(E254,'Tables SQL'!$D$21:$H$38,5,FALSE))</f>
        <v>X</v>
      </c>
      <c r="I254" s="215" t="s">
        <v>1</v>
      </c>
      <c r="J254" s="215"/>
      <c r="K254" s="162" t="s">
        <v>670</v>
      </c>
    </row>
    <row r="255" spans="2:11" ht="14.5" customHeight="1" x14ac:dyDescent="0.2">
      <c r="B255" s="293"/>
      <c r="C255" s="302"/>
      <c r="D255" s="299"/>
      <c r="E255" s="134" t="str">
        <f>'Tables SQL'!$D$26</f>
        <v>TcId</v>
      </c>
      <c r="F255" s="134" t="str">
        <f>IF(VLOOKUP(E255,'Tables SQL'!$D$21:$H$38,2,FALSE)=0,"",VLOOKUP(E255,'Tables SQL'!$D$21:$H$38,2,FALSE))</f>
        <v>9(3).9(5)</v>
      </c>
      <c r="G255" s="134" t="str">
        <f>VLOOKUP(E255,'Tables SQL'!$D$21:$H$38,3,FALSE)</f>
        <v>char(9)</v>
      </c>
      <c r="H255" s="134" t="str">
        <f>IF(VLOOKUP(E255,'Tables SQL'!$D$21:$H$38,5,FALSE)=0,"",VLOOKUP(E255,'Tables SQL'!$D$21:$H$38,5,FALSE))</f>
        <v/>
      </c>
      <c r="I255" s="141" t="s">
        <v>1</v>
      </c>
      <c r="J255" s="141">
        <v>3</v>
      </c>
      <c r="K255" s="142" t="s">
        <v>157</v>
      </c>
    </row>
    <row r="256" spans="2:11" ht="14.5" customHeight="1" x14ac:dyDescent="0.2">
      <c r="B256" s="293"/>
      <c r="C256" s="302"/>
      <c r="D256" s="299"/>
      <c r="E256" s="155" t="str">
        <f>'Tables SQL'!$D$27</f>
        <v>TspId</v>
      </c>
      <c r="F256" s="155" t="str">
        <f>IF(VLOOKUP(E256,'Tables SQL'!$D$21:$H$38,2,FALSE)=0,"",VLOOKUP(E256,'Tables SQL'!$D$21:$H$38,2,FALSE))</f>
        <v>9(3).9(5)</v>
      </c>
      <c r="G256" s="155" t="str">
        <f>VLOOKUP(E256,'Tables SQL'!$D$21:$H$38,3,FALSE)</f>
        <v>char(9)</v>
      </c>
      <c r="H256" s="155" t="str">
        <f>IF(VLOOKUP(E256,'Tables SQL'!$D$21:$H$38,5,FALSE)=0,"",VLOOKUP(E256,'Tables SQL'!$D$21:$H$38,5,FALSE))</f>
        <v/>
      </c>
      <c r="I256" s="215" t="s">
        <v>1</v>
      </c>
      <c r="J256" s="221"/>
      <c r="K256" s="170" t="s">
        <v>180</v>
      </c>
    </row>
    <row r="257" spans="2:11" ht="14.5" customHeight="1" x14ac:dyDescent="0.2">
      <c r="B257" s="293"/>
      <c r="C257" s="302"/>
      <c r="D257" s="299"/>
      <c r="E257" s="134" t="str">
        <f>'Tables SQL'!$D$28</f>
        <v>TocCvProd</v>
      </c>
      <c r="F257" s="134" t="s">
        <v>159</v>
      </c>
      <c r="G257" s="134" t="str">
        <f>VLOOKUP(E257,'Tables SQL'!$D$21:$H$38,3,FALSE)</f>
        <v>varchar(9)</v>
      </c>
      <c r="H257" s="134" t="str">
        <f>IF(VLOOKUP(E257,'Tables SQL'!$D$21:$H$38,5,FALSE)=0,"",VLOOKUP(E257,'Tables SQL'!$D$21:$H$38,5,FALSE))</f>
        <v/>
      </c>
      <c r="I257" s="141" t="s">
        <v>1</v>
      </c>
      <c r="J257" s="141">
        <v>4</v>
      </c>
      <c r="K257" s="142" t="s">
        <v>156</v>
      </c>
    </row>
    <row r="258" spans="2:11" ht="14.5" customHeight="1" x14ac:dyDescent="0.2">
      <c r="B258" s="293"/>
      <c r="C258" s="302"/>
      <c r="D258" s="299"/>
      <c r="E258" s="155" t="str">
        <f>'Tables SQL'!$D$29</f>
        <v>ObeModel</v>
      </c>
      <c r="F258" s="155" t="str">
        <f>IF(VLOOKUP(E258,'Tables SQL'!$D$21:$H$38,2,FALSE)=0,"",VLOOKUP(E258,'Tables SQL'!$D$21:$H$38,2,FALSE))</f>
        <v>9(5).9(5)</v>
      </c>
      <c r="G258" s="155" t="str">
        <f>VLOOKUP(E258,'Tables SQL'!$D$21:$H$38,3,FALSE)</f>
        <v>char(11)</v>
      </c>
      <c r="H258" s="155" t="str">
        <f>IF(VLOOKUP(E258,'Tables SQL'!$D$21:$H$38,5,FALSE)=0,"",VLOOKUP(E258,'Tables SQL'!$D$21:$H$38,5,FALSE))</f>
        <v/>
      </c>
      <c r="I258" s="215" t="s">
        <v>1</v>
      </c>
      <c r="J258" s="215">
        <v>5</v>
      </c>
      <c r="K258" s="162" t="s">
        <v>644</v>
      </c>
    </row>
    <row r="259" spans="2:11" ht="14.5" customHeight="1" x14ac:dyDescent="0.2">
      <c r="B259" s="293"/>
      <c r="C259" s="302"/>
      <c r="D259" s="299"/>
      <c r="E259" s="134" t="str">
        <f>'Tables SQL'!$D$30</f>
        <v>ObeVersion</v>
      </c>
      <c r="F259" s="134" t="str">
        <f>IF(VLOOKUP(E259,'Tables SQL'!$D$21:$H$38,2,FALSE)=0,"",VLOOKUP(E259,'Tables SQL'!$D$21:$H$38,2,FALSE))</f>
        <v>9(2).9(2).9(2)</v>
      </c>
      <c r="G259" s="134" t="str">
        <f>VLOOKUP(E259,'Tables SQL'!$D$21:$H$38,3,FALSE)</f>
        <v>char(8)</v>
      </c>
      <c r="H259" s="134" t="str">
        <f>IF(VLOOKUP(E259,'Tables SQL'!$D$21:$H$38,5,FALSE)=0,"",VLOOKUP(E259,'Tables SQL'!$D$21:$H$38,5,FALSE))</f>
        <v/>
      </c>
      <c r="I259" s="141" t="s">
        <v>1</v>
      </c>
      <c r="J259" s="141" t="s">
        <v>28</v>
      </c>
      <c r="K259" s="142" t="s">
        <v>736</v>
      </c>
    </row>
    <row r="260" spans="2:11" ht="14.5" customHeight="1" x14ac:dyDescent="0.2">
      <c r="B260" s="293"/>
      <c r="C260" s="302"/>
      <c r="D260" s="299"/>
      <c r="E260" s="155" t="str">
        <f>'Tables SQL'!$D$31</f>
        <v>TollType</v>
      </c>
      <c r="F260" s="155" t="str">
        <f>IF(VLOOKUP(E260,'Tables SQL'!$D$21:$H$38,2,FALSE)=0,"",VLOOKUP(E260,'Tables SQL'!$D$21:$H$38,2,FALSE))</f>
        <v/>
      </c>
      <c r="G260" s="155" t="str">
        <f>VLOOKUP(E260,'Tables SQL'!$D$21:$H$38,3,FALSE)</f>
        <v>varchar(6)</v>
      </c>
      <c r="H260" s="155" t="str">
        <f>IF(VLOOKUP(E260,'Tables SQL'!$D$21:$H$38,5,FALSE)=0,"",VLOOKUP(E260,'Tables SQL'!$D$21:$H$38,5,FALSE))</f>
        <v/>
      </c>
      <c r="I260" s="215"/>
      <c r="J260" s="215"/>
      <c r="K260" s="162" t="s">
        <v>238</v>
      </c>
    </row>
    <row r="261" spans="2:11" ht="14.5" customHeight="1" x14ac:dyDescent="0.2">
      <c r="B261" s="293"/>
      <c r="C261" s="302"/>
      <c r="D261" s="299"/>
      <c r="E261" s="134" t="str">
        <f>'Tables SQL'!$D$32</f>
        <v>AcqCase</v>
      </c>
      <c r="F261" s="134" t="str">
        <f>IF(VLOOKUP(E261,'Tables SQL'!$D$21:$H$38,2,FALSE)=0,"",VLOOKUP(E261,'Tables SQL'!$D$21:$H$38,2,FALSE))</f>
        <v/>
      </c>
      <c r="G261" s="134" t="str">
        <f>VLOOKUP(E261,'Tables SQL'!$D$21:$H$38,3,FALSE)</f>
        <v>varchar(1)</v>
      </c>
      <c r="H261" s="134" t="str">
        <f>IF(VLOOKUP(E261,'Tables SQL'!$D$21:$H$38,5,FALSE)=0,"",VLOOKUP(E261,'Tables SQL'!$D$21:$H$38,5,FALSE))</f>
        <v/>
      </c>
      <c r="I261" s="141"/>
      <c r="J261" s="141"/>
      <c r="K261" s="142" t="s">
        <v>238</v>
      </c>
    </row>
    <row r="262" spans="2:11" ht="14.5" customHeight="1" thickBot="1" x14ac:dyDescent="0.25">
      <c r="B262" s="294"/>
      <c r="C262" s="303"/>
      <c r="D262" s="300"/>
      <c r="E262" s="158" t="str">
        <f>'Tables SQL'!$D$33</f>
        <v>AcqCodes</v>
      </c>
      <c r="F262" s="158" t="str">
        <f>IF(VLOOKUP(E262,'Tables SQL'!$D$21:$H$38,2,FALSE)=0,"",VLOOKUP(E262,'Tables SQL'!$D$21:$H$38,2,FALSE))</f>
        <v/>
      </c>
      <c r="G262" s="158" t="str">
        <f>VLOOKUP(E262,'Tables SQL'!$D$21:$H$38,3,FALSE)</f>
        <v>char(2)</v>
      </c>
      <c r="H262" s="158" t="str">
        <f>IF(VLOOKUP(E262,'Tables SQL'!$D$21:$H$38,5,FALSE)=0,"",VLOOKUP(E262,'Tables SQL'!$D$21:$H$38,5,FALSE))</f>
        <v/>
      </c>
      <c r="I262" s="220"/>
      <c r="J262" s="220"/>
      <c r="K262" s="167" t="s">
        <v>238</v>
      </c>
    </row>
    <row r="263" spans="2:11" ht="28.75" customHeight="1" thickBot="1" x14ac:dyDescent="0.25">
      <c r="D263" s="150"/>
      <c r="I263" s="200"/>
      <c r="J263" s="200"/>
      <c r="K263" s="168"/>
    </row>
    <row r="264" spans="2:11" ht="14.5" customHeight="1" x14ac:dyDescent="0.2">
      <c r="B264" s="292" t="str">
        <f>'Tables SQL'!$C$21</f>
        <v>Indicator</v>
      </c>
      <c r="C264" s="295" t="str">
        <f>'Tables SQL'!$C$4</f>
        <v>WeekPublication</v>
      </c>
      <c r="D264" s="298" t="s">
        <v>637</v>
      </c>
      <c r="E264" s="154" t="str">
        <f>'Tables SQL'!$D$5</f>
        <v>StatType</v>
      </c>
      <c r="F264" s="154" t="str">
        <f>IF(VLOOKUP(E264,'Tables SQL'!$D$5:$H$11,2,FALSE)=0,"",VLOOKUP(E264,'Tables SQL'!$D$5:$H$11,2,FALSE))</f>
        <v/>
      </c>
      <c r="G264" s="154" t="str">
        <f>IF(VLOOKUP(E264,'Tables SQL'!$D$5:$H$11,3,FALSE)=0,"",VLOOKUP(E264,'Tables SQL'!$D$5:$H$11,3,FALSE))</f>
        <v>varchar(3)</v>
      </c>
      <c r="H264" s="154" t="str">
        <f>IF(VLOOKUP(E264,'Tables SQL'!$D$5:$H$11,5,FALSE)=0,"",VLOOKUP(E264,'Tables SQL'!$D$5:$H$11,5,FALSE))</f>
        <v>PK</v>
      </c>
      <c r="I264" s="214" t="s">
        <v>1</v>
      </c>
      <c r="J264" s="214"/>
      <c r="K264" s="161" t="s">
        <v>2</v>
      </c>
    </row>
    <row r="265" spans="2:11" ht="14.5" customHeight="1" x14ac:dyDescent="0.2">
      <c r="B265" s="293"/>
      <c r="C265" s="296"/>
      <c r="D265" s="299"/>
      <c r="E265" s="134" t="str">
        <f>'Tables SQL'!$D$6</f>
        <v>StatIssuer</v>
      </c>
      <c r="F265" s="134" t="str">
        <f>IF(VLOOKUP(E265,'Tables SQL'!$D$5:$H$11,2,FALSE)=0,"",VLOOKUP(E265,'Tables SQL'!$D$5:$H$11,2,FALSE))</f>
        <v>9(3).9(5)</v>
      </c>
      <c r="G265" s="134" t="str">
        <f>IF(VLOOKUP(E265,'Tables SQL'!$D$5:$H$11,3,FALSE)=0,"",VLOOKUP(E265,'Tables SQL'!$D$5:$H$11,3,FALSE))</f>
        <v>char(9)</v>
      </c>
      <c r="H265" s="134" t="str">
        <f>IF(VLOOKUP(E265,'Tables SQL'!$D$5:$H$11,5,FALSE)=0,"",VLOOKUP(E265,'Tables SQL'!$D$5:$H$11,5,FALSE))</f>
        <v>PK</v>
      </c>
      <c r="I265" s="141" t="s">
        <v>1</v>
      </c>
      <c r="J265" s="141"/>
      <c r="K265" s="136" t="s">
        <v>158</v>
      </c>
    </row>
    <row r="266" spans="2:11" ht="14.5" customHeight="1" x14ac:dyDescent="0.2">
      <c r="B266" s="293"/>
      <c r="C266" s="296"/>
      <c r="D266" s="299"/>
      <c r="E266" s="155" t="str">
        <f>'Tables SQL'!$D$7</f>
        <v>Domain</v>
      </c>
      <c r="F266" s="155" t="str">
        <f>IF(VLOOKUP(E266,'Tables SQL'!$D$5:$H$11,2,FALSE)=0,"",VLOOKUP(E266,'Tables SQL'!$D$5:$H$11,2,FALSE))</f>
        <v/>
      </c>
      <c r="G266" s="155" t="str">
        <f>IF(VLOOKUP(E266,'Tables SQL'!$D$5:$H$11,3,FALSE)=0,"",VLOOKUP(E266,'Tables SQL'!$D$5:$H$11,3,FALSE))</f>
        <v>varchar(6)</v>
      </c>
      <c r="H266" s="155" t="str">
        <f>IF(VLOOKUP(E266,'Tables SQL'!$D$5:$H$11,5,FALSE)=0,"",VLOOKUP(E266,'Tables SQL'!$D$5:$H$11,5,FALSE))</f>
        <v>PK</v>
      </c>
      <c r="I266" s="215" t="s">
        <v>1</v>
      </c>
      <c r="J266" s="215">
        <v>1</v>
      </c>
      <c r="K266" s="162" t="s">
        <v>646</v>
      </c>
    </row>
    <row r="267" spans="2:11" ht="14.5" customHeight="1" x14ac:dyDescent="0.2">
      <c r="B267" s="293"/>
      <c r="C267" s="296"/>
      <c r="D267" s="299"/>
      <c r="E267" s="134" t="str">
        <f>'Tables SQL'!$D$8</f>
        <v>OpArea</v>
      </c>
      <c r="F267" s="134" t="str">
        <f>IF(VLOOKUP(E267,'Tables SQL'!$D$5:$H$11,2,FALSE)=0,"",VLOOKUP(E267,'Tables SQL'!$D$5:$H$11,2,FALSE))</f>
        <v/>
      </c>
      <c r="G267" s="134" t="str">
        <f>IF(VLOOKUP(E267,'Tables SQL'!$D$5:$H$11,3,FALSE)=0,"",VLOOKUP(E267,'Tables SQL'!$D$5:$H$11,3,FALSE))</f>
        <v>tinyint</v>
      </c>
      <c r="H267" s="134" t="str">
        <f>IF(VLOOKUP(E267,'Tables SQL'!$D$5:$H$11,5,FALSE)=0,"",VLOOKUP(E267,'Tables SQL'!$D$5:$H$11,5,FALSE))</f>
        <v>PK</v>
      </c>
      <c r="I267" s="141" t="s">
        <v>1</v>
      </c>
      <c r="J267" s="141"/>
      <c r="K267" s="163" t="s">
        <v>29</v>
      </c>
    </row>
    <row r="268" spans="2:11" ht="14.5" customHeight="1" x14ac:dyDescent="0.2">
      <c r="B268" s="293"/>
      <c r="C268" s="296"/>
      <c r="D268" s="299"/>
      <c r="E268" s="155" t="str">
        <f>'Tables SQL'!$D$9</f>
        <v>Year</v>
      </c>
      <c r="F268" s="155" t="str">
        <f>IF(VLOOKUP(E268,'Tables SQL'!$D$5:$H$11,2,FALSE)=0,"",VLOOKUP(E268,'Tables SQL'!$D$5:$H$11,2,FALSE))</f>
        <v/>
      </c>
      <c r="G268" s="155" t="str">
        <f>IF(VLOOKUP(E268,'Tables SQL'!$D$5:$H$11,3,FALSE)=0,"",VLOOKUP(E268,'Tables SQL'!$D$5:$H$11,3,FALSE))</f>
        <v>char(4)</v>
      </c>
      <c r="H268" s="155" t="str">
        <f>IF(VLOOKUP(E268,'Tables SQL'!$D$5:$H$11,5,FALSE)=0,"",VLOOKUP(E268,'Tables SQL'!$D$5:$H$11,5,FALSE))</f>
        <v>PK</v>
      </c>
      <c r="I268" s="215" t="s">
        <v>1</v>
      </c>
      <c r="J268" s="215" t="s">
        <v>30</v>
      </c>
      <c r="K268" s="162" t="s">
        <v>178</v>
      </c>
    </row>
    <row r="269" spans="2:11" ht="14.5" customHeight="1" x14ac:dyDescent="0.2">
      <c r="B269" s="293"/>
      <c r="C269" s="296"/>
      <c r="D269" s="299"/>
      <c r="E269" s="134" t="str">
        <f>'Tables SQL'!$D$10</f>
        <v>WeekNum</v>
      </c>
      <c r="F269" s="134" t="str">
        <f>IF(VLOOKUP(E269,'Tables SQL'!$D$5:$H$11,2,FALSE)=0,"",VLOOKUP(E269,'Tables SQL'!$D$5:$H$11,2,FALSE))</f>
        <v/>
      </c>
      <c r="G269" s="134" t="str">
        <f>IF(VLOOKUP(E269,'Tables SQL'!$D$5:$H$11,3,FALSE)=0,"",VLOOKUP(E269,'Tables SQL'!$D$5:$H$11,3,FALSE))</f>
        <v>tinyint</v>
      </c>
      <c r="H269" s="134" t="str">
        <f>IF(VLOOKUP(E269,'Tables SQL'!$D$5:$H$11,5,FALSE)=0,"",VLOOKUP(E269,'Tables SQL'!$D$5:$H$11,5,FALSE))</f>
        <v>PK</v>
      </c>
      <c r="I269" s="141" t="s">
        <v>1</v>
      </c>
      <c r="J269" s="141">
        <v>2</v>
      </c>
      <c r="K269" s="142" t="s">
        <v>717</v>
      </c>
    </row>
    <row r="270" spans="2:11" x14ac:dyDescent="0.2">
      <c r="B270" s="293"/>
      <c r="C270" s="297"/>
      <c r="D270" s="299"/>
      <c r="E270" s="156" t="str">
        <f>'Tables SQL'!$D$11</f>
        <v>PublicationTime</v>
      </c>
      <c r="F270" s="216" t="str">
        <f>IF(VLOOKUP(E270,'Tables SQL'!$D$5:$H$11,2,FALSE)=0,"",VLOOKUP(E270,'Tables SQL'!$D$5:$H$11,2,FALSE))</f>
        <v/>
      </c>
      <c r="G270" s="156" t="str">
        <f>IF(VLOOKUP(E270,'Tables SQL'!$D$5:$H$11,3,FALSE)=0,"",VLOOKUP(E270,'Tables SQL'!$D$5:$H$11,3,FALSE))</f>
        <v>datetime</v>
      </c>
      <c r="H270" s="217" t="str">
        <f>IF(VLOOKUP(E270,'Tables SQL'!$D$5:$H$11,5,FALSE)=0,"",VLOOKUP(E270,'Tables SQL'!$D$5:$H$11,5,FALSE))</f>
        <v>PK</v>
      </c>
      <c r="I270" s="218" t="s">
        <v>1</v>
      </c>
      <c r="J270" s="219"/>
      <c r="K270" s="164" t="s">
        <v>278</v>
      </c>
    </row>
    <row r="271" spans="2:11" x14ac:dyDescent="0.2">
      <c r="B271" s="293"/>
      <c r="C271" s="301"/>
      <c r="D271" s="299"/>
      <c r="E271" s="157" t="str">
        <f>'Tables SQL'!$D$22</f>
        <v>xsi:type</v>
      </c>
      <c r="F271" s="134" t="str">
        <f>IF(VLOOKUP(E271,'Tables SQL'!$D$21:$H$38,2,FALSE)=0,"",VLOOKUP(E271,'Tables SQL'!$D$21:$H$38,2,FALSE))</f>
        <v/>
      </c>
      <c r="G271" s="134" t="str">
        <f>VLOOKUP(E271,'Tables SQL'!$D$21:$H$38,3,FALSE)</f>
        <v>varchar(4)</v>
      </c>
      <c r="H271" s="134" t="str">
        <f>IF(VLOOKUP(E271,'Tables SQL'!$D$21:$H$38,5,FALSE)=0,"",VLOOKUP(E271,'Tables SQL'!$D$21:$H$38,5,FALSE))</f>
        <v>X</v>
      </c>
      <c r="I271" s="141" t="s">
        <v>1</v>
      </c>
      <c r="J271" s="141"/>
      <c r="K271" s="142" t="s">
        <v>671</v>
      </c>
    </row>
    <row r="272" spans="2:11" x14ac:dyDescent="0.2">
      <c r="B272" s="293"/>
      <c r="C272" s="302"/>
      <c r="D272" s="299"/>
      <c r="E272" s="155" t="str">
        <f>'Tables SQL'!$D$23</f>
        <v>Quantity</v>
      </c>
      <c r="F272" s="155" t="str">
        <f>IF(VLOOKUP(E272,'Tables SQL'!$D$21:$H$38,2,FALSE)=0,"",VLOOKUP(E272,'Tables SQL'!$D$21:$H$38,2,FALSE))</f>
        <v/>
      </c>
      <c r="G272" s="155" t="str">
        <f>VLOOKUP(E272,'Tables SQL'!$D$21:$H$38,3,FALSE)</f>
        <v>int</v>
      </c>
      <c r="H272" s="155" t="str">
        <f>IF(VLOOKUP(E272,'Tables SQL'!$D$21:$H$38,5,FALSE)=0,"",VLOOKUP(E272,'Tables SQL'!$D$21:$H$38,5,FALSE))</f>
        <v>X</v>
      </c>
      <c r="I272" s="215" t="s">
        <v>1</v>
      </c>
      <c r="J272" s="215"/>
      <c r="K272" s="162" t="s">
        <v>317</v>
      </c>
    </row>
    <row r="273" spans="2:11" ht="14.5" customHeight="1" x14ac:dyDescent="0.2">
      <c r="B273" s="293"/>
      <c r="C273" s="302"/>
      <c r="D273" s="299"/>
      <c r="E273" s="134" t="str">
        <f>'Tables SQL'!$D$24</f>
        <v>StatNat</v>
      </c>
      <c r="F273" s="134" t="str">
        <f>IF(VLOOKUP(E273,'Tables SQL'!$D$21:$H$38,2,FALSE)=0,"",VLOOKUP(E273,'Tables SQL'!$D$21:$H$38,2,FALSE))</f>
        <v/>
      </c>
      <c r="G273" s="134" t="str">
        <f>VLOOKUP(E273,'Tables SQL'!$D$21:$H$38,3,FALSE)</f>
        <v>varchar(6)</v>
      </c>
      <c r="H273" s="134" t="str">
        <f>IF(VLOOKUP(E273,'Tables SQL'!$D$21:$H$38,5,FALSE)=0,"",VLOOKUP(E273,'Tables SQL'!$D$21:$H$38,5,FALSE))</f>
        <v>X</v>
      </c>
      <c r="I273" s="141" t="s">
        <v>1</v>
      </c>
      <c r="J273" s="141"/>
      <c r="K273" s="142" t="s">
        <v>672</v>
      </c>
    </row>
    <row r="274" spans="2:11" ht="14.5" customHeight="1" x14ac:dyDescent="0.2">
      <c r="B274" s="293"/>
      <c r="C274" s="302"/>
      <c r="D274" s="299"/>
      <c r="E274" s="155" t="str">
        <f>'Tables SQL'!$D$25</f>
        <v>IndCode</v>
      </c>
      <c r="F274" s="155" t="str">
        <f>IF(VLOOKUP(E274,'Tables SQL'!$D$21:$H$38,2,FALSE)=0,"",VLOOKUP(E274,'Tables SQL'!$D$21:$H$38,2,FALSE))</f>
        <v/>
      </c>
      <c r="G274" s="155" t="str">
        <f>VLOOKUP(E274,'Tables SQL'!$D$21:$H$38,3,FALSE)</f>
        <v>varchar(6)</v>
      </c>
      <c r="H274" s="155" t="str">
        <f>IF(VLOOKUP(E274,'Tables SQL'!$D$21:$H$38,5,FALSE)=0,"",VLOOKUP(E274,'Tables SQL'!$D$21:$H$38,5,FALSE))</f>
        <v>X</v>
      </c>
      <c r="I274" s="215" t="s">
        <v>1</v>
      </c>
      <c r="J274" s="215"/>
      <c r="K274" s="162" t="s">
        <v>673</v>
      </c>
    </row>
    <row r="275" spans="2:11" ht="14.5" customHeight="1" x14ac:dyDescent="0.2">
      <c r="B275" s="293"/>
      <c r="C275" s="302"/>
      <c r="D275" s="299"/>
      <c r="E275" s="134" t="str">
        <f>'Tables SQL'!$D$26</f>
        <v>TcId</v>
      </c>
      <c r="F275" s="134" t="str">
        <f>IF(VLOOKUP(E275,'Tables SQL'!$D$21:$H$38,2,FALSE)=0,"",VLOOKUP(E275,'Tables SQL'!$D$21:$H$38,2,FALSE))</f>
        <v>9(3).9(5)</v>
      </c>
      <c r="G275" s="134" t="str">
        <f>VLOOKUP(E275,'Tables SQL'!$D$21:$H$38,3,FALSE)</f>
        <v>char(9)</v>
      </c>
      <c r="H275" s="134" t="str">
        <f>IF(VLOOKUP(E275,'Tables SQL'!$D$21:$H$38,5,FALSE)=0,"",VLOOKUP(E275,'Tables SQL'!$D$21:$H$38,5,FALSE))</f>
        <v/>
      </c>
      <c r="I275" s="141" t="s">
        <v>1</v>
      </c>
      <c r="J275" s="141">
        <v>3</v>
      </c>
      <c r="K275" s="142" t="s">
        <v>157</v>
      </c>
    </row>
    <row r="276" spans="2:11" ht="14.5" customHeight="1" x14ac:dyDescent="0.2">
      <c r="B276" s="293"/>
      <c r="C276" s="302"/>
      <c r="D276" s="299"/>
      <c r="E276" s="155" t="str">
        <f>'Tables SQL'!$D$27</f>
        <v>TspId</v>
      </c>
      <c r="F276" s="155" t="str">
        <f>IF(VLOOKUP(E276,'Tables SQL'!$D$21:$H$38,2,FALSE)=0,"",VLOOKUP(E276,'Tables SQL'!$D$21:$H$38,2,FALSE))</f>
        <v>9(3).9(5)</v>
      </c>
      <c r="G276" s="155" t="str">
        <f>VLOOKUP(E276,'Tables SQL'!$D$21:$H$38,3,FALSE)</f>
        <v>char(9)</v>
      </c>
      <c r="H276" s="155" t="str">
        <f>IF(VLOOKUP(E276,'Tables SQL'!$D$21:$H$38,5,FALSE)=0,"",VLOOKUP(E276,'Tables SQL'!$D$21:$H$38,5,FALSE))</f>
        <v/>
      </c>
      <c r="I276" s="215" t="s">
        <v>1</v>
      </c>
      <c r="J276" s="221"/>
      <c r="K276" s="170" t="s">
        <v>180</v>
      </c>
    </row>
    <row r="277" spans="2:11" ht="14.5" customHeight="1" x14ac:dyDescent="0.2">
      <c r="B277" s="293"/>
      <c r="C277" s="302"/>
      <c r="D277" s="299"/>
      <c r="E277" s="134" t="str">
        <f>'Tables SQL'!$D$28</f>
        <v>TocCvProd</v>
      </c>
      <c r="F277" s="134" t="s">
        <v>159</v>
      </c>
      <c r="G277" s="134" t="str">
        <f>VLOOKUP(E277,'Tables SQL'!$D$21:$H$38,3,FALSE)</f>
        <v>varchar(9)</v>
      </c>
      <c r="H277" s="134" t="str">
        <f>IF(VLOOKUP(E277,'Tables SQL'!$D$21:$H$38,5,FALSE)=0,"",VLOOKUP(E277,'Tables SQL'!$D$21:$H$38,5,FALSE))</f>
        <v/>
      </c>
      <c r="I277" s="141" t="s">
        <v>1</v>
      </c>
      <c r="J277" s="141">
        <v>4</v>
      </c>
      <c r="K277" s="142" t="s">
        <v>156</v>
      </c>
    </row>
    <row r="278" spans="2:11" ht="14.5" customHeight="1" x14ac:dyDescent="0.2">
      <c r="B278" s="293"/>
      <c r="C278" s="302"/>
      <c r="D278" s="299"/>
      <c r="E278" s="155" t="str">
        <f>'Tables SQL'!$D$29</f>
        <v>ObeModel</v>
      </c>
      <c r="F278" s="155" t="str">
        <f>IF(VLOOKUP(E278,'Tables SQL'!$D$21:$H$38,2,FALSE)=0,"",VLOOKUP(E278,'Tables SQL'!$D$21:$H$38,2,FALSE))</f>
        <v>9(5).9(5)</v>
      </c>
      <c r="G278" s="155" t="str">
        <f>VLOOKUP(E278,'Tables SQL'!$D$21:$H$38,3,FALSE)</f>
        <v>char(11)</v>
      </c>
      <c r="H278" s="155" t="str">
        <f>IF(VLOOKUP(E278,'Tables SQL'!$D$21:$H$38,5,FALSE)=0,"",VLOOKUP(E278,'Tables SQL'!$D$21:$H$38,5,FALSE))</f>
        <v/>
      </c>
      <c r="I278" s="215" t="s">
        <v>1</v>
      </c>
      <c r="J278" s="215">
        <v>5</v>
      </c>
      <c r="K278" s="162" t="s">
        <v>644</v>
      </c>
    </row>
    <row r="279" spans="2:11" ht="14.5" customHeight="1" x14ac:dyDescent="0.2">
      <c r="B279" s="293"/>
      <c r="C279" s="302"/>
      <c r="D279" s="299"/>
      <c r="E279" s="134" t="str">
        <f>'Tables SQL'!$D$30</f>
        <v>ObeVersion</v>
      </c>
      <c r="F279" s="134" t="str">
        <f>IF(VLOOKUP(E279,'Tables SQL'!$D$21:$H$38,2,FALSE)=0,"",VLOOKUP(E279,'Tables SQL'!$D$21:$H$38,2,FALSE))</f>
        <v>9(2).9(2).9(2)</v>
      </c>
      <c r="G279" s="134" t="str">
        <f>VLOOKUP(E279,'Tables SQL'!$D$21:$H$38,3,FALSE)</f>
        <v>char(8)</v>
      </c>
      <c r="H279" s="134" t="str">
        <f>IF(VLOOKUP(E279,'Tables SQL'!$D$21:$H$38,5,FALSE)=0,"",VLOOKUP(E279,'Tables SQL'!$D$21:$H$38,5,FALSE))</f>
        <v/>
      </c>
      <c r="I279" s="141" t="s">
        <v>1</v>
      </c>
      <c r="J279" s="141" t="s">
        <v>28</v>
      </c>
      <c r="K279" s="142" t="s">
        <v>736</v>
      </c>
    </row>
    <row r="280" spans="2:11" ht="14.5" customHeight="1" x14ac:dyDescent="0.2">
      <c r="B280" s="293"/>
      <c r="C280" s="302"/>
      <c r="D280" s="299"/>
      <c r="E280" s="155" t="str">
        <f>'Tables SQL'!$D$31</f>
        <v>TollType</v>
      </c>
      <c r="F280" s="155" t="str">
        <f>IF(VLOOKUP(E280,'Tables SQL'!$D$21:$H$38,2,FALSE)=0,"",VLOOKUP(E280,'Tables SQL'!$D$21:$H$38,2,FALSE))</f>
        <v/>
      </c>
      <c r="G280" s="155" t="str">
        <f>VLOOKUP(E280,'Tables SQL'!$D$21:$H$38,3,FALSE)</f>
        <v>varchar(6)</v>
      </c>
      <c r="H280" s="155" t="str">
        <f>IF(VLOOKUP(E280,'Tables SQL'!$D$21:$H$38,5,FALSE)=0,"",VLOOKUP(E280,'Tables SQL'!$D$21:$H$38,5,FALSE))</f>
        <v/>
      </c>
      <c r="I280" s="215" t="s">
        <v>1</v>
      </c>
      <c r="J280" s="215" t="s">
        <v>87</v>
      </c>
      <c r="K280" s="165" t="s">
        <v>765</v>
      </c>
    </row>
    <row r="281" spans="2:11" ht="14.5" customHeight="1" x14ac:dyDescent="0.2">
      <c r="B281" s="293"/>
      <c r="C281" s="302"/>
      <c r="D281" s="299"/>
      <c r="E281" s="134" t="str">
        <f>'Tables SQL'!$D$32</f>
        <v>AcqCase</v>
      </c>
      <c r="F281" s="134" t="str">
        <f>IF(VLOOKUP(E281,'Tables SQL'!$D$21:$H$38,2,FALSE)=0,"",VLOOKUP(E281,'Tables SQL'!$D$21:$H$38,2,FALSE))</f>
        <v/>
      </c>
      <c r="G281" s="134" t="str">
        <f>VLOOKUP(E281,'Tables SQL'!$D$21:$H$38,3,FALSE)</f>
        <v>varchar(1)</v>
      </c>
      <c r="H281" s="134" t="str">
        <f>IF(VLOOKUP(E281,'Tables SQL'!$D$21:$H$38,5,FALSE)=0,"",VLOOKUP(E281,'Tables SQL'!$D$21:$H$38,5,FALSE))</f>
        <v/>
      </c>
      <c r="I281" s="141" t="s">
        <v>1</v>
      </c>
      <c r="J281" s="141" t="s">
        <v>88</v>
      </c>
      <c r="K281" s="166" t="s">
        <v>645</v>
      </c>
    </row>
    <row r="282" spans="2:11" ht="14.5" customHeight="1" thickBot="1" x14ac:dyDescent="0.25">
      <c r="B282" s="294"/>
      <c r="C282" s="303"/>
      <c r="D282" s="300"/>
      <c r="E282" s="158" t="str">
        <f>'Tables SQL'!$D$33</f>
        <v>AcqCodes</v>
      </c>
      <c r="F282" s="158" t="str">
        <f>IF(VLOOKUP(E282,'Tables SQL'!$D$21:$H$38,2,FALSE)=0,"",VLOOKUP(E282,'Tables SQL'!$D$21:$H$38,2,FALSE))</f>
        <v/>
      </c>
      <c r="G282" s="158" t="str">
        <f>VLOOKUP(E282,'Tables SQL'!$D$21:$H$38,3,FALSE)</f>
        <v>char(2)</v>
      </c>
      <c r="H282" s="158" t="str">
        <f>IF(VLOOKUP(E282,'Tables SQL'!$D$21:$H$38,5,FALSE)=0,"",VLOOKUP(E282,'Tables SQL'!$D$21:$H$38,5,FALSE))</f>
        <v/>
      </c>
      <c r="I282" s="220" t="s">
        <v>1</v>
      </c>
      <c r="J282" s="220" t="s">
        <v>120</v>
      </c>
      <c r="K282" s="167" t="s">
        <v>735</v>
      </c>
    </row>
    <row r="283" spans="2:11" ht="28.75" customHeight="1" thickBot="1" x14ac:dyDescent="0.25">
      <c r="D283" s="150"/>
      <c r="I283" s="200"/>
      <c r="J283" s="200"/>
      <c r="K283" s="168"/>
    </row>
    <row r="284" spans="2:11" ht="14.5" customHeight="1" x14ac:dyDescent="0.2">
      <c r="B284" s="292" t="str">
        <f>'Tables SQL'!$C$21</f>
        <v>Indicator</v>
      </c>
      <c r="C284" s="295" t="str">
        <f>'Tables SQL'!$C$4</f>
        <v>WeekPublication</v>
      </c>
      <c r="D284" s="298" t="s">
        <v>638</v>
      </c>
      <c r="E284" s="154" t="str">
        <f>'Tables SQL'!$D$5</f>
        <v>StatType</v>
      </c>
      <c r="F284" s="154" t="str">
        <f>IF(VLOOKUP(E284,'Tables SQL'!$D$5:$H$11,2,FALSE)=0,"",VLOOKUP(E284,'Tables SQL'!$D$5:$H$11,2,FALSE))</f>
        <v/>
      </c>
      <c r="G284" s="154" t="str">
        <f>IF(VLOOKUP(E284,'Tables SQL'!$D$5:$H$11,3,FALSE)=0,"",VLOOKUP(E284,'Tables SQL'!$D$5:$H$11,3,FALSE))</f>
        <v>varchar(3)</v>
      </c>
      <c r="H284" s="154" t="str">
        <f>IF(VLOOKUP(E284,'Tables SQL'!$D$5:$H$11,5,FALSE)=0,"",VLOOKUP(E284,'Tables SQL'!$D$5:$H$11,5,FALSE))</f>
        <v>PK</v>
      </c>
      <c r="I284" s="214" t="s">
        <v>1</v>
      </c>
      <c r="J284" s="214"/>
      <c r="K284" s="161" t="s">
        <v>2</v>
      </c>
    </row>
    <row r="285" spans="2:11" ht="14.5" customHeight="1" x14ac:dyDescent="0.2">
      <c r="B285" s="293"/>
      <c r="C285" s="296"/>
      <c r="D285" s="299"/>
      <c r="E285" s="134" t="str">
        <f>'Tables SQL'!$D$6</f>
        <v>StatIssuer</v>
      </c>
      <c r="F285" s="134" t="str">
        <f>IF(VLOOKUP(E285,'Tables SQL'!$D$5:$H$11,2,FALSE)=0,"",VLOOKUP(E285,'Tables SQL'!$D$5:$H$11,2,FALSE))</f>
        <v>9(3).9(5)</v>
      </c>
      <c r="G285" s="134" t="str">
        <f>IF(VLOOKUP(E285,'Tables SQL'!$D$5:$H$11,3,FALSE)=0,"",VLOOKUP(E285,'Tables SQL'!$D$5:$H$11,3,FALSE))</f>
        <v>char(9)</v>
      </c>
      <c r="H285" s="134" t="str">
        <f>IF(VLOOKUP(E285,'Tables SQL'!$D$5:$H$11,5,FALSE)=0,"",VLOOKUP(E285,'Tables SQL'!$D$5:$H$11,5,FALSE))</f>
        <v>PK</v>
      </c>
      <c r="I285" s="141" t="s">
        <v>1</v>
      </c>
      <c r="J285" s="141"/>
      <c r="K285" s="136" t="s">
        <v>158</v>
      </c>
    </row>
    <row r="286" spans="2:11" ht="14.5" customHeight="1" x14ac:dyDescent="0.2">
      <c r="B286" s="293"/>
      <c r="C286" s="296"/>
      <c r="D286" s="299"/>
      <c r="E286" s="155" t="str">
        <f>'Tables SQL'!$D$7</f>
        <v>Domain</v>
      </c>
      <c r="F286" s="155" t="str">
        <f>IF(VLOOKUP(E286,'Tables SQL'!$D$5:$H$11,2,FALSE)=0,"",VLOOKUP(E286,'Tables SQL'!$D$5:$H$11,2,FALSE))</f>
        <v/>
      </c>
      <c r="G286" s="155" t="str">
        <f>IF(VLOOKUP(E286,'Tables SQL'!$D$5:$H$11,3,FALSE)=0,"",VLOOKUP(E286,'Tables SQL'!$D$5:$H$11,3,FALSE))</f>
        <v>varchar(6)</v>
      </c>
      <c r="H286" s="155" t="str">
        <f>IF(VLOOKUP(E286,'Tables SQL'!$D$5:$H$11,5,FALSE)=0,"",VLOOKUP(E286,'Tables SQL'!$D$5:$H$11,5,FALSE))</f>
        <v>PK</v>
      </c>
      <c r="I286" s="215" t="s">
        <v>1</v>
      </c>
      <c r="J286" s="215">
        <v>1</v>
      </c>
      <c r="K286" s="162" t="s">
        <v>646</v>
      </c>
    </row>
    <row r="287" spans="2:11" ht="14.5" customHeight="1" x14ac:dyDescent="0.2">
      <c r="B287" s="293"/>
      <c r="C287" s="296"/>
      <c r="D287" s="299"/>
      <c r="E287" s="134" t="str">
        <f>'Tables SQL'!$D$8</f>
        <v>OpArea</v>
      </c>
      <c r="F287" s="134" t="str">
        <f>IF(VLOOKUP(E287,'Tables SQL'!$D$5:$H$11,2,FALSE)=0,"",VLOOKUP(E287,'Tables SQL'!$D$5:$H$11,2,FALSE))</f>
        <v/>
      </c>
      <c r="G287" s="134" t="str">
        <f>IF(VLOOKUP(E287,'Tables SQL'!$D$5:$H$11,3,FALSE)=0,"",VLOOKUP(E287,'Tables SQL'!$D$5:$H$11,3,FALSE))</f>
        <v>tinyint</v>
      </c>
      <c r="H287" s="134" t="str">
        <f>IF(VLOOKUP(E287,'Tables SQL'!$D$5:$H$11,5,FALSE)=0,"",VLOOKUP(E287,'Tables SQL'!$D$5:$H$11,5,FALSE))</f>
        <v>PK</v>
      </c>
      <c r="I287" s="141" t="s">
        <v>1</v>
      </c>
      <c r="J287" s="141"/>
      <c r="K287" s="163" t="s">
        <v>29</v>
      </c>
    </row>
    <row r="288" spans="2:11" ht="14.5" customHeight="1" x14ac:dyDescent="0.2">
      <c r="B288" s="293"/>
      <c r="C288" s="296"/>
      <c r="D288" s="299"/>
      <c r="E288" s="155" t="str">
        <f>'Tables SQL'!$D$9</f>
        <v>Year</v>
      </c>
      <c r="F288" s="155" t="str">
        <f>IF(VLOOKUP(E288,'Tables SQL'!$D$5:$H$11,2,FALSE)=0,"",VLOOKUP(E288,'Tables SQL'!$D$5:$H$11,2,FALSE))</f>
        <v/>
      </c>
      <c r="G288" s="155" t="str">
        <f>IF(VLOOKUP(E288,'Tables SQL'!$D$5:$H$11,3,FALSE)=0,"",VLOOKUP(E288,'Tables SQL'!$D$5:$H$11,3,FALSE))</f>
        <v>char(4)</v>
      </c>
      <c r="H288" s="155" t="str">
        <f>IF(VLOOKUP(E288,'Tables SQL'!$D$5:$H$11,5,FALSE)=0,"",VLOOKUP(E288,'Tables SQL'!$D$5:$H$11,5,FALSE))</f>
        <v>PK</v>
      </c>
      <c r="I288" s="215" t="s">
        <v>1</v>
      </c>
      <c r="J288" s="215" t="s">
        <v>30</v>
      </c>
      <c r="K288" s="162" t="s">
        <v>178</v>
      </c>
    </row>
    <row r="289" spans="2:11" ht="14.5" customHeight="1" x14ac:dyDescent="0.2">
      <c r="B289" s="293"/>
      <c r="C289" s="296"/>
      <c r="D289" s="299"/>
      <c r="E289" s="134" t="str">
        <f>'Tables SQL'!$D$10</f>
        <v>WeekNum</v>
      </c>
      <c r="F289" s="134" t="str">
        <f>IF(VLOOKUP(E289,'Tables SQL'!$D$5:$H$11,2,FALSE)=0,"",VLOOKUP(E289,'Tables SQL'!$D$5:$H$11,2,FALSE))</f>
        <v/>
      </c>
      <c r="G289" s="134" t="str">
        <f>IF(VLOOKUP(E289,'Tables SQL'!$D$5:$H$11,3,FALSE)=0,"",VLOOKUP(E289,'Tables SQL'!$D$5:$H$11,3,FALSE))</f>
        <v>tinyint</v>
      </c>
      <c r="H289" s="134" t="str">
        <f>IF(VLOOKUP(E289,'Tables SQL'!$D$5:$H$11,5,FALSE)=0,"",VLOOKUP(E289,'Tables SQL'!$D$5:$H$11,5,FALSE))</f>
        <v>PK</v>
      </c>
      <c r="I289" s="141" t="s">
        <v>1</v>
      </c>
      <c r="J289" s="141">
        <v>2</v>
      </c>
      <c r="K289" s="142" t="s">
        <v>717</v>
      </c>
    </row>
    <row r="290" spans="2:11" x14ac:dyDescent="0.2">
      <c r="B290" s="293"/>
      <c r="C290" s="297"/>
      <c r="D290" s="299"/>
      <c r="E290" s="156" t="str">
        <f>'Tables SQL'!$D$11</f>
        <v>PublicationTime</v>
      </c>
      <c r="F290" s="216" t="str">
        <f>IF(VLOOKUP(E290,'Tables SQL'!$D$5:$H$11,2,FALSE)=0,"",VLOOKUP(E290,'Tables SQL'!$D$5:$H$11,2,FALSE))</f>
        <v/>
      </c>
      <c r="G290" s="156" t="str">
        <f>IF(VLOOKUP(E290,'Tables SQL'!$D$5:$H$11,3,FALSE)=0,"",VLOOKUP(E290,'Tables SQL'!$D$5:$H$11,3,FALSE))</f>
        <v>datetime</v>
      </c>
      <c r="H290" s="217" t="str">
        <f>IF(VLOOKUP(E290,'Tables SQL'!$D$5:$H$11,5,FALSE)=0,"",VLOOKUP(E290,'Tables SQL'!$D$5:$H$11,5,FALSE))</f>
        <v>PK</v>
      </c>
      <c r="I290" s="218" t="s">
        <v>1</v>
      </c>
      <c r="J290" s="219"/>
      <c r="K290" s="164" t="s">
        <v>278</v>
      </c>
    </row>
    <row r="291" spans="2:11" x14ac:dyDescent="0.2">
      <c r="B291" s="293"/>
      <c r="C291" s="301"/>
      <c r="D291" s="299"/>
      <c r="E291" s="157" t="str">
        <f>'Tables SQL'!$D$22</f>
        <v>xsi:type</v>
      </c>
      <c r="F291" s="134" t="str">
        <f>IF(VLOOKUP(E291,'Tables SQL'!$D$21:$H$38,2,FALSE)=0,"",VLOOKUP(E291,'Tables SQL'!$D$21:$H$38,2,FALSE))</f>
        <v/>
      </c>
      <c r="G291" s="134" t="str">
        <f>VLOOKUP(E291,'Tables SQL'!$D$21:$H$38,3,FALSE)</f>
        <v>varchar(4)</v>
      </c>
      <c r="H291" s="134" t="str">
        <f>IF(VLOOKUP(E291,'Tables SQL'!$D$21:$H$38,5,FALSE)=0,"",VLOOKUP(E291,'Tables SQL'!$D$21:$H$38,5,FALSE))</f>
        <v>X</v>
      </c>
      <c r="I291" s="141" t="s">
        <v>1</v>
      </c>
      <c r="J291" s="141"/>
      <c r="K291" s="142" t="s">
        <v>668</v>
      </c>
    </row>
    <row r="292" spans="2:11" x14ac:dyDescent="0.2">
      <c r="B292" s="293"/>
      <c r="C292" s="302"/>
      <c r="D292" s="299"/>
      <c r="E292" s="155" t="str">
        <f>'Tables SQL'!$D$23</f>
        <v>Quantity</v>
      </c>
      <c r="F292" s="155" t="str">
        <f>IF(VLOOKUP(E292,'Tables SQL'!$D$21:$H$38,2,FALSE)=0,"",VLOOKUP(E292,'Tables SQL'!$D$21:$H$38,2,FALSE))</f>
        <v/>
      </c>
      <c r="G292" s="155" t="str">
        <f>VLOOKUP(E292,'Tables SQL'!$D$21:$H$38,3,FALSE)</f>
        <v>int</v>
      </c>
      <c r="H292" s="155" t="str">
        <f>IF(VLOOKUP(E292,'Tables SQL'!$D$21:$H$38,5,FALSE)=0,"",VLOOKUP(E292,'Tables SQL'!$D$21:$H$38,5,FALSE))</f>
        <v>X</v>
      </c>
      <c r="I292" s="215" t="s">
        <v>1</v>
      </c>
      <c r="J292" s="215"/>
      <c r="K292" s="162" t="s">
        <v>317</v>
      </c>
    </row>
    <row r="293" spans="2:11" ht="14.5" customHeight="1" x14ac:dyDescent="0.2">
      <c r="B293" s="293"/>
      <c r="C293" s="302"/>
      <c r="D293" s="299"/>
      <c r="E293" s="134" t="str">
        <f>'Tables SQL'!$D$24</f>
        <v>StatNat</v>
      </c>
      <c r="F293" s="134" t="str">
        <f>IF(VLOOKUP(E293,'Tables SQL'!$D$21:$H$38,2,FALSE)=0,"",VLOOKUP(E293,'Tables SQL'!$D$21:$H$38,2,FALSE))</f>
        <v/>
      </c>
      <c r="G293" s="134" t="str">
        <f>VLOOKUP(E293,'Tables SQL'!$D$21:$H$38,3,FALSE)</f>
        <v>varchar(6)</v>
      </c>
      <c r="H293" s="134" t="str">
        <f>IF(VLOOKUP(E293,'Tables SQL'!$D$21:$H$38,5,FALSE)=0,"",VLOOKUP(E293,'Tables SQL'!$D$21:$H$38,5,FALSE))</f>
        <v>X</v>
      </c>
      <c r="I293" s="141" t="s">
        <v>1</v>
      </c>
      <c r="J293" s="141"/>
      <c r="K293" s="142" t="s">
        <v>674</v>
      </c>
    </row>
    <row r="294" spans="2:11" ht="14.5" customHeight="1" x14ac:dyDescent="0.2">
      <c r="B294" s="293"/>
      <c r="C294" s="302"/>
      <c r="D294" s="299"/>
      <c r="E294" s="155" t="str">
        <f>'Tables SQL'!$D$25</f>
        <v>IndCode</v>
      </c>
      <c r="F294" s="155" t="str">
        <f>IF(VLOOKUP(E294,'Tables SQL'!$D$21:$H$38,2,FALSE)=0,"",VLOOKUP(E294,'Tables SQL'!$D$21:$H$38,2,FALSE))</f>
        <v/>
      </c>
      <c r="G294" s="155" t="str">
        <f>VLOOKUP(E294,'Tables SQL'!$D$21:$H$38,3,FALSE)</f>
        <v>varchar(6)</v>
      </c>
      <c r="H294" s="155" t="str">
        <f>IF(VLOOKUP(E294,'Tables SQL'!$D$21:$H$38,5,FALSE)=0,"",VLOOKUP(E294,'Tables SQL'!$D$21:$H$38,5,FALSE))</f>
        <v>X</v>
      </c>
      <c r="I294" s="215" t="s">
        <v>1</v>
      </c>
      <c r="J294" s="215"/>
      <c r="K294" s="162" t="s">
        <v>675</v>
      </c>
    </row>
    <row r="295" spans="2:11" ht="14.5" customHeight="1" x14ac:dyDescent="0.2">
      <c r="B295" s="293"/>
      <c r="C295" s="302"/>
      <c r="D295" s="299"/>
      <c r="E295" s="134" t="str">
        <f>'Tables SQL'!$D$26</f>
        <v>TcId</v>
      </c>
      <c r="F295" s="134" t="str">
        <f>IF(VLOOKUP(E295,'Tables SQL'!$D$21:$H$38,2,FALSE)=0,"",VLOOKUP(E295,'Tables SQL'!$D$21:$H$38,2,FALSE))</f>
        <v>9(3).9(5)</v>
      </c>
      <c r="G295" s="134" t="str">
        <f>VLOOKUP(E295,'Tables SQL'!$D$21:$H$38,3,FALSE)</f>
        <v>char(9)</v>
      </c>
      <c r="H295" s="134" t="str">
        <f>IF(VLOOKUP(E295,'Tables SQL'!$D$21:$H$38,5,FALSE)=0,"",VLOOKUP(E295,'Tables SQL'!$D$21:$H$38,5,FALSE))</f>
        <v/>
      </c>
      <c r="I295" s="141" t="s">
        <v>1</v>
      </c>
      <c r="J295" s="141">
        <v>3</v>
      </c>
      <c r="K295" s="142" t="s">
        <v>157</v>
      </c>
    </row>
    <row r="296" spans="2:11" ht="14.5" customHeight="1" x14ac:dyDescent="0.2">
      <c r="B296" s="293"/>
      <c r="C296" s="302"/>
      <c r="D296" s="299"/>
      <c r="E296" s="155" t="str">
        <f>'Tables SQL'!$D$27</f>
        <v>TspId</v>
      </c>
      <c r="F296" s="155" t="str">
        <f>IF(VLOOKUP(E296,'Tables SQL'!$D$21:$H$38,2,FALSE)=0,"",VLOOKUP(E296,'Tables SQL'!$D$21:$H$38,2,FALSE))</f>
        <v>9(3).9(5)</v>
      </c>
      <c r="G296" s="155" t="str">
        <f>VLOOKUP(E296,'Tables SQL'!$D$21:$H$38,3,FALSE)</f>
        <v>char(9)</v>
      </c>
      <c r="H296" s="155" t="str">
        <f>IF(VLOOKUP(E296,'Tables SQL'!$D$21:$H$38,5,FALSE)=0,"",VLOOKUP(E296,'Tables SQL'!$D$21:$H$38,5,FALSE))</f>
        <v/>
      </c>
      <c r="I296" s="215" t="s">
        <v>1</v>
      </c>
      <c r="J296" s="221"/>
      <c r="K296" s="170" t="s">
        <v>180</v>
      </c>
    </row>
    <row r="297" spans="2:11" ht="14.5" customHeight="1" x14ac:dyDescent="0.2">
      <c r="B297" s="293"/>
      <c r="C297" s="302"/>
      <c r="D297" s="299"/>
      <c r="E297" s="134" t="str">
        <f>'Tables SQL'!$D$28</f>
        <v>TocCvProd</v>
      </c>
      <c r="F297" s="134" t="s">
        <v>159</v>
      </c>
      <c r="G297" s="134" t="str">
        <f>VLOOKUP(E297,'Tables SQL'!$D$21:$H$38,3,FALSE)</f>
        <v>varchar(9)</v>
      </c>
      <c r="H297" s="134" t="str">
        <f>IF(VLOOKUP(E297,'Tables SQL'!$D$21:$H$38,5,FALSE)=0,"",VLOOKUP(E297,'Tables SQL'!$D$21:$H$38,5,FALSE))</f>
        <v/>
      </c>
      <c r="I297" s="141" t="s">
        <v>1</v>
      </c>
      <c r="J297" s="141">
        <v>4</v>
      </c>
      <c r="K297" s="142" t="s">
        <v>156</v>
      </c>
    </row>
    <row r="298" spans="2:11" ht="14.5" customHeight="1" x14ac:dyDescent="0.2">
      <c r="B298" s="293"/>
      <c r="C298" s="302"/>
      <c r="D298" s="299"/>
      <c r="E298" s="155" t="str">
        <f>'Tables SQL'!$D$29</f>
        <v>ObeModel</v>
      </c>
      <c r="F298" s="155" t="str">
        <f>IF(VLOOKUP(E298,'Tables SQL'!$D$21:$H$38,2,FALSE)=0,"",VLOOKUP(E298,'Tables SQL'!$D$21:$H$38,2,FALSE))</f>
        <v>9(5).9(5)</v>
      </c>
      <c r="G298" s="155" t="str">
        <f>VLOOKUP(E298,'Tables SQL'!$D$21:$H$38,3,FALSE)</f>
        <v>char(11)</v>
      </c>
      <c r="H298" s="155" t="str">
        <f>IF(VLOOKUP(E298,'Tables SQL'!$D$21:$H$38,5,FALSE)=0,"",VLOOKUP(E298,'Tables SQL'!$D$21:$H$38,5,FALSE))</f>
        <v/>
      </c>
      <c r="I298" s="215" t="s">
        <v>1</v>
      </c>
      <c r="J298" s="215">
        <v>5</v>
      </c>
      <c r="K298" s="162" t="s">
        <v>644</v>
      </c>
    </row>
    <row r="299" spans="2:11" ht="14.5" customHeight="1" x14ac:dyDescent="0.2">
      <c r="B299" s="293"/>
      <c r="C299" s="302"/>
      <c r="D299" s="299"/>
      <c r="E299" s="134" t="str">
        <f>'Tables SQL'!$D$30</f>
        <v>ObeVersion</v>
      </c>
      <c r="F299" s="134" t="str">
        <f>IF(VLOOKUP(E299,'Tables SQL'!$D$21:$H$38,2,FALSE)=0,"",VLOOKUP(E299,'Tables SQL'!$D$21:$H$38,2,FALSE))</f>
        <v>9(2).9(2).9(2)</v>
      </c>
      <c r="G299" s="134" t="str">
        <f>VLOOKUP(E299,'Tables SQL'!$D$21:$H$38,3,FALSE)</f>
        <v>char(8)</v>
      </c>
      <c r="H299" s="134" t="str">
        <f>IF(VLOOKUP(E299,'Tables SQL'!$D$21:$H$38,5,FALSE)=0,"",VLOOKUP(E299,'Tables SQL'!$D$21:$H$38,5,FALSE))</f>
        <v/>
      </c>
      <c r="I299" s="141" t="s">
        <v>1</v>
      </c>
      <c r="J299" s="141" t="s">
        <v>28</v>
      </c>
      <c r="K299" s="142" t="s">
        <v>736</v>
      </c>
    </row>
    <row r="300" spans="2:11" ht="14.5" customHeight="1" x14ac:dyDescent="0.2">
      <c r="B300" s="293"/>
      <c r="C300" s="302"/>
      <c r="D300" s="299"/>
      <c r="E300" s="155" t="str">
        <f>'Tables SQL'!$D$31</f>
        <v>TollType</v>
      </c>
      <c r="F300" s="155" t="str">
        <f>IF(VLOOKUP(E300,'Tables SQL'!$D$21:$H$38,2,FALSE)=0,"",VLOOKUP(E300,'Tables SQL'!$D$21:$H$38,2,FALSE))</f>
        <v/>
      </c>
      <c r="G300" s="155" t="str">
        <f>VLOOKUP(E300,'Tables SQL'!$D$21:$H$38,3,FALSE)</f>
        <v>varchar(6)</v>
      </c>
      <c r="H300" s="155" t="str">
        <f>IF(VLOOKUP(E300,'Tables SQL'!$D$21:$H$38,5,FALSE)=0,"",VLOOKUP(E300,'Tables SQL'!$D$21:$H$38,5,FALSE))</f>
        <v/>
      </c>
      <c r="I300" s="215"/>
      <c r="J300" s="215"/>
      <c r="K300" s="162" t="s">
        <v>238</v>
      </c>
    </row>
    <row r="301" spans="2:11" ht="14.5" customHeight="1" x14ac:dyDescent="0.2">
      <c r="B301" s="293"/>
      <c r="C301" s="302"/>
      <c r="D301" s="299"/>
      <c r="E301" s="134" t="str">
        <f>'Tables SQL'!$D$32</f>
        <v>AcqCase</v>
      </c>
      <c r="F301" s="134" t="str">
        <f>IF(VLOOKUP(E301,'Tables SQL'!$D$21:$H$38,2,FALSE)=0,"",VLOOKUP(E301,'Tables SQL'!$D$21:$H$38,2,FALSE))</f>
        <v/>
      </c>
      <c r="G301" s="134" t="str">
        <f>VLOOKUP(E301,'Tables SQL'!$D$21:$H$38,3,FALSE)</f>
        <v>varchar(1)</v>
      </c>
      <c r="H301" s="134" t="str">
        <f>IF(VLOOKUP(E301,'Tables SQL'!$D$21:$H$38,5,FALSE)=0,"",VLOOKUP(E301,'Tables SQL'!$D$21:$H$38,5,FALSE))</f>
        <v/>
      </c>
      <c r="I301" s="141"/>
      <c r="J301" s="141"/>
      <c r="K301" s="142" t="s">
        <v>238</v>
      </c>
    </row>
    <row r="302" spans="2:11" ht="14.5" customHeight="1" thickBot="1" x14ac:dyDescent="0.25">
      <c r="B302" s="294"/>
      <c r="C302" s="303"/>
      <c r="D302" s="300"/>
      <c r="E302" s="158" t="str">
        <f>'Tables SQL'!$D$33</f>
        <v>AcqCodes</v>
      </c>
      <c r="F302" s="158" t="str">
        <f>IF(VLOOKUP(E302,'Tables SQL'!$D$21:$H$38,2,FALSE)=0,"",VLOOKUP(E302,'Tables SQL'!$D$21:$H$38,2,FALSE))</f>
        <v/>
      </c>
      <c r="G302" s="158" t="str">
        <f>VLOOKUP(E302,'Tables SQL'!$D$21:$H$38,3,FALSE)</f>
        <v>char(2)</v>
      </c>
      <c r="H302" s="158" t="str">
        <f>IF(VLOOKUP(E302,'Tables SQL'!$D$21:$H$38,5,FALSE)=0,"",VLOOKUP(E302,'Tables SQL'!$D$21:$H$38,5,FALSE))</f>
        <v/>
      </c>
      <c r="I302" s="220"/>
      <c r="J302" s="220"/>
      <c r="K302" s="167" t="s">
        <v>238</v>
      </c>
    </row>
    <row r="303" spans="2:11" ht="28.75" customHeight="1" thickBot="1" x14ac:dyDescent="0.25">
      <c r="D303" s="150"/>
      <c r="I303" s="200"/>
      <c r="J303" s="200"/>
      <c r="K303" s="168"/>
    </row>
    <row r="304" spans="2:11" ht="14.5" customHeight="1" x14ac:dyDescent="0.2">
      <c r="B304" s="292" t="str">
        <f>'Tables SQL'!$C$21</f>
        <v>Indicator</v>
      </c>
      <c r="C304" s="295" t="str">
        <f>'Tables SQL'!$C$4</f>
        <v>WeekPublication</v>
      </c>
      <c r="D304" s="298" t="s">
        <v>639</v>
      </c>
      <c r="E304" s="154" t="str">
        <f>'Tables SQL'!$D$5</f>
        <v>StatType</v>
      </c>
      <c r="F304" s="154" t="str">
        <f>IF(VLOOKUP(E304,'Tables SQL'!$D$5:$H$11,2,FALSE)=0,"",VLOOKUP(E304,'Tables SQL'!$D$5:$H$11,2,FALSE))</f>
        <v/>
      </c>
      <c r="G304" s="154" t="str">
        <f>IF(VLOOKUP(E304,'Tables SQL'!$D$5:$H$11,3,FALSE)=0,"",VLOOKUP(E304,'Tables SQL'!$D$5:$H$11,3,FALSE))</f>
        <v>varchar(3)</v>
      </c>
      <c r="H304" s="154" t="str">
        <f>IF(VLOOKUP(E304,'Tables SQL'!$D$5:$H$11,5,FALSE)=0,"",VLOOKUP(E304,'Tables SQL'!$D$5:$H$11,5,FALSE))</f>
        <v>PK</v>
      </c>
      <c r="I304" s="214" t="s">
        <v>1</v>
      </c>
      <c r="J304" s="214"/>
      <c r="K304" s="161" t="s">
        <v>2</v>
      </c>
    </row>
    <row r="305" spans="2:11" ht="14.5" customHeight="1" x14ac:dyDescent="0.2">
      <c r="B305" s="293"/>
      <c r="C305" s="296"/>
      <c r="D305" s="299"/>
      <c r="E305" s="134" t="str">
        <f>'Tables SQL'!$D$6</f>
        <v>StatIssuer</v>
      </c>
      <c r="F305" s="134" t="str">
        <f>IF(VLOOKUP(E305,'Tables SQL'!$D$5:$H$11,2,FALSE)=0,"",VLOOKUP(E305,'Tables SQL'!$D$5:$H$11,2,FALSE))</f>
        <v>9(3).9(5)</v>
      </c>
      <c r="G305" s="134" t="str">
        <f>IF(VLOOKUP(E305,'Tables SQL'!$D$5:$H$11,3,FALSE)=0,"",VLOOKUP(E305,'Tables SQL'!$D$5:$H$11,3,FALSE))</f>
        <v>char(9)</v>
      </c>
      <c r="H305" s="134" t="str">
        <f>IF(VLOOKUP(E305,'Tables SQL'!$D$5:$H$11,5,FALSE)=0,"",VLOOKUP(E305,'Tables SQL'!$D$5:$H$11,5,FALSE))</f>
        <v>PK</v>
      </c>
      <c r="I305" s="141" t="s">
        <v>1</v>
      </c>
      <c r="J305" s="141"/>
      <c r="K305" s="136" t="s">
        <v>158</v>
      </c>
    </row>
    <row r="306" spans="2:11" ht="14.5" customHeight="1" x14ac:dyDescent="0.2">
      <c r="B306" s="293"/>
      <c r="C306" s="296"/>
      <c r="D306" s="299"/>
      <c r="E306" s="155" t="str">
        <f>'Tables SQL'!$D$7</f>
        <v>Domain</v>
      </c>
      <c r="F306" s="155" t="str">
        <f>IF(VLOOKUP(E306,'Tables SQL'!$D$5:$H$11,2,FALSE)=0,"",VLOOKUP(E306,'Tables SQL'!$D$5:$H$11,2,FALSE))</f>
        <v/>
      </c>
      <c r="G306" s="155" t="str">
        <f>IF(VLOOKUP(E306,'Tables SQL'!$D$5:$H$11,3,FALSE)=0,"",VLOOKUP(E306,'Tables SQL'!$D$5:$H$11,3,FALSE))</f>
        <v>varchar(6)</v>
      </c>
      <c r="H306" s="155" t="str">
        <f>IF(VLOOKUP(E306,'Tables SQL'!$D$5:$H$11,5,FALSE)=0,"",VLOOKUP(E306,'Tables SQL'!$D$5:$H$11,5,FALSE))</f>
        <v>PK</v>
      </c>
      <c r="I306" s="215" t="s">
        <v>1</v>
      </c>
      <c r="J306" s="215">
        <v>1</v>
      </c>
      <c r="K306" s="162" t="s">
        <v>646</v>
      </c>
    </row>
    <row r="307" spans="2:11" ht="14.5" customHeight="1" x14ac:dyDescent="0.2">
      <c r="B307" s="293"/>
      <c r="C307" s="296"/>
      <c r="D307" s="299"/>
      <c r="E307" s="134" t="str">
        <f>'Tables SQL'!$D$8</f>
        <v>OpArea</v>
      </c>
      <c r="F307" s="134" t="str">
        <f>IF(VLOOKUP(E307,'Tables SQL'!$D$5:$H$11,2,FALSE)=0,"",VLOOKUP(E307,'Tables SQL'!$D$5:$H$11,2,FALSE))</f>
        <v/>
      </c>
      <c r="G307" s="134" t="str">
        <f>IF(VLOOKUP(E307,'Tables SQL'!$D$5:$H$11,3,FALSE)=0,"",VLOOKUP(E307,'Tables SQL'!$D$5:$H$11,3,FALSE))</f>
        <v>tinyint</v>
      </c>
      <c r="H307" s="134" t="str">
        <f>IF(VLOOKUP(E307,'Tables SQL'!$D$5:$H$11,5,FALSE)=0,"",VLOOKUP(E307,'Tables SQL'!$D$5:$H$11,5,FALSE))</f>
        <v>PK</v>
      </c>
      <c r="I307" s="141" t="s">
        <v>1</v>
      </c>
      <c r="J307" s="141"/>
      <c r="K307" s="163" t="s">
        <v>29</v>
      </c>
    </row>
    <row r="308" spans="2:11" ht="14.5" customHeight="1" x14ac:dyDescent="0.2">
      <c r="B308" s="293"/>
      <c r="C308" s="296"/>
      <c r="D308" s="299"/>
      <c r="E308" s="155" t="str">
        <f>'Tables SQL'!$D$9</f>
        <v>Year</v>
      </c>
      <c r="F308" s="155" t="str">
        <f>IF(VLOOKUP(E308,'Tables SQL'!$D$5:$H$11,2,FALSE)=0,"",VLOOKUP(E308,'Tables SQL'!$D$5:$H$11,2,FALSE))</f>
        <v/>
      </c>
      <c r="G308" s="155" t="str">
        <f>IF(VLOOKUP(E308,'Tables SQL'!$D$5:$H$11,3,FALSE)=0,"",VLOOKUP(E308,'Tables SQL'!$D$5:$H$11,3,FALSE))</f>
        <v>char(4)</v>
      </c>
      <c r="H308" s="155" t="str">
        <f>IF(VLOOKUP(E308,'Tables SQL'!$D$5:$H$11,5,FALSE)=0,"",VLOOKUP(E308,'Tables SQL'!$D$5:$H$11,5,FALSE))</f>
        <v>PK</v>
      </c>
      <c r="I308" s="215" t="s">
        <v>1</v>
      </c>
      <c r="J308" s="215" t="s">
        <v>30</v>
      </c>
      <c r="K308" s="162" t="s">
        <v>178</v>
      </c>
    </row>
    <row r="309" spans="2:11" ht="14.5" customHeight="1" x14ac:dyDescent="0.2">
      <c r="B309" s="293"/>
      <c r="C309" s="296"/>
      <c r="D309" s="299"/>
      <c r="E309" s="134" t="str">
        <f>'Tables SQL'!$D$10</f>
        <v>WeekNum</v>
      </c>
      <c r="F309" s="134" t="str">
        <f>IF(VLOOKUP(E309,'Tables SQL'!$D$5:$H$11,2,FALSE)=0,"",VLOOKUP(E309,'Tables SQL'!$D$5:$H$11,2,FALSE))</f>
        <v/>
      </c>
      <c r="G309" s="134" t="str">
        <f>IF(VLOOKUP(E309,'Tables SQL'!$D$5:$H$11,3,FALSE)=0,"",VLOOKUP(E309,'Tables SQL'!$D$5:$H$11,3,FALSE))</f>
        <v>tinyint</v>
      </c>
      <c r="H309" s="134" t="str">
        <f>IF(VLOOKUP(E309,'Tables SQL'!$D$5:$H$11,5,FALSE)=0,"",VLOOKUP(E309,'Tables SQL'!$D$5:$H$11,5,FALSE))</f>
        <v>PK</v>
      </c>
      <c r="I309" s="141" t="s">
        <v>1</v>
      </c>
      <c r="J309" s="141">
        <v>2</v>
      </c>
      <c r="K309" s="142" t="s">
        <v>717</v>
      </c>
    </row>
    <row r="310" spans="2:11" x14ac:dyDescent="0.2">
      <c r="B310" s="293"/>
      <c r="C310" s="297"/>
      <c r="D310" s="299"/>
      <c r="E310" s="156" t="str">
        <f>'Tables SQL'!$D$11</f>
        <v>PublicationTime</v>
      </c>
      <c r="F310" s="216" t="str">
        <f>IF(VLOOKUP(E310,'Tables SQL'!$D$5:$H$11,2,FALSE)=0,"",VLOOKUP(E310,'Tables SQL'!$D$5:$H$11,2,FALSE))</f>
        <v/>
      </c>
      <c r="G310" s="156" t="str">
        <f>IF(VLOOKUP(E310,'Tables SQL'!$D$5:$H$11,3,FALSE)=0,"",VLOOKUP(E310,'Tables SQL'!$D$5:$H$11,3,FALSE))</f>
        <v>datetime</v>
      </c>
      <c r="H310" s="217" t="str">
        <f>IF(VLOOKUP(E310,'Tables SQL'!$D$5:$H$11,5,FALSE)=0,"",VLOOKUP(E310,'Tables SQL'!$D$5:$H$11,5,FALSE))</f>
        <v>PK</v>
      </c>
      <c r="I310" s="218" t="s">
        <v>1</v>
      </c>
      <c r="J310" s="219"/>
      <c r="K310" s="164" t="s">
        <v>278</v>
      </c>
    </row>
    <row r="311" spans="2:11" x14ac:dyDescent="0.2">
      <c r="B311" s="293"/>
      <c r="C311" s="301"/>
      <c r="D311" s="299"/>
      <c r="E311" s="157" t="str">
        <f>'Tables SQL'!$D$22</f>
        <v>xsi:type</v>
      </c>
      <c r="F311" s="134" t="str">
        <f>IF(VLOOKUP(E311,'Tables SQL'!$D$21:$H$38,2,FALSE)=0,"",VLOOKUP(E311,'Tables SQL'!$D$21:$H$38,2,FALSE))</f>
        <v/>
      </c>
      <c r="G311" s="134" t="str">
        <f>VLOOKUP(E311,'Tables SQL'!$D$21:$H$38,3,FALSE)</f>
        <v>varchar(4)</v>
      </c>
      <c r="H311" s="134" t="str">
        <f>IF(VLOOKUP(E311,'Tables SQL'!$D$21:$H$38,5,FALSE)=0,"",VLOOKUP(E311,'Tables SQL'!$D$21:$H$38,5,FALSE))</f>
        <v>X</v>
      </c>
      <c r="I311" s="141" t="s">
        <v>1</v>
      </c>
      <c r="J311" s="141"/>
      <c r="K311" s="142" t="s">
        <v>650</v>
      </c>
    </row>
    <row r="312" spans="2:11" x14ac:dyDescent="0.2">
      <c r="B312" s="293"/>
      <c r="C312" s="302"/>
      <c r="D312" s="299"/>
      <c r="E312" s="155" t="str">
        <f>'Tables SQL'!$D$23</f>
        <v>Quantity</v>
      </c>
      <c r="F312" s="155" t="str">
        <f>IF(VLOOKUP(E312,'Tables SQL'!$D$21:$H$38,2,FALSE)=0,"",VLOOKUP(E312,'Tables SQL'!$D$21:$H$38,2,FALSE))</f>
        <v/>
      </c>
      <c r="G312" s="155" t="str">
        <f>VLOOKUP(E312,'Tables SQL'!$D$21:$H$38,3,FALSE)</f>
        <v>int</v>
      </c>
      <c r="H312" s="155" t="str">
        <f>IF(VLOOKUP(E312,'Tables SQL'!$D$21:$H$38,5,FALSE)=0,"",VLOOKUP(E312,'Tables SQL'!$D$21:$H$38,5,FALSE))</f>
        <v>X</v>
      </c>
      <c r="I312" s="215" t="s">
        <v>1</v>
      </c>
      <c r="J312" s="215"/>
      <c r="K312" s="162" t="s">
        <v>317</v>
      </c>
    </row>
    <row r="313" spans="2:11" ht="14.5" customHeight="1" x14ac:dyDescent="0.2">
      <c r="B313" s="293"/>
      <c r="C313" s="302"/>
      <c r="D313" s="299"/>
      <c r="E313" s="134" t="str">
        <f>'Tables SQL'!$D$24</f>
        <v>StatNat</v>
      </c>
      <c r="F313" s="134" t="str">
        <f>IF(VLOOKUP(E313,'Tables SQL'!$D$21:$H$38,2,FALSE)=0,"",VLOOKUP(E313,'Tables SQL'!$D$21:$H$38,2,FALSE))</f>
        <v/>
      </c>
      <c r="G313" s="134" t="str">
        <f>VLOOKUP(E313,'Tables SQL'!$D$21:$H$38,3,FALSE)</f>
        <v>varchar(6)</v>
      </c>
      <c r="H313" s="134" t="str">
        <f>IF(VLOOKUP(E313,'Tables SQL'!$D$21:$H$38,5,FALSE)=0,"",VLOOKUP(E313,'Tables SQL'!$D$21:$H$38,5,FALSE))</f>
        <v>X</v>
      </c>
      <c r="I313" s="141" t="s">
        <v>1</v>
      </c>
      <c r="J313" s="141"/>
      <c r="K313" s="142" t="s">
        <v>676</v>
      </c>
    </row>
    <row r="314" spans="2:11" ht="14.5" customHeight="1" x14ac:dyDescent="0.2">
      <c r="B314" s="293"/>
      <c r="C314" s="302"/>
      <c r="D314" s="299"/>
      <c r="E314" s="155" t="str">
        <f>'Tables SQL'!$D$25</f>
        <v>IndCode</v>
      </c>
      <c r="F314" s="155" t="str">
        <f>IF(VLOOKUP(E314,'Tables SQL'!$D$21:$H$38,2,FALSE)=0,"",VLOOKUP(E314,'Tables SQL'!$D$21:$H$38,2,FALSE))</f>
        <v/>
      </c>
      <c r="G314" s="155" t="str">
        <f>VLOOKUP(E314,'Tables SQL'!$D$21:$H$38,3,FALSE)</f>
        <v>varchar(6)</v>
      </c>
      <c r="H314" s="155" t="str">
        <f>IF(VLOOKUP(E314,'Tables SQL'!$D$21:$H$38,5,FALSE)=0,"",VLOOKUP(E314,'Tables SQL'!$D$21:$H$38,5,FALSE))</f>
        <v>X</v>
      </c>
      <c r="I314" s="215" t="s">
        <v>1</v>
      </c>
      <c r="J314" s="215"/>
      <c r="K314" s="162" t="s">
        <v>677</v>
      </c>
    </row>
    <row r="315" spans="2:11" ht="14.5" customHeight="1" x14ac:dyDescent="0.2">
      <c r="B315" s="293"/>
      <c r="C315" s="302"/>
      <c r="D315" s="299"/>
      <c r="E315" s="134" t="str">
        <f>'Tables SQL'!$D$26</f>
        <v>TcId</v>
      </c>
      <c r="F315" s="134" t="str">
        <f>IF(VLOOKUP(E315,'Tables SQL'!$D$21:$H$38,2,FALSE)=0,"",VLOOKUP(E315,'Tables SQL'!$D$21:$H$38,2,FALSE))</f>
        <v>9(3).9(5)</v>
      </c>
      <c r="G315" s="134" t="str">
        <f>VLOOKUP(E315,'Tables SQL'!$D$21:$H$38,3,FALSE)</f>
        <v>char(9)</v>
      </c>
      <c r="H315" s="134" t="str">
        <f>IF(VLOOKUP(E315,'Tables SQL'!$D$21:$H$38,5,FALSE)=0,"",VLOOKUP(E315,'Tables SQL'!$D$21:$H$38,5,FALSE))</f>
        <v/>
      </c>
      <c r="I315" s="141" t="s">
        <v>1</v>
      </c>
      <c r="J315" s="141">
        <v>3</v>
      </c>
      <c r="K315" s="142" t="s">
        <v>157</v>
      </c>
    </row>
    <row r="316" spans="2:11" ht="14.5" customHeight="1" x14ac:dyDescent="0.2">
      <c r="B316" s="293"/>
      <c r="C316" s="302"/>
      <c r="D316" s="299"/>
      <c r="E316" s="155" t="str">
        <f>'Tables SQL'!$D$27</f>
        <v>TspId</v>
      </c>
      <c r="F316" s="155" t="str">
        <f>IF(VLOOKUP(E316,'Tables SQL'!$D$21:$H$38,2,FALSE)=0,"",VLOOKUP(E316,'Tables SQL'!$D$21:$H$38,2,FALSE))</f>
        <v>9(3).9(5)</v>
      </c>
      <c r="G316" s="155" t="str">
        <f>VLOOKUP(E316,'Tables SQL'!$D$21:$H$38,3,FALSE)</f>
        <v>char(9)</v>
      </c>
      <c r="H316" s="155" t="str">
        <f>IF(VLOOKUP(E316,'Tables SQL'!$D$21:$H$38,5,FALSE)=0,"",VLOOKUP(E316,'Tables SQL'!$D$21:$H$38,5,FALSE))</f>
        <v/>
      </c>
      <c r="I316" s="215" t="s">
        <v>1</v>
      </c>
      <c r="J316" s="221"/>
      <c r="K316" s="170" t="s">
        <v>180</v>
      </c>
    </row>
    <row r="317" spans="2:11" ht="14.5" customHeight="1" x14ac:dyDescent="0.2">
      <c r="B317" s="293"/>
      <c r="C317" s="302"/>
      <c r="D317" s="299"/>
      <c r="E317" s="134" t="str">
        <f>'Tables SQL'!$D$28</f>
        <v>TocCvProd</v>
      </c>
      <c r="F317" s="134" t="s">
        <v>159</v>
      </c>
      <c r="G317" s="134" t="str">
        <f>VLOOKUP(E317,'Tables SQL'!$D$21:$H$38,3,FALSE)</f>
        <v>varchar(9)</v>
      </c>
      <c r="H317" s="134" t="str">
        <f>IF(VLOOKUP(E317,'Tables SQL'!$D$21:$H$38,5,FALSE)=0,"",VLOOKUP(E317,'Tables SQL'!$D$21:$H$38,5,FALSE))</f>
        <v/>
      </c>
      <c r="I317" s="141" t="s">
        <v>1</v>
      </c>
      <c r="J317" s="141">
        <v>4</v>
      </c>
      <c r="K317" s="142" t="s">
        <v>156</v>
      </c>
    </row>
    <row r="318" spans="2:11" ht="14.5" customHeight="1" x14ac:dyDescent="0.2">
      <c r="B318" s="293"/>
      <c r="C318" s="302"/>
      <c r="D318" s="299"/>
      <c r="E318" s="155" t="str">
        <f>'Tables SQL'!$D$29</f>
        <v>ObeModel</v>
      </c>
      <c r="F318" s="155"/>
      <c r="G318" s="155" t="str">
        <f>VLOOKUP(E318,'Tables SQL'!$D$21:$H$38,3,FALSE)</f>
        <v>char(11)</v>
      </c>
      <c r="H318" s="155" t="str">
        <f>IF(VLOOKUP(E318,'Tables SQL'!$D$21:$H$38,5,FALSE)=0,"",VLOOKUP(E318,'Tables SQL'!$D$21:$H$38,5,FALSE))</f>
        <v/>
      </c>
      <c r="I318" s="215"/>
      <c r="J318" s="215"/>
      <c r="K318" s="162" t="s">
        <v>238</v>
      </c>
    </row>
    <row r="319" spans="2:11" ht="14.5" customHeight="1" x14ac:dyDescent="0.2">
      <c r="B319" s="293"/>
      <c r="C319" s="302"/>
      <c r="D319" s="299"/>
      <c r="E319" s="134" t="str">
        <f>'Tables SQL'!$D$30</f>
        <v>ObeVersion</v>
      </c>
      <c r="F319" s="134"/>
      <c r="G319" s="134" t="str">
        <f>VLOOKUP(E319,'Tables SQL'!$D$21:$H$38,3,FALSE)</f>
        <v>char(8)</v>
      </c>
      <c r="H319" s="134" t="str">
        <f>IF(VLOOKUP(E319,'Tables SQL'!$D$21:$H$38,5,FALSE)=0,"",VLOOKUP(E319,'Tables SQL'!$D$21:$H$38,5,FALSE))</f>
        <v/>
      </c>
      <c r="I319" s="141"/>
      <c r="J319" s="141"/>
      <c r="K319" s="142" t="s">
        <v>238</v>
      </c>
    </row>
    <row r="320" spans="2:11" ht="14.5" customHeight="1" x14ac:dyDescent="0.2">
      <c r="B320" s="293"/>
      <c r="C320" s="302"/>
      <c r="D320" s="299"/>
      <c r="E320" s="155" t="str">
        <f>'Tables SQL'!$D$31</f>
        <v>TollType</v>
      </c>
      <c r="F320" s="155" t="str">
        <f>IF(VLOOKUP(E320,'Tables SQL'!$D$21:$H$38,2,FALSE)=0,"",VLOOKUP(E320,'Tables SQL'!$D$21:$H$38,2,FALSE))</f>
        <v/>
      </c>
      <c r="G320" s="155" t="str">
        <f>VLOOKUP(E320,'Tables SQL'!$D$21:$H$38,3,FALSE)</f>
        <v>varchar(6)</v>
      </c>
      <c r="H320" s="155" t="str">
        <f>IF(VLOOKUP(E320,'Tables SQL'!$D$21:$H$38,5,FALSE)=0,"",VLOOKUP(E320,'Tables SQL'!$D$21:$H$38,5,FALSE))</f>
        <v/>
      </c>
      <c r="I320" s="215"/>
      <c r="J320" s="215"/>
      <c r="K320" s="162" t="s">
        <v>238</v>
      </c>
    </row>
    <row r="321" spans="2:11" ht="14.5" customHeight="1" x14ac:dyDescent="0.2">
      <c r="B321" s="293"/>
      <c r="C321" s="302"/>
      <c r="D321" s="299"/>
      <c r="E321" s="134" t="str">
        <f>'Tables SQL'!$D$32</f>
        <v>AcqCase</v>
      </c>
      <c r="F321" s="134" t="str">
        <f>IF(VLOOKUP(E321,'Tables SQL'!$D$21:$H$38,2,FALSE)=0,"",VLOOKUP(E321,'Tables SQL'!$D$21:$H$38,2,FALSE))</f>
        <v/>
      </c>
      <c r="G321" s="134" t="str">
        <f>VLOOKUP(E321,'Tables SQL'!$D$21:$H$38,3,FALSE)</f>
        <v>varchar(1)</v>
      </c>
      <c r="H321" s="134" t="str">
        <f>IF(VLOOKUP(E321,'Tables SQL'!$D$21:$H$38,5,FALSE)=0,"",VLOOKUP(E321,'Tables SQL'!$D$21:$H$38,5,FALSE))</f>
        <v/>
      </c>
      <c r="I321" s="141"/>
      <c r="J321" s="141"/>
      <c r="K321" s="142" t="s">
        <v>238</v>
      </c>
    </row>
    <row r="322" spans="2:11" ht="14.5" customHeight="1" thickBot="1" x14ac:dyDescent="0.25">
      <c r="B322" s="294"/>
      <c r="C322" s="303"/>
      <c r="D322" s="300"/>
      <c r="E322" s="158" t="str">
        <f>'Tables SQL'!$D$33</f>
        <v>AcqCodes</v>
      </c>
      <c r="F322" s="158" t="str">
        <f>IF(VLOOKUP(E322,'Tables SQL'!$D$21:$H$38,2,FALSE)=0,"",VLOOKUP(E322,'Tables SQL'!$D$21:$H$38,2,FALSE))</f>
        <v/>
      </c>
      <c r="G322" s="158" t="str">
        <f>VLOOKUP(E322,'Tables SQL'!$D$21:$H$38,3,FALSE)</f>
        <v>char(2)</v>
      </c>
      <c r="H322" s="158" t="str">
        <f>IF(VLOOKUP(E322,'Tables SQL'!$D$21:$H$38,5,FALSE)=0,"",VLOOKUP(E322,'Tables SQL'!$D$21:$H$38,5,FALSE))</f>
        <v/>
      </c>
      <c r="I322" s="220"/>
      <c r="J322" s="220"/>
      <c r="K322" s="167" t="s">
        <v>238</v>
      </c>
    </row>
  </sheetData>
  <sheetProtection sheet="1" objects="1" scenarios="1"/>
  <mergeCells count="65">
    <mergeCell ref="B2:C2"/>
    <mergeCell ref="C4:C10"/>
    <mergeCell ref="C11:C22"/>
    <mergeCell ref="C44:C50"/>
    <mergeCell ref="B4:B22"/>
    <mergeCell ref="B24:B42"/>
    <mergeCell ref="C24:C30"/>
    <mergeCell ref="D4:D22"/>
    <mergeCell ref="B44:B62"/>
    <mergeCell ref="D44:D62"/>
    <mergeCell ref="B64:B82"/>
    <mergeCell ref="D64:D82"/>
    <mergeCell ref="C64:C70"/>
    <mergeCell ref="D24:D42"/>
    <mergeCell ref="C71:C82"/>
    <mergeCell ref="C51:C62"/>
    <mergeCell ref="C31:C42"/>
    <mergeCell ref="D84:D102"/>
    <mergeCell ref="B124:B142"/>
    <mergeCell ref="D124:D142"/>
    <mergeCell ref="B164:B182"/>
    <mergeCell ref="D164:D182"/>
    <mergeCell ref="C84:C90"/>
    <mergeCell ref="C124:C130"/>
    <mergeCell ref="C164:C170"/>
    <mergeCell ref="C171:C182"/>
    <mergeCell ref="C131:C142"/>
    <mergeCell ref="C91:C102"/>
    <mergeCell ref="B84:B102"/>
    <mergeCell ref="B104:B122"/>
    <mergeCell ref="C104:C110"/>
    <mergeCell ref="D104:D122"/>
    <mergeCell ref="C111:C122"/>
    <mergeCell ref="B264:B282"/>
    <mergeCell ref="D264:D282"/>
    <mergeCell ref="C224:C230"/>
    <mergeCell ref="C244:C250"/>
    <mergeCell ref="C264:C270"/>
    <mergeCell ref="C271:C282"/>
    <mergeCell ref="C251:C262"/>
    <mergeCell ref="C231:C242"/>
    <mergeCell ref="B204:B222"/>
    <mergeCell ref="C204:C210"/>
    <mergeCell ref="D204:D222"/>
    <mergeCell ref="C211:C222"/>
    <mergeCell ref="D304:D322"/>
    <mergeCell ref="B304:B322"/>
    <mergeCell ref="C311:C322"/>
    <mergeCell ref="C291:C302"/>
    <mergeCell ref="D284:D302"/>
    <mergeCell ref="C284:C290"/>
    <mergeCell ref="C304:C310"/>
    <mergeCell ref="B284:B302"/>
    <mergeCell ref="B224:B242"/>
    <mergeCell ref="D224:D242"/>
    <mergeCell ref="B244:B262"/>
    <mergeCell ref="D244:D262"/>
    <mergeCell ref="B144:B162"/>
    <mergeCell ref="C144:C150"/>
    <mergeCell ref="D144:D162"/>
    <mergeCell ref="C151:C162"/>
    <mergeCell ref="B184:B202"/>
    <mergeCell ref="C184:C190"/>
    <mergeCell ref="D184:D202"/>
    <mergeCell ref="C191:C202"/>
  </mergeCells>
  <pageMargins left="0.7" right="0.7" top="0.75" bottom="0.75" header="0.3" footer="0.3"/>
  <pageSetup paperSize="9" orientation="portrait" horizontalDpi="0" verticalDpi="0" r:id="rId1"/>
  <ignoredErrors>
    <ignoredError sqref="J16 J56:J57 J259 J279:J282 J299 J8:J9 J48:J49 J68:J69 J88:J89 J228:J229 J128 J168 J248 J268 J288 J308 J28:J29 J36:J38 J6 J26 J46 J66 J86 J226 K7 K47 K27 K67 K87 K127 K167 K227 K247 K267 K287 K307 J206:J209 K20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9973B-37A3-452E-8EF9-822823D7B337}">
  <sheetPr codeName="Feuil3">
    <tabColor rgb="FFFFFF00"/>
  </sheetPr>
  <dimension ref="A1:T341"/>
  <sheetViews>
    <sheetView topLeftCell="A6" zoomScaleNormal="100" workbookViewId="0"/>
  </sheetViews>
  <sheetFormatPr baseColWidth="10" defaultColWidth="11.5" defaultRowHeight="15" x14ac:dyDescent="0.2"/>
  <cols>
    <col min="1" max="1" width="2.83203125" style="5" customWidth="1"/>
    <col min="2" max="2" width="20.83203125" style="5" customWidth="1"/>
    <col min="3" max="3" width="10.5" style="1" customWidth="1"/>
    <col min="4" max="4" width="7.83203125" style="1" customWidth="1"/>
    <col min="5" max="5" width="20.83203125" style="1" customWidth="1"/>
    <col min="6" max="6" width="10.5" style="1" customWidth="1"/>
    <col min="7" max="7" width="7.83203125" style="1" customWidth="1"/>
    <col min="8" max="8" width="20.83203125" style="8" customWidth="1"/>
    <col min="9" max="9" width="10.5" style="1" customWidth="1"/>
    <col min="10" max="10" width="7.83203125" style="5" customWidth="1"/>
    <col min="11" max="11" width="20.83203125" style="5" customWidth="1"/>
    <col min="12" max="20" width="10.5" style="5" customWidth="1"/>
    <col min="21" max="16384" width="11.5" style="5"/>
  </cols>
  <sheetData>
    <row r="1" spans="1:20" ht="14.5" customHeight="1" thickBot="1" x14ac:dyDescent="0.25">
      <c r="A1" s="5" t="s">
        <v>140</v>
      </c>
    </row>
    <row r="2" spans="1:20" ht="14.5" customHeight="1" thickBot="1" x14ac:dyDescent="0.25">
      <c r="B2" s="306" t="s">
        <v>135</v>
      </c>
      <c r="C2" s="307"/>
      <c r="E2" s="306" t="s">
        <v>136</v>
      </c>
      <c r="F2" s="307"/>
      <c r="H2" s="306" t="s">
        <v>134</v>
      </c>
      <c r="I2" s="307"/>
      <c r="K2" s="311" t="s">
        <v>679</v>
      </c>
      <c r="L2" s="312"/>
      <c r="M2" s="312"/>
      <c r="N2" s="312"/>
      <c r="O2" s="312"/>
      <c r="P2" s="312"/>
      <c r="Q2" s="312"/>
      <c r="R2" s="312"/>
      <c r="S2" s="312"/>
      <c r="T2" s="313"/>
    </row>
    <row r="3" spans="1:20" ht="14.5" customHeight="1" thickBot="1" x14ac:dyDescent="0.25">
      <c r="B3" s="7" t="s">
        <v>93</v>
      </c>
      <c r="C3" s="43" t="s">
        <v>175</v>
      </c>
      <c r="D3" s="8"/>
      <c r="E3" s="7" t="s">
        <v>93</v>
      </c>
      <c r="F3" s="43" t="s">
        <v>306</v>
      </c>
      <c r="G3" s="8"/>
      <c r="H3" s="7" t="s">
        <v>93</v>
      </c>
      <c r="I3" s="43" t="s">
        <v>174</v>
      </c>
      <c r="K3" s="7" t="s">
        <v>93</v>
      </c>
      <c r="L3" s="10" t="s">
        <v>306</v>
      </c>
      <c r="M3" s="10" t="s">
        <v>166</v>
      </c>
      <c r="N3" s="10" t="s">
        <v>167</v>
      </c>
      <c r="O3" s="10" t="s">
        <v>168</v>
      </c>
      <c r="P3" s="10" t="s">
        <v>169</v>
      </c>
      <c r="Q3" s="10" t="s">
        <v>170</v>
      </c>
      <c r="R3" s="10" t="s">
        <v>171</v>
      </c>
      <c r="S3" s="10" t="s">
        <v>172</v>
      </c>
      <c r="T3" s="42" t="s">
        <v>173</v>
      </c>
    </row>
    <row r="4" spans="1:20" ht="14.5" customHeight="1" x14ac:dyDescent="0.2">
      <c r="B4" s="308" t="s">
        <v>143</v>
      </c>
      <c r="C4" s="44" t="s">
        <v>8</v>
      </c>
      <c r="E4" s="308" t="s">
        <v>144</v>
      </c>
      <c r="F4" s="44" t="s">
        <v>308</v>
      </c>
      <c r="H4" s="308" t="s">
        <v>145</v>
      </c>
      <c r="I4" s="44" t="s">
        <v>26</v>
      </c>
      <c r="K4" s="308" t="s">
        <v>680</v>
      </c>
      <c r="L4" s="102" t="s">
        <v>308</v>
      </c>
      <c r="M4" s="54">
        <v>0</v>
      </c>
      <c r="N4" s="54">
        <v>0</v>
      </c>
      <c r="O4" s="54">
        <v>0</v>
      </c>
      <c r="P4" s="54">
        <v>0</v>
      </c>
      <c r="Q4" s="54">
        <v>0</v>
      </c>
      <c r="R4" s="54">
        <v>0</v>
      </c>
      <c r="S4" s="54">
        <v>0</v>
      </c>
      <c r="T4" s="55">
        <v>0</v>
      </c>
    </row>
    <row r="5" spans="1:20" ht="14.5" customHeight="1" x14ac:dyDescent="0.2">
      <c r="B5" s="309"/>
      <c r="C5" s="73" t="s">
        <v>708</v>
      </c>
      <c r="E5" s="309"/>
      <c r="F5" s="45" t="s">
        <v>309</v>
      </c>
      <c r="H5" s="309"/>
      <c r="I5" s="45" t="s">
        <v>179</v>
      </c>
      <c r="K5" s="309"/>
      <c r="L5" s="53" t="s">
        <v>309</v>
      </c>
      <c r="M5" s="56">
        <v>0</v>
      </c>
      <c r="N5" s="56">
        <v>0</v>
      </c>
      <c r="O5" s="56">
        <v>0</v>
      </c>
      <c r="P5" s="56">
        <v>1</v>
      </c>
      <c r="Q5" s="56">
        <v>0</v>
      </c>
      <c r="R5" s="56">
        <v>0</v>
      </c>
      <c r="S5" s="56">
        <v>0</v>
      </c>
      <c r="T5" s="57">
        <v>0</v>
      </c>
    </row>
    <row r="6" spans="1:20" ht="14.5" customHeight="1" x14ac:dyDescent="0.2">
      <c r="B6" s="309"/>
      <c r="C6" s="45" t="s">
        <v>7</v>
      </c>
      <c r="E6" s="309"/>
      <c r="F6" s="45" t="s">
        <v>311</v>
      </c>
      <c r="H6" s="309"/>
      <c r="I6" s="45" t="s">
        <v>243</v>
      </c>
      <c r="K6" s="309"/>
      <c r="L6" s="53" t="s">
        <v>311</v>
      </c>
      <c r="M6" s="56">
        <v>0</v>
      </c>
      <c r="N6" s="56">
        <v>0</v>
      </c>
      <c r="O6" s="56">
        <v>0</v>
      </c>
      <c r="P6" s="56">
        <v>1</v>
      </c>
      <c r="Q6" s="56">
        <v>1</v>
      </c>
      <c r="R6" s="56">
        <v>0</v>
      </c>
      <c r="S6" s="56">
        <v>0</v>
      </c>
      <c r="T6" s="57">
        <v>0</v>
      </c>
    </row>
    <row r="7" spans="1:20" ht="14.5" customHeight="1" x14ac:dyDescent="0.2">
      <c r="B7" s="309"/>
      <c r="C7" s="45" t="s">
        <v>9</v>
      </c>
      <c r="E7" s="309"/>
      <c r="F7" s="45" t="s">
        <v>310</v>
      </c>
      <c r="H7" s="309"/>
      <c r="I7" s="45" t="s">
        <v>244</v>
      </c>
      <c r="K7" s="309"/>
      <c r="L7" s="53" t="s">
        <v>310</v>
      </c>
      <c r="M7" s="56">
        <v>1</v>
      </c>
      <c r="N7" s="56">
        <v>1</v>
      </c>
      <c r="O7" s="56">
        <v>1</v>
      </c>
      <c r="P7" s="56">
        <v>0</v>
      </c>
      <c r="Q7" s="56">
        <v>0</v>
      </c>
      <c r="R7" s="56">
        <v>0</v>
      </c>
      <c r="S7" s="56">
        <v>0</v>
      </c>
      <c r="T7" s="57">
        <v>0</v>
      </c>
    </row>
    <row r="8" spans="1:20" ht="14.5" customHeight="1" x14ac:dyDescent="0.2">
      <c r="B8" s="309"/>
      <c r="C8" s="45" t="s">
        <v>10</v>
      </c>
      <c r="E8" s="309"/>
      <c r="F8" s="45" t="s">
        <v>312</v>
      </c>
      <c r="H8" s="309"/>
      <c r="I8" s="45" t="s">
        <v>245</v>
      </c>
      <c r="K8" s="309"/>
      <c r="L8" s="53" t="s">
        <v>312</v>
      </c>
      <c r="M8" s="56">
        <v>1</v>
      </c>
      <c r="N8" s="56">
        <v>1</v>
      </c>
      <c r="O8" s="56">
        <v>1</v>
      </c>
      <c r="P8" s="56">
        <v>1</v>
      </c>
      <c r="Q8" s="56">
        <v>0</v>
      </c>
      <c r="R8" s="56">
        <v>0</v>
      </c>
      <c r="S8" s="56">
        <v>0</v>
      </c>
      <c r="T8" s="57">
        <v>0</v>
      </c>
    </row>
    <row r="9" spans="1:20" ht="14.5" customHeight="1" x14ac:dyDescent="0.2">
      <c r="B9" s="309"/>
      <c r="C9" s="45" t="s">
        <v>11</v>
      </c>
      <c r="D9" s="5"/>
      <c r="E9" s="309"/>
      <c r="F9" s="45" t="s">
        <v>313</v>
      </c>
      <c r="H9" s="309"/>
      <c r="I9" s="45" t="s">
        <v>246</v>
      </c>
      <c r="K9" s="309"/>
      <c r="L9" s="53" t="s">
        <v>313</v>
      </c>
      <c r="M9" s="56">
        <v>1</v>
      </c>
      <c r="N9" s="56">
        <v>1</v>
      </c>
      <c r="O9" s="56">
        <v>1</v>
      </c>
      <c r="P9" s="56">
        <v>1</v>
      </c>
      <c r="Q9" s="56">
        <v>1</v>
      </c>
      <c r="R9" s="56">
        <v>0</v>
      </c>
      <c r="S9" s="56">
        <v>0</v>
      </c>
      <c r="T9" s="57">
        <v>0</v>
      </c>
    </row>
    <row r="10" spans="1:20" ht="14.5" customHeight="1" x14ac:dyDescent="0.2">
      <c r="B10" s="309"/>
      <c r="C10" s="45" t="s">
        <v>12</v>
      </c>
      <c r="E10" s="309"/>
      <c r="F10" s="45" t="s">
        <v>314</v>
      </c>
      <c r="H10" s="309"/>
      <c r="I10" s="45" t="s">
        <v>17</v>
      </c>
      <c r="K10" s="309"/>
      <c r="L10" s="53" t="s">
        <v>314</v>
      </c>
      <c r="M10" s="56">
        <v>1</v>
      </c>
      <c r="N10" s="56">
        <v>1</v>
      </c>
      <c r="O10" s="56">
        <v>1</v>
      </c>
      <c r="P10" s="56">
        <v>1</v>
      </c>
      <c r="Q10" s="56">
        <v>0</v>
      </c>
      <c r="R10" s="56">
        <v>1</v>
      </c>
      <c r="S10" s="56">
        <v>1</v>
      </c>
      <c r="T10" s="57">
        <v>1</v>
      </c>
    </row>
    <row r="11" spans="1:20" ht="14.5" customHeight="1" thickBot="1" x14ac:dyDescent="0.25">
      <c r="B11" s="309"/>
      <c r="C11" s="45" t="s">
        <v>13</v>
      </c>
      <c r="E11" s="310"/>
      <c r="F11" s="46" t="s">
        <v>315</v>
      </c>
      <c r="H11" s="310"/>
      <c r="I11" s="46" t="s">
        <v>5</v>
      </c>
      <c r="K11" s="310"/>
      <c r="L11" s="103" t="s">
        <v>315</v>
      </c>
      <c r="M11" s="58">
        <v>1</v>
      </c>
      <c r="N11" s="58">
        <v>1</v>
      </c>
      <c r="O11" s="58">
        <v>1</v>
      </c>
      <c r="P11" s="58">
        <v>1</v>
      </c>
      <c r="Q11" s="58">
        <v>1</v>
      </c>
      <c r="R11" s="58">
        <v>1</v>
      </c>
      <c r="S11" s="58">
        <v>1</v>
      </c>
      <c r="T11" s="59">
        <v>1</v>
      </c>
    </row>
    <row r="12" spans="1:20" ht="14.5" customHeight="1" x14ac:dyDescent="0.2">
      <c r="B12" s="309"/>
      <c r="C12" s="45" t="s">
        <v>15</v>
      </c>
    </row>
    <row r="13" spans="1:20" ht="14.5" customHeight="1" thickBot="1" x14ac:dyDescent="0.25">
      <c r="B13" s="309"/>
      <c r="C13" s="45" t="s">
        <v>14</v>
      </c>
    </row>
    <row r="14" spans="1:20" ht="14.5" customHeight="1" thickBot="1" x14ac:dyDescent="0.25">
      <c r="B14" s="309"/>
      <c r="C14" s="45" t="s">
        <v>86</v>
      </c>
      <c r="E14" s="306" t="s">
        <v>257</v>
      </c>
      <c r="F14" s="307"/>
      <c r="H14" s="306" t="s">
        <v>130</v>
      </c>
      <c r="I14" s="307"/>
      <c r="K14" s="314" t="s">
        <v>707</v>
      </c>
      <c r="L14" s="315"/>
      <c r="M14" s="315"/>
      <c r="N14" s="315"/>
      <c r="O14" s="315"/>
      <c r="P14" s="316"/>
    </row>
    <row r="15" spans="1:20" ht="14.5" customHeight="1" thickBot="1" x14ac:dyDescent="0.25">
      <c r="B15" s="309"/>
      <c r="C15" s="45" t="s">
        <v>16</v>
      </c>
      <c r="E15" s="7" t="s">
        <v>93</v>
      </c>
      <c r="F15" s="43" t="s">
        <v>173</v>
      </c>
      <c r="H15" s="7" t="s">
        <v>93</v>
      </c>
      <c r="I15" s="43" t="s">
        <v>172</v>
      </c>
      <c r="K15" s="317"/>
      <c r="L15" s="318"/>
      <c r="M15" s="318"/>
      <c r="N15" s="318"/>
      <c r="O15" s="318"/>
      <c r="P15" s="319"/>
    </row>
    <row r="16" spans="1:20" s="1" customFormat="1" ht="14.5" customHeight="1" x14ac:dyDescent="0.2">
      <c r="B16" s="309"/>
      <c r="C16" s="45" t="s">
        <v>263</v>
      </c>
      <c r="E16" s="308" t="s">
        <v>146</v>
      </c>
      <c r="F16" s="44" t="s">
        <v>108</v>
      </c>
      <c r="H16" s="308" t="s">
        <v>147</v>
      </c>
      <c r="I16" s="44" t="s">
        <v>95</v>
      </c>
      <c r="K16" s="317"/>
      <c r="L16" s="318"/>
      <c r="M16" s="318"/>
      <c r="N16" s="318"/>
      <c r="O16" s="318"/>
      <c r="P16" s="319"/>
    </row>
    <row r="17" spans="2:16" s="1" customFormat="1" ht="14.5" customHeight="1" x14ac:dyDescent="0.2">
      <c r="B17" s="309"/>
      <c r="C17" s="45" t="s">
        <v>18</v>
      </c>
      <c r="E17" s="309"/>
      <c r="F17" s="45" t="s">
        <v>109</v>
      </c>
      <c r="H17" s="309"/>
      <c r="I17" s="45" t="s">
        <v>29</v>
      </c>
      <c r="K17" s="317"/>
      <c r="L17" s="318"/>
      <c r="M17" s="318"/>
      <c r="N17" s="318"/>
      <c r="O17" s="318"/>
      <c r="P17" s="319"/>
    </row>
    <row r="18" spans="2:16" s="1" customFormat="1" ht="14.5" customHeight="1" x14ac:dyDescent="0.2">
      <c r="B18" s="309"/>
      <c r="C18" s="45" t="s">
        <v>19</v>
      </c>
      <c r="E18" s="309"/>
      <c r="F18" s="45" t="s">
        <v>110</v>
      </c>
      <c r="H18" s="309"/>
      <c r="I18" s="45" t="s">
        <v>30</v>
      </c>
      <c r="K18" s="317"/>
      <c r="L18" s="318"/>
      <c r="M18" s="318"/>
      <c r="N18" s="318"/>
      <c r="O18" s="318"/>
      <c r="P18" s="319"/>
    </row>
    <row r="19" spans="2:16" s="1" customFormat="1" ht="14.5" customHeight="1" thickBot="1" x14ac:dyDescent="0.25">
      <c r="B19" s="309"/>
      <c r="C19" s="45" t="s">
        <v>20</v>
      </c>
      <c r="E19" s="309"/>
      <c r="F19" s="45" t="s">
        <v>111</v>
      </c>
      <c r="H19" s="310"/>
      <c r="I19" s="46" t="s">
        <v>32</v>
      </c>
      <c r="K19" s="320"/>
      <c r="L19" s="321"/>
      <c r="M19" s="321"/>
      <c r="N19" s="321"/>
      <c r="O19" s="321"/>
      <c r="P19" s="322"/>
    </row>
    <row r="20" spans="2:16" s="1" customFormat="1" ht="14.5" customHeight="1" x14ac:dyDescent="0.2">
      <c r="B20" s="309"/>
      <c r="C20" s="45" t="s">
        <v>21</v>
      </c>
      <c r="E20" s="309"/>
      <c r="F20" s="45" t="s">
        <v>342</v>
      </c>
      <c r="H20" s="8"/>
    </row>
    <row r="21" spans="2:16" s="1" customFormat="1" ht="14.5" customHeight="1" thickBot="1" x14ac:dyDescent="0.25">
      <c r="B21" s="309"/>
      <c r="C21" s="45" t="s">
        <v>22</v>
      </c>
      <c r="E21" s="309"/>
      <c r="F21" s="45" t="s">
        <v>96</v>
      </c>
      <c r="H21" s="8"/>
    </row>
    <row r="22" spans="2:16" s="1" customFormat="1" ht="14.5" customHeight="1" thickBot="1" x14ac:dyDescent="0.25">
      <c r="B22" s="309"/>
      <c r="C22" s="45" t="s">
        <v>23</v>
      </c>
      <c r="E22" s="309"/>
      <c r="F22" s="45" t="s">
        <v>102</v>
      </c>
      <c r="H22" s="306" t="s">
        <v>133</v>
      </c>
      <c r="I22" s="307"/>
    </row>
    <row r="23" spans="2:16" s="1" customFormat="1" ht="14.5" customHeight="1" thickBot="1" x14ac:dyDescent="0.25">
      <c r="B23" s="309"/>
      <c r="C23" s="45" t="s">
        <v>24</v>
      </c>
      <c r="E23" s="309"/>
      <c r="F23" s="45" t="s">
        <v>97</v>
      </c>
      <c r="H23" s="7" t="s">
        <v>93</v>
      </c>
      <c r="I23" s="43" t="s">
        <v>171</v>
      </c>
    </row>
    <row r="24" spans="2:16" s="1" customFormat="1" ht="14.5" customHeight="1" x14ac:dyDescent="0.2">
      <c r="B24" s="309"/>
      <c r="C24" s="45" t="s">
        <v>25</v>
      </c>
      <c r="E24" s="309"/>
      <c r="F24" s="45" t="s">
        <v>98</v>
      </c>
      <c r="H24" s="308" t="s">
        <v>148</v>
      </c>
      <c r="I24" s="44" t="s">
        <v>241</v>
      </c>
    </row>
    <row r="25" spans="2:16" s="1" customFormat="1" ht="14.5" customHeight="1" x14ac:dyDescent="0.2">
      <c r="B25" s="309"/>
      <c r="C25" s="45" t="s">
        <v>264</v>
      </c>
      <c r="E25" s="309"/>
      <c r="F25" s="45" t="s">
        <v>103</v>
      </c>
      <c r="H25" s="309"/>
      <c r="I25" s="45" t="s">
        <v>242</v>
      </c>
    </row>
    <row r="26" spans="2:16" s="1" customFormat="1" ht="14.5" customHeight="1" x14ac:dyDescent="0.2">
      <c r="B26" s="309"/>
      <c r="C26" s="45" t="s">
        <v>265</v>
      </c>
      <c r="E26" s="309"/>
      <c r="F26" s="45" t="s">
        <v>104</v>
      </c>
      <c r="H26" s="309"/>
      <c r="I26" s="254" t="s">
        <v>758</v>
      </c>
    </row>
    <row r="27" spans="2:16" s="1" customFormat="1" ht="14.5" customHeight="1" thickBot="1" x14ac:dyDescent="0.25">
      <c r="B27" s="309"/>
      <c r="C27" s="45" t="s">
        <v>266</v>
      </c>
      <c r="E27" s="309"/>
      <c r="F27" s="45" t="s">
        <v>340</v>
      </c>
      <c r="H27" s="310"/>
      <c r="I27" s="257" t="s">
        <v>764</v>
      </c>
    </row>
    <row r="28" spans="2:16" ht="14.5" customHeight="1" x14ac:dyDescent="0.2">
      <c r="B28" s="309"/>
      <c r="C28" s="45" t="s">
        <v>267</v>
      </c>
      <c r="E28" s="309"/>
      <c r="F28" s="45" t="s">
        <v>99</v>
      </c>
    </row>
    <row r="29" spans="2:16" ht="14.5" customHeight="1" thickBot="1" x14ac:dyDescent="0.25">
      <c r="B29" s="309"/>
      <c r="C29" s="45" t="s">
        <v>268</v>
      </c>
      <c r="E29" s="309"/>
      <c r="F29" s="45" t="s">
        <v>105</v>
      </c>
    </row>
    <row r="30" spans="2:16" ht="14.5" customHeight="1" thickBot="1" x14ac:dyDescent="0.25">
      <c r="B30" s="309"/>
      <c r="C30" s="45" t="s">
        <v>709</v>
      </c>
      <c r="E30" s="309"/>
      <c r="F30" s="45" t="s">
        <v>100</v>
      </c>
      <c r="H30" s="306" t="s">
        <v>131</v>
      </c>
      <c r="I30" s="307"/>
    </row>
    <row r="31" spans="2:16" ht="14.5" customHeight="1" thickBot="1" x14ac:dyDescent="0.25">
      <c r="B31" s="309"/>
      <c r="C31" s="45" t="s">
        <v>269</v>
      </c>
      <c r="E31" s="309"/>
      <c r="F31" s="45" t="s">
        <v>101</v>
      </c>
      <c r="H31" s="7" t="s">
        <v>93</v>
      </c>
      <c r="I31" s="43" t="s">
        <v>161</v>
      </c>
    </row>
    <row r="32" spans="2:16" ht="14.5" customHeight="1" x14ac:dyDescent="0.2">
      <c r="B32" s="309"/>
      <c r="C32" s="45" t="s">
        <v>713</v>
      </c>
      <c r="E32" s="309"/>
      <c r="F32" s="45" t="s">
        <v>106</v>
      </c>
      <c r="H32" s="328" t="s">
        <v>149</v>
      </c>
      <c r="I32" s="44" t="s">
        <v>3</v>
      </c>
    </row>
    <row r="33" spans="2:9" ht="14.5" customHeight="1" thickBot="1" x14ac:dyDescent="0.25">
      <c r="B33" s="309"/>
      <c r="C33" s="45" t="s">
        <v>714</v>
      </c>
      <c r="E33" s="309"/>
      <c r="F33" s="45" t="s">
        <v>107</v>
      </c>
      <c r="H33" s="327"/>
      <c r="I33" s="46" t="s">
        <v>2</v>
      </c>
    </row>
    <row r="34" spans="2:9" ht="14.5" customHeight="1" x14ac:dyDescent="0.2">
      <c r="B34" s="309"/>
      <c r="C34" s="45" t="s">
        <v>715</v>
      </c>
      <c r="E34" s="309"/>
      <c r="F34" s="45" t="s">
        <v>341</v>
      </c>
    </row>
    <row r="35" spans="2:9" ht="14.5" customHeight="1" thickBot="1" x14ac:dyDescent="0.25">
      <c r="B35" s="309"/>
      <c r="C35" s="45" t="s">
        <v>270</v>
      </c>
      <c r="E35" s="309"/>
      <c r="F35" s="45" t="s">
        <v>115</v>
      </c>
    </row>
    <row r="36" spans="2:9" ht="14.5" customHeight="1" thickBot="1" x14ac:dyDescent="0.25">
      <c r="B36" s="309"/>
      <c r="C36" s="45" t="s">
        <v>271</v>
      </c>
      <c r="E36" s="309"/>
      <c r="F36" s="45" t="s">
        <v>112</v>
      </c>
      <c r="H36" s="329" t="s">
        <v>132</v>
      </c>
      <c r="I36" s="307"/>
    </row>
    <row r="37" spans="2:9" ht="14.5" customHeight="1" thickBot="1" x14ac:dyDescent="0.25">
      <c r="B37" s="309"/>
      <c r="C37" s="45" t="s">
        <v>272</v>
      </c>
      <c r="E37" s="309"/>
      <c r="F37" s="45" t="s">
        <v>113</v>
      </c>
      <c r="H37" s="7" t="s">
        <v>93</v>
      </c>
      <c r="I37" s="43" t="s">
        <v>163</v>
      </c>
    </row>
    <row r="38" spans="2:9" ht="14.5" customHeight="1" x14ac:dyDescent="0.2">
      <c r="B38" s="309"/>
      <c r="C38" s="45" t="s">
        <v>249</v>
      </c>
      <c r="E38" s="309"/>
      <c r="F38" s="45" t="s">
        <v>114</v>
      </c>
      <c r="H38" s="323" t="s">
        <v>150</v>
      </c>
      <c r="I38" s="44" t="s">
        <v>90</v>
      </c>
    </row>
    <row r="39" spans="2:9" ht="14.5" customHeight="1" x14ac:dyDescent="0.2">
      <c r="B39" s="309"/>
      <c r="C39" s="45" t="s">
        <v>250</v>
      </c>
      <c r="E39" s="309"/>
      <c r="F39" s="45" t="s">
        <v>343</v>
      </c>
      <c r="H39" s="324"/>
      <c r="I39" s="45" t="s">
        <v>128</v>
      </c>
    </row>
    <row r="40" spans="2:9" ht="14.5" customHeight="1" thickBot="1" x14ac:dyDescent="0.25">
      <c r="B40" s="309"/>
      <c r="C40" s="45" t="s">
        <v>251</v>
      </c>
      <c r="E40" s="309"/>
      <c r="F40" s="45" t="s">
        <v>116</v>
      </c>
      <c r="H40" s="325"/>
      <c r="I40" s="46" t="s">
        <v>129</v>
      </c>
    </row>
    <row r="41" spans="2:9" ht="14.5" customHeight="1" x14ac:dyDescent="0.2">
      <c r="B41" s="309"/>
      <c r="C41" s="45" t="s">
        <v>252</v>
      </c>
      <c r="E41" s="309"/>
      <c r="F41" s="45" t="s">
        <v>117</v>
      </c>
      <c r="H41" s="5"/>
    </row>
    <row r="42" spans="2:9" ht="14.5" customHeight="1" thickBot="1" x14ac:dyDescent="0.25">
      <c r="B42" s="309"/>
      <c r="C42" s="45" t="s">
        <v>253</v>
      </c>
      <c r="E42" s="309"/>
      <c r="F42" s="45" t="s">
        <v>118</v>
      </c>
    </row>
    <row r="43" spans="2:9" ht="14.5" customHeight="1" thickBot="1" x14ac:dyDescent="0.25">
      <c r="B43" s="309"/>
      <c r="C43" s="45" t="s">
        <v>83</v>
      </c>
      <c r="E43" s="309"/>
      <c r="F43" s="45" t="s">
        <v>119</v>
      </c>
      <c r="H43" s="306" t="s">
        <v>336</v>
      </c>
      <c r="I43" s="307"/>
    </row>
    <row r="44" spans="2:9" ht="14.5" customHeight="1" thickBot="1" x14ac:dyDescent="0.25">
      <c r="B44" s="309"/>
      <c r="C44" s="45" t="s">
        <v>84</v>
      </c>
      <c r="E44" s="309"/>
      <c r="F44" s="45" t="s">
        <v>344</v>
      </c>
      <c r="H44" s="7" t="s">
        <v>93</v>
      </c>
      <c r="I44" s="43" t="s">
        <v>335</v>
      </c>
    </row>
    <row r="45" spans="2:9" ht="14.5" customHeight="1" x14ac:dyDescent="0.2">
      <c r="B45" s="309"/>
      <c r="C45" s="45" t="s">
        <v>85</v>
      </c>
      <c r="E45" s="309"/>
      <c r="F45" s="255" t="s">
        <v>757</v>
      </c>
      <c r="H45" s="326" t="s">
        <v>338</v>
      </c>
      <c r="I45" s="44" t="s">
        <v>29</v>
      </c>
    </row>
    <row r="46" spans="2:9" ht="14.5" customHeight="1" thickBot="1" x14ac:dyDescent="0.25">
      <c r="B46" s="309"/>
      <c r="C46" s="45" t="s">
        <v>75</v>
      </c>
      <c r="E46" s="309"/>
      <c r="F46" s="255">
        <v>81</v>
      </c>
      <c r="H46" s="327"/>
      <c r="I46" s="46" t="s">
        <v>30</v>
      </c>
    </row>
    <row r="47" spans="2:9" ht="14.5" customHeight="1" x14ac:dyDescent="0.2">
      <c r="B47" s="309"/>
      <c r="C47" s="45" t="s">
        <v>76</v>
      </c>
      <c r="E47" s="309"/>
      <c r="F47" s="255">
        <v>85</v>
      </c>
    </row>
    <row r="48" spans="2:9" ht="14.5" customHeight="1" x14ac:dyDescent="0.2">
      <c r="B48" s="309"/>
      <c r="C48" s="45" t="s">
        <v>77</v>
      </c>
      <c r="E48" s="309"/>
      <c r="F48" s="255">
        <v>87</v>
      </c>
    </row>
    <row r="49" spans="2:6" ht="14.5" customHeight="1" x14ac:dyDescent="0.2">
      <c r="B49" s="309"/>
      <c r="C49" s="45" t="s">
        <v>78</v>
      </c>
      <c r="E49" s="309"/>
      <c r="F49" s="255">
        <v>88</v>
      </c>
    </row>
    <row r="50" spans="2:6" ht="14.5" customHeight="1" x14ac:dyDescent="0.2">
      <c r="B50" s="309"/>
      <c r="C50" s="45" t="s">
        <v>79</v>
      </c>
      <c r="E50" s="309"/>
      <c r="F50" s="255" t="s">
        <v>759</v>
      </c>
    </row>
    <row r="51" spans="2:6" ht="14.5" customHeight="1" x14ac:dyDescent="0.2">
      <c r="B51" s="309"/>
      <c r="C51" s="45" t="s">
        <v>80</v>
      </c>
      <c r="E51" s="309"/>
      <c r="F51" s="255" t="s">
        <v>762</v>
      </c>
    </row>
    <row r="52" spans="2:6" ht="14.5" customHeight="1" x14ac:dyDescent="0.2">
      <c r="B52" s="309"/>
      <c r="C52" s="45" t="s">
        <v>81</v>
      </c>
      <c r="E52" s="309"/>
      <c r="F52" s="255">
        <v>97</v>
      </c>
    </row>
    <row r="53" spans="2:6" ht="14.5" customHeight="1" x14ac:dyDescent="0.2">
      <c r="B53" s="309"/>
      <c r="C53" s="45" t="s">
        <v>82</v>
      </c>
      <c r="E53" s="309"/>
      <c r="F53" s="255">
        <v>98</v>
      </c>
    </row>
    <row r="54" spans="2:6" ht="14.5" customHeight="1" thickBot="1" x14ac:dyDescent="0.25">
      <c r="B54" s="309"/>
      <c r="C54" s="45" t="s">
        <v>34</v>
      </c>
      <c r="E54" s="310"/>
      <c r="F54" s="91" t="s">
        <v>255</v>
      </c>
    </row>
    <row r="55" spans="2:6" ht="14.5" customHeight="1" x14ac:dyDescent="0.2">
      <c r="B55" s="309"/>
      <c r="C55" s="45" t="s">
        <v>35</v>
      </c>
    </row>
    <row r="56" spans="2:6" ht="14.5" customHeight="1" x14ac:dyDescent="0.2">
      <c r="B56" s="309"/>
      <c r="C56" s="45" t="s">
        <v>36</v>
      </c>
    </row>
    <row r="57" spans="2:6" ht="14.5" customHeight="1" x14ac:dyDescent="0.2">
      <c r="B57" s="309"/>
      <c r="C57" s="45" t="s">
        <v>37</v>
      </c>
    </row>
    <row r="58" spans="2:6" ht="14.5" customHeight="1" x14ac:dyDescent="0.2">
      <c r="B58" s="309"/>
      <c r="C58" s="45" t="s">
        <v>38</v>
      </c>
    </row>
    <row r="59" spans="2:6" ht="14.5" customHeight="1" x14ac:dyDescent="0.2">
      <c r="B59" s="309"/>
      <c r="C59" s="45" t="s">
        <v>39</v>
      </c>
    </row>
    <row r="60" spans="2:6" ht="14.5" customHeight="1" x14ac:dyDescent="0.2">
      <c r="B60" s="309"/>
      <c r="C60" s="45" t="s">
        <v>40</v>
      </c>
    </row>
    <row r="61" spans="2:6" ht="14.5" customHeight="1" x14ac:dyDescent="0.2">
      <c r="B61" s="309"/>
      <c r="C61" s="45" t="s">
        <v>41</v>
      </c>
    </row>
    <row r="62" spans="2:6" ht="14.5" customHeight="1" x14ac:dyDescent="0.2">
      <c r="B62" s="309"/>
      <c r="C62" s="45" t="s">
        <v>42</v>
      </c>
    </row>
    <row r="63" spans="2:6" ht="14.5" customHeight="1" x14ac:dyDescent="0.2">
      <c r="B63" s="309"/>
      <c r="C63" s="45" t="s">
        <v>43</v>
      </c>
    </row>
    <row r="64" spans="2:6" ht="14.5" customHeight="1" x14ac:dyDescent="0.2">
      <c r="B64" s="309"/>
      <c r="C64" s="45" t="s">
        <v>44</v>
      </c>
    </row>
    <row r="65" spans="2:3" ht="14.5" customHeight="1" x14ac:dyDescent="0.2">
      <c r="B65" s="309"/>
      <c r="C65" s="45" t="s">
        <v>45</v>
      </c>
    </row>
    <row r="66" spans="2:3" ht="14.5" customHeight="1" x14ac:dyDescent="0.2">
      <c r="B66" s="309"/>
      <c r="C66" s="45" t="s">
        <v>46</v>
      </c>
    </row>
    <row r="67" spans="2:3" ht="14.5" customHeight="1" x14ac:dyDescent="0.2">
      <c r="B67" s="309"/>
      <c r="C67" s="45" t="s">
        <v>47</v>
      </c>
    </row>
    <row r="68" spans="2:3" ht="14.5" customHeight="1" x14ac:dyDescent="0.2">
      <c r="B68" s="309"/>
      <c r="C68" s="45" t="s">
        <v>48</v>
      </c>
    </row>
    <row r="69" spans="2:3" ht="14.5" customHeight="1" x14ac:dyDescent="0.2">
      <c r="B69" s="309"/>
      <c r="C69" s="45" t="s">
        <v>49</v>
      </c>
    </row>
    <row r="70" spans="2:3" ht="14.5" customHeight="1" x14ac:dyDescent="0.2">
      <c r="B70" s="309"/>
      <c r="C70" s="45" t="s">
        <v>33</v>
      </c>
    </row>
    <row r="71" spans="2:3" ht="14.5" customHeight="1" x14ac:dyDescent="0.2">
      <c r="B71" s="309"/>
      <c r="C71" s="45" t="s">
        <v>50</v>
      </c>
    </row>
    <row r="72" spans="2:3" ht="14.5" customHeight="1" x14ac:dyDescent="0.2">
      <c r="B72" s="309"/>
      <c r="C72" s="45" t="s">
        <v>51</v>
      </c>
    </row>
    <row r="73" spans="2:3" ht="14.5" customHeight="1" x14ac:dyDescent="0.2">
      <c r="B73" s="309"/>
      <c r="C73" s="45" t="s">
        <v>52</v>
      </c>
    </row>
    <row r="74" spans="2:3" ht="14.5" customHeight="1" x14ac:dyDescent="0.2">
      <c r="B74" s="309"/>
      <c r="C74" s="45" t="s">
        <v>53</v>
      </c>
    </row>
    <row r="75" spans="2:3" ht="14.5" customHeight="1" x14ac:dyDescent="0.2">
      <c r="B75" s="309"/>
      <c r="C75" s="45" t="s">
        <v>54</v>
      </c>
    </row>
    <row r="76" spans="2:3" ht="14.5" customHeight="1" x14ac:dyDescent="0.2">
      <c r="B76" s="309"/>
      <c r="C76" s="45" t="s">
        <v>55</v>
      </c>
    </row>
    <row r="77" spans="2:3" ht="14.5" customHeight="1" x14ac:dyDescent="0.2">
      <c r="B77" s="309"/>
      <c r="C77" s="45" t="s">
        <v>56</v>
      </c>
    </row>
    <row r="78" spans="2:3" ht="14.5" customHeight="1" x14ac:dyDescent="0.2">
      <c r="B78" s="309"/>
      <c r="C78" s="45" t="s">
        <v>57</v>
      </c>
    </row>
    <row r="79" spans="2:3" ht="14.5" customHeight="1" x14ac:dyDescent="0.2">
      <c r="B79" s="309"/>
      <c r="C79" s="45" t="s">
        <v>58</v>
      </c>
    </row>
    <row r="80" spans="2:3" ht="14.5" customHeight="1" x14ac:dyDescent="0.2">
      <c r="B80" s="309"/>
      <c r="C80" s="45" t="s">
        <v>59</v>
      </c>
    </row>
    <row r="81" spans="2:3" ht="14.5" customHeight="1" x14ac:dyDescent="0.2">
      <c r="B81" s="309"/>
      <c r="C81" s="45" t="s">
        <v>60</v>
      </c>
    </row>
    <row r="82" spans="2:3" ht="14.5" customHeight="1" x14ac:dyDescent="0.2">
      <c r="B82" s="309"/>
      <c r="C82" s="45" t="s">
        <v>61</v>
      </c>
    </row>
    <row r="83" spans="2:3" ht="14.5" customHeight="1" x14ac:dyDescent="0.2">
      <c r="B83" s="309"/>
      <c r="C83" s="45" t="s">
        <v>62</v>
      </c>
    </row>
    <row r="84" spans="2:3" ht="14.5" customHeight="1" x14ac:dyDescent="0.2">
      <c r="B84" s="309"/>
      <c r="C84" s="45" t="s">
        <v>63</v>
      </c>
    </row>
    <row r="85" spans="2:3" ht="14.5" customHeight="1" x14ac:dyDescent="0.2">
      <c r="B85" s="309"/>
      <c r="C85" s="45" t="s">
        <v>64</v>
      </c>
    </row>
    <row r="86" spans="2:3" ht="14.5" customHeight="1" x14ac:dyDescent="0.2">
      <c r="B86" s="309"/>
      <c r="C86" s="45" t="s">
        <v>65</v>
      </c>
    </row>
    <row r="87" spans="2:3" ht="14.5" customHeight="1" x14ac:dyDescent="0.2">
      <c r="B87" s="309"/>
      <c r="C87" s="45" t="s">
        <v>66</v>
      </c>
    </row>
    <row r="88" spans="2:3" x14ac:dyDescent="0.2">
      <c r="B88" s="309"/>
      <c r="C88" s="45" t="s">
        <v>67</v>
      </c>
    </row>
    <row r="89" spans="2:3" x14ac:dyDescent="0.2">
      <c r="B89" s="309"/>
      <c r="C89" s="45" t="s">
        <v>68</v>
      </c>
    </row>
    <row r="90" spans="2:3" x14ac:dyDescent="0.2">
      <c r="B90" s="309"/>
      <c r="C90" s="45" t="s">
        <v>69</v>
      </c>
    </row>
    <row r="91" spans="2:3" x14ac:dyDescent="0.2">
      <c r="B91" s="309"/>
      <c r="C91" s="45" t="s">
        <v>70</v>
      </c>
    </row>
    <row r="92" spans="2:3" x14ac:dyDescent="0.2">
      <c r="B92" s="309"/>
      <c r="C92" s="45" t="s">
        <v>71</v>
      </c>
    </row>
    <row r="93" spans="2:3" x14ac:dyDescent="0.2">
      <c r="B93" s="309"/>
      <c r="C93" s="45" t="s">
        <v>72</v>
      </c>
    </row>
    <row r="94" spans="2:3" x14ac:dyDescent="0.2">
      <c r="B94" s="309"/>
      <c r="C94" s="45" t="s">
        <v>73</v>
      </c>
    </row>
    <row r="95" spans="2:3" x14ac:dyDescent="0.2">
      <c r="B95" s="309"/>
      <c r="C95" s="45" t="s">
        <v>74</v>
      </c>
    </row>
    <row r="96" spans="2:3" x14ac:dyDescent="0.2">
      <c r="B96" s="309"/>
      <c r="C96" s="122" t="s">
        <v>345</v>
      </c>
    </row>
    <row r="97" spans="2:3" x14ac:dyDescent="0.2">
      <c r="B97" s="309"/>
      <c r="C97" s="122" t="s">
        <v>346</v>
      </c>
    </row>
    <row r="98" spans="2:3" x14ac:dyDescent="0.2">
      <c r="B98" s="309"/>
      <c r="C98" s="122" t="s">
        <v>347</v>
      </c>
    </row>
    <row r="99" spans="2:3" x14ac:dyDescent="0.2">
      <c r="B99" s="309"/>
      <c r="C99" s="122" t="s">
        <v>348</v>
      </c>
    </row>
    <row r="100" spans="2:3" x14ac:dyDescent="0.2">
      <c r="B100" s="309"/>
      <c r="C100" s="122" t="s">
        <v>349</v>
      </c>
    </row>
    <row r="101" spans="2:3" x14ac:dyDescent="0.2">
      <c r="B101" s="309"/>
      <c r="C101" s="122" t="s">
        <v>350</v>
      </c>
    </row>
    <row r="102" spans="2:3" x14ac:dyDescent="0.2">
      <c r="B102" s="309"/>
      <c r="C102" s="122" t="s">
        <v>351</v>
      </c>
    </row>
    <row r="103" spans="2:3" x14ac:dyDescent="0.2">
      <c r="B103" s="309"/>
      <c r="C103" s="122" t="s">
        <v>352</v>
      </c>
    </row>
    <row r="104" spans="2:3" x14ac:dyDescent="0.2">
      <c r="B104" s="309"/>
      <c r="C104" s="122" t="s">
        <v>353</v>
      </c>
    </row>
    <row r="105" spans="2:3" x14ac:dyDescent="0.2">
      <c r="B105" s="309"/>
      <c r="C105" s="122" t="s">
        <v>354</v>
      </c>
    </row>
    <row r="106" spans="2:3" x14ac:dyDescent="0.2">
      <c r="B106" s="309"/>
      <c r="C106" s="122" t="s">
        <v>355</v>
      </c>
    </row>
    <row r="107" spans="2:3" x14ac:dyDescent="0.2">
      <c r="B107" s="309"/>
      <c r="C107" s="122" t="s">
        <v>356</v>
      </c>
    </row>
    <row r="108" spans="2:3" x14ac:dyDescent="0.2">
      <c r="B108" s="309"/>
      <c r="C108" s="122" t="s">
        <v>357</v>
      </c>
    </row>
    <row r="109" spans="2:3" x14ac:dyDescent="0.2">
      <c r="B109" s="309"/>
      <c r="C109" s="122" t="s">
        <v>358</v>
      </c>
    </row>
    <row r="110" spans="2:3" x14ac:dyDescent="0.2">
      <c r="B110" s="309"/>
      <c r="C110" s="122" t="s">
        <v>359</v>
      </c>
    </row>
    <row r="111" spans="2:3" x14ac:dyDescent="0.2">
      <c r="B111" s="309"/>
      <c r="C111" s="122" t="s">
        <v>360</v>
      </c>
    </row>
    <row r="112" spans="2:3" x14ac:dyDescent="0.2">
      <c r="B112" s="309"/>
      <c r="C112" s="122" t="s">
        <v>361</v>
      </c>
    </row>
    <row r="113" spans="2:3" x14ac:dyDescent="0.2">
      <c r="B113" s="309"/>
      <c r="C113" s="122" t="s">
        <v>362</v>
      </c>
    </row>
    <row r="114" spans="2:3" x14ac:dyDescent="0.2">
      <c r="B114" s="309"/>
      <c r="C114" s="122" t="s">
        <v>363</v>
      </c>
    </row>
    <row r="115" spans="2:3" x14ac:dyDescent="0.2">
      <c r="B115" s="309"/>
      <c r="C115" s="122" t="s">
        <v>364</v>
      </c>
    </row>
    <row r="116" spans="2:3" x14ac:dyDescent="0.2">
      <c r="B116" s="309"/>
      <c r="C116" s="122" t="s">
        <v>365</v>
      </c>
    </row>
    <row r="117" spans="2:3" x14ac:dyDescent="0.2">
      <c r="B117" s="309"/>
      <c r="C117" s="122" t="s">
        <v>366</v>
      </c>
    </row>
    <row r="118" spans="2:3" x14ac:dyDescent="0.2">
      <c r="B118" s="309"/>
      <c r="C118" s="122" t="s">
        <v>367</v>
      </c>
    </row>
    <row r="119" spans="2:3" x14ac:dyDescent="0.2">
      <c r="B119" s="309"/>
      <c r="C119" s="122" t="s">
        <v>368</v>
      </c>
    </row>
    <row r="120" spans="2:3" x14ac:dyDescent="0.2">
      <c r="B120" s="309"/>
      <c r="C120" s="122" t="s">
        <v>369</v>
      </c>
    </row>
    <row r="121" spans="2:3" x14ac:dyDescent="0.2">
      <c r="B121" s="309"/>
      <c r="C121" s="122" t="s">
        <v>370</v>
      </c>
    </row>
    <row r="122" spans="2:3" x14ac:dyDescent="0.2">
      <c r="B122" s="309"/>
      <c r="C122" s="122" t="s">
        <v>371</v>
      </c>
    </row>
    <row r="123" spans="2:3" x14ac:dyDescent="0.2">
      <c r="B123" s="309"/>
      <c r="C123" s="122" t="s">
        <v>372</v>
      </c>
    </row>
    <row r="124" spans="2:3" x14ac:dyDescent="0.2">
      <c r="B124" s="309"/>
      <c r="C124" s="122" t="s">
        <v>373</v>
      </c>
    </row>
    <row r="125" spans="2:3" x14ac:dyDescent="0.2">
      <c r="B125" s="309"/>
      <c r="C125" s="122" t="s">
        <v>374</v>
      </c>
    </row>
    <row r="126" spans="2:3" x14ac:dyDescent="0.2">
      <c r="B126" s="309"/>
      <c r="C126" s="122" t="s">
        <v>375</v>
      </c>
    </row>
    <row r="127" spans="2:3" x14ac:dyDescent="0.2">
      <c r="B127" s="309"/>
      <c r="C127" s="122" t="s">
        <v>376</v>
      </c>
    </row>
    <row r="128" spans="2:3" x14ac:dyDescent="0.2">
      <c r="B128" s="309"/>
      <c r="C128" s="122" t="s">
        <v>377</v>
      </c>
    </row>
    <row r="129" spans="2:3" x14ac:dyDescent="0.2">
      <c r="B129" s="309"/>
      <c r="C129" s="122" t="s">
        <v>378</v>
      </c>
    </row>
    <row r="130" spans="2:3" x14ac:dyDescent="0.2">
      <c r="B130" s="309"/>
      <c r="C130" s="122" t="s">
        <v>379</v>
      </c>
    </row>
    <row r="131" spans="2:3" x14ac:dyDescent="0.2">
      <c r="B131" s="309"/>
      <c r="C131" s="122" t="s">
        <v>380</v>
      </c>
    </row>
    <row r="132" spans="2:3" x14ac:dyDescent="0.2">
      <c r="B132" s="309"/>
      <c r="C132" s="122" t="s">
        <v>381</v>
      </c>
    </row>
    <row r="133" spans="2:3" x14ac:dyDescent="0.2">
      <c r="B133" s="309"/>
      <c r="C133" s="122" t="s">
        <v>382</v>
      </c>
    </row>
    <row r="134" spans="2:3" x14ac:dyDescent="0.2">
      <c r="B134" s="309"/>
      <c r="C134" s="122" t="s">
        <v>383</v>
      </c>
    </row>
    <row r="135" spans="2:3" x14ac:dyDescent="0.2">
      <c r="B135" s="309"/>
      <c r="C135" s="122" t="s">
        <v>384</v>
      </c>
    </row>
    <row r="136" spans="2:3" x14ac:dyDescent="0.2">
      <c r="B136" s="309"/>
      <c r="C136" s="122" t="s">
        <v>385</v>
      </c>
    </row>
    <row r="137" spans="2:3" x14ac:dyDescent="0.2">
      <c r="B137" s="309"/>
      <c r="C137" s="122" t="s">
        <v>386</v>
      </c>
    </row>
    <row r="138" spans="2:3" x14ac:dyDescent="0.2">
      <c r="B138" s="309"/>
      <c r="C138" s="122" t="s">
        <v>387</v>
      </c>
    </row>
    <row r="139" spans="2:3" x14ac:dyDescent="0.2">
      <c r="B139" s="309"/>
      <c r="C139" s="122" t="s">
        <v>388</v>
      </c>
    </row>
    <row r="140" spans="2:3" x14ac:dyDescent="0.2">
      <c r="B140" s="309"/>
      <c r="C140" s="122" t="s">
        <v>389</v>
      </c>
    </row>
    <row r="141" spans="2:3" x14ac:dyDescent="0.2">
      <c r="B141" s="309"/>
      <c r="C141" s="122" t="s">
        <v>390</v>
      </c>
    </row>
    <row r="142" spans="2:3" x14ac:dyDescent="0.2">
      <c r="B142" s="309"/>
      <c r="C142" s="122" t="s">
        <v>391</v>
      </c>
    </row>
    <row r="143" spans="2:3" x14ac:dyDescent="0.2">
      <c r="B143" s="309"/>
      <c r="C143" s="122" t="s">
        <v>392</v>
      </c>
    </row>
    <row r="144" spans="2:3" x14ac:dyDescent="0.2">
      <c r="B144" s="309"/>
      <c r="C144" s="122" t="s">
        <v>393</v>
      </c>
    </row>
    <row r="145" spans="2:3" x14ac:dyDescent="0.2">
      <c r="B145" s="309"/>
      <c r="C145" s="122" t="s">
        <v>394</v>
      </c>
    </row>
    <row r="146" spans="2:3" x14ac:dyDescent="0.2">
      <c r="B146" s="309"/>
      <c r="C146" s="122" t="s">
        <v>395</v>
      </c>
    </row>
    <row r="147" spans="2:3" x14ac:dyDescent="0.2">
      <c r="B147" s="309"/>
      <c r="C147" s="122" t="s">
        <v>396</v>
      </c>
    </row>
    <row r="148" spans="2:3" x14ac:dyDescent="0.2">
      <c r="B148" s="309"/>
      <c r="C148" s="122" t="s">
        <v>397</v>
      </c>
    </row>
    <row r="149" spans="2:3" x14ac:dyDescent="0.2">
      <c r="B149" s="309"/>
      <c r="C149" s="122" t="s">
        <v>398</v>
      </c>
    </row>
    <row r="150" spans="2:3" x14ac:dyDescent="0.2">
      <c r="B150" s="309"/>
      <c r="C150" s="122" t="s">
        <v>399</v>
      </c>
    </row>
    <row r="151" spans="2:3" x14ac:dyDescent="0.2">
      <c r="B151" s="309"/>
      <c r="C151" s="122" t="s">
        <v>400</v>
      </c>
    </row>
    <row r="152" spans="2:3" x14ac:dyDescent="0.2">
      <c r="B152" s="309"/>
      <c r="C152" s="122" t="s">
        <v>401</v>
      </c>
    </row>
    <row r="153" spans="2:3" x14ac:dyDescent="0.2">
      <c r="B153" s="309"/>
      <c r="C153" s="122" t="s">
        <v>402</v>
      </c>
    </row>
    <row r="154" spans="2:3" x14ac:dyDescent="0.2">
      <c r="B154" s="309"/>
      <c r="C154" s="122" t="s">
        <v>403</v>
      </c>
    </row>
    <row r="155" spans="2:3" x14ac:dyDescent="0.2">
      <c r="B155" s="309"/>
      <c r="C155" s="122" t="s">
        <v>404</v>
      </c>
    </row>
    <row r="156" spans="2:3" x14ac:dyDescent="0.2">
      <c r="B156" s="309"/>
      <c r="C156" s="122" t="s">
        <v>405</v>
      </c>
    </row>
    <row r="157" spans="2:3" x14ac:dyDescent="0.2">
      <c r="B157" s="309"/>
      <c r="C157" s="122" t="s">
        <v>406</v>
      </c>
    </row>
    <row r="158" spans="2:3" x14ac:dyDescent="0.2">
      <c r="B158" s="309"/>
      <c r="C158" s="122" t="s">
        <v>407</v>
      </c>
    </row>
    <row r="159" spans="2:3" x14ac:dyDescent="0.2">
      <c r="B159" s="309"/>
      <c r="C159" s="122" t="s">
        <v>408</v>
      </c>
    </row>
    <row r="160" spans="2:3" x14ac:dyDescent="0.2">
      <c r="B160" s="309"/>
      <c r="C160" s="122" t="s">
        <v>409</v>
      </c>
    </row>
    <row r="161" spans="2:3" x14ac:dyDescent="0.2">
      <c r="B161" s="309"/>
      <c r="C161" s="122" t="s">
        <v>410</v>
      </c>
    </row>
    <row r="162" spans="2:3" x14ac:dyDescent="0.2">
      <c r="B162" s="309"/>
      <c r="C162" s="122" t="s">
        <v>411</v>
      </c>
    </row>
    <row r="163" spans="2:3" x14ac:dyDescent="0.2">
      <c r="B163" s="309"/>
      <c r="C163" s="122" t="s">
        <v>412</v>
      </c>
    </row>
    <row r="164" spans="2:3" x14ac:dyDescent="0.2">
      <c r="B164" s="309"/>
      <c r="C164" s="122" t="s">
        <v>413</v>
      </c>
    </row>
    <row r="165" spans="2:3" x14ac:dyDescent="0.2">
      <c r="B165" s="309"/>
      <c r="C165" s="122" t="s">
        <v>414</v>
      </c>
    </row>
    <row r="166" spans="2:3" x14ac:dyDescent="0.2">
      <c r="B166" s="309"/>
      <c r="C166" s="122" t="s">
        <v>415</v>
      </c>
    </row>
    <row r="167" spans="2:3" x14ac:dyDescent="0.2">
      <c r="B167" s="309"/>
      <c r="C167" s="122" t="s">
        <v>416</v>
      </c>
    </row>
    <row r="168" spans="2:3" x14ac:dyDescent="0.2">
      <c r="B168" s="309"/>
      <c r="C168" s="122" t="s">
        <v>417</v>
      </c>
    </row>
    <row r="169" spans="2:3" x14ac:dyDescent="0.2">
      <c r="B169" s="309"/>
      <c r="C169" s="122" t="s">
        <v>418</v>
      </c>
    </row>
    <row r="170" spans="2:3" x14ac:dyDescent="0.2">
      <c r="B170" s="309"/>
      <c r="C170" s="122" t="s">
        <v>419</v>
      </c>
    </row>
    <row r="171" spans="2:3" x14ac:dyDescent="0.2">
      <c r="B171" s="309"/>
      <c r="C171" s="122" t="s">
        <v>420</v>
      </c>
    </row>
    <row r="172" spans="2:3" x14ac:dyDescent="0.2">
      <c r="B172" s="309"/>
      <c r="C172" s="122" t="s">
        <v>421</v>
      </c>
    </row>
    <row r="173" spans="2:3" x14ac:dyDescent="0.2">
      <c r="B173" s="309"/>
      <c r="C173" s="122" t="s">
        <v>422</v>
      </c>
    </row>
    <row r="174" spans="2:3" x14ac:dyDescent="0.2">
      <c r="B174" s="309"/>
      <c r="C174" s="122" t="s">
        <v>423</v>
      </c>
    </row>
    <row r="175" spans="2:3" x14ac:dyDescent="0.2">
      <c r="B175" s="309"/>
      <c r="C175" s="122" t="s">
        <v>424</v>
      </c>
    </row>
    <row r="176" spans="2:3" x14ac:dyDescent="0.2">
      <c r="B176" s="309"/>
      <c r="C176" s="122" t="s">
        <v>425</v>
      </c>
    </row>
    <row r="177" spans="2:3" x14ac:dyDescent="0.2">
      <c r="B177" s="309"/>
      <c r="C177" s="122" t="s">
        <v>426</v>
      </c>
    </row>
    <row r="178" spans="2:3" x14ac:dyDescent="0.2">
      <c r="B178" s="309"/>
      <c r="C178" s="122" t="s">
        <v>427</v>
      </c>
    </row>
    <row r="179" spans="2:3" x14ac:dyDescent="0.2">
      <c r="B179" s="309"/>
      <c r="C179" s="122" t="s">
        <v>428</v>
      </c>
    </row>
    <row r="180" spans="2:3" x14ac:dyDescent="0.2">
      <c r="B180" s="309"/>
      <c r="C180" s="122" t="s">
        <v>429</v>
      </c>
    </row>
    <row r="181" spans="2:3" x14ac:dyDescent="0.2">
      <c r="B181" s="309"/>
      <c r="C181" s="122" t="s">
        <v>430</v>
      </c>
    </row>
    <row r="182" spans="2:3" x14ac:dyDescent="0.2">
      <c r="B182" s="309"/>
      <c r="C182" s="122" t="s">
        <v>431</v>
      </c>
    </row>
    <row r="183" spans="2:3" x14ac:dyDescent="0.2">
      <c r="B183" s="309"/>
      <c r="C183" s="122" t="s">
        <v>432</v>
      </c>
    </row>
    <row r="184" spans="2:3" x14ac:dyDescent="0.2">
      <c r="B184" s="309"/>
      <c r="C184" s="122" t="s">
        <v>433</v>
      </c>
    </row>
    <row r="185" spans="2:3" x14ac:dyDescent="0.2">
      <c r="B185" s="309"/>
      <c r="C185" s="122" t="s">
        <v>434</v>
      </c>
    </row>
    <row r="186" spans="2:3" x14ac:dyDescent="0.2">
      <c r="B186" s="309"/>
      <c r="C186" s="122" t="s">
        <v>435</v>
      </c>
    </row>
    <row r="187" spans="2:3" x14ac:dyDescent="0.2">
      <c r="B187" s="309"/>
      <c r="C187" s="122" t="s">
        <v>436</v>
      </c>
    </row>
    <row r="188" spans="2:3" x14ac:dyDescent="0.2">
      <c r="B188" s="309"/>
      <c r="C188" s="122" t="s">
        <v>437</v>
      </c>
    </row>
    <row r="189" spans="2:3" x14ac:dyDescent="0.2">
      <c r="B189" s="309"/>
      <c r="C189" s="122" t="s">
        <v>438</v>
      </c>
    </row>
    <row r="190" spans="2:3" x14ac:dyDescent="0.2">
      <c r="B190" s="309"/>
      <c r="C190" s="122" t="s">
        <v>439</v>
      </c>
    </row>
    <row r="191" spans="2:3" x14ac:dyDescent="0.2">
      <c r="B191" s="309"/>
      <c r="C191" s="122" t="s">
        <v>440</v>
      </c>
    </row>
    <row r="192" spans="2:3" x14ac:dyDescent="0.2">
      <c r="B192" s="309"/>
      <c r="C192" s="122" t="s">
        <v>441</v>
      </c>
    </row>
    <row r="193" spans="2:3" x14ac:dyDescent="0.2">
      <c r="B193" s="309"/>
      <c r="C193" s="122" t="s">
        <v>442</v>
      </c>
    </row>
    <row r="194" spans="2:3" x14ac:dyDescent="0.2">
      <c r="B194" s="309"/>
      <c r="C194" s="122" t="s">
        <v>443</v>
      </c>
    </row>
    <row r="195" spans="2:3" x14ac:dyDescent="0.2">
      <c r="B195" s="309"/>
      <c r="C195" s="122" t="s">
        <v>444</v>
      </c>
    </row>
    <row r="196" spans="2:3" x14ac:dyDescent="0.2">
      <c r="B196" s="309"/>
      <c r="C196" s="122" t="s">
        <v>445</v>
      </c>
    </row>
    <row r="197" spans="2:3" x14ac:dyDescent="0.2">
      <c r="B197" s="309"/>
      <c r="C197" s="122" t="s">
        <v>446</v>
      </c>
    </row>
    <row r="198" spans="2:3" x14ac:dyDescent="0.2">
      <c r="B198" s="309"/>
      <c r="C198" s="122" t="s">
        <v>447</v>
      </c>
    </row>
    <row r="199" spans="2:3" x14ac:dyDescent="0.2">
      <c r="B199" s="309"/>
      <c r="C199" s="122" t="s">
        <v>448</v>
      </c>
    </row>
    <row r="200" spans="2:3" x14ac:dyDescent="0.2">
      <c r="B200" s="309"/>
      <c r="C200" s="122" t="s">
        <v>449</v>
      </c>
    </row>
    <row r="201" spans="2:3" x14ac:dyDescent="0.2">
      <c r="B201" s="309"/>
      <c r="C201" s="122" t="s">
        <v>450</v>
      </c>
    </row>
    <row r="202" spans="2:3" x14ac:dyDescent="0.2">
      <c r="B202" s="309"/>
      <c r="C202" s="122" t="s">
        <v>451</v>
      </c>
    </row>
    <row r="203" spans="2:3" x14ac:dyDescent="0.2">
      <c r="B203" s="309"/>
      <c r="C203" s="122" t="s">
        <v>452</v>
      </c>
    </row>
    <row r="204" spans="2:3" x14ac:dyDescent="0.2">
      <c r="B204" s="309"/>
      <c r="C204" s="122" t="s">
        <v>453</v>
      </c>
    </row>
    <row r="205" spans="2:3" x14ac:dyDescent="0.2">
      <c r="B205" s="309"/>
      <c r="C205" s="122" t="s">
        <v>454</v>
      </c>
    </row>
    <row r="206" spans="2:3" x14ac:dyDescent="0.2">
      <c r="B206" s="309"/>
      <c r="C206" s="122" t="s">
        <v>455</v>
      </c>
    </row>
    <row r="207" spans="2:3" x14ac:dyDescent="0.2">
      <c r="B207" s="309"/>
      <c r="C207" s="122" t="s">
        <v>456</v>
      </c>
    </row>
    <row r="208" spans="2:3" x14ac:dyDescent="0.2">
      <c r="B208" s="309"/>
      <c r="C208" s="122" t="s">
        <v>457</v>
      </c>
    </row>
    <row r="209" spans="2:3" x14ac:dyDescent="0.2">
      <c r="B209" s="309"/>
      <c r="C209" s="122" t="s">
        <v>458</v>
      </c>
    </row>
    <row r="210" spans="2:3" x14ac:dyDescent="0.2">
      <c r="B210" s="309"/>
      <c r="C210" s="122" t="s">
        <v>459</v>
      </c>
    </row>
    <row r="211" spans="2:3" x14ac:dyDescent="0.2">
      <c r="B211" s="309"/>
      <c r="C211" s="122" t="s">
        <v>460</v>
      </c>
    </row>
    <row r="212" spans="2:3" x14ac:dyDescent="0.2">
      <c r="B212" s="309"/>
      <c r="C212" s="122" t="s">
        <v>461</v>
      </c>
    </row>
    <row r="213" spans="2:3" x14ac:dyDescent="0.2">
      <c r="B213" s="309"/>
      <c r="C213" s="122" t="s">
        <v>462</v>
      </c>
    </row>
    <row r="214" spans="2:3" x14ac:dyDescent="0.2">
      <c r="B214" s="309"/>
      <c r="C214" s="122" t="s">
        <v>463</v>
      </c>
    </row>
    <row r="215" spans="2:3" x14ac:dyDescent="0.2">
      <c r="B215" s="309"/>
      <c r="C215" s="122" t="s">
        <v>464</v>
      </c>
    </row>
    <row r="216" spans="2:3" x14ac:dyDescent="0.2">
      <c r="B216" s="309"/>
      <c r="C216" s="122" t="s">
        <v>465</v>
      </c>
    </row>
    <row r="217" spans="2:3" x14ac:dyDescent="0.2">
      <c r="B217" s="309"/>
      <c r="C217" s="122" t="s">
        <v>466</v>
      </c>
    </row>
    <row r="218" spans="2:3" x14ac:dyDescent="0.2">
      <c r="B218" s="309"/>
      <c r="C218" s="122" t="s">
        <v>467</v>
      </c>
    </row>
    <row r="219" spans="2:3" x14ac:dyDescent="0.2">
      <c r="B219" s="309"/>
      <c r="C219" s="122" t="s">
        <v>468</v>
      </c>
    </row>
    <row r="220" spans="2:3" x14ac:dyDescent="0.2">
      <c r="B220" s="309"/>
      <c r="C220" s="122" t="s">
        <v>469</v>
      </c>
    </row>
    <row r="221" spans="2:3" x14ac:dyDescent="0.2">
      <c r="B221" s="309"/>
      <c r="C221" s="122" t="s">
        <v>470</v>
      </c>
    </row>
    <row r="222" spans="2:3" x14ac:dyDescent="0.2">
      <c r="B222" s="309"/>
      <c r="C222" s="122" t="s">
        <v>471</v>
      </c>
    </row>
    <row r="223" spans="2:3" x14ac:dyDescent="0.2">
      <c r="B223" s="309"/>
      <c r="C223" s="122" t="s">
        <v>472</v>
      </c>
    </row>
    <row r="224" spans="2:3" x14ac:dyDescent="0.2">
      <c r="B224" s="309"/>
      <c r="C224" s="122" t="s">
        <v>473</v>
      </c>
    </row>
    <row r="225" spans="2:3" x14ac:dyDescent="0.2">
      <c r="B225" s="309"/>
      <c r="C225" s="122" t="s">
        <v>474</v>
      </c>
    </row>
    <row r="226" spans="2:3" x14ac:dyDescent="0.2">
      <c r="B226" s="309"/>
      <c r="C226" s="122" t="s">
        <v>475</v>
      </c>
    </row>
    <row r="227" spans="2:3" x14ac:dyDescent="0.2">
      <c r="B227" s="309"/>
      <c r="C227" s="122" t="s">
        <v>476</v>
      </c>
    </row>
    <row r="228" spans="2:3" x14ac:dyDescent="0.2">
      <c r="B228" s="309"/>
      <c r="C228" s="122" t="s">
        <v>477</v>
      </c>
    </row>
    <row r="229" spans="2:3" x14ac:dyDescent="0.2">
      <c r="B229" s="309"/>
      <c r="C229" s="122" t="s">
        <v>478</v>
      </c>
    </row>
    <row r="230" spans="2:3" x14ac:dyDescent="0.2">
      <c r="B230" s="309"/>
      <c r="C230" s="122" t="s">
        <v>479</v>
      </c>
    </row>
    <row r="231" spans="2:3" x14ac:dyDescent="0.2">
      <c r="B231" s="309"/>
      <c r="C231" s="122" t="s">
        <v>480</v>
      </c>
    </row>
    <row r="232" spans="2:3" x14ac:dyDescent="0.2">
      <c r="B232" s="309"/>
      <c r="C232" s="122" t="s">
        <v>481</v>
      </c>
    </row>
    <row r="233" spans="2:3" x14ac:dyDescent="0.2">
      <c r="B233" s="309"/>
      <c r="C233" s="122" t="s">
        <v>482</v>
      </c>
    </row>
    <row r="234" spans="2:3" x14ac:dyDescent="0.2">
      <c r="B234" s="309"/>
      <c r="C234" s="122" t="s">
        <v>483</v>
      </c>
    </row>
    <row r="235" spans="2:3" x14ac:dyDescent="0.2">
      <c r="B235" s="309"/>
      <c r="C235" s="122" t="s">
        <v>484</v>
      </c>
    </row>
    <row r="236" spans="2:3" x14ac:dyDescent="0.2">
      <c r="B236" s="309"/>
      <c r="C236" s="122" t="s">
        <v>485</v>
      </c>
    </row>
    <row r="237" spans="2:3" x14ac:dyDescent="0.2">
      <c r="B237" s="309"/>
      <c r="C237" s="122" t="s">
        <v>486</v>
      </c>
    </row>
    <row r="238" spans="2:3" x14ac:dyDescent="0.2">
      <c r="B238" s="309"/>
      <c r="C238" s="122" t="s">
        <v>487</v>
      </c>
    </row>
    <row r="239" spans="2:3" x14ac:dyDescent="0.2">
      <c r="B239" s="309"/>
      <c r="C239" s="122" t="s">
        <v>488</v>
      </c>
    </row>
    <row r="240" spans="2:3" x14ac:dyDescent="0.2">
      <c r="B240" s="309"/>
      <c r="C240" s="122" t="s">
        <v>489</v>
      </c>
    </row>
    <row r="241" spans="2:3" x14ac:dyDescent="0.2">
      <c r="B241" s="309"/>
      <c r="C241" s="122" t="s">
        <v>490</v>
      </c>
    </row>
    <row r="242" spans="2:3" x14ac:dyDescent="0.2">
      <c r="B242" s="309"/>
      <c r="C242" s="122" t="s">
        <v>491</v>
      </c>
    </row>
    <row r="243" spans="2:3" x14ac:dyDescent="0.2">
      <c r="B243" s="309"/>
      <c r="C243" s="122" t="s">
        <v>492</v>
      </c>
    </row>
    <row r="244" spans="2:3" x14ac:dyDescent="0.2">
      <c r="B244" s="309"/>
      <c r="C244" s="122" t="s">
        <v>493</v>
      </c>
    </row>
    <row r="245" spans="2:3" x14ac:dyDescent="0.2">
      <c r="B245" s="309"/>
      <c r="C245" s="122" t="s">
        <v>494</v>
      </c>
    </row>
    <row r="246" spans="2:3" x14ac:dyDescent="0.2">
      <c r="B246" s="309"/>
      <c r="C246" s="122" t="s">
        <v>495</v>
      </c>
    </row>
    <row r="247" spans="2:3" x14ac:dyDescent="0.2">
      <c r="B247" s="309"/>
      <c r="C247" s="122" t="s">
        <v>496</v>
      </c>
    </row>
    <row r="248" spans="2:3" x14ac:dyDescent="0.2">
      <c r="B248" s="309"/>
      <c r="C248" s="122" t="s">
        <v>497</v>
      </c>
    </row>
    <row r="249" spans="2:3" x14ac:dyDescent="0.2">
      <c r="B249" s="309"/>
      <c r="C249" s="122" t="s">
        <v>498</v>
      </c>
    </row>
    <row r="250" spans="2:3" x14ac:dyDescent="0.2">
      <c r="B250" s="309"/>
      <c r="C250" s="122" t="s">
        <v>499</v>
      </c>
    </row>
    <row r="251" spans="2:3" x14ac:dyDescent="0.2">
      <c r="B251" s="309"/>
      <c r="C251" s="122" t="s">
        <v>500</v>
      </c>
    </row>
    <row r="252" spans="2:3" x14ac:dyDescent="0.2">
      <c r="B252" s="309"/>
      <c r="C252" s="122" t="s">
        <v>501</v>
      </c>
    </row>
    <row r="253" spans="2:3" x14ac:dyDescent="0.2">
      <c r="B253" s="309"/>
      <c r="C253" s="122" t="s">
        <v>502</v>
      </c>
    </row>
    <row r="254" spans="2:3" x14ac:dyDescent="0.2">
      <c r="B254" s="309"/>
      <c r="C254" s="122" t="s">
        <v>503</v>
      </c>
    </row>
    <row r="255" spans="2:3" x14ac:dyDescent="0.2">
      <c r="B255" s="309"/>
      <c r="C255" s="122" t="s">
        <v>504</v>
      </c>
    </row>
    <row r="256" spans="2:3" x14ac:dyDescent="0.2">
      <c r="B256" s="309"/>
      <c r="C256" s="122" t="s">
        <v>505</v>
      </c>
    </row>
    <row r="257" spans="2:3" x14ac:dyDescent="0.2">
      <c r="B257" s="309"/>
      <c r="C257" s="122" t="s">
        <v>506</v>
      </c>
    </row>
    <row r="258" spans="2:3" x14ac:dyDescent="0.2">
      <c r="B258" s="309"/>
      <c r="C258" s="122" t="s">
        <v>507</v>
      </c>
    </row>
    <row r="259" spans="2:3" x14ac:dyDescent="0.2">
      <c r="B259" s="309"/>
      <c r="C259" s="122" t="s">
        <v>508</v>
      </c>
    </row>
    <row r="260" spans="2:3" x14ac:dyDescent="0.2">
      <c r="B260" s="309"/>
      <c r="C260" s="122" t="s">
        <v>509</v>
      </c>
    </row>
    <row r="261" spans="2:3" x14ac:dyDescent="0.2">
      <c r="B261" s="309"/>
      <c r="C261" s="122" t="s">
        <v>510</v>
      </c>
    </row>
    <row r="262" spans="2:3" x14ac:dyDescent="0.2">
      <c r="B262" s="309"/>
      <c r="C262" s="122" t="s">
        <v>511</v>
      </c>
    </row>
    <row r="263" spans="2:3" x14ac:dyDescent="0.2">
      <c r="B263" s="309"/>
      <c r="C263" s="122" t="s">
        <v>512</v>
      </c>
    </row>
    <row r="264" spans="2:3" x14ac:dyDescent="0.2">
      <c r="B264" s="309"/>
      <c r="C264" s="122" t="s">
        <v>513</v>
      </c>
    </row>
    <row r="265" spans="2:3" x14ac:dyDescent="0.2">
      <c r="B265" s="309"/>
      <c r="C265" s="122" t="s">
        <v>514</v>
      </c>
    </row>
    <row r="266" spans="2:3" x14ac:dyDescent="0.2">
      <c r="B266" s="309"/>
      <c r="C266" s="122" t="s">
        <v>515</v>
      </c>
    </row>
    <row r="267" spans="2:3" x14ac:dyDescent="0.2">
      <c r="B267" s="309"/>
      <c r="C267" s="122" t="s">
        <v>516</v>
      </c>
    </row>
    <row r="268" spans="2:3" x14ac:dyDescent="0.2">
      <c r="B268" s="309"/>
      <c r="C268" s="122" t="s">
        <v>517</v>
      </c>
    </row>
    <row r="269" spans="2:3" x14ac:dyDescent="0.2">
      <c r="B269" s="309"/>
      <c r="C269" s="122" t="s">
        <v>518</v>
      </c>
    </row>
    <row r="270" spans="2:3" x14ac:dyDescent="0.2">
      <c r="B270" s="309"/>
      <c r="C270" s="122" t="s">
        <v>519</v>
      </c>
    </row>
    <row r="271" spans="2:3" x14ac:dyDescent="0.2">
      <c r="B271" s="309"/>
      <c r="C271" s="122" t="s">
        <v>520</v>
      </c>
    </row>
    <row r="272" spans="2:3" x14ac:dyDescent="0.2">
      <c r="B272" s="309"/>
      <c r="C272" s="122" t="s">
        <v>521</v>
      </c>
    </row>
    <row r="273" spans="2:3" x14ac:dyDescent="0.2">
      <c r="B273" s="309"/>
      <c r="C273" s="122" t="s">
        <v>522</v>
      </c>
    </row>
    <row r="274" spans="2:3" x14ac:dyDescent="0.2">
      <c r="B274" s="309"/>
      <c r="C274" s="122" t="s">
        <v>523</v>
      </c>
    </row>
    <row r="275" spans="2:3" x14ac:dyDescent="0.2">
      <c r="B275" s="309"/>
      <c r="C275" s="122" t="s">
        <v>524</v>
      </c>
    </row>
    <row r="276" spans="2:3" x14ac:dyDescent="0.2">
      <c r="B276" s="309"/>
      <c r="C276" s="122" t="s">
        <v>525</v>
      </c>
    </row>
    <row r="277" spans="2:3" x14ac:dyDescent="0.2">
      <c r="B277" s="309"/>
      <c r="C277" s="122" t="s">
        <v>526</v>
      </c>
    </row>
    <row r="278" spans="2:3" x14ac:dyDescent="0.2">
      <c r="B278" s="309"/>
      <c r="C278" s="122" t="s">
        <v>527</v>
      </c>
    </row>
    <row r="279" spans="2:3" x14ac:dyDescent="0.2">
      <c r="B279" s="309"/>
      <c r="C279" s="122" t="s">
        <v>528</v>
      </c>
    </row>
    <row r="280" spans="2:3" x14ac:dyDescent="0.2">
      <c r="B280" s="309"/>
      <c r="C280" s="122" t="s">
        <v>529</v>
      </c>
    </row>
    <row r="281" spans="2:3" x14ac:dyDescent="0.2">
      <c r="B281" s="309"/>
      <c r="C281" s="122" t="s">
        <v>530</v>
      </c>
    </row>
    <row r="282" spans="2:3" x14ac:dyDescent="0.2">
      <c r="B282" s="309"/>
      <c r="C282" s="122" t="s">
        <v>531</v>
      </c>
    </row>
    <row r="283" spans="2:3" x14ac:dyDescent="0.2">
      <c r="B283" s="309"/>
      <c r="C283" s="122" t="s">
        <v>532</v>
      </c>
    </row>
    <row r="284" spans="2:3" x14ac:dyDescent="0.2">
      <c r="B284" s="309"/>
      <c r="C284" s="122" t="s">
        <v>533</v>
      </c>
    </row>
    <row r="285" spans="2:3" x14ac:dyDescent="0.2">
      <c r="B285" s="309"/>
      <c r="C285" s="122" t="s">
        <v>534</v>
      </c>
    </row>
    <row r="286" spans="2:3" x14ac:dyDescent="0.2">
      <c r="B286" s="309"/>
      <c r="C286" s="122" t="s">
        <v>535</v>
      </c>
    </row>
    <row r="287" spans="2:3" x14ac:dyDescent="0.2">
      <c r="B287" s="309"/>
      <c r="C287" s="122" t="s">
        <v>536</v>
      </c>
    </row>
    <row r="288" spans="2:3" x14ac:dyDescent="0.2">
      <c r="B288" s="309"/>
      <c r="C288" s="122" t="s">
        <v>537</v>
      </c>
    </row>
    <row r="289" spans="2:3" x14ac:dyDescent="0.2">
      <c r="B289" s="309"/>
      <c r="C289" s="122" t="s">
        <v>538</v>
      </c>
    </row>
    <row r="290" spans="2:3" x14ac:dyDescent="0.2">
      <c r="B290" s="309"/>
      <c r="C290" s="122" t="s">
        <v>539</v>
      </c>
    </row>
    <row r="291" spans="2:3" x14ac:dyDescent="0.2">
      <c r="B291" s="309"/>
      <c r="C291" s="122" t="s">
        <v>540</v>
      </c>
    </row>
    <row r="292" spans="2:3" x14ac:dyDescent="0.2">
      <c r="B292" s="309"/>
      <c r="C292" s="122" t="s">
        <v>541</v>
      </c>
    </row>
    <row r="293" spans="2:3" x14ac:dyDescent="0.2">
      <c r="B293" s="309"/>
      <c r="C293" s="122" t="s">
        <v>542</v>
      </c>
    </row>
    <row r="294" spans="2:3" x14ac:dyDescent="0.2">
      <c r="B294" s="309"/>
      <c r="C294" s="122" t="s">
        <v>543</v>
      </c>
    </row>
    <row r="295" spans="2:3" x14ac:dyDescent="0.2">
      <c r="B295" s="309"/>
      <c r="C295" s="122" t="s">
        <v>544</v>
      </c>
    </row>
    <row r="296" spans="2:3" x14ac:dyDescent="0.2">
      <c r="B296" s="309"/>
      <c r="C296" s="122" t="s">
        <v>545</v>
      </c>
    </row>
    <row r="297" spans="2:3" x14ac:dyDescent="0.2">
      <c r="B297" s="309"/>
      <c r="C297" s="122" t="s">
        <v>546</v>
      </c>
    </row>
    <row r="298" spans="2:3" x14ac:dyDescent="0.2">
      <c r="B298" s="309"/>
      <c r="C298" s="122" t="s">
        <v>547</v>
      </c>
    </row>
    <row r="299" spans="2:3" x14ac:dyDescent="0.2">
      <c r="B299" s="309"/>
      <c r="C299" s="122" t="s">
        <v>548</v>
      </c>
    </row>
    <row r="300" spans="2:3" x14ac:dyDescent="0.2">
      <c r="B300" s="309"/>
      <c r="C300" s="122" t="s">
        <v>549</v>
      </c>
    </row>
    <row r="301" spans="2:3" x14ac:dyDescent="0.2">
      <c r="B301" s="309"/>
      <c r="C301" s="122" t="s">
        <v>550</v>
      </c>
    </row>
    <row r="302" spans="2:3" x14ac:dyDescent="0.2">
      <c r="B302" s="309"/>
      <c r="C302" s="122" t="s">
        <v>551</v>
      </c>
    </row>
    <row r="303" spans="2:3" x14ac:dyDescent="0.2">
      <c r="B303" s="309"/>
      <c r="C303" s="122" t="s">
        <v>552</v>
      </c>
    </row>
    <row r="304" spans="2:3" x14ac:dyDescent="0.2">
      <c r="B304" s="309"/>
      <c r="C304" s="122" t="s">
        <v>553</v>
      </c>
    </row>
    <row r="305" spans="2:3" x14ac:dyDescent="0.2">
      <c r="B305" s="309"/>
      <c r="C305" s="122" t="s">
        <v>554</v>
      </c>
    </row>
    <row r="306" spans="2:3" x14ac:dyDescent="0.2">
      <c r="B306" s="309"/>
      <c r="C306" s="122" t="s">
        <v>555</v>
      </c>
    </row>
    <row r="307" spans="2:3" x14ac:dyDescent="0.2">
      <c r="B307" s="309"/>
      <c r="C307" s="122" t="s">
        <v>556</v>
      </c>
    </row>
    <row r="308" spans="2:3" x14ac:dyDescent="0.2">
      <c r="B308" s="309"/>
      <c r="C308" s="122" t="s">
        <v>557</v>
      </c>
    </row>
    <row r="309" spans="2:3" x14ac:dyDescent="0.2">
      <c r="B309" s="309"/>
      <c r="C309" s="122" t="s">
        <v>558</v>
      </c>
    </row>
    <row r="310" spans="2:3" x14ac:dyDescent="0.2">
      <c r="B310" s="309"/>
      <c r="C310" s="122" t="s">
        <v>559</v>
      </c>
    </row>
    <row r="311" spans="2:3" x14ac:dyDescent="0.2">
      <c r="B311" s="309"/>
      <c r="C311" s="122" t="s">
        <v>560</v>
      </c>
    </row>
    <row r="312" spans="2:3" x14ac:dyDescent="0.2">
      <c r="B312" s="309"/>
      <c r="C312" s="122" t="s">
        <v>561</v>
      </c>
    </row>
    <row r="313" spans="2:3" x14ac:dyDescent="0.2">
      <c r="B313" s="309"/>
      <c r="C313" s="122" t="s">
        <v>562</v>
      </c>
    </row>
    <row r="314" spans="2:3" x14ac:dyDescent="0.2">
      <c r="B314" s="309"/>
      <c r="C314" s="122" t="s">
        <v>563</v>
      </c>
    </row>
    <row r="315" spans="2:3" x14ac:dyDescent="0.2">
      <c r="B315" s="309"/>
      <c r="C315" s="122" t="s">
        <v>564</v>
      </c>
    </row>
    <row r="316" spans="2:3" x14ac:dyDescent="0.2">
      <c r="B316" s="309"/>
      <c r="C316" s="122" t="s">
        <v>565</v>
      </c>
    </row>
    <row r="317" spans="2:3" x14ac:dyDescent="0.2">
      <c r="B317" s="309"/>
      <c r="C317" s="122" t="s">
        <v>566</v>
      </c>
    </row>
    <row r="318" spans="2:3" x14ac:dyDescent="0.2">
      <c r="B318" s="309"/>
      <c r="C318" s="122" t="s">
        <v>567</v>
      </c>
    </row>
    <row r="319" spans="2:3" x14ac:dyDescent="0.2">
      <c r="B319" s="309"/>
      <c r="C319" s="122" t="s">
        <v>568</v>
      </c>
    </row>
    <row r="320" spans="2:3" x14ac:dyDescent="0.2">
      <c r="B320" s="309"/>
      <c r="C320" s="122" t="s">
        <v>569</v>
      </c>
    </row>
    <row r="321" spans="2:3" x14ac:dyDescent="0.2">
      <c r="B321" s="309"/>
      <c r="C321" s="122" t="s">
        <v>570</v>
      </c>
    </row>
    <row r="322" spans="2:3" x14ac:dyDescent="0.2">
      <c r="B322" s="309"/>
      <c r="C322" s="122" t="s">
        <v>571</v>
      </c>
    </row>
    <row r="323" spans="2:3" x14ac:dyDescent="0.2">
      <c r="B323" s="309"/>
      <c r="C323" s="122" t="s">
        <v>572</v>
      </c>
    </row>
    <row r="324" spans="2:3" x14ac:dyDescent="0.2">
      <c r="B324" s="309"/>
      <c r="C324" s="122" t="s">
        <v>573</v>
      </c>
    </row>
    <row r="325" spans="2:3" x14ac:dyDescent="0.2">
      <c r="B325" s="309"/>
      <c r="C325" s="122" t="s">
        <v>574</v>
      </c>
    </row>
    <row r="326" spans="2:3" x14ac:dyDescent="0.2">
      <c r="B326" s="309"/>
      <c r="C326" s="122" t="s">
        <v>575</v>
      </c>
    </row>
    <row r="327" spans="2:3" x14ac:dyDescent="0.2">
      <c r="B327" s="309"/>
      <c r="C327" s="122" t="s">
        <v>576</v>
      </c>
    </row>
    <row r="328" spans="2:3" x14ac:dyDescent="0.2">
      <c r="B328" s="309"/>
      <c r="C328" s="122" t="s">
        <v>577</v>
      </c>
    </row>
    <row r="329" spans="2:3" x14ac:dyDescent="0.2">
      <c r="B329" s="309"/>
      <c r="C329" s="122" t="s">
        <v>578</v>
      </c>
    </row>
    <row r="330" spans="2:3" x14ac:dyDescent="0.2">
      <c r="B330" s="309"/>
      <c r="C330" s="122" t="s">
        <v>579</v>
      </c>
    </row>
    <row r="331" spans="2:3" x14ac:dyDescent="0.2">
      <c r="B331" s="309"/>
      <c r="C331" s="122" t="s">
        <v>580</v>
      </c>
    </row>
    <row r="332" spans="2:3" x14ac:dyDescent="0.2">
      <c r="B332" s="309"/>
      <c r="C332" s="122" t="s">
        <v>581</v>
      </c>
    </row>
    <row r="333" spans="2:3" x14ac:dyDescent="0.2">
      <c r="B333" s="309"/>
      <c r="C333" s="122" t="s">
        <v>582</v>
      </c>
    </row>
    <row r="334" spans="2:3" x14ac:dyDescent="0.2">
      <c r="B334" s="309"/>
      <c r="C334" s="122" t="s">
        <v>583</v>
      </c>
    </row>
    <row r="335" spans="2:3" x14ac:dyDescent="0.2">
      <c r="B335" s="309"/>
      <c r="C335" s="122" t="s">
        <v>584</v>
      </c>
    </row>
    <row r="336" spans="2:3" x14ac:dyDescent="0.2">
      <c r="B336" s="309"/>
      <c r="C336" s="122" t="s">
        <v>585</v>
      </c>
    </row>
    <row r="337" spans="2:3" x14ac:dyDescent="0.2">
      <c r="B337" s="309"/>
      <c r="C337" s="122" t="s">
        <v>586</v>
      </c>
    </row>
    <row r="338" spans="2:3" x14ac:dyDescent="0.2">
      <c r="B338" s="309"/>
      <c r="C338" s="122" t="s">
        <v>587</v>
      </c>
    </row>
    <row r="339" spans="2:3" x14ac:dyDescent="0.2">
      <c r="B339" s="309"/>
      <c r="C339" s="122" t="s">
        <v>588</v>
      </c>
    </row>
    <row r="340" spans="2:3" x14ac:dyDescent="0.2">
      <c r="B340" s="309"/>
      <c r="C340" s="122" t="s">
        <v>589</v>
      </c>
    </row>
    <row r="341" spans="2:3" ht="16" thickBot="1" x14ac:dyDescent="0.25">
      <c r="B341" s="310"/>
      <c r="C341" s="91" t="s">
        <v>590</v>
      </c>
    </row>
  </sheetData>
  <sheetProtection sheet="1" objects="1" scenarios="1"/>
  <sortState xmlns:xlrd2="http://schemas.microsoft.com/office/spreadsheetml/2017/richdata2" ref="F17:F54">
    <sortCondition ref="F16:F54"/>
  </sortState>
  <mergeCells count="21">
    <mergeCell ref="K2:T2"/>
    <mergeCell ref="K4:K11"/>
    <mergeCell ref="K14:P19"/>
    <mergeCell ref="E4:E11"/>
    <mergeCell ref="H4:H11"/>
    <mergeCell ref="B2:C2"/>
    <mergeCell ref="H2:I2"/>
    <mergeCell ref="H14:I14"/>
    <mergeCell ref="H16:H19"/>
    <mergeCell ref="H30:I30"/>
    <mergeCell ref="E14:F14"/>
    <mergeCell ref="E2:F2"/>
    <mergeCell ref="B4:B341"/>
    <mergeCell ref="H24:H27"/>
    <mergeCell ref="E16:E54"/>
    <mergeCell ref="H38:H40"/>
    <mergeCell ref="H22:I22"/>
    <mergeCell ref="H43:I43"/>
    <mergeCell ref="H45:H46"/>
    <mergeCell ref="H32:H33"/>
    <mergeCell ref="H36:I36"/>
  </mergeCells>
  <conditionalFormatting sqref="M4:T11">
    <cfRule type="cellIs" dxfId="0" priority="1" operator="equal">
      <formula>1</formula>
    </cfRule>
  </conditionalFormatting>
  <pageMargins left="0.7" right="0.7" top="0.75" bottom="0.75" header="0.3" footer="0.3"/>
  <pageSetup paperSize="9" orientation="portrait" horizontalDpi="0" verticalDpi="0" r:id="rId1"/>
  <ignoredErrors>
    <ignoredError sqref="I16:I19 I45:I4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FD312-8D28-48A8-8409-61ED309A12DD}">
  <sheetPr codeName="Feuil4">
    <tabColor rgb="FFFFFF00"/>
  </sheetPr>
  <dimension ref="B1:R82"/>
  <sheetViews>
    <sheetView zoomScaleNormal="100" workbookViewId="0">
      <pane ySplit="3" topLeftCell="A4" activePane="bottomLeft" state="frozen"/>
      <selection activeCell="B4" sqref="B4:B336"/>
      <selection pane="bottomLeft" activeCell="A4" sqref="A4"/>
    </sheetView>
  </sheetViews>
  <sheetFormatPr baseColWidth="10" defaultRowHeight="15" x14ac:dyDescent="0.2"/>
  <cols>
    <col min="1" max="1" width="2.83203125" customWidth="1"/>
    <col min="2" max="2" width="20.83203125" style="5" customWidth="1"/>
    <col min="3" max="4" width="10.5" style="1" customWidth="1"/>
    <col min="5" max="5" width="10.5" style="9" customWidth="1"/>
    <col min="6" max="7" width="10.5" style="1" customWidth="1"/>
    <col min="8" max="8" width="12.5" style="1" bestFit="1" customWidth="1"/>
    <col min="9" max="9" width="15.83203125" style="1" customWidth="1"/>
    <col min="10" max="10" width="7.83203125" style="1" customWidth="1"/>
    <col min="11" max="11" width="20.83203125" customWidth="1"/>
    <col min="12" max="14" width="10.5" customWidth="1"/>
    <col min="15" max="15" width="7.83203125" customWidth="1"/>
    <col min="16" max="16" width="21.83203125" customWidth="1"/>
    <col min="17" max="25" width="10.5" customWidth="1"/>
  </cols>
  <sheetData>
    <row r="1" spans="2:18" ht="14.5" customHeight="1" thickBot="1" x14ac:dyDescent="0.25">
      <c r="H1" s="120"/>
    </row>
    <row r="2" spans="2:18" ht="14.5" customHeight="1" thickBot="1" x14ac:dyDescent="0.25">
      <c r="B2" s="333" t="s">
        <v>685</v>
      </c>
      <c r="C2" s="334"/>
      <c r="D2" s="334"/>
      <c r="E2" s="334"/>
      <c r="F2" s="334"/>
      <c r="G2" s="334"/>
      <c r="H2" s="334"/>
      <c r="I2" s="335"/>
      <c r="K2" s="330" t="s">
        <v>683</v>
      </c>
      <c r="L2" s="331"/>
      <c r="M2" s="331"/>
      <c r="N2" s="332"/>
      <c r="P2" s="330" t="s">
        <v>684</v>
      </c>
      <c r="Q2" s="331"/>
      <c r="R2" s="332"/>
    </row>
    <row r="3" spans="2:18" ht="14.5" customHeight="1" thickBot="1" x14ac:dyDescent="0.25">
      <c r="B3" s="116" t="s">
        <v>93</v>
      </c>
      <c r="C3" s="117" t="s">
        <v>175</v>
      </c>
      <c r="D3" s="117" t="s">
        <v>174</v>
      </c>
      <c r="E3" s="117" t="s">
        <v>306</v>
      </c>
      <c r="F3" s="117" t="s">
        <v>161</v>
      </c>
      <c r="G3" s="118" t="s">
        <v>163</v>
      </c>
      <c r="H3" s="118" t="s">
        <v>335</v>
      </c>
      <c r="I3" s="42" t="s">
        <v>339</v>
      </c>
      <c r="J3" s="8"/>
      <c r="K3" s="7" t="s">
        <v>93</v>
      </c>
      <c r="L3" s="41" t="s">
        <v>173</v>
      </c>
      <c r="M3" s="41" t="s">
        <v>172</v>
      </c>
      <c r="N3" s="42" t="s">
        <v>171</v>
      </c>
      <c r="P3" s="7" t="s">
        <v>93</v>
      </c>
      <c r="Q3" s="41" t="s">
        <v>175</v>
      </c>
      <c r="R3" s="42" t="s">
        <v>171</v>
      </c>
    </row>
    <row r="4" spans="2:18" ht="14.5" customHeight="1" x14ac:dyDescent="0.2">
      <c r="B4" s="308" t="s">
        <v>690</v>
      </c>
      <c r="C4" s="180" t="s">
        <v>8</v>
      </c>
      <c r="D4" s="47" t="s">
        <v>26</v>
      </c>
      <c r="E4" s="104" t="s">
        <v>314</v>
      </c>
      <c r="F4" s="47" t="s">
        <v>3</v>
      </c>
      <c r="G4" s="111" t="s">
        <v>90</v>
      </c>
      <c r="H4" s="111" t="s">
        <v>29</v>
      </c>
      <c r="I4" s="44">
        <v>2</v>
      </c>
      <c r="K4" s="308" t="s">
        <v>248</v>
      </c>
      <c r="L4" s="47" t="s">
        <v>96</v>
      </c>
      <c r="M4" s="47" t="s">
        <v>95</v>
      </c>
      <c r="N4" s="44" t="s">
        <v>241</v>
      </c>
      <c r="P4" s="308" t="s">
        <v>695</v>
      </c>
      <c r="Q4" s="81" t="s">
        <v>7</v>
      </c>
      <c r="R4" s="44" t="s">
        <v>242</v>
      </c>
    </row>
    <row r="5" spans="2:18" x14ac:dyDescent="0.2">
      <c r="B5" s="309"/>
      <c r="C5" s="183" t="s">
        <v>708</v>
      </c>
      <c r="D5" s="51" t="s">
        <v>26</v>
      </c>
      <c r="E5" s="102" t="s">
        <v>314</v>
      </c>
      <c r="F5" s="51" t="s">
        <v>3</v>
      </c>
      <c r="G5" s="114" t="s">
        <v>90</v>
      </c>
      <c r="H5" s="114" t="s">
        <v>29</v>
      </c>
      <c r="I5" s="73" t="s">
        <v>95</v>
      </c>
      <c r="K5" s="309"/>
      <c r="L5" s="186" t="s">
        <v>96</v>
      </c>
      <c r="M5" s="186" t="s">
        <v>95</v>
      </c>
      <c r="N5" s="254" t="s">
        <v>758</v>
      </c>
      <c r="P5" s="309"/>
      <c r="Q5" s="82" t="s">
        <v>9</v>
      </c>
      <c r="R5" s="83" t="s">
        <v>242</v>
      </c>
    </row>
    <row r="6" spans="2:18" x14ac:dyDescent="0.2">
      <c r="B6" s="309"/>
      <c r="C6" s="181" t="s">
        <v>8</v>
      </c>
      <c r="D6" s="76" t="s">
        <v>179</v>
      </c>
      <c r="E6" s="86" t="s">
        <v>314</v>
      </c>
      <c r="F6" s="76" t="s">
        <v>3</v>
      </c>
      <c r="G6" s="112" t="s">
        <v>90</v>
      </c>
      <c r="H6" s="112" t="s">
        <v>29</v>
      </c>
      <c r="I6" s="77">
        <v>2</v>
      </c>
      <c r="K6" s="309"/>
      <c r="L6" s="48" t="s">
        <v>97</v>
      </c>
      <c r="M6" s="48" t="s">
        <v>95</v>
      </c>
      <c r="N6" s="45" t="s">
        <v>242</v>
      </c>
      <c r="P6" s="309"/>
      <c r="Q6" s="82" t="s">
        <v>10</v>
      </c>
      <c r="R6" s="83" t="s">
        <v>242</v>
      </c>
    </row>
    <row r="7" spans="2:18" x14ac:dyDescent="0.2">
      <c r="B7" s="309"/>
      <c r="C7" s="182" t="s">
        <v>8</v>
      </c>
      <c r="D7" s="48" t="s">
        <v>26</v>
      </c>
      <c r="E7" s="52" t="s">
        <v>314</v>
      </c>
      <c r="F7" s="48" t="s">
        <v>3</v>
      </c>
      <c r="G7" s="113" t="s">
        <v>128</v>
      </c>
      <c r="H7" s="113" t="s">
        <v>29</v>
      </c>
      <c r="I7" s="45">
        <v>2</v>
      </c>
      <c r="K7" s="309"/>
      <c r="L7" s="186" t="s">
        <v>97</v>
      </c>
      <c r="M7" s="186" t="s">
        <v>95</v>
      </c>
      <c r="N7" s="254" t="s">
        <v>764</v>
      </c>
      <c r="P7" s="309"/>
      <c r="Q7" s="82" t="s">
        <v>11</v>
      </c>
      <c r="R7" s="83" t="s">
        <v>242</v>
      </c>
    </row>
    <row r="8" spans="2:18" x14ac:dyDescent="0.2">
      <c r="B8" s="309"/>
      <c r="C8" s="183" t="s">
        <v>708</v>
      </c>
      <c r="D8" s="51" t="s">
        <v>26</v>
      </c>
      <c r="E8" s="102" t="s">
        <v>314</v>
      </c>
      <c r="F8" s="51" t="s">
        <v>3</v>
      </c>
      <c r="G8" s="114" t="s">
        <v>128</v>
      </c>
      <c r="H8" s="114" t="s">
        <v>29</v>
      </c>
      <c r="I8" s="73" t="s">
        <v>95</v>
      </c>
      <c r="K8" s="309"/>
      <c r="L8" s="48" t="s">
        <v>98</v>
      </c>
      <c r="M8" s="48" t="s">
        <v>95</v>
      </c>
      <c r="N8" s="45" t="s">
        <v>242</v>
      </c>
      <c r="P8" s="309"/>
      <c r="Q8" s="82" t="s">
        <v>12</v>
      </c>
      <c r="R8" s="83" t="s">
        <v>242</v>
      </c>
    </row>
    <row r="9" spans="2:18" x14ac:dyDescent="0.2">
      <c r="B9" s="309"/>
      <c r="C9" s="181" t="s">
        <v>8</v>
      </c>
      <c r="D9" s="76" t="s">
        <v>179</v>
      </c>
      <c r="E9" s="86" t="s">
        <v>314</v>
      </c>
      <c r="F9" s="76" t="s">
        <v>3</v>
      </c>
      <c r="G9" s="112" t="s">
        <v>128</v>
      </c>
      <c r="H9" s="112" t="s">
        <v>29</v>
      </c>
      <c r="I9" s="77">
        <v>2</v>
      </c>
      <c r="K9" s="309"/>
      <c r="L9" s="48" t="s">
        <v>99</v>
      </c>
      <c r="M9" s="48" t="s">
        <v>95</v>
      </c>
      <c r="N9" s="45" t="s">
        <v>241</v>
      </c>
      <c r="P9" s="309"/>
      <c r="Q9" s="82" t="s">
        <v>13</v>
      </c>
      <c r="R9" s="83" t="s">
        <v>242</v>
      </c>
    </row>
    <row r="10" spans="2:18" x14ac:dyDescent="0.2">
      <c r="B10" s="309"/>
      <c r="C10" s="182" t="s">
        <v>8</v>
      </c>
      <c r="D10" s="48" t="s">
        <v>26</v>
      </c>
      <c r="E10" s="52" t="s">
        <v>314</v>
      </c>
      <c r="F10" s="48" t="s">
        <v>3</v>
      </c>
      <c r="G10" s="113" t="s">
        <v>129</v>
      </c>
      <c r="H10" s="113" t="s">
        <v>29</v>
      </c>
      <c r="I10" s="45">
        <v>2</v>
      </c>
      <c r="K10" s="309"/>
      <c r="L10" s="48" t="s">
        <v>100</v>
      </c>
      <c r="M10" s="48" t="s">
        <v>95</v>
      </c>
      <c r="N10" s="45" t="s">
        <v>242</v>
      </c>
      <c r="P10" s="309"/>
      <c r="Q10" s="82" t="s">
        <v>15</v>
      </c>
      <c r="R10" s="83" t="s">
        <v>242</v>
      </c>
    </row>
    <row r="11" spans="2:18" x14ac:dyDescent="0.2">
      <c r="B11" s="309"/>
      <c r="C11" s="183" t="s">
        <v>708</v>
      </c>
      <c r="D11" s="51" t="s">
        <v>26</v>
      </c>
      <c r="E11" s="102" t="s">
        <v>314</v>
      </c>
      <c r="F11" s="51" t="s">
        <v>3</v>
      </c>
      <c r="G11" s="114" t="s">
        <v>129</v>
      </c>
      <c r="H11" s="114" t="s">
        <v>29</v>
      </c>
      <c r="I11" s="73" t="s">
        <v>95</v>
      </c>
      <c r="K11" s="309"/>
      <c r="L11" s="48" t="s">
        <v>101</v>
      </c>
      <c r="M11" s="48" t="s">
        <v>95</v>
      </c>
      <c r="N11" s="45" t="s">
        <v>242</v>
      </c>
      <c r="P11" s="309"/>
      <c r="Q11" s="82" t="s">
        <v>14</v>
      </c>
      <c r="R11" s="83" t="s">
        <v>242</v>
      </c>
    </row>
    <row r="12" spans="2:18" ht="16" thickBot="1" x14ac:dyDescent="0.25">
      <c r="B12" s="309"/>
      <c r="C12" s="181" t="s">
        <v>8</v>
      </c>
      <c r="D12" s="76" t="s">
        <v>179</v>
      </c>
      <c r="E12" s="86" t="s">
        <v>314</v>
      </c>
      <c r="F12" s="76" t="s">
        <v>3</v>
      </c>
      <c r="G12" s="112" t="s">
        <v>129</v>
      </c>
      <c r="H12" s="112" t="s">
        <v>29</v>
      </c>
      <c r="I12" s="77">
        <v>2</v>
      </c>
      <c r="K12" s="309"/>
      <c r="L12" s="252" t="s">
        <v>759</v>
      </c>
      <c r="M12" s="186" t="s">
        <v>95</v>
      </c>
      <c r="N12" s="254" t="s">
        <v>758</v>
      </c>
      <c r="P12" s="309"/>
      <c r="Q12" s="82" t="s">
        <v>86</v>
      </c>
      <c r="R12" s="83" t="s">
        <v>242</v>
      </c>
    </row>
    <row r="13" spans="2:18" x14ac:dyDescent="0.2">
      <c r="B13" s="309"/>
      <c r="C13" s="180" t="s">
        <v>7</v>
      </c>
      <c r="D13" s="47" t="s">
        <v>26</v>
      </c>
      <c r="E13" s="61" t="s">
        <v>314</v>
      </c>
      <c r="F13" s="47" t="s">
        <v>3</v>
      </c>
      <c r="G13" s="111" t="s">
        <v>90</v>
      </c>
      <c r="H13" s="111" t="s">
        <v>29</v>
      </c>
      <c r="I13" s="44">
        <v>1</v>
      </c>
      <c r="K13" s="309"/>
      <c r="L13" s="252" t="s">
        <v>762</v>
      </c>
      <c r="M13" s="186" t="s">
        <v>95</v>
      </c>
      <c r="N13" s="254" t="s">
        <v>764</v>
      </c>
      <c r="P13" s="309"/>
      <c r="Q13" s="82" t="s">
        <v>16</v>
      </c>
      <c r="R13" s="83" t="s">
        <v>242</v>
      </c>
    </row>
    <row r="14" spans="2:18" x14ac:dyDescent="0.2">
      <c r="B14" s="309"/>
      <c r="C14" s="183" t="s">
        <v>9</v>
      </c>
      <c r="D14" s="51" t="s">
        <v>26</v>
      </c>
      <c r="E14" s="105" t="s">
        <v>314</v>
      </c>
      <c r="F14" s="51" t="s">
        <v>3</v>
      </c>
      <c r="G14" s="114" t="s">
        <v>90</v>
      </c>
      <c r="H14" s="114" t="s">
        <v>29</v>
      </c>
      <c r="I14" s="73">
        <v>1</v>
      </c>
      <c r="K14" s="309"/>
      <c r="L14" s="76" t="s">
        <v>102</v>
      </c>
      <c r="M14" s="76" t="s">
        <v>29</v>
      </c>
      <c r="N14" s="77" t="s">
        <v>242</v>
      </c>
      <c r="P14" s="309"/>
      <c r="Q14" s="52" t="s">
        <v>263</v>
      </c>
      <c r="R14" s="60" t="s">
        <v>242</v>
      </c>
    </row>
    <row r="15" spans="2:18" x14ac:dyDescent="0.2">
      <c r="B15" s="309"/>
      <c r="C15" s="182" t="s">
        <v>10</v>
      </c>
      <c r="D15" s="48" t="s">
        <v>26</v>
      </c>
      <c r="E15" s="52" t="s">
        <v>314</v>
      </c>
      <c r="F15" s="48" t="s">
        <v>3</v>
      </c>
      <c r="G15" s="113" t="s">
        <v>90</v>
      </c>
      <c r="H15" s="113" t="s">
        <v>29</v>
      </c>
      <c r="I15" s="45">
        <v>1</v>
      </c>
      <c r="K15" s="309"/>
      <c r="L15" s="76" t="s">
        <v>103</v>
      </c>
      <c r="M15" s="76" t="s">
        <v>29</v>
      </c>
      <c r="N15" s="77" t="s">
        <v>242</v>
      </c>
      <c r="P15" s="309"/>
      <c r="Q15" s="249" t="s">
        <v>7</v>
      </c>
      <c r="R15" s="246" t="s">
        <v>764</v>
      </c>
    </row>
    <row r="16" spans="2:18" x14ac:dyDescent="0.2">
      <c r="B16" s="309"/>
      <c r="C16" s="182" t="s">
        <v>11</v>
      </c>
      <c r="D16" s="48" t="s">
        <v>26</v>
      </c>
      <c r="E16" s="52" t="s">
        <v>314</v>
      </c>
      <c r="F16" s="48" t="s">
        <v>3</v>
      </c>
      <c r="G16" s="113" t="s">
        <v>90</v>
      </c>
      <c r="H16" s="113" t="s">
        <v>29</v>
      </c>
      <c r="I16" s="45">
        <v>1</v>
      </c>
      <c r="K16" s="309"/>
      <c r="L16" s="76" t="s">
        <v>104</v>
      </c>
      <c r="M16" s="76" t="s">
        <v>29</v>
      </c>
      <c r="N16" s="77" t="s">
        <v>242</v>
      </c>
      <c r="P16" s="309"/>
      <c r="Q16" s="250" t="s">
        <v>9</v>
      </c>
      <c r="R16" s="247" t="s">
        <v>764</v>
      </c>
    </row>
    <row r="17" spans="2:18" x14ac:dyDescent="0.2">
      <c r="B17" s="309"/>
      <c r="C17" s="182" t="s">
        <v>12</v>
      </c>
      <c r="D17" s="48" t="s">
        <v>26</v>
      </c>
      <c r="E17" s="52" t="s">
        <v>314</v>
      </c>
      <c r="F17" s="48" t="s">
        <v>3</v>
      </c>
      <c r="G17" s="113" t="s">
        <v>90</v>
      </c>
      <c r="H17" s="113" t="s">
        <v>29</v>
      </c>
      <c r="I17" s="45">
        <v>1</v>
      </c>
      <c r="K17" s="309"/>
      <c r="L17" s="186" t="s">
        <v>104</v>
      </c>
      <c r="M17" s="186" t="s">
        <v>29</v>
      </c>
      <c r="N17" s="254" t="s">
        <v>764</v>
      </c>
      <c r="P17" s="309"/>
      <c r="Q17" s="250" t="s">
        <v>10</v>
      </c>
      <c r="R17" s="247" t="s">
        <v>764</v>
      </c>
    </row>
    <row r="18" spans="2:18" x14ac:dyDescent="0.2">
      <c r="B18" s="309"/>
      <c r="C18" s="182" t="s">
        <v>13</v>
      </c>
      <c r="D18" s="48" t="s">
        <v>26</v>
      </c>
      <c r="E18" s="52" t="s">
        <v>314</v>
      </c>
      <c r="F18" s="48" t="s">
        <v>3</v>
      </c>
      <c r="G18" s="113" t="s">
        <v>90</v>
      </c>
      <c r="H18" s="113" t="s">
        <v>29</v>
      </c>
      <c r="I18" s="45">
        <v>1</v>
      </c>
      <c r="K18" s="309"/>
      <c r="L18" s="76" t="s">
        <v>340</v>
      </c>
      <c r="M18" s="76" t="s">
        <v>29</v>
      </c>
      <c r="N18" s="77" t="s">
        <v>242</v>
      </c>
      <c r="P18" s="309"/>
      <c r="Q18" s="250" t="s">
        <v>11</v>
      </c>
      <c r="R18" s="247" t="s">
        <v>764</v>
      </c>
    </row>
    <row r="19" spans="2:18" x14ac:dyDescent="0.2">
      <c r="B19" s="309"/>
      <c r="C19" s="182" t="s">
        <v>15</v>
      </c>
      <c r="D19" s="48" t="s">
        <v>26</v>
      </c>
      <c r="E19" s="52" t="s">
        <v>314</v>
      </c>
      <c r="F19" s="48" t="s">
        <v>3</v>
      </c>
      <c r="G19" s="113" t="s">
        <v>90</v>
      </c>
      <c r="H19" s="113" t="s">
        <v>29</v>
      </c>
      <c r="I19" s="45">
        <v>1</v>
      </c>
      <c r="K19" s="309"/>
      <c r="L19" s="186" t="s">
        <v>340</v>
      </c>
      <c r="M19" s="186" t="s">
        <v>29</v>
      </c>
      <c r="N19" s="254" t="s">
        <v>764</v>
      </c>
      <c r="P19" s="309"/>
      <c r="Q19" s="250" t="s">
        <v>12</v>
      </c>
      <c r="R19" s="247" t="s">
        <v>764</v>
      </c>
    </row>
    <row r="20" spans="2:18" x14ac:dyDescent="0.2">
      <c r="B20" s="309"/>
      <c r="C20" s="182" t="s">
        <v>14</v>
      </c>
      <c r="D20" s="48" t="s">
        <v>26</v>
      </c>
      <c r="E20" s="52" t="s">
        <v>314</v>
      </c>
      <c r="F20" s="48" t="s">
        <v>3</v>
      </c>
      <c r="G20" s="113" t="s">
        <v>90</v>
      </c>
      <c r="H20" s="113" t="s">
        <v>29</v>
      </c>
      <c r="I20" s="45">
        <v>1</v>
      </c>
      <c r="K20" s="309"/>
      <c r="L20" s="76" t="s">
        <v>105</v>
      </c>
      <c r="M20" s="76" t="s">
        <v>29</v>
      </c>
      <c r="N20" s="77" t="s">
        <v>242</v>
      </c>
      <c r="P20" s="309"/>
      <c r="Q20" s="250" t="s">
        <v>15</v>
      </c>
      <c r="R20" s="247" t="s">
        <v>764</v>
      </c>
    </row>
    <row r="21" spans="2:18" x14ac:dyDescent="0.2">
      <c r="B21" s="309"/>
      <c r="C21" s="182" t="s">
        <v>16</v>
      </c>
      <c r="D21" s="48" t="s">
        <v>26</v>
      </c>
      <c r="E21" s="52" t="s">
        <v>314</v>
      </c>
      <c r="F21" s="48" t="s">
        <v>3</v>
      </c>
      <c r="G21" s="113" t="s">
        <v>90</v>
      </c>
      <c r="H21" s="113" t="s">
        <v>29</v>
      </c>
      <c r="I21" s="45">
        <v>1</v>
      </c>
      <c r="K21" s="309"/>
      <c r="L21" s="76" t="s">
        <v>106</v>
      </c>
      <c r="M21" s="76" t="s">
        <v>29</v>
      </c>
      <c r="N21" s="77" t="s">
        <v>242</v>
      </c>
      <c r="P21" s="309"/>
      <c r="Q21" s="250" t="s">
        <v>14</v>
      </c>
      <c r="R21" s="247" t="s">
        <v>764</v>
      </c>
    </row>
    <row r="22" spans="2:18" x14ac:dyDescent="0.2">
      <c r="B22" s="309"/>
      <c r="C22" s="182" t="s">
        <v>263</v>
      </c>
      <c r="D22" s="48" t="s">
        <v>26</v>
      </c>
      <c r="E22" s="52" t="s">
        <v>314</v>
      </c>
      <c r="F22" s="48" t="s">
        <v>3</v>
      </c>
      <c r="G22" s="113" t="s">
        <v>90</v>
      </c>
      <c r="H22" s="113" t="s">
        <v>29</v>
      </c>
      <c r="I22" s="45">
        <v>1</v>
      </c>
      <c r="K22" s="309"/>
      <c r="L22" s="76" t="s">
        <v>107</v>
      </c>
      <c r="M22" s="76" t="s">
        <v>29</v>
      </c>
      <c r="N22" s="77" t="s">
        <v>242</v>
      </c>
      <c r="P22" s="309"/>
      <c r="Q22" s="250" t="s">
        <v>86</v>
      </c>
      <c r="R22" s="247" t="s">
        <v>764</v>
      </c>
    </row>
    <row r="23" spans="2:18" ht="16" thickBot="1" x14ac:dyDescent="0.25">
      <c r="B23" s="309"/>
      <c r="C23" s="184" t="s">
        <v>7</v>
      </c>
      <c r="D23" s="74" t="s">
        <v>179</v>
      </c>
      <c r="E23" s="106" t="s">
        <v>314</v>
      </c>
      <c r="F23" s="74" t="s">
        <v>3</v>
      </c>
      <c r="G23" s="115" t="s">
        <v>90</v>
      </c>
      <c r="H23" s="115" t="s">
        <v>29</v>
      </c>
      <c r="I23" s="75">
        <v>1</v>
      </c>
      <c r="K23" s="309"/>
      <c r="L23" s="76" t="s">
        <v>341</v>
      </c>
      <c r="M23" s="76" t="s">
        <v>29</v>
      </c>
      <c r="N23" s="77" t="s">
        <v>242</v>
      </c>
      <c r="P23" s="310"/>
      <c r="Q23" s="251" t="s">
        <v>263</v>
      </c>
      <c r="R23" s="248" t="s">
        <v>764</v>
      </c>
    </row>
    <row r="24" spans="2:18" x14ac:dyDescent="0.2">
      <c r="B24" s="309"/>
      <c r="C24" s="181" t="s">
        <v>9</v>
      </c>
      <c r="D24" s="76" t="s">
        <v>179</v>
      </c>
      <c r="E24" s="86" t="s">
        <v>314</v>
      </c>
      <c r="F24" s="76" t="s">
        <v>3</v>
      </c>
      <c r="G24" s="112" t="s">
        <v>90</v>
      </c>
      <c r="H24" s="112" t="s">
        <v>29</v>
      </c>
      <c r="I24" s="77">
        <v>1</v>
      </c>
      <c r="K24" s="309"/>
      <c r="L24" s="252" t="s">
        <v>760</v>
      </c>
      <c r="M24" s="186" t="s">
        <v>29</v>
      </c>
      <c r="N24" s="254" t="s">
        <v>764</v>
      </c>
    </row>
    <row r="25" spans="2:18" x14ac:dyDescent="0.2">
      <c r="B25" s="309"/>
      <c r="C25" s="181" t="s">
        <v>10</v>
      </c>
      <c r="D25" s="76" t="s">
        <v>179</v>
      </c>
      <c r="E25" s="86" t="s">
        <v>314</v>
      </c>
      <c r="F25" s="76" t="s">
        <v>3</v>
      </c>
      <c r="G25" s="112" t="s">
        <v>90</v>
      </c>
      <c r="H25" s="112" t="s">
        <v>29</v>
      </c>
      <c r="I25" s="77">
        <v>1</v>
      </c>
      <c r="K25" s="309"/>
      <c r="L25" s="252" t="s">
        <v>761</v>
      </c>
      <c r="M25" s="186" t="s">
        <v>29</v>
      </c>
      <c r="N25" s="254" t="s">
        <v>764</v>
      </c>
    </row>
    <row r="26" spans="2:18" x14ac:dyDescent="0.2">
      <c r="B26" s="309"/>
      <c r="C26" s="181" t="s">
        <v>11</v>
      </c>
      <c r="D26" s="76" t="s">
        <v>179</v>
      </c>
      <c r="E26" s="86" t="s">
        <v>314</v>
      </c>
      <c r="F26" s="76" t="s">
        <v>3</v>
      </c>
      <c r="G26" s="112" t="s">
        <v>90</v>
      </c>
      <c r="H26" s="112" t="s">
        <v>29</v>
      </c>
      <c r="I26" s="77">
        <v>1</v>
      </c>
      <c r="K26" s="309"/>
      <c r="L26" s="48" t="s">
        <v>108</v>
      </c>
      <c r="M26" s="48" t="s">
        <v>30</v>
      </c>
      <c r="N26" s="45" t="s">
        <v>241</v>
      </c>
    </row>
    <row r="27" spans="2:18" x14ac:dyDescent="0.2">
      <c r="B27" s="309"/>
      <c r="C27" s="181" t="s">
        <v>12</v>
      </c>
      <c r="D27" s="76" t="s">
        <v>179</v>
      </c>
      <c r="E27" s="86" t="s">
        <v>314</v>
      </c>
      <c r="F27" s="76" t="s">
        <v>3</v>
      </c>
      <c r="G27" s="112" t="s">
        <v>90</v>
      </c>
      <c r="H27" s="112" t="s">
        <v>29</v>
      </c>
      <c r="I27" s="77">
        <v>1</v>
      </c>
      <c r="K27" s="309"/>
      <c r="L27" s="48" t="s">
        <v>109</v>
      </c>
      <c r="M27" s="48" t="s">
        <v>30</v>
      </c>
      <c r="N27" s="45" t="s">
        <v>242</v>
      </c>
    </row>
    <row r="28" spans="2:18" x14ac:dyDescent="0.2">
      <c r="B28" s="309"/>
      <c r="C28" s="181" t="s">
        <v>13</v>
      </c>
      <c r="D28" s="76" t="s">
        <v>179</v>
      </c>
      <c r="E28" s="86" t="s">
        <v>314</v>
      </c>
      <c r="F28" s="76" t="s">
        <v>3</v>
      </c>
      <c r="G28" s="112" t="s">
        <v>90</v>
      </c>
      <c r="H28" s="112" t="s">
        <v>29</v>
      </c>
      <c r="I28" s="77">
        <v>1</v>
      </c>
      <c r="K28" s="309"/>
      <c r="L28" s="48" t="s">
        <v>110</v>
      </c>
      <c r="M28" s="48" t="s">
        <v>30</v>
      </c>
      <c r="N28" s="45" t="s">
        <v>242</v>
      </c>
    </row>
    <row r="29" spans="2:18" x14ac:dyDescent="0.2">
      <c r="B29" s="309"/>
      <c r="C29" s="181" t="s">
        <v>15</v>
      </c>
      <c r="D29" s="76" t="s">
        <v>179</v>
      </c>
      <c r="E29" s="86" t="s">
        <v>314</v>
      </c>
      <c r="F29" s="76" t="s">
        <v>3</v>
      </c>
      <c r="G29" s="112" t="s">
        <v>90</v>
      </c>
      <c r="H29" s="112" t="s">
        <v>29</v>
      </c>
      <c r="I29" s="77">
        <v>1</v>
      </c>
      <c r="K29" s="309"/>
      <c r="L29" s="48" t="s">
        <v>111</v>
      </c>
      <c r="M29" s="48" t="s">
        <v>30</v>
      </c>
      <c r="N29" s="45" t="s">
        <v>242</v>
      </c>
    </row>
    <row r="30" spans="2:18" x14ac:dyDescent="0.2">
      <c r="B30" s="309"/>
      <c r="C30" s="181" t="s">
        <v>14</v>
      </c>
      <c r="D30" s="76" t="s">
        <v>179</v>
      </c>
      <c r="E30" s="86" t="s">
        <v>314</v>
      </c>
      <c r="F30" s="76" t="s">
        <v>3</v>
      </c>
      <c r="G30" s="112" t="s">
        <v>90</v>
      </c>
      <c r="H30" s="112" t="s">
        <v>29</v>
      </c>
      <c r="I30" s="77">
        <v>1</v>
      </c>
      <c r="K30" s="309"/>
      <c r="L30" s="48" t="s">
        <v>342</v>
      </c>
      <c r="M30" s="48" t="s">
        <v>30</v>
      </c>
      <c r="N30" s="45" t="s">
        <v>242</v>
      </c>
    </row>
    <row r="31" spans="2:18" x14ac:dyDescent="0.2">
      <c r="B31" s="309"/>
      <c r="C31" s="181" t="s">
        <v>16</v>
      </c>
      <c r="D31" s="76" t="s">
        <v>179</v>
      </c>
      <c r="E31" s="86" t="s">
        <v>314</v>
      </c>
      <c r="F31" s="76" t="s">
        <v>3</v>
      </c>
      <c r="G31" s="112" t="s">
        <v>90</v>
      </c>
      <c r="H31" s="112" t="s">
        <v>29</v>
      </c>
      <c r="I31" s="77">
        <v>1</v>
      </c>
      <c r="K31" s="309"/>
      <c r="L31" s="48" t="s">
        <v>115</v>
      </c>
      <c r="M31" s="48" t="s">
        <v>30</v>
      </c>
      <c r="N31" s="45" t="s">
        <v>241</v>
      </c>
    </row>
    <row r="32" spans="2:18" x14ac:dyDescent="0.2">
      <c r="B32" s="309"/>
      <c r="C32" s="76" t="s">
        <v>263</v>
      </c>
      <c r="D32" s="76" t="s">
        <v>179</v>
      </c>
      <c r="E32" s="86" t="s">
        <v>314</v>
      </c>
      <c r="F32" s="76" t="s">
        <v>3</v>
      </c>
      <c r="G32" s="112" t="s">
        <v>90</v>
      </c>
      <c r="H32" s="112" t="s">
        <v>29</v>
      </c>
      <c r="I32" s="77">
        <v>1</v>
      </c>
      <c r="K32" s="309"/>
      <c r="L32" s="48" t="s">
        <v>112</v>
      </c>
      <c r="M32" s="48" t="s">
        <v>30</v>
      </c>
      <c r="N32" s="45" t="s">
        <v>242</v>
      </c>
    </row>
    <row r="33" spans="2:14" x14ac:dyDescent="0.2">
      <c r="B33" s="309"/>
      <c r="C33" s="237" t="s">
        <v>609</v>
      </c>
      <c r="D33" s="237" t="s">
        <v>609</v>
      </c>
      <c r="E33" s="238" t="s">
        <v>609</v>
      </c>
      <c r="F33" s="237" t="s">
        <v>609</v>
      </c>
      <c r="G33" s="237" t="s">
        <v>609</v>
      </c>
      <c r="H33" s="237" t="s">
        <v>609</v>
      </c>
      <c r="I33" s="239" t="s">
        <v>609</v>
      </c>
      <c r="K33" s="309"/>
      <c r="L33" s="48" t="s">
        <v>113</v>
      </c>
      <c r="M33" s="48" t="s">
        <v>30</v>
      </c>
      <c r="N33" s="45" t="s">
        <v>242</v>
      </c>
    </row>
    <row r="34" spans="2:14" x14ac:dyDescent="0.2">
      <c r="B34" s="309"/>
      <c r="C34" s="229" t="s">
        <v>7</v>
      </c>
      <c r="D34" s="229" t="s">
        <v>26</v>
      </c>
      <c r="E34" s="230" t="s">
        <v>314</v>
      </c>
      <c r="F34" s="229" t="s">
        <v>3</v>
      </c>
      <c r="G34" s="229" t="s">
        <v>128</v>
      </c>
      <c r="H34" s="229" t="s">
        <v>29</v>
      </c>
      <c r="I34" s="231">
        <v>1</v>
      </c>
      <c r="K34" s="309"/>
      <c r="L34" s="48" t="s">
        <v>114</v>
      </c>
      <c r="M34" s="48" t="s">
        <v>30</v>
      </c>
      <c r="N34" s="45" t="s">
        <v>242</v>
      </c>
    </row>
    <row r="35" spans="2:14" x14ac:dyDescent="0.2">
      <c r="B35" s="309"/>
      <c r="C35" s="229" t="s">
        <v>609</v>
      </c>
      <c r="D35" s="229" t="s">
        <v>609</v>
      </c>
      <c r="E35" s="230" t="s">
        <v>609</v>
      </c>
      <c r="F35" s="229" t="s">
        <v>609</v>
      </c>
      <c r="G35" s="229" t="s">
        <v>609</v>
      </c>
      <c r="H35" s="229" t="s">
        <v>609</v>
      </c>
      <c r="I35" s="231" t="s">
        <v>609</v>
      </c>
      <c r="K35" s="309"/>
      <c r="L35" s="48" t="s">
        <v>343</v>
      </c>
      <c r="M35" s="48" t="s">
        <v>30</v>
      </c>
      <c r="N35" s="45" t="s">
        <v>242</v>
      </c>
    </row>
    <row r="36" spans="2:14" x14ac:dyDescent="0.2">
      <c r="B36" s="309"/>
      <c r="C36" s="184" t="s">
        <v>7</v>
      </c>
      <c r="D36" s="74" t="s">
        <v>179</v>
      </c>
      <c r="E36" s="106" t="s">
        <v>314</v>
      </c>
      <c r="F36" s="74" t="s">
        <v>3</v>
      </c>
      <c r="G36" s="115" t="s">
        <v>128</v>
      </c>
      <c r="H36" s="115" t="s">
        <v>29</v>
      </c>
      <c r="I36" s="75">
        <v>1</v>
      </c>
      <c r="K36" s="309"/>
      <c r="L36" s="48" t="s">
        <v>116</v>
      </c>
      <c r="M36" s="48" t="s">
        <v>30</v>
      </c>
      <c r="N36" s="45" t="s">
        <v>241</v>
      </c>
    </row>
    <row r="37" spans="2:14" x14ac:dyDescent="0.2">
      <c r="B37" s="309"/>
      <c r="C37" s="237" t="s">
        <v>609</v>
      </c>
      <c r="D37" s="237" t="s">
        <v>609</v>
      </c>
      <c r="E37" s="238" t="s">
        <v>609</v>
      </c>
      <c r="F37" s="237" t="s">
        <v>609</v>
      </c>
      <c r="G37" s="237" t="s">
        <v>609</v>
      </c>
      <c r="H37" s="237" t="s">
        <v>609</v>
      </c>
      <c r="I37" s="239" t="s">
        <v>609</v>
      </c>
      <c r="K37" s="309"/>
      <c r="L37" s="186" t="s">
        <v>116</v>
      </c>
      <c r="M37" s="186" t="s">
        <v>30</v>
      </c>
      <c r="N37" s="254" t="s">
        <v>758</v>
      </c>
    </row>
    <row r="38" spans="2:14" x14ac:dyDescent="0.2">
      <c r="B38" s="309"/>
      <c r="C38" s="229" t="s">
        <v>7</v>
      </c>
      <c r="D38" s="229" t="s">
        <v>26</v>
      </c>
      <c r="E38" s="230" t="s">
        <v>314</v>
      </c>
      <c r="F38" s="229" t="s">
        <v>3</v>
      </c>
      <c r="G38" s="229" t="s">
        <v>129</v>
      </c>
      <c r="H38" s="229" t="s">
        <v>29</v>
      </c>
      <c r="I38" s="231">
        <v>1</v>
      </c>
      <c r="K38" s="309"/>
      <c r="L38" s="48" t="s">
        <v>117</v>
      </c>
      <c r="M38" s="48" t="s">
        <v>30</v>
      </c>
      <c r="N38" s="45" t="s">
        <v>242</v>
      </c>
    </row>
    <row r="39" spans="2:14" x14ac:dyDescent="0.2">
      <c r="B39" s="309"/>
      <c r="C39" s="229" t="s">
        <v>609</v>
      </c>
      <c r="D39" s="229" t="s">
        <v>609</v>
      </c>
      <c r="E39" s="230" t="s">
        <v>609</v>
      </c>
      <c r="F39" s="229" t="s">
        <v>609</v>
      </c>
      <c r="G39" s="229" t="s">
        <v>609</v>
      </c>
      <c r="H39" s="229" t="s">
        <v>609</v>
      </c>
      <c r="I39" s="231" t="s">
        <v>609</v>
      </c>
      <c r="K39" s="309"/>
      <c r="L39" s="48" t="s">
        <v>118</v>
      </c>
      <c r="M39" s="48" t="s">
        <v>30</v>
      </c>
      <c r="N39" s="45" t="s">
        <v>242</v>
      </c>
    </row>
    <row r="40" spans="2:14" x14ac:dyDescent="0.2">
      <c r="B40" s="309"/>
      <c r="C40" s="184" t="s">
        <v>7</v>
      </c>
      <c r="D40" s="74" t="s">
        <v>179</v>
      </c>
      <c r="E40" s="106" t="s">
        <v>314</v>
      </c>
      <c r="F40" s="74" t="s">
        <v>3</v>
      </c>
      <c r="G40" s="115" t="s">
        <v>129</v>
      </c>
      <c r="H40" s="115" t="s">
        <v>29</v>
      </c>
      <c r="I40" s="75">
        <v>1</v>
      </c>
      <c r="K40" s="309"/>
      <c r="L40" s="48" t="s">
        <v>119</v>
      </c>
      <c r="M40" s="48" t="s">
        <v>30</v>
      </c>
      <c r="N40" s="45" t="s">
        <v>242</v>
      </c>
    </row>
    <row r="41" spans="2:14" ht="16" thickBot="1" x14ac:dyDescent="0.25">
      <c r="B41" s="309"/>
      <c r="C41" s="240" t="s">
        <v>609</v>
      </c>
      <c r="D41" s="240" t="s">
        <v>609</v>
      </c>
      <c r="E41" s="241" t="s">
        <v>609</v>
      </c>
      <c r="F41" s="240" t="s">
        <v>609</v>
      </c>
      <c r="G41" s="240" t="s">
        <v>609</v>
      </c>
      <c r="H41" s="240" t="s">
        <v>609</v>
      </c>
      <c r="I41" s="242" t="s">
        <v>609</v>
      </c>
      <c r="K41" s="309"/>
      <c r="L41" s="186" t="s">
        <v>119</v>
      </c>
      <c r="M41" s="186" t="s">
        <v>30</v>
      </c>
      <c r="N41" s="254" t="s">
        <v>764</v>
      </c>
    </row>
    <row r="42" spans="2:14" x14ac:dyDescent="0.2">
      <c r="B42" s="309"/>
      <c r="C42" s="187" t="s">
        <v>268</v>
      </c>
      <c r="D42" s="102" t="s">
        <v>5</v>
      </c>
      <c r="E42" s="105" t="s">
        <v>309</v>
      </c>
      <c r="F42" s="102" t="s">
        <v>2</v>
      </c>
      <c r="G42" s="102" t="s">
        <v>90</v>
      </c>
      <c r="H42" s="102" t="s">
        <v>30</v>
      </c>
      <c r="I42" s="188" t="s">
        <v>29</v>
      </c>
      <c r="K42" s="309"/>
      <c r="L42" s="48" t="s">
        <v>344</v>
      </c>
      <c r="M42" s="48" t="s">
        <v>30</v>
      </c>
      <c r="N42" s="45" t="s">
        <v>242</v>
      </c>
    </row>
    <row r="43" spans="2:14" x14ac:dyDescent="0.2">
      <c r="B43" s="309"/>
      <c r="C43" s="185" t="s">
        <v>709</v>
      </c>
      <c r="D43" s="53" t="s">
        <v>5</v>
      </c>
      <c r="E43" s="52" t="s">
        <v>309</v>
      </c>
      <c r="F43" s="53" t="s">
        <v>2</v>
      </c>
      <c r="G43" s="53" t="s">
        <v>90</v>
      </c>
      <c r="H43" s="53" t="s">
        <v>30</v>
      </c>
      <c r="I43" s="122" t="s">
        <v>95</v>
      </c>
      <c r="K43" s="309"/>
      <c r="L43" s="186" t="s">
        <v>344</v>
      </c>
      <c r="M43" s="186" t="s">
        <v>30</v>
      </c>
      <c r="N43" s="254" t="s">
        <v>764</v>
      </c>
    </row>
    <row r="44" spans="2:14" x14ac:dyDescent="0.2">
      <c r="B44" s="309"/>
      <c r="C44" s="185" t="s">
        <v>269</v>
      </c>
      <c r="D44" s="53" t="s">
        <v>5</v>
      </c>
      <c r="E44" s="52" t="s">
        <v>309</v>
      </c>
      <c r="F44" s="53" t="s">
        <v>2</v>
      </c>
      <c r="G44" s="53" t="s">
        <v>90</v>
      </c>
      <c r="H44" s="53" t="s">
        <v>30</v>
      </c>
      <c r="I44" s="122" t="s">
        <v>29</v>
      </c>
      <c r="K44" s="309"/>
      <c r="L44" s="252" t="s">
        <v>757</v>
      </c>
      <c r="M44" s="186" t="s">
        <v>32</v>
      </c>
      <c r="N44" s="179" t="s">
        <v>241</v>
      </c>
    </row>
    <row r="45" spans="2:14" x14ac:dyDescent="0.2">
      <c r="B45" s="309"/>
      <c r="C45" s="185" t="s">
        <v>713</v>
      </c>
      <c r="D45" s="53" t="s">
        <v>5</v>
      </c>
      <c r="E45" s="52" t="s">
        <v>309</v>
      </c>
      <c r="F45" s="53" t="s">
        <v>2</v>
      </c>
      <c r="G45" s="53" t="s">
        <v>90</v>
      </c>
      <c r="H45" s="53" t="s">
        <v>30</v>
      </c>
      <c r="I45" s="122" t="s">
        <v>29</v>
      </c>
      <c r="K45" s="309"/>
      <c r="L45" s="252" t="s">
        <v>757</v>
      </c>
      <c r="M45" s="186" t="s">
        <v>32</v>
      </c>
      <c r="N45" s="254" t="s">
        <v>758</v>
      </c>
    </row>
    <row r="46" spans="2:14" x14ac:dyDescent="0.2">
      <c r="B46" s="309"/>
      <c r="C46" s="185" t="s">
        <v>714</v>
      </c>
      <c r="D46" s="53" t="s">
        <v>5</v>
      </c>
      <c r="E46" s="52" t="s">
        <v>309</v>
      </c>
      <c r="F46" s="53" t="s">
        <v>2</v>
      </c>
      <c r="G46" s="53" t="s">
        <v>90</v>
      </c>
      <c r="H46" s="53" t="s">
        <v>30</v>
      </c>
      <c r="I46" s="122" t="s">
        <v>29</v>
      </c>
      <c r="K46" s="309"/>
      <c r="L46" s="76" t="s">
        <v>255</v>
      </c>
      <c r="M46" s="76" t="s">
        <v>32</v>
      </c>
      <c r="N46" s="77" t="s">
        <v>241</v>
      </c>
    </row>
    <row r="47" spans="2:14" x14ac:dyDescent="0.2">
      <c r="B47" s="309"/>
      <c r="C47" s="185" t="s">
        <v>715</v>
      </c>
      <c r="D47" s="53" t="s">
        <v>5</v>
      </c>
      <c r="E47" s="52" t="s">
        <v>309</v>
      </c>
      <c r="F47" s="53" t="s">
        <v>2</v>
      </c>
      <c r="G47" s="53" t="s">
        <v>90</v>
      </c>
      <c r="H47" s="53" t="s">
        <v>30</v>
      </c>
      <c r="I47" s="122" t="s">
        <v>29</v>
      </c>
      <c r="K47" s="309"/>
      <c r="L47" s="186" t="s">
        <v>255</v>
      </c>
      <c r="M47" s="186" t="s">
        <v>32</v>
      </c>
      <c r="N47" s="254" t="s">
        <v>758</v>
      </c>
    </row>
    <row r="48" spans="2:14" x14ac:dyDescent="0.2">
      <c r="B48" s="309"/>
      <c r="C48" s="185" t="s">
        <v>270</v>
      </c>
      <c r="D48" s="53" t="s">
        <v>5</v>
      </c>
      <c r="E48" s="52" t="s">
        <v>312</v>
      </c>
      <c r="F48" s="53" t="s">
        <v>2</v>
      </c>
      <c r="G48" s="53" t="s">
        <v>90</v>
      </c>
      <c r="H48" s="53" t="s">
        <v>30</v>
      </c>
      <c r="I48" s="122" t="s">
        <v>29</v>
      </c>
      <c r="K48" s="309"/>
      <c r="L48" s="253">
        <v>81</v>
      </c>
      <c r="M48" s="244" t="s">
        <v>32</v>
      </c>
      <c r="N48" s="245" t="s">
        <v>242</v>
      </c>
    </row>
    <row r="49" spans="2:14" x14ac:dyDescent="0.2">
      <c r="B49" s="309"/>
      <c r="C49" s="185" t="s">
        <v>271</v>
      </c>
      <c r="D49" s="53" t="s">
        <v>5</v>
      </c>
      <c r="E49" s="52" t="s">
        <v>312</v>
      </c>
      <c r="F49" s="53" t="s">
        <v>2</v>
      </c>
      <c r="G49" s="53" t="s">
        <v>90</v>
      </c>
      <c r="H49" s="53" t="s">
        <v>30</v>
      </c>
      <c r="I49" s="122" t="s">
        <v>29</v>
      </c>
      <c r="K49" s="309"/>
      <c r="L49" s="253">
        <v>85</v>
      </c>
      <c r="M49" s="244" t="s">
        <v>32</v>
      </c>
      <c r="N49" s="245" t="s">
        <v>242</v>
      </c>
    </row>
    <row r="50" spans="2:14" x14ac:dyDescent="0.2">
      <c r="B50" s="309"/>
      <c r="C50" s="185" t="s">
        <v>272</v>
      </c>
      <c r="D50" s="53" t="s">
        <v>5</v>
      </c>
      <c r="E50" s="52" t="s">
        <v>312</v>
      </c>
      <c r="F50" s="53" t="s">
        <v>2</v>
      </c>
      <c r="G50" s="53" t="s">
        <v>90</v>
      </c>
      <c r="H50" s="53" t="s">
        <v>30</v>
      </c>
      <c r="I50" s="122" t="s">
        <v>29</v>
      </c>
      <c r="K50" s="309"/>
      <c r="L50" s="253">
        <v>87</v>
      </c>
      <c r="M50" s="244" t="s">
        <v>32</v>
      </c>
      <c r="N50" s="245" t="s">
        <v>242</v>
      </c>
    </row>
    <row r="51" spans="2:14" x14ac:dyDescent="0.2">
      <c r="B51" s="309"/>
      <c r="C51" s="225" t="s">
        <v>268</v>
      </c>
      <c r="D51" s="89" t="s">
        <v>5</v>
      </c>
      <c r="E51" s="86" t="s">
        <v>311</v>
      </c>
      <c r="F51" s="89" t="s">
        <v>2</v>
      </c>
      <c r="G51" s="89" t="s">
        <v>90</v>
      </c>
      <c r="H51" s="89" t="s">
        <v>30</v>
      </c>
      <c r="I51" s="87" t="s">
        <v>95</v>
      </c>
      <c r="K51" s="309"/>
      <c r="L51" s="253">
        <v>87</v>
      </c>
      <c r="M51" s="244" t="s">
        <v>32</v>
      </c>
      <c r="N51" s="254" t="s">
        <v>764</v>
      </c>
    </row>
    <row r="52" spans="2:14" x14ac:dyDescent="0.2">
      <c r="B52" s="309"/>
      <c r="C52" s="225" t="s">
        <v>709</v>
      </c>
      <c r="D52" s="89" t="s">
        <v>5</v>
      </c>
      <c r="E52" s="86" t="s">
        <v>311</v>
      </c>
      <c r="F52" s="89" t="s">
        <v>2</v>
      </c>
      <c r="G52" s="89" t="s">
        <v>90</v>
      </c>
      <c r="H52" s="89" t="s">
        <v>30</v>
      </c>
      <c r="I52" s="87" t="s">
        <v>95</v>
      </c>
      <c r="K52" s="309"/>
      <c r="L52" s="253">
        <v>88</v>
      </c>
      <c r="M52" s="244" t="s">
        <v>32</v>
      </c>
      <c r="N52" s="245" t="s">
        <v>242</v>
      </c>
    </row>
    <row r="53" spans="2:14" x14ac:dyDescent="0.2">
      <c r="B53" s="309"/>
      <c r="C53" s="225" t="s">
        <v>269</v>
      </c>
      <c r="D53" s="89" t="s">
        <v>5</v>
      </c>
      <c r="E53" s="86" t="s">
        <v>311</v>
      </c>
      <c r="F53" s="89" t="s">
        <v>2</v>
      </c>
      <c r="G53" s="89" t="s">
        <v>90</v>
      </c>
      <c r="H53" s="89" t="s">
        <v>30</v>
      </c>
      <c r="I53" s="87" t="s">
        <v>95</v>
      </c>
      <c r="K53" s="309"/>
      <c r="L53" s="253" t="s">
        <v>763</v>
      </c>
      <c r="M53" s="244" t="s">
        <v>32</v>
      </c>
      <c r="N53" s="254" t="s">
        <v>764</v>
      </c>
    </row>
    <row r="54" spans="2:14" x14ac:dyDescent="0.2">
      <c r="B54" s="309"/>
      <c r="C54" s="225" t="s">
        <v>713</v>
      </c>
      <c r="D54" s="89" t="s">
        <v>5</v>
      </c>
      <c r="E54" s="86" t="s">
        <v>311</v>
      </c>
      <c r="F54" s="89" t="s">
        <v>2</v>
      </c>
      <c r="G54" s="89" t="s">
        <v>90</v>
      </c>
      <c r="H54" s="89" t="s">
        <v>30</v>
      </c>
      <c r="I54" s="87" t="s">
        <v>95</v>
      </c>
      <c r="K54" s="309"/>
      <c r="L54" s="76" t="s">
        <v>255</v>
      </c>
      <c r="M54" s="76" t="s">
        <v>32</v>
      </c>
      <c r="N54" s="77" t="s">
        <v>242</v>
      </c>
    </row>
    <row r="55" spans="2:14" ht="16" thickBot="1" x14ac:dyDescent="0.25">
      <c r="B55" s="309"/>
      <c r="C55" s="225" t="s">
        <v>714</v>
      </c>
      <c r="D55" s="89" t="s">
        <v>5</v>
      </c>
      <c r="E55" s="86" t="s">
        <v>311</v>
      </c>
      <c r="F55" s="89" t="s">
        <v>2</v>
      </c>
      <c r="G55" s="89" t="s">
        <v>90</v>
      </c>
      <c r="H55" s="89" t="s">
        <v>30</v>
      </c>
      <c r="I55" s="87" t="s">
        <v>95</v>
      </c>
      <c r="K55" s="310"/>
      <c r="L55" s="256" t="s">
        <v>255</v>
      </c>
      <c r="M55" s="256" t="s">
        <v>32</v>
      </c>
      <c r="N55" s="257" t="s">
        <v>764</v>
      </c>
    </row>
    <row r="56" spans="2:14" x14ac:dyDescent="0.2">
      <c r="B56" s="309"/>
      <c r="C56" s="225" t="s">
        <v>715</v>
      </c>
      <c r="D56" s="89" t="s">
        <v>5</v>
      </c>
      <c r="E56" s="86" t="s">
        <v>311</v>
      </c>
      <c r="F56" s="89" t="s">
        <v>2</v>
      </c>
      <c r="G56" s="89" t="s">
        <v>90</v>
      </c>
      <c r="H56" s="89" t="s">
        <v>30</v>
      </c>
      <c r="I56" s="87" t="s">
        <v>95</v>
      </c>
    </row>
    <row r="57" spans="2:14" x14ac:dyDescent="0.2">
      <c r="B57" s="309"/>
      <c r="C57" s="225" t="s">
        <v>270</v>
      </c>
      <c r="D57" s="89" t="s">
        <v>5</v>
      </c>
      <c r="E57" s="86" t="s">
        <v>313</v>
      </c>
      <c r="F57" s="89" t="s">
        <v>2</v>
      </c>
      <c r="G57" s="89" t="s">
        <v>90</v>
      </c>
      <c r="H57" s="89" t="s">
        <v>30</v>
      </c>
      <c r="I57" s="87" t="s">
        <v>95</v>
      </c>
    </row>
    <row r="58" spans="2:14" x14ac:dyDescent="0.2">
      <c r="B58" s="309"/>
      <c r="C58" s="225" t="s">
        <v>271</v>
      </c>
      <c r="D58" s="89" t="s">
        <v>5</v>
      </c>
      <c r="E58" s="86" t="s">
        <v>313</v>
      </c>
      <c r="F58" s="89" t="s">
        <v>2</v>
      </c>
      <c r="G58" s="89" t="s">
        <v>90</v>
      </c>
      <c r="H58" s="89" t="s">
        <v>30</v>
      </c>
      <c r="I58" s="87" t="s">
        <v>95</v>
      </c>
    </row>
    <row r="59" spans="2:14" ht="16" thickBot="1" x14ac:dyDescent="0.25">
      <c r="B59" s="309"/>
      <c r="C59" s="226" t="s">
        <v>272</v>
      </c>
      <c r="D59" s="226" t="s">
        <v>5</v>
      </c>
      <c r="E59" s="90" t="s">
        <v>313</v>
      </c>
      <c r="F59" s="226" t="s">
        <v>2</v>
      </c>
      <c r="G59" s="226" t="s">
        <v>90</v>
      </c>
      <c r="H59" s="226" t="s">
        <v>30</v>
      </c>
      <c r="I59" s="227" t="s">
        <v>95</v>
      </c>
    </row>
    <row r="60" spans="2:14" x14ac:dyDescent="0.2">
      <c r="B60" s="309"/>
      <c r="C60" s="183" t="s">
        <v>8</v>
      </c>
      <c r="D60" s="51" t="s">
        <v>179</v>
      </c>
      <c r="E60" s="105" t="s">
        <v>314</v>
      </c>
      <c r="F60" s="51" t="s">
        <v>2</v>
      </c>
      <c r="G60" s="114" t="s">
        <v>90</v>
      </c>
      <c r="H60" s="114" t="s">
        <v>29</v>
      </c>
      <c r="I60" s="73">
        <v>2</v>
      </c>
    </row>
    <row r="61" spans="2:14" ht="16" thickBot="1" x14ac:dyDescent="0.25">
      <c r="B61" s="309"/>
      <c r="C61" s="78" t="s">
        <v>8</v>
      </c>
      <c r="D61" s="78" t="s">
        <v>179</v>
      </c>
      <c r="E61" s="90" t="s">
        <v>315</v>
      </c>
      <c r="F61" s="78" t="s">
        <v>2</v>
      </c>
      <c r="G61" s="228" t="s">
        <v>90</v>
      </c>
      <c r="H61" s="228" t="s">
        <v>29</v>
      </c>
      <c r="I61" s="79" t="s">
        <v>95</v>
      </c>
    </row>
    <row r="62" spans="2:14" x14ac:dyDescent="0.2">
      <c r="B62" s="309"/>
      <c r="C62" s="183" t="s">
        <v>7</v>
      </c>
      <c r="D62" s="51" t="s">
        <v>179</v>
      </c>
      <c r="E62" s="105" t="s">
        <v>314</v>
      </c>
      <c r="F62" s="51" t="s">
        <v>2</v>
      </c>
      <c r="G62" s="114" t="s">
        <v>90</v>
      </c>
      <c r="H62" s="114" t="s">
        <v>29</v>
      </c>
      <c r="I62" s="73">
        <v>1</v>
      </c>
    </row>
    <row r="63" spans="2:14" x14ac:dyDescent="0.2">
      <c r="B63" s="309"/>
      <c r="C63" s="182" t="s">
        <v>9</v>
      </c>
      <c r="D63" s="48" t="s">
        <v>179</v>
      </c>
      <c r="E63" s="52" t="s">
        <v>314</v>
      </c>
      <c r="F63" s="48" t="s">
        <v>2</v>
      </c>
      <c r="G63" s="113" t="s">
        <v>90</v>
      </c>
      <c r="H63" s="113" t="s">
        <v>29</v>
      </c>
      <c r="I63" s="45">
        <v>1</v>
      </c>
    </row>
    <row r="64" spans="2:14" x14ac:dyDescent="0.2">
      <c r="B64" s="309"/>
      <c r="C64" s="182" t="s">
        <v>10</v>
      </c>
      <c r="D64" s="48" t="s">
        <v>179</v>
      </c>
      <c r="E64" s="52" t="s">
        <v>314</v>
      </c>
      <c r="F64" s="48" t="s">
        <v>2</v>
      </c>
      <c r="G64" s="113" t="s">
        <v>90</v>
      </c>
      <c r="H64" s="113" t="s">
        <v>29</v>
      </c>
      <c r="I64" s="45">
        <v>1</v>
      </c>
    </row>
    <row r="65" spans="2:9" x14ac:dyDescent="0.2">
      <c r="B65" s="309"/>
      <c r="C65" s="182" t="s">
        <v>11</v>
      </c>
      <c r="D65" s="48" t="s">
        <v>179</v>
      </c>
      <c r="E65" s="52" t="s">
        <v>314</v>
      </c>
      <c r="F65" s="48" t="s">
        <v>2</v>
      </c>
      <c r="G65" s="113" t="s">
        <v>90</v>
      </c>
      <c r="H65" s="113" t="s">
        <v>29</v>
      </c>
      <c r="I65" s="45">
        <v>1</v>
      </c>
    </row>
    <row r="66" spans="2:9" x14ac:dyDescent="0.2">
      <c r="B66" s="309"/>
      <c r="C66" s="182" t="s">
        <v>12</v>
      </c>
      <c r="D66" s="48" t="s">
        <v>179</v>
      </c>
      <c r="E66" s="52" t="s">
        <v>314</v>
      </c>
      <c r="F66" s="48" t="s">
        <v>2</v>
      </c>
      <c r="G66" s="113" t="s">
        <v>90</v>
      </c>
      <c r="H66" s="113" t="s">
        <v>29</v>
      </c>
      <c r="I66" s="45">
        <v>1</v>
      </c>
    </row>
    <row r="67" spans="2:9" x14ac:dyDescent="0.2">
      <c r="B67" s="309"/>
      <c r="C67" s="182" t="s">
        <v>13</v>
      </c>
      <c r="D67" s="48" t="s">
        <v>179</v>
      </c>
      <c r="E67" s="52" t="s">
        <v>314</v>
      </c>
      <c r="F67" s="48" t="s">
        <v>2</v>
      </c>
      <c r="G67" s="113" t="s">
        <v>90</v>
      </c>
      <c r="H67" s="113" t="s">
        <v>29</v>
      </c>
      <c r="I67" s="45">
        <v>1</v>
      </c>
    </row>
    <row r="68" spans="2:9" x14ac:dyDescent="0.2">
      <c r="B68" s="309"/>
      <c r="C68" s="182" t="s">
        <v>15</v>
      </c>
      <c r="D68" s="48" t="s">
        <v>179</v>
      </c>
      <c r="E68" s="52" t="s">
        <v>314</v>
      </c>
      <c r="F68" s="48" t="s">
        <v>2</v>
      </c>
      <c r="G68" s="113" t="s">
        <v>90</v>
      </c>
      <c r="H68" s="113" t="s">
        <v>29</v>
      </c>
      <c r="I68" s="45">
        <v>1</v>
      </c>
    </row>
    <row r="69" spans="2:9" x14ac:dyDescent="0.2">
      <c r="B69" s="309"/>
      <c r="C69" s="182" t="s">
        <v>14</v>
      </c>
      <c r="D69" s="48" t="s">
        <v>179</v>
      </c>
      <c r="E69" s="52" t="s">
        <v>314</v>
      </c>
      <c r="F69" s="48" t="s">
        <v>2</v>
      </c>
      <c r="G69" s="113" t="s">
        <v>90</v>
      </c>
      <c r="H69" s="113" t="s">
        <v>29</v>
      </c>
      <c r="I69" s="45">
        <v>1</v>
      </c>
    </row>
    <row r="70" spans="2:9" x14ac:dyDescent="0.2">
      <c r="B70" s="309"/>
      <c r="C70" s="182" t="s">
        <v>16</v>
      </c>
      <c r="D70" s="48" t="s">
        <v>179</v>
      </c>
      <c r="E70" s="52" t="s">
        <v>314</v>
      </c>
      <c r="F70" s="48" t="s">
        <v>2</v>
      </c>
      <c r="G70" s="113" t="s">
        <v>90</v>
      </c>
      <c r="H70" s="113" t="s">
        <v>29</v>
      </c>
      <c r="I70" s="45">
        <v>1</v>
      </c>
    </row>
    <row r="71" spans="2:9" x14ac:dyDescent="0.2">
      <c r="B71" s="309"/>
      <c r="C71" s="48" t="s">
        <v>263</v>
      </c>
      <c r="D71" s="48" t="s">
        <v>179</v>
      </c>
      <c r="E71" s="52" t="s">
        <v>314</v>
      </c>
      <c r="F71" s="48" t="s">
        <v>2</v>
      </c>
      <c r="G71" s="113" t="s">
        <v>90</v>
      </c>
      <c r="H71" s="113" t="s">
        <v>29</v>
      </c>
      <c r="I71" s="45">
        <v>1</v>
      </c>
    </row>
    <row r="72" spans="2:9" x14ac:dyDescent="0.2">
      <c r="B72" s="309"/>
      <c r="C72" s="184" t="s">
        <v>7</v>
      </c>
      <c r="D72" s="74" t="s">
        <v>179</v>
      </c>
      <c r="E72" s="106" t="s">
        <v>315</v>
      </c>
      <c r="F72" s="74" t="s">
        <v>2</v>
      </c>
      <c r="G72" s="115" t="s">
        <v>90</v>
      </c>
      <c r="H72" s="115" t="s">
        <v>29</v>
      </c>
      <c r="I72" s="75" t="s">
        <v>95</v>
      </c>
    </row>
    <row r="73" spans="2:9" x14ac:dyDescent="0.2">
      <c r="B73" s="309"/>
      <c r="C73" s="181" t="s">
        <v>9</v>
      </c>
      <c r="D73" s="76" t="s">
        <v>179</v>
      </c>
      <c r="E73" s="86" t="s">
        <v>315</v>
      </c>
      <c r="F73" s="76" t="s">
        <v>2</v>
      </c>
      <c r="G73" s="112" t="s">
        <v>90</v>
      </c>
      <c r="H73" s="112" t="s">
        <v>29</v>
      </c>
      <c r="I73" s="77" t="s">
        <v>95</v>
      </c>
    </row>
    <row r="74" spans="2:9" x14ac:dyDescent="0.2">
      <c r="B74" s="309"/>
      <c r="C74" s="181" t="s">
        <v>10</v>
      </c>
      <c r="D74" s="76" t="s">
        <v>179</v>
      </c>
      <c r="E74" s="86" t="s">
        <v>315</v>
      </c>
      <c r="F74" s="76" t="s">
        <v>2</v>
      </c>
      <c r="G74" s="112" t="s">
        <v>90</v>
      </c>
      <c r="H74" s="112" t="s">
        <v>29</v>
      </c>
      <c r="I74" s="77" t="s">
        <v>95</v>
      </c>
    </row>
    <row r="75" spans="2:9" x14ac:dyDescent="0.2">
      <c r="B75" s="309"/>
      <c r="C75" s="181" t="s">
        <v>11</v>
      </c>
      <c r="D75" s="76" t="s">
        <v>179</v>
      </c>
      <c r="E75" s="86" t="s">
        <v>315</v>
      </c>
      <c r="F75" s="76" t="s">
        <v>2</v>
      </c>
      <c r="G75" s="112" t="s">
        <v>90</v>
      </c>
      <c r="H75" s="112" t="s">
        <v>29</v>
      </c>
      <c r="I75" s="77" t="s">
        <v>95</v>
      </c>
    </row>
    <row r="76" spans="2:9" x14ac:dyDescent="0.2">
      <c r="B76" s="309"/>
      <c r="C76" s="181" t="s">
        <v>12</v>
      </c>
      <c r="D76" s="76" t="s">
        <v>179</v>
      </c>
      <c r="E76" s="86" t="s">
        <v>315</v>
      </c>
      <c r="F76" s="76" t="s">
        <v>2</v>
      </c>
      <c r="G76" s="112" t="s">
        <v>90</v>
      </c>
      <c r="H76" s="112" t="s">
        <v>29</v>
      </c>
      <c r="I76" s="77" t="s">
        <v>95</v>
      </c>
    </row>
    <row r="77" spans="2:9" x14ac:dyDescent="0.2">
      <c r="B77" s="309"/>
      <c r="C77" s="181" t="s">
        <v>13</v>
      </c>
      <c r="D77" s="76" t="s">
        <v>179</v>
      </c>
      <c r="E77" s="86" t="s">
        <v>315</v>
      </c>
      <c r="F77" s="76" t="s">
        <v>2</v>
      </c>
      <c r="G77" s="112" t="s">
        <v>90</v>
      </c>
      <c r="H77" s="112" t="s">
        <v>29</v>
      </c>
      <c r="I77" s="77" t="s">
        <v>95</v>
      </c>
    </row>
    <row r="78" spans="2:9" x14ac:dyDescent="0.2">
      <c r="B78" s="309"/>
      <c r="C78" s="181" t="s">
        <v>15</v>
      </c>
      <c r="D78" s="76" t="s">
        <v>179</v>
      </c>
      <c r="E78" s="86" t="s">
        <v>315</v>
      </c>
      <c r="F78" s="76" t="s">
        <v>2</v>
      </c>
      <c r="G78" s="112" t="s">
        <v>90</v>
      </c>
      <c r="H78" s="112" t="s">
        <v>29</v>
      </c>
      <c r="I78" s="77" t="s">
        <v>95</v>
      </c>
    </row>
    <row r="79" spans="2:9" x14ac:dyDescent="0.2">
      <c r="B79" s="309"/>
      <c r="C79" s="181" t="s">
        <v>14</v>
      </c>
      <c r="D79" s="76" t="s">
        <v>179</v>
      </c>
      <c r="E79" s="86" t="s">
        <v>315</v>
      </c>
      <c r="F79" s="76" t="s">
        <v>2</v>
      </c>
      <c r="G79" s="112" t="s">
        <v>90</v>
      </c>
      <c r="H79" s="112" t="s">
        <v>29</v>
      </c>
      <c r="I79" s="77" t="s">
        <v>95</v>
      </c>
    </row>
    <row r="80" spans="2:9" x14ac:dyDescent="0.2">
      <c r="B80" s="309"/>
      <c r="C80" s="181" t="s">
        <v>16</v>
      </c>
      <c r="D80" s="76" t="s">
        <v>179</v>
      </c>
      <c r="E80" s="86" t="s">
        <v>315</v>
      </c>
      <c r="F80" s="76" t="s">
        <v>2</v>
      </c>
      <c r="G80" s="112" t="s">
        <v>90</v>
      </c>
      <c r="H80" s="112" t="s">
        <v>29</v>
      </c>
      <c r="I80" s="77" t="s">
        <v>95</v>
      </c>
    </row>
    <row r="81" spans="2:9" x14ac:dyDescent="0.2">
      <c r="B81" s="309"/>
      <c r="C81" s="181" t="s">
        <v>263</v>
      </c>
      <c r="D81" s="76" t="s">
        <v>179</v>
      </c>
      <c r="E81" s="86" t="s">
        <v>315</v>
      </c>
      <c r="F81" s="76" t="s">
        <v>2</v>
      </c>
      <c r="G81" s="112" t="s">
        <v>90</v>
      </c>
      <c r="H81" s="112" t="s">
        <v>29</v>
      </c>
      <c r="I81" s="77" t="s">
        <v>95</v>
      </c>
    </row>
    <row r="82" spans="2:9" ht="16" thickBot="1" x14ac:dyDescent="0.25">
      <c r="B82" s="310"/>
      <c r="C82" s="243" t="s">
        <v>609</v>
      </c>
      <c r="D82" s="235" t="s">
        <v>609</v>
      </c>
      <c r="E82" s="189" t="s">
        <v>609</v>
      </c>
      <c r="F82" s="235" t="s">
        <v>609</v>
      </c>
      <c r="G82" s="235" t="s">
        <v>609</v>
      </c>
      <c r="H82" s="235" t="s">
        <v>609</v>
      </c>
      <c r="I82" s="236" t="s">
        <v>609</v>
      </c>
    </row>
  </sheetData>
  <sheetProtection sheet="1" objects="1" scenarios="1"/>
  <mergeCells count="6">
    <mergeCell ref="P2:R2"/>
    <mergeCell ref="K2:N2"/>
    <mergeCell ref="B2:I2"/>
    <mergeCell ref="B4:B82"/>
    <mergeCell ref="P4:P23"/>
    <mergeCell ref="K4:K55"/>
  </mergeCells>
  <pageMargins left="0.7" right="0.7" top="0.75" bottom="0.75" header="0.3" footer="0.3"/>
  <pageSetup paperSize="9" orientation="portrait" horizontalDpi="0" verticalDpi="0" r:id="rId1"/>
  <ignoredErrors>
    <ignoredError sqref="H13:H32 M55 L42:M42 I5 I8 H45:I47 H4:H9 H42 M44 L26:M36 L4:M4 L8:M10 M12 L14:M16 L18:M18 L20:M23 L38:M40 L6:M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56DD1-DE5D-4B21-A75E-3207E0AD9906}">
  <sheetPr codeName="Feuil5"/>
  <dimension ref="B1:K96"/>
  <sheetViews>
    <sheetView zoomScaleNormal="100" workbookViewId="0">
      <selection activeCell="K46" sqref="K46"/>
    </sheetView>
  </sheetViews>
  <sheetFormatPr baseColWidth="10" defaultRowHeight="15" x14ac:dyDescent="0.2"/>
  <cols>
    <col min="1" max="1" width="2.83203125" customWidth="1"/>
    <col min="2" max="2" width="20.83203125" customWidth="1"/>
    <col min="3" max="5" width="12.83203125" customWidth="1"/>
    <col min="6" max="6" width="7.83203125" customWidth="1"/>
    <col min="7" max="8" width="21.83203125" customWidth="1"/>
    <col min="9" max="9" width="25.83203125" customWidth="1"/>
    <col min="10" max="10" width="12.83203125" customWidth="1"/>
    <col min="11" max="11" width="20.83203125" customWidth="1"/>
  </cols>
  <sheetData>
    <row r="1" spans="2:9" ht="14.5" customHeight="1" thickBot="1" x14ac:dyDescent="0.25"/>
    <row r="2" spans="2:9" ht="16" thickBot="1" x14ac:dyDescent="0.25">
      <c r="B2" s="330" t="s">
        <v>705</v>
      </c>
      <c r="C2" s="331"/>
      <c r="D2" s="331"/>
      <c r="E2" s="332"/>
      <c r="G2" s="330" t="s">
        <v>688</v>
      </c>
      <c r="H2" s="332"/>
    </row>
    <row r="3" spans="2:9" ht="16" thickBot="1" x14ac:dyDescent="0.25">
      <c r="B3" s="7" t="s">
        <v>93</v>
      </c>
      <c r="C3" s="41" t="s">
        <v>198</v>
      </c>
      <c r="D3" s="41" t="s">
        <v>199</v>
      </c>
      <c r="E3" s="42" t="s">
        <v>163</v>
      </c>
      <c r="G3" s="7" t="s">
        <v>93</v>
      </c>
      <c r="H3" s="43" t="s">
        <v>169</v>
      </c>
    </row>
    <row r="4" spans="2:9" ht="14.5" customHeight="1" x14ac:dyDescent="0.2">
      <c r="B4" s="308" t="s">
        <v>260</v>
      </c>
      <c r="C4" s="47" t="s">
        <v>200</v>
      </c>
      <c r="D4" s="61" t="s">
        <v>3</v>
      </c>
      <c r="E4" s="62" t="s">
        <v>90</v>
      </c>
      <c r="G4" s="308" t="s">
        <v>691</v>
      </c>
      <c r="H4" s="222" t="s">
        <v>610</v>
      </c>
    </row>
    <row r="5" spans="2:9" x14ac:dyDescent="0.2">
      <c r="B5" s="309"/>
      <c r="C5" s="48" t="s">
        <v>201</v>
      </c>
      <c r="D5" s="52" t="s">
        <v>3</v>
      </c>
      <c r="E5" s="60" t="s">
        <v>90</v>
      </c>
      <c r="G5" s="309"/>
      <c r="H5" s="45" t="s">
        <v>612</v>
      </c>
    </row>
    <row r="6" spans="2:9" x14ac:dyDescent="0.2">
      <c r="B6" s="309"/>
      <c r="C6" s="48" t="s">
        <v>202</v>
      </c>
      <c r="D6" s="52" t="s">
        <v>3</v>
      </c>
      <c r="E6" s="60" t="s">
        <v>90</v>
      </c>
      <c r="G6" s="309"/>
      <c r="H6" s="45" t="s">
        <v>613</v>
      </c>
    </row>
    <row r="7" spans="2:9" x14ac:dyDescent="0.2">
      <c r="B7" s="309"/>
      <c r="C7" s="48" t="s">
        <v>203</v>
      </c>
      <c r="D7" s="52" t="s">
        <v>3</v>
      </c>
      <c r="E7" s="60" t="s">
        <v>90</v>
      </c>
      <c r="G7" s="309"/>
      <c r="H7" s="45" t="s">
        <v>614</v>
      </c>
    </row>
    <row r="8" spans="2:9" x14ac:dyDescent="0.2">
      <c r="B8" s="309"/>
      <c r="C8" s="48" t="s">
        <v>204</v>
      </c>
      <c r="D8" s="52" t="s">
        <v>3</v>
      </c>
      <c r="E8" s="60" t="s">
        <v>90</v>
      </c>
      <c r="G8" s="309"/>
      <c r="H8" s="45" t="s">
        <v>615</v>
      </c>
    </row>
    <row r="9" spans="2:9" x14ac:dyDescent="0.2">
      <c r="B9" s="309"/>
      <c r="C9" s="48" t="s">
        <v>205</v>
      </c>
      <c r="D9" s="52" t="s">
        <v>3</v>
      </c>
      <c r="E9" s="60" t="s">
        <v>90</v>
      </c>
      <c r="G9" s="309"/>
      <c r="H9" s="45" t="s">
        <v>616</v>
      </c>
    </row>
    <row r="10" spans="2:9" x14ac:dyDescent="0.2">
      <c r="B10" s="309"/>
      <c r="C10" s="48" t="s">
        <v>206</v>
      </c>
      <c r="D10" s="52" t="s">
        <v>3</v>
      </c>
      <c r="E10" s="60" t="s">
        <v>90</v>
      </c>
      <c r="G10" s="309"/>
      <c r="H10" s="45" t="s">
        <v>617</v>
      </c>
    </row>
    <row r="11" spans="2:9" x14ac:dyDescent="0.2">
      <c r="B11" s="309"/>
      <c r="C11" s="48" t="s">
        <v>207</v>
      </c>
      <c r="D11" s="52" t="s">
        <v>3</v>
      </c>
      <c r="E11" s="60" t="s">
        <v>90</v>
      </c>
      <c r="G11" s="309"/>
      <c r="H11" s="45" t="s">
        <v>618</v>
      </c>
    </row>
    <row r="12" spans="2:9" ht="16" thickBot="1" x14ac:dyDescent="0.25">
      <c r="B12" s="309"/>
      <c r="C12" s="48" t="s">
        <v>208</v>
      </c>
      <c r="D12" s="52" t="s">
        <v>3</v>
      </c>
      <c r="E12" s="60" t="s">
        <v>90</v>
      </c>
      <c r="G12" s="310"/>
      <c r="H12" s="173" t="s">
        <v>609</v>
      </c>
    </row>
    <row r="13" spans="2:9" x14ac:dyDescent="0.2">
      <c r="B13" s="309"/>
      <c r="C13" s="48" t="s">
        <v>209</v>
      </c>
      <c r="D13" s="52" t="s">
        <v>3</v>
      </c>
      <c r="E13" s="60" t="s">
        <v>90</v>
      </c>
    </row>
    <row r="14" spans="2:9" ht="16" thickBot="1" x14ac:dyDescent="0.25">
      <c r="B14" s="309"/>
      <c r="C14" s="48" t="s">
        <v>210</v>
      </c>
      <c r="D14" s="52" t="s">
        <v>3</v>
      </c>
      <c r="E14" s="60" t="s">
        <v>90</v>
      </c>
    </row>
    <row r="15" spans="2:9" ht="16" thickBot="1" x14ac:dyDescent="0.25">
      <c r="B15" s="309"/>
      <c r="C15" s="48" t="s">
        <v>211</v>
      </c>
      <c r="D15" s="52" t="s">
        <v>3</v>
      </c>
      <c r="E15" s="60" t="s">
        <v>90</v>
      </c>
      <c r="G15" s="333" t="s">
        <v>687</v>
      </c>
      <c r="H15" s="334"/>
      <c r="I15" s="335"/>
    </row>
    <row r="16" spans="2:9" ht="16" thickBot="1" x14ac:dyDescent="0.25">
      <c r="B16" s="309"/>
      <c r="C16" s="48" t="s">
        <v>212</v>
      </c>
      <c r="D16" s="52" t="s">
        <v>3</v>
      </c>
      <c r="E16" s="60" t="s">
        <v>90</v>
      </c>
      <c r="G16" s="7" t="s">
        <v>93</v>
      </c>
      <c r="H16" s="41" t="s">
        <v>169</v>
      </c>
      <c r="I16" s="43" t="s">
        <v>170</v>
      </c>
    </row>
    <row r="17" spans="2:10" x14ac:dyDescent="0.2">
      <c r="B17" s="309"/>
      <c r="C17" s="48" t="s">
        <v>213</v>
      </c>
      <c r="D17" s="52" t="s">
        <v>3</v>
      </c>
      <c r="E17" s="60" t="s">
        <v>90</v>
      </c>
      <c r="G17" s="336" t="s">
        <v>692</v>
      </c>
      <c r="H17" s="47" t="s">
        <v>612</v>
      </c>
      <c r="I17" s="44" t="s">
        <v>611</v>
      </c>
    </row>
    <row r="18" spans="2:10" ht="14.5" customHeight="1" x14ac:dyDescent="0.2">
      <c r="B18" s="309"/>
      <c r="C18" s="48" t="s">
        <v>214</v>
      </c>
      <c r="D18" s="52" t="s">
        <v>3</v>
      </c>
      <c r="E18" s="60" t="s">
        <v>90</v>
      </c>
      <c r="G18" s="337"/>
      <c r="H18" s="48" t="s">
        <v>613</v>
      </c>
      <c r="I18" s="45" t="s">
        <v>681</v>
      </c>
    </row>
    <row r="19" spans="2:10" x14ac:dyDescent="0.2">
      <c r="B19" s="309"/>
      <c r="C19" s="48" t="s">
        <v>215</v>
      </c>
      <c r="D19" s="52" t="s">
        <v>3</v>
      </c>
      <c r="E19" s="60" t="s">
        <v>90</v>
      </c>
      <c r="G19" s="337"/>
      <c r="H19" s="48" t="s">
        <v>614</v>
      </c>
      <c r="I19" s="45" t="s">
        <v>740</v>
      </c>
    </row>
    <row r="20" spans="2:10" x14ac:dyDescent="0.2">
      <c r="B20" s="309"/>
      <c r="C20" s="48" t="s">
        <v>216</v>
      </c>
      <c r="D20" s="52" t="s">
        <v>3</v>
      </c>
      <c r="E20" s="60" t="s">
        <v>90</v>
      </c>
      <c r="G20" s="337"/>
      <c r="H20" s="48" t="s">
        <v>615</v>
      </c>
      <c r="I20" s="45" t="s">
        <v>741</v>
      </c>
    </row>
    <row r="21" spans="2:10" x14ac:dyDescent="0.2">
      <c r="B21" s="309"/>
      <c r="C21" s="48" t="s">
        <v>710</v>
      </c>
      <c r="D21" s="52" t="s">
        <v>3</v>
      </c>
      <c r="E21" s="60" t="s">
        <v>90</v>
      </c>
      <c r="G21" s="337"/>
      <c r="H21" s="48" t="s">
        <v>615</v>
      </c>
      <c r="I21" s="45" t="s">
        <v>742</v>
      </c>
    </row>
    <row r="22" spans="2:10" x14ac:dyDescent="0.2">
      <c r="B22" s="309"/>
      <c r="C22" s="48" t="s">
        <v>712</v>
      </c>
      <c r="D22" s="52" t="s">
        <v>3</v>
      </c>
      <c r="E22" s="60" t="s">
        <v>90</v>
      </c>
      <c r="G22" s="337"/>
      <c r="H22" s="48" t="s">
        <v>616</v>
      </c>
      <c r="I22" s="45" t="s">
        <v>681</v>
      </c>
    </row>
    <row r="23" spans="2:10" x14ac:dyDescent="0.2">
      <c r="B23" s="309"/>
      <c r="C23" s="48" t="s">
        <v>217</v>
      </c>
      <c r="D23" s="52" t="s">
        <v>3</v>
      </c>
      <c r="E23" s="60" t="s">
        <v>90</v>
      </c>
      <c r="G23" s="337"/>
      <c r="H23" s="176" t="s">
        <v>616</v>
      </c>
      <c r="I23" s="177" t="s">
        <v>682</v>
      </c>
    </row>
    <row r="24" spans="2:10" x14ac:dyDescent="0.2">
      <c r="B24" s="309"/>
      <c r="C24" s="48" t="s">
        <v>218</v>
      </c>
      <c r="D24" s="52" t="s">
        <v>3</v>
      </c>
      <c r="E24" s="60" t="s">
        <v>90</v>
      </c>
      <c r="G24" s="337"/>
      <c r="H24" s="176" t="s">
        <v>616</v>
      </c>
      <c r="I24" s="177" t="s">
        <v>743</v>
      </c>
    </row>
    <row r="25" spans="2:10" x14ac:dyDescent="0.2">
      <c r="B25" s="309"/>
      <c r="C25" s="48" t="s">
        <v>219</v>
      </c>
      <c r="D25" s="52" t="s">
        <v>3</v>
      </c>
      <c r="E25" s="60" t="s">
        <v>90</v>
      </c>
      <c r="G25" s="337"/>
      <c r="H25" s="176" t="s">
        <v>617</v>
      </c>
      <c r="I25" s="177" t="s">
        <v>744</v>
      </c>
    </row>
    <row r="26" spans="2:10" x14ac:dyDescent="0.2">
      <c r="B26" s="309"/>
      <c r="C26" s="48" t="s">
        <v>305</v>
      </c>
      <c r="D26" s="52" t="s">
        <v>3</v>
      </c>
      <c r="E26" s="60" t="s">
        <v>90</v>
      </c>
      <c r="G26" s="337"/>
      <c r="H26" s="176" t="s">
        <v>617</v>
      </c>
      <c r="I26" s="177" t="s">
        <v>745</v>
      </c>
    </row>
    <row r="27" spans="2:10" x14ac:dyDescent="0.2">
      <c r="B27" s="309"/>
      <c r="C27" s="48" t="s">
        <v>220</v>
      </c>
      <c r="D27" s="52" t="s">
        <v>3</v>
      </c>
      <c r="E27" s="60" t="s">
        <v>90</v>
      </c>
      <c r="G27" s="337"/>
      <c r="H27" s="176" t="s">
        <v>618</v>
      </c>
      <c r="I27" s="177" t="s">
        <v>742</v>
      </c>
    </row>
    <row r="28" spans="2:10" ht="16" thickBot="1" x14ac:dyDescent="0.25">
      <c r="B28" s="309"/>
      <c r="C28" s="48" t="s">
        <v>221</v>
      </c>
      <c r="D28" s="52" t="s">
        <v>3</v>
      </c>
      <c r="E28" s="60" t="s">
        <v>90</v>
      </c>
      <c r="G28" s="338"/>
      <c r="H28" s="175" t="s">
        <v>609</v>
      </c>
      <c r="I28" s="173" t="s">
        <v>609</v>
      </c>
    </row>
    <row r="29" spans="2:10" x14ac:dyDescent="0.2">
      <c r="B29" s="309"/>
      <c r="C29" s="76" t="s">
        <v>200</v>
      </c>
      <c r="D29" s="86" t="s">
        <v>3</v>
      </c>
      <c r="E29" s="87" t="s">
        <v>128</v>
      </c>
    </row>
    <row r="30" spans="2:10" ht="16" thickBot="1" x14ac:dyDescent="0.25">
      <c r="B30" s="309"/>
      <c r="C30" s="76" t="s">
        <v>201</v>
      </c>
      <c r="D30" s="86" t="s">
        <v>3</v>
      </c>
      <c r="E30" s="88" t="s">
        <v>128</v>
      </c>
    </row>
    <row r="31" spans="2:10" ht="16" thickBot="1" x14ac:dyDescent="0.25">
      <c r="B31" s="309"/>
      <c r="C31" s="76" t="s">
        <v>202</v>
      </c>
      <c r="D31" s="86" t="s">
        <v>3</v>
      </c>
      <c r="E31" s="88" t="s">
        <v>128</v>
      </c>
      <c r="G31" s="333" t="s">
        <v>686</v>
      </c>
      <c r="H31" s="334"/>
      <c r="I31" s="334"/>
      <c r="J31" s="335"/>
    </row>
    <row r="32" spans="2:10" ht="16" thickBot="1" x14ac:dyDescent="0.25">
      <c r="B32" s="309"/>
      <c r="C32" s="76" t="s">
        <v>203</v>
      </c>
      <c r="D32" s="86" t="s">
        <v>3</v>
      </c>
      <c r="E32" s="88" t="s">
        <v>128</v>
      </c>
      <c r="G32" s="7" t="s">
        <v>93</v>
      </c>
      <c r="H32" s="41" t="s">
        <v>167</v>
      </c>
      <c r="I32" s="41" t="s">
        <v>168</v>
      </c>
      <c r="J32" s="43" t="s">
        <v>163</v>
      </c>
    </row>
    <row r="33" spans="2:10" x14ac:dyDescent="0.2">
      <c r="B33" s="309"/>
      <c r="C33" s="76" t="s">
        <v>204</v>
      </c>
      <c r="D33" s="86" t="s">
        <v>3</v>
      </c>
      <c r="E33" s="88" t="s">
        <v>128</v>
      </c>
      <c r="G33" s="336" t="s">
        <v>693</v>
      </c>
      <c r="H33" s="61" t="s">
        <v>200</v>
      </c>
      <c r="I33" s="61" t="s">
        <v>624</v>
      </c>
      <c r="J33" s="62" t="s">
        <v>90</v>
      </c>
    </row>
    <row r="34" spans="2:10" x14ac:dyDescent="0.2">
      <c r="B34" s="309"/>
      <c r="C34" s="76" t="s">
        <v>205</v>
      </c>
      <c r="D34" s="86" t="s">
        <v>3</v>
      </c>
      <c r="E34" s="88" t="s">
        <v>128</v>
      </c>
      <c r="G34" s="337"/>
      <c r="H34" s="52" t="s">
        <v>201</v>
      </c>
      <c r="I34" s="52" t="s">
        <v>624</v>
      </c>
      <c r="J34" s="60" t="s">
        <v>90</v>
      </c>
    </row>
    <row r="35" spans="2:10" x14ac:dyDescent="0.2">
      <c r="B35" s="309"/>
      <c r="C35" s="76" t="s">
        <v>206</v>
      </c>
      <c r="D35" s="86" t="s">
        <v>3</v>
      </c>
      <c r="E35" s="88" t="s">
        <v>128</v>
      </c>
      <c r="G35" s="337"/>
      <c r="H35" s="52" t="s">
        <v>202</v>
      </c>
      <c r="I35" s="52" t="s">
        <v>624</v>
      </c>
      <c r="J35" s="60" t="s">
        <v>90</v>
      </c>
    </row>
    <row r="36" spans="2:10" x14ac:dyDescent="0.2">
      <c r="B36" s="309"/>
      <c r="C36" s="76" t="s">
        <v>207</v>
      </c>
      <c r="D36" s="86" t="s">
        <v>3</v>
      </c>
      <c r="E36" s="88" t="s">
        <v>128</v>
      </c>
      <c r="G36" s="337"/>
      <c r="H36" s="52" t="s">
        <v>203</v>
      </c>
      <c r="I36" s="52" t="s">
        <v>624</v>
      </c>
      <c r="J36" s="60" t="s">
        <v>90</v>
      </c>
    </row>
    <row r="37" spans="2:10" x14ac:dyDescent="0.2">
      <c r="B37" s="309"/>
      <c r="C37" s="76" t="s">
        <v>208</v>
      </c>
      <c r="D37" s="86" t="s">
        <v>3</v>
      </c>
      <c r="E37" s="88" t="s">
        <v>128</v>
      </c>
      <c r="G37" s="337"/>
      <c r="H37" s="52" t="s">
        <v>204</v>
      </c>
      <c r="I37" s="52" t="s">
        <v>624</v>
      </c>
      <c r="J37" s="60" t="s">
        <v>90</v>
      </c>
    </row>
    <row r="38" spans="2:10" x14ac:dyDescent="0.2">
      <c r="B38" s="309"/>
      <c r="C38" s="76" t="s">
        <v>750</v>
      </c>
      <c r="D38" s="86" t="s">
        <v>3</v>
      </c>
      <c r="E38" s="88" t="s">
        <v>128</v>
      </c>
      <c r="G38" s="337"/>
      <c r="H38" s="52" t="s">
        <v>205</v>
      </c>
      <c r="I38" s="52" t="s">
        <v>624</v>
      </c>
      <c r="J38" s="60" t="s">
        <v>90</v>
      </c>
    </row>
    <row r="39" spans="2:10" x14ac:dyDescent="0.2">
      <c r="B39" s="309"/>
      <c r="C39" s="76" t="s">
        <v>209</v>
      </c>
      <c r="D39" s="86" t="s">
        <v>3</v>
      </c>
      <c r="E39" s="88" t="s">
        <v>128</v>
      </c>
      <c r="G39" s="337"/>
      <c r="H39" s="52" t="s">
        <v>206</v>
      </c>
      <c r="I39" s="52" t="s">
        <v>624</v>
      </c>
      <c r="J39" s="60" t="s">
        <v>90</v>
      </c>
    </row>
    <row r="40" spans="2:10" x14ac:dyDescent="0.2">
      <c r="B40" s="309"/>
      <c r="C40" s="76" t="s">
        <v>210</v>
      </c>
      <c r="D40" s="86" t="s">
        <v>3</v>
      </c>
      <c r="E40" s="88" t="s">
        <v>128</v>
      </c>
      <c r="G40" s="337"/>
      <c r="H40" s="52" t="s">
        <v>207</v>
      </c>
      <c r="I40" s="52" t="s">
        <v>624</v>
      </c>
      <c r="J40" s="60" t="s">
        <v>90</v>
      </c>
    </row>
    <row r="41" spans="2:10" x14ac:dyDescent="0.2">
      <c r="B41" s="309"/>
      <c r="C41" s="76" t="s">
        <v>211</v>
      </c>
      <c r="D41" s="86" t="s">
        <v>3</v>
      </c>
      <c r="E41" s="88" t="s">
        <v>128</v>
      </c>
      <c r="G41" s="337"/>
      <c r="H41" s="52" t="s">
        <v>208</v>
      </c>
      <c r="I41" s="52" t="s">
        <v>624</v>
      </c>
      <c r="J41" s="60" t="s">
        <v>90</v>
      </c>
    </row>
    <row r="42" spans="2:10" x14ac:dyDescent="0.2">
      <c r="B42" s="309"/>
      <c r="C42" s="76" t="s">
        <v>212</v>
      </c>
      <c r="D42" s="86" t="s">
        <v>3</v>
      </c>
      <c r="E42" s="88" t="s">
        <v>128</v>
      </c>
      <c r="G42" s="337"/>
      <c r="H42" s="52" t="s">
        <v>209</v>
      </c>
      <c r="I42" s="52" t="s">
        <v>624</v>
      </c>
      <c r="J42" s="60" t="s">
        <v>90</v>
      </c>
    </row>
    <row r="43" spans="2:10" x14ac:dyDescent="0.2">
      <c r="B43" s="309"/>
      <c r="C43" s="76" t="s">
        <v>213</v>
      </c>
      <c r="D43" s="86" t="s">
        <v>3</v>
      </c>
      <c r="E43" s="88" t="s">
        <v>128</v>
      </c>
      <c r="G43" s="337"/>
      <c r="H43" s="52" t="s">
        <v>213</v>
      </c>
      <c r="I43" s="52" t="s">
        <v>624</v>
      </c>
      <c r="J43" s="60" t="s">
        <v>90</v>
      </c>
    </row>
    <row r="44" spans="2:10" x14ac:dyDescent="0.2">
      <c r="B44" s="309"/>
      <c r="C44" s="76" t="s">
        <v>214</v>
      </c>
      <c r="D44" s="86" t="s">
        <v>3</v>
      </c>
      <c r="E44" s="88" t="s">
        <v>128</v>
      </c>
      <c r="G44" s="337"/>
      <c r="H44" s="52" t="s">
        <v>200</v>
      </c>
      <c r="I44" s="52" t="s">
        <v>625</v>
      </c>
      <c r="J44" s="60" t="s">
        <v>90</v>
      </c>
    </row>
    <row r="45" spans="2:10" x14ac:dyDescent="0.2">
      <c r="B45" s="309"/>
      <c r="C45" s="76" t="s">
        <v>215</v>
      </c>
      <c r="D45" s="86" t="s">
        <v>3</v>
      </c>
      <c r="E45" s="88" t="s">
        <v>128</v>
      </c>
      <c r="G45" s="337"/>
      <c r="H45" s="52" t="s">
        <v>201</v>
      </c>
      <c r="I45" s="52" t="s">
        <v>625</v>
      </c>
      <c r="J45" s="60" t="s">
        <v>90</v>
      </c>
    </row>
    <row r="46" spans="2:10" ht="14.5" customHeight="1" x14ac:dyDescent="0.2">
      <c r="B46" s="309"/>
      <c r="C46" s="76" t="s">
        <v>216</v>
      </c>
      <c r="D46" s="86" t="s">
        <v>3</v>
      </c>
      <c r="E46" s="88" t="s">
        <v>128</v>
      </c>
      <c r="G46" s="337"/>
      <c r="H46" s="52" t="s">
        <v>202</v>
      </c>
      <c r="I46" s="52" t="s">
        <v>625</v>
      </c>
      <c r="J46" s="60" t="s">
        <v>90</v>
      </c>
    </row>
    <row r="47" spans="2:10" x14ac:dyDescent="0.2">
      <c r="B47" s="309"/>
      <c r="C47" s="76" t="s">
        <v>710</v>
      </c>
      <c r="D47" s="86" t="s">
        <v>3</v>
      </c>
      <c r="E47" s="88" t="s">
        <v>128</v>
      </c>
      <c r="G47" s="337"/>
      <c r="H47" s="52" t="s">
        <v>203</v>
      </c>
      <c r="I47" s="52" t="s">
        <v>625</v>
      </c>
      <c r="J47" s="60" t="s">
        <v>90</v>
      </c>
    </row>
    <row r="48" spans="2:10" ht="16" thickBot="1" x14ac:dyDescent="0.25">
      <c r="B48" s="309"/>
      <c r="C48" s="76" t="s">
        <v>712</v>
      </c>
      <c r="D48" s="86" t="s">
        <v>3</v>
      </c>
      <c r="E48" s="88" t="s">
        <v>128</v>
      </c>
      <c r="G48" s="338"/>
      <c r="H48" s="172" t="s">
        <v>609</v>
      </c>
      <c r="I48" s="172" t="s">
        <v>609</v>
      </c>
      <c r="J48" s="174" t="s">
        <v>609</v>
      </c>
    </row>
    <row r="49" spans="2:11" x14ac:dyDescent="0.2">
      <c r="B49" s="309"/>
      <c r="C49" s="76" t="s">
        <v>222</v>
      </c>
      <c r="D49" s="86" t="s">
        <v>3</v>
      </c>
      <c r="E49" s="88" t="s">
        <v>128</v>
      </c>
      <c r="G49" s="339" t="s">
        <v>626</v>
      </c>
      <c r="H49" s="339"/>
      <c r="I49" s="339"/>
      <c r="J49" s="339"/>
      <c r="K49" s="171"/>
    </row>
    <row r="50" spans="2:11" ht="16" thickBot="1" x14ac:dyDescent="0.25">
      <c r="B50" s="309"/>
      <c r="C50" s="76" t="s">
        <v>223</v>
      </c>
      <c r="D50" s="86" t="s">
        <v>3</v>
      </c>
      <c r="E50" s="88" t="s">
        <v>128</v>
      </c>
      <c r="G50" s="340"/>
      <c r="H50" s="340"/>
      <c r="I50" s="340"/>
      <c r="J50" s="340"/>
      <c r="K50" s="171"/>
    </row>
    <row r="51" spans="2:11" ht="16" thickBot="1" x14ac:dyDescent="0.25">
      <c r="B51" s="309"/>
      <c r="C51" s="76" t="s">
        <v>224</v>
      </c>
      <c r="D51" s="86" t="s">
        <v>3</v>
      </c>
      <c r="E51" s="88" t="s">
        <v>128</v>
      </c>
      <c r="G51" s="333" t="s">
        <v>689</v>
      </c>
      <c r="H51" s="334"/>
      <c r="I51" s="334"/>
      <c r="J51" s="334"/>
      <c r="K51" s="335"/>
    </row>
    <row r="52" spans="2:11" ht="16" thickBot="1" x14ac:dyDescent="0.25">
      <c r="B52" s="309"/>
      <c r="C52" s="76" t="s">
        <v>711</v>
      </c>
      <c r="D52" s="86" t="s">
        <v>3</v>
      </c>
      <c r="E52" s="88" t="s">
        <v>128</v>
      </c>
      <c r="G52" s="7" t="s">
        <v>93</v>
      </c>
      <c r="H52" s="41" t="s">
        <v>167</v>
      </c>
      <c r="I52" s="41" t="s">
        <v>168</v>
      </c>
      <c r="J52" s="41" t="s">
        <v>163</v>
      </c>
      <c r="K52" s="43" t="s">
        <v>169</v>
      </c>
    </row>
    <row r="53" spans="2:11" x14ac:dyDescent="0.2">
      <c r="B53" s="309"/>
      <c r="C53" s="76" t="s">
        <v>751</v>
      </c>
      <c r="D53" s="86" t="s">
        <v>3</v>
      </c>
      <c r="E53" s="88" t="s">
        <v>128</v>
      </c>
      <c r="G53" s="336" t="s">
        <v>694</v>
      </c>
      <c r="H53" s="61" t="s">
        <v>225</v>
      </c>
      <c r="I53" s="61" t="s">
        <v>619</v>
      </c>
      <c r="J53" s="61" t="s">
        <v>128</v>
      </c>
      <c r="K53" s="44" t="s">
        <v>610</v>
      </c>
    </row>
    <row r="54" spans="2:11" x14ac:dyDescent="0.2">
      <c r="B54" s="309"/>
      <c r="C54" s="76" t="s">
        <v>752</v>
      </c>
      <c r="D54" s="86" t="s">
        <v>3</v>
      </c>
      <c r="E54" s="88" t="s">
        <v>128</v>
      </c>
      <c r="G54" s="337"/>
      <c r="H54" s="52" t="s">
        <v>225</v>
      </c>
      <c r="I54" s="52" t="s">
        <v>619</v>
      </c>
      <c r="J54" s="52" t="s">
        <v>128</v>
      </c>
      <c r="K54" s="45" t="s">
        <v>620</v>
      </c>
    </row>
    <row r="55" spans="2:11" ht="14.5" customHeight="1" x14ac:dyDescent="0.2">
      <c r="B55" s="309"/>
      <c r="C55" s="76" t="s">
        <v>753</v>
      </c>
      <c r="D55" s="86" t="s">
        <v>3</v>
      </c>
      <c r="E55" s="88" t="s">
        <v>128</v>
      </c>
      <c r="G55" s="337"/>
      <c r="H55" s="52" t="s">
        <v>225</v>
      </c>
      <c r="I55" s="52" t="s">
        <v>619</v>
      </c>
      <c r="J55" s="52" t="s">
        <v>128</v>
      </c>
      <c r="K55" s="45" t="s">
        <v>612</v>
      </c>
    </row>
    <row r="56" spans="2:11" x14ac:dyDescent="0.2">
      <c r="B56" s="309"/>
      <c r="C56" s="76" t="s">
        <v>754</v>
      </c>
      <c r="D56" s="86" t="s">
        <v>3</v>
      </c>
      <c r="E56" s="88" t="s">
        <v>128</v>
      </c>
      <c r="G56" s="337"/>
      <c r="H56" s="52" t="s">
        <v>225</v>
      </c>
      <c r="I56" s="52" t="s">
        <v>619</v>
      </c>
      <c r="J56" s="52" t="s">
        <v>128</v>
      </c>
      <c r="K56" s="45" t="s">
        <v>621</v>
      </c>
    </row>
    <row r="57" spans="2:11" x14ac:dyDescent="0.2">
      <c r="B57" s="309"/>
      <c r="C57" s="76" t="s">
        <v>755</v>
      </c>
      <c r="D57" s="86" t="s">
        <v>3</v>
      </c>
      <c r="E57" s="88" t="s">
        <v>128</v>
      </c>
      <c r="G57" s="337"/>
      <c r="H57" s="52" t="s">
        <v>225</v>
      </c>
      <c r="I57" s="52" t="s">
        <v>619</v>
      </c>
      <c r="J57" s="52" t="s">
        <v>128</v>
      </c>
      <c r="K57" s="45" t="s">
        <v>622</v>
      </c>
    </row>
    <row r="58" spans="2:11" x14ac:dyDescent="0.2">
      <c r="B58" s="309"/>
      <c r="C58" s="48" t="s">
        <v>200</v>
      </c>
      <c r="D58" s="52" t="s">
        <v>3</v>
      </c>
      <c r="E58" s="122" t="s">
        <v>746</v>
      </c>
      <c r="G58" s="337"/>
      <c r="H58" s="52" t="s">
        <v>225</v>
      </c>
      <c r="I58" s="52" t="s">
        <v>619</v>
      </c>
      <c r="J58" s="52" t="s">
        <v>128</v>
      </c>
      <c r="K58" s="45" t="s">
        <v>615</v>
      </c>
    </row>
    <row r="59" spans="2:11" x14ac:dyDescent="0.2">
      <c r="B59" s="309"/>
      <c r="C59" s="48" t="s">
        <v>201</v>
      </c>
      <c r="D59" s="52" t="s">
        <v>3</v>
      </c>
      <c r="E59" s="122" t="s">
        <v>746</v>
      </c>
      <c r="G59" s="337"/>
      <c r="H59" s="52" t="s">
        <v>225</v>
      </c>
      <c r="I59" s="52" t="s">
        <v>623</v>
      </c>
      <c r="J59" s="52" t="s">
        <v>128</v>
      </c>
      <c r="K59" s="45" t="s">
        <v>610</v>
      </c>
    </row>
    <row r="60" spans="2:11" x14ac:dyDescent="0.2">
      <c r="B60" s="309"/>
      <c r="C60" s="48" t="s">
        <v>202</v>
      </c>
      <c r="D60" s="52" t="s">
        <v>3</v>
      </c>
      <c r="E60" s="122" t="s">
        <v>746</v>
      </c>
      <c r="G60" s="337"/>
      <c r="H60" s="52" t="s">
        <v>225</v>
      </c>
      <c r="I60" s="52" t="s">
        <v>623</v>
      </c>
      <c r="J60" s="52" t="s">
        <v>128</v>
      </c>
      <c r="K60" s="45" t="s">
        <v>620</v>
      </c>
    </row>
    <row r="61" spans="2:11" x14ac:dyDescent="0.2">
      <c r="B61" s="309"/>
      <c r="C61" s="48" t="s">
        <v>203</v>
      </c>
      <c r="D61" s="52" t="s">
        <v>3</v>
      </c>
      <c r="E61" s="122" t="s">
        <v>746</v>
      </c>
      <c r="G61" s="337"/>
      <c r="H61" s="52" t="s">
        <v>225</v>
      </c>
      <c r="I61" s="52" t="s">
        <v>623</v>
      </c>
      <c r="J61" s="52" t="s">
        <v>128</v>
      </c>
      <c r="K61" s="45" t="s">
        <v>612</v>
      </c>
    </row>
    <row r="62" spans="2:11" x14ac:dyDescent="0.2">
      <c r="B62" s="309"/>
      <c r="C62" s="48" t="s">
        <v>204</v>
      </c>
      <c r="D62" s="52" t="s">
        <v>3</v>
      </c>
      <c r="E62" s="122" t="s">
        <v>746</v>
      </c>
      <c r="G62" s="337"/>
      <c r="H62" s="52" t="s">
        <v>225</v>
      </c>
      <c r="I62" s="52" t="s">
        <v>623</v>
      </c>
      <c r="J62" s="52" t="s">
        <v>128</v>
      </c>
      <c r="K62" s="45" t="s">
        <v>621</v>
      </c>
    </row>
    <row r="63" spans="2:11" x14ac:dyDescent="0.2">
      <c r="B63" s="309"/>
      <c r="C63" s="48" t="s">
        <v>205</v>
      </c>
      <c r="D63" s="52" t="s">
        <v>3</v>
      </c>
      <c r="E63" s="122" t="s">
        <v>746</v>
      </c>
      <c r="G63" s="337"/>
      <c r="H63" s="52" t="s">
        <v>225</v>
      </c>
      <c r="I63" s="52" t="s">
        <v>623</v>
      </c>
      <c r="J63" s="52" t="s">
        <v>128</v>
      </c>
      <c r="K63" s="45" t="s">
        <v>622</v>
      </c>
    </row>
    <row r="64" spans="2:11" x14ac:dyDescent="0.2">
      <c r="B64" s="309"/>
      <c r="C64" s="48" t="s">
        <v>206</v>
      </c>
      <c r="D64" s="52" t="s">
        <v>3</v>
      </c>
      <c r="E64" s="122" t="s">
        <v>746</v>
      </c>
      <c r="G64" s="337"/>
      <c r="H64" s="52" t="s">
        <v>225</v>
      </c>
      <c r="I64" s="52" t="s">
        <v>696</v>
      </c>
      <c r="J64" s="52" t="s">
        <v>128</v>
      </c>
      <c r="K64" s="45" t="s">
        <v>610</v>
      </c>
    </row>
    <row r="65" spans="2:11" x14ac:dyDescent="0.2">
      <c r="B65" s="309"/>
      <c r="C65" s="48" t="s">
        <v>207</v>
      </c>
      <c r="D65" s="52" t="s">
        <v>3</v>
      </c>
      <c r="E65" s="122" t="s">
        <v>746</v>
      </c>
      <c r="G65" s="337"/>
      <c r="H65" s="52" t="s">
        <v>225</v>
      </c>
      <c r="I65" s="52" t="s">
        <v>696</v>
      </c>
      <c r="J65" s="52" t="s">
        <v>128</v>
      </c>
      <c r="K65" s="45" t="s">
        <v>620</v>
      </c>
    </row>
    <row r="66" spans="2:11" x14ac:dyDescent="0.2">
      <c r="B66" s="309"/>
      <c r="C66" s="48" t="s">
        <v>208</v>
      </c>
      <c r="D66" s="52" t="s">
        <v>3</v>
      </c>
      <c r="E66" s="122" t="s">
        <v>746</v>
      </c>
      <c r="G66" s="337"/>
      <c r="H66" s="52" t="s">
        <v>225</v>
      </c>
      <c r="I66" s="52" t="s">
        <v>696</v>
      </c>
      <c r="J66" s="52" t="s">
        <v>128</v>
      </c>
      <c r="K66" s="45" t="s">
        <v>612</v>
      </c>
    </row>
    <row r="67" spans="2:11" x14ac:dyDescent="0.2">
      <c r="B67" s="309"/>
      <c r="C67" s="48" t="s">
        <v>750</v>
      </c>
      <c r="D67" s="52" t="s">
        <v>3</v>
      </c>
      <c r="E67" s="122" t="s">
        <v>746</v>
      </c>
      <c r="G67" s="337"/>
      <c r="H67" s="52" t="s">
        <v>225</v>
      </c>
      <c r="I67" s="52" t="s">
        <v>696</v>
      </c>
      <c r="J67" s="52" t="s">
        <v>128</v>
      </c>
      <c r="K67" s="45" t="s">
        <v>621</v>
      </c>
    </row>
    <row r="68" spans="2:11" ht="16" thickBot="1" x14ac:dyDescent="0.25">
      <c r="B68" s="309"/>
      <c r="C68" s="48" t="s">
        <v>209</v>
      </c>
      <c r="D68" s="52" t="s">
        <v>3</v>
      </c>
      <c r="E68" s="122" t="s">
        <v>746</v>
      </c>
      <c r="G68" s="338"/>
      <c r="H68" s="172" t="s">
        <v>609</v>
      </c>
      <c r="I68" s="172" t="s">
        <v>609</v>
      </c>
      <c r="J68" s="172" t="s">
        <v>609</v>
      </c>
      <c r="K68" s="173" t="s">
        <v>609</v>
      </c>
    </row>
    <row r="69" spans="2:11" x14ac:dyDescent="0.2">
      <c r="B69" s="309"/>
      <c r="C69" s="48" t="s">
        <v>210</v>
      </c>
      <c r="D69" s="52" t="s">
        <v>3</v>
      </c>
      <c r="E69" s="122" t="s">
        <v>746</v>
      </c>
    </row>
    <row r="70" spans="2:11" x14ac:dyDescent="0.2">
      <c r="B70" s="309"/>
      <c r="C70" s="48" t="s">
        <v>211</v>
      </c>
      <c r="D70" s="52" t="s">
        <v>3</v>
      </c>
      <c r="E70" s="122" t="s">
        <v>746</v>
      </c>
    </row>
    <row r="71" spans="2:11" x14ac:dyDescent="0.2">
      <c r="B71" s="309"/>
      <c r="C71" s="48" t="s">
        <v>212</v>
      </c>
      <c r="D71" s="52" t="s">
        <v>3</v>
      </c>
      <c r="E71" s="122" t="s">
        <v>746</v>
      </c>
    </row>
    <row r="72" spans="2:11" x14ac:dyDescent="0.2">
      <c r="B72" s="309"/>
      <c r="C72" s="48" t="s">
        <v>213</v>
      </c>
      <c r="D72" s="52" t="s">
        <v>3</v>
      </c>
      <c r="E72" s="122" t="s">
        <v>746</v>
      </c>
    </row>
    <row r="73" spans="2:11" x14ac:dyDescent="0.2">
      <c r="B73" s="309"/>
      <c r="C73" s="48" t="s">
        <v>214</v>
      </c>
      <c r="D73" s="52" t="s">
        <v>3</v>
      </c>
      <c r="E73" s="122" t="s">
        <v>746</v>
      </c>
    </row>
    <row r="74" spans="2:11" x14ac:dyDescent="0.2">
      <c r="B74" s="309"/>
      <c r="C74" s="48" t="s">
        <v>215</v>
      </c>
      <c r="D74" s="52" t="s">
        <v>3</v>
      </c>
      <c r="E74" s="122" t="s">
        <v>746</v>
      </c>
    </row>
    <row r="75" spans="2:11" x14ac:dyDescent="0.2">
      <c r="B75" s="309"/>
      <c r="C75" s="48" t="s">
        <v>216</v>
      </c>
      <c r="D75" s="52" t="s">
        <v>3</v>
      </c>
      <c r="E75" s="122" t="s">
        <v>746</v>
      </c>
    </row>
    <row r="76" spans="2:11" x14ac:dyDescent="0.2">
      <c r="B76" s="309"/>
      <c r="C76" s="48" t="s">
        <v>710</v>
      </c>
      <c r="D76" s="52" t="s">
        <v>3</v>
      </c>
      <c r="E76" s="122" t="s">
        <v>746</v>
      </c>
    </row>
    <row r="77" spans="2:11" x14ac:dyDescent="0.2">
      <c r="B77" s="309"/>
      <c r="C77" s="48" t="s">
        <v>712</v>
      </c>
      <c r="D77" s="52" t="s">
        <v>3</v>
      </c>
      <c r="E77" s="122" t="s">
        <v>746</v>
      </c>
    </row>
    <row r="78" spans="2:11" x14ac:dyDescent="0.2">
      <c r="B78" s="309"/>
      <c r="C78" s="48" t="s">
        <v>222</v>
      </c>
      <c r="D78" s="52" t="s">
        <v>3</v>
      </c>
      <c r="E78" s="122" t="s">
        <v>746</v>
      </c>
    </row>
    <row r="79" spans="2:11" x14ac:dyDescent="0.2">
      <c r="B79" s="309"/>
      <c r="C79" s="76" t="s">
        <v>200</v>
      </c>
      <c r="D79" s="89" t="s">
        <v>2</v>
      </c>
      <c r="E79" s="88" t="s">
        <v>90</v>
      </c>
    </row>
    <row r="80" spans="2:11" x14ac:dyDescent="0.2">
      <c r="B80" s="309"/>
      <c r="C80" s="76" t="s">
        <v>201</v>
      </c>
      <c r="D80" s="86" t="s">
        <v>2</v>
      </c>
      <c r="E80" s="88" t="s">
        <v>90</v>
      </c>
    </row>
    <row r="81" spans="2:6" x14ac:dyDescent="0.2">
      <c r="B81" s="309"/>
      <c r="C81" s="76" t="s">
        <v>202</v>
      </c>
      <c r="D81" s="86" t="s">
        <v>2</v>
      </c>
      <c r="E81" s="88" t="s">
        <v>90</v>
      </c>
    </row>
    <row r="82" spans="2:6" x14ac:dyDescent="0.2">
      <c r="B82" s="309"/>
      <c r="C82" s="76" t="s">
        <v>203</v>
      </c>
      <c r="D82" s="86" t="s">
        <v>2</v>
      </c>
      <c r="E82" s="88" t="s">
        <v>90</v>
      </c>
    </row>
    <row r="83" spans="2:6" x14ac:dyDescent="0.2">
      <c r="B83" s="309"/>
      <c r="C83" s="76" t="s">
        <v>204</v>
      </c>
      <c r="D83" s="86" t="s">
        <v>2</v>
      </c>
      <c r="E83" s="88" t="s">
        <v>90</v>
      </c>
    </row>
    <row r="84" spans="2:6" x14ac:dyDescent="0.2">
      <c r="B84" s="309"/>
      <c r="C84" s="76" t="s">
        <v>205</v>
      </c>
      <c r="D84" s="86" t="s">
        <v>2</v>
      </c>
      <c r="E84" s="88" t="s">
        <v>90</v>
      </c>
    </row>
    <row r="85" spans="2:6" x14ac:dyDescent="0.2">
      <c r="B85" s="309"/>
      <c r="C85" s="76" t="s">
        <v>206</v>
      </c>
      <c r="D85" s="86" t="s">
        <v>2</v>
      </c>
      <c r="E85" s="88" t="s">
        <v>90</v>
      </c>
    </row>
    <row r="86" spans="2:6" x14ac:dyDescent="0.2">
      <c r="B86" s="309"/>
      <c r="C86" s="76" t="s">
        <v>207</v>
      </c>
      <c r="D86" s="86" t="s">
        <v>2</v>
      </c>
      <c r="E86" s="88" t="s">
        <v>90</v>
      </c>
    </row>
    <row r="87" spans="2:6" x14ac:dyDescent="0.2">
      <c r="B87" s="309"/>
      <c r="C87" s="76" t="s">
        <v>208</v>
      </c>
      <c r="D87" s="86" t="s">
        <v>2</v>
      </c>
      <c r="E87" s="88" t="s">
        <v>90</v>
      </c>
    </row>
    <row r="88" spans="2:6" x14ac:dyDescent="0.2">
      <c r="B88" s="309"/>
      <c r="C88" s="76" t="s">
        <v>209</v>
      </c>
      <c r="D88" s="86" t="s">
        <v>2</v>
      </c>
      <c r="E88" s="88" t="s">
        <v>90</v>
      </c>
    </row>
    <row r="89" spans="2:6" x14ac:dyDescent="0.2">
      <c r="B89" s="309"/>
      <c r="C89" s="76" t="s">
        <v>213</v>
      </c>
      <c r="D89" s="86" t="s">
        <v>2</v>
      </c>
      <c r="E89" s="88" t="s">
        <v>90</v>
      </c>
    </row>
    <row r="90" spans="2:6" x14ac:dyDescent="0.2">
      <c r="B90" s="309"/>
      <c r="C90" s="76" t="s">
        <v>215</v>
      </c>
      <c r="D90" s="86" t="s">
        <v>2</v>
      </c>
      <c r="E90" s="88" t="s">
        <v>90</v>
      </c>
    </row>
    <row r="91" spans="2:6" x14ac:dyDescent="0.2">
      <c r="B91" s="309"/>
      <c r="C91" s="48" t="s">
        <v>225</v>
      </c>
      <c r="D91" s="53" t="s">
        <v>2</v>
      </c>
      <c r="E91" s="60" t="s">
        <v>128</v>
      </c>
    </row>
    <row r="92" spans="2:6" x14ac:dyDescent="0.2">
      <c r="B92" s="309"/>
      <c r="C92" s="48" t="s">
        <v>226</v>
      </c>
      <c r="D92" s="52" t="s">
        <v>2</v>
      </c>
      <c r="E92" s="60" t="s">
        <v>128</v>
      </c>
    </row>
    <row r="93" spans="2:6" x14ac:dyDescent="0.2">
      <c r="B93" s="309"/>
      <c r="C93" s="48" t="s">
        <v>227</v>
      </c>
      <c r="D93" s="52" t="s">
        <v>2</v>
      </c>
      <c r="E93" s="60" t="s">
        <v>128</v>
      </c>
      <c r="F93" s="223"/>
    </row>
    <row r="94" spans="2:6" x14ac:dyDescent="0.2">
      <c r="B94" s="309"/>
      <c r="C94" s="232" t="s">
        <v>747</v>
      </c>
      <c r="D94" s="233" t="s">
        <v>2</v>
      </c>
      <c r="E94" s="234" t="s">
        <v>129</v>
      </c>
      <c r="F94" s="223" t="s">
        <v>748</v>
      </c>
    </row>
    <row r="95" spans="2:6" x14ac:dyDescent="0.2">
      <c r="B95" s="309"/>
      <c r="C95" s="48" t="s">
        <v>228</v>
      </c>
      <c r="D95" s="52" t="s">
        <v>2</v>
      </c>
      <c r="E95" s="60" t="s">
        <v>128</v>
      </c>
    </row>
    <row r="96" spans="2:6" ht="16" thickBot="1" x14ac:dyDescent="0.25">
      <c r="B96" s="310"/>
      <c r="C96" s="224" t="s">
        <v>229</v>
      </c>
      <c r="D96" s="84" t="s">
        <v>2</v>
      </c>
      <c r="E96" s="85" t="s">
        <v>128</v>
      </c>
    </row>
  </sheetData>
  <sheetProtection sheet="1" objects="1" scenarios="1"/>
  <mergeCells count="11">
    <mergeCell ref="G15:I15"/>
    <mergeCell ref="G2:H2"/>
    <mergeCell ref="B2:E2"/>
    <mergeCell ref="G53:G68"/>
    <mergeCell ref="G51:K51"/>
    <mergeCell ref="G33:G48"/>
    <mergeCell ref="G31:J31"/>
    <mergeCell ref="G49:J50"/>
    <mergeCell ref="G17:G28"/>
    <mergeCell ref="G4:G12"/>
    <mergeCell ref="B4:B96"/>
  </mergeCells>
  <phoneticPr fontId="17" type="noConversion"/>
  <pageMargins left="0.7" right="0.7" top="0.75" bottom="0.75" header="0.3" footer="0.3"/>
  <ignoredErrors>
    <ignoredError sqref="I33:I4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06D91-DB78-4054-9303-50E55DB21D81}">
  <sheetPr codeName="Feuil6"/>
  <dimension ref="B1:F26"/>
  <sheetViews>
    <sheetView zoomScaleNormal="100" workbookViewId="0"/>
  </sheetViews>
  <sheetFormatPr baseColWidth="10" defaultColWidth="11.5" defaultRowHeight="15" x14ac:dyDescent="0.2"/>
  <cols>
    <col min="1" max="1" width="2.83203125" style="93" customWidth="1"/>
    <col min="2" max="2" width="20.83203125" style="93" customWidth="1"/>
    <col min="3" max="4" width="11.5" style="93"/>
    <col min="5" max="5" width="54.33203125" style="93" bestFit="1" customWidth="1"/>
    <col min="6" max="6" width="62.5" style="93" customWidth="1"/>
    <col min="7" max="16384" width="11.5" style="93"/>
  </cols>
  <sheetData>
    <row r="1" spans="2:6" ht="16" thickBot="1" x14ac:dyDescent="0.25"/>
    <row r="2" spans="2:6" ht="16" thickBot="1" x14ac:dyDescent="0.25">
      <c r="B2" s="341" t="str">
        <f>'Tables SQL'!$C$124</f>
        <v>ControlCode</v>
      </c>
      <c r="C2" s="312"/>
      <c r="D2" s="312"/>
      <c r="E2" s="312"/>
      <c r="F2" s="313"/>
    </row>
    <row r="3" spans="2:6" ht="16" thickBot="1" x14ac:dyDescent="0.25">
      <c r="B3" s="7" t="s">
        <v>93</v>
      </c>
      <c r="C3" s="41" t="str">
        <f>'Tables SQL'!$D$124</f>
        <v>ResultCode</v>
      </c>
      <c r="D3" s="41" t="str">
        <f>'Tables SQL'!$D$125</f>
        <v>ControlType</v>
      </c>
      <c r="E3" s="41" t="str">
        <f>'Tables SQL'!$D$126</f>
        <v>TableRef</v>
      </c>
      <c r="F3" s="41" t="str">
        <f>'Tables SQL'!$D$127</f>
        <v>Description</v>
      </c>
    </row>
    <row r="4" spans="2:6" ht="14.5" customHeight="1" x14ac:dyDescent="0.2">
      <c r="B4" s="308" t="s">
        <v>326</v>
      </c>
      <c r="C4" s="94">
        <v>0</v>
      </c>
      <c r="D4" s="94" t="s">
        <v>300</v>
      </c>
      <c r="E4" s="100"/>
      <c r="F4" s="97" t="s">
        <v>286</v>
      </c>
    </row>
    <row r="5" spans="2:6" x14ac:dyDescent="0.2">
      <c r="B5" s="309"/>
      <c r="C5" s="94">
        <v>0</v>
      </c>
      <c r="D5" s="94" t="s">
        <v>301</v>
      </c>
      <c r="E5" s="100"/>
      <c r="F5" s="97" t="s">
        <v>286</v>
      </c>
    </row>
    <row r="6" spans="2:6" x14ac:dyDescent="0.2">
      <c r="B6" s="309"/>
      <c r="C6" s="94">
        <v>0</v>
      </c>
      <c r="D6" s="94" t="s">
        <v>302</v>
      </c>
      <c r="E6" s="100"/>
      <c r="F6" s="97" t="s">
        <v>286</v>
      </c>
    </row>
    <row r="7" spans="2:6" x14ac:dyDescent="0.2">
      <c r="B7" s="309"/>
      <c r="C7" s="94">
        <v>1</v>
      </c>
      <c r="D7" s="94" t="s">
        <v>1</v>
      </c>
      <c r="E7" s="100"/>
      <c r="F7" s="97" t="s">
        <v>321</v>
      </c>
    </row>
    <row r="8" spans="2:6" x14ac:dyDescent="0.2">
      <c r="B8" s="309"/>
      <c r="C8" s="94">
        <v>2</v>
      </c>
      <c r="D8" s="94" t="s">
        <v>1</v>
      </c>
      <c r="E8" s="100"/>
      <c r="F8" s="97" t="s">
        <v>288</v>
      </c>
    </row>
    <row r="9" spans="2:6" x14ac:dyDescent="0.2">
      <c r="B9" s="309"/>
      <c r="C9" s="94">
        <v>3</v>
      </c>
      <c r="D9" s="94" t="s">
        <v>1</v>
      </c>
      <c r="E9" s="100"/>
      <c r="F9" s="97" t="s">
        <v>287</v>
      </c>
    </row>
    <row r="10" spans="2:6" x14ac:dyDescent="0.2">
      <c r="B10" s="309"/>
      <c r="C10" s="94">
        <v>100</v>
      </c>
      <c r="D10" s="94" t="s">
        <v>300</v>
      </c>
      <c r="E10" s="53" t="s">
        <v>256</v>
      </c>
      <c r="F10" s="96" t="s">
        <v>697</v>
      </c>
    </row>
    <row r="11" spans="2:6" x14ac:dyDescent="0.2">
      <c r="B11" s="309"/>
      <c r="C11" s="94">
        <v>101</v>
      </c>
      <c r="D11" s="94" t="s">
        <v>300</v>
      </c>
      <c r="E11" s="53" t="s">
        <v>254</v>
      </c>
      <c r="F11" s="96" t="s">
        <v>698</v>
      </c>
    </row>
    <row r="12" spans="2:6" x14ac:dyDescent="0.2">
      <c r="B12" s="309"/>
      <c r="C12" s="94">
        <v>102</v>
      </c>
      <c r="D12" s="94" t="s">
        <v>300</v>
      </c>
      <c r="E12" s="53" t="s">
        <v>258</v>
      </c>
      <c r="F12" s="96" t="s">
        <v>699</v>
      </c>
    </row>
    <row r="13" spans="2:6" x14ac:dyDescent="0.2">
      <c r="B13" s="309"/>
      <c r="C13" s="94">
        <v>200</v>
      </c>
      <c r="D13" s="94" t="s">
        <v>301</v>
      </c>
      <c r="E13" s="53" t="s">
        <v>232</v>
      </c>
      <c r="F13" s="96" t="s">
        <v>700</v>
      </c>
    </row>
    <row r="14" spans="2:6" x14ac:dyDescent="0.2">
      <c r="B14" s="309"/>
      <c r="C14" s="94">
        <v>201</v>
      </c>
      <c r="D14" s="94" t="s">
        <v>301</v>
      </c>
      <c r="E14" s="178" t="s">
        <v>702</v>
      </c>
      <c r="F14" s="96" t="s">
        <v>703</v>
      </c>
    </row>
    <row r="15" spans="2:6" x14ac:dyDescent="0.2">
      <c r="B15" s="309"/>
      <c r="C15" s="94">
        <v>202</v>
      </c>
      <c r="D15" s="94" t="s">
        <v>301</v>
      </c>
      <c r="E15" s="53" t="s">
        <v>701</v>
      </c>
      <c r="F15" s="96" t="s">
        <v>704</v>
      </c>
    </row>
    <row r="16" spans="2:6" x14ac:dyDescent="0.2">
      <c r="B16" s="309"/>
      <c r="C16" s="94">
        <v>300</v>
      </c>
      <c r="D16" s="94" t="s">
        <v>302</v>
      </c>
      <c r="E16" s="100"/>
      <c r="F16" s="98" t="s">
        <v>290</v>
      </c>
    </row>
    <row r="17" spans="2:6" x14ac:dyDescent="0.2">
      <c r="B17" s="309"/>
      <c r="C17" s="94">
        <v>301</v>
      </c>
      <c r="D17" s="94" t="s">
        <v>302</v>
      </c>
      <c r="E17" s="100"/>
      <c r="F17" s="98" t="s">
        <v>291</v>
      </c>
    </row>
    <row r="18" spans="2:6" x14ac:dyDescent="0.2">
      <c r="B18" s="309"/>
      <c r="C18" s="94">
        <v>399</v>
      </c>
      <c r="D18" s="94" t="s">
        <v>302</v>
      </c>
      <c r="E18" s="100"/>
      <c r="F18" s="98" t="s">
        <v>289</v>
      </c>
    </row>
    <row r="19" spans="2:6" x14ac:dyDescent="0.2">
      <c r="B19" s="309"/>
      <c r="C19" s="94"/>
      <c r="D19" s="94"/>
      <c r="E19" s="100"/>
      <c r="F19" s="98"/>
    </row>
    <row r="20" spans="2:6" x14ac:dyDescent="0.2">
      <c r="B20" s="309"/>
      <c r="C20" s="94"/>
      <c r="D20" s="94"/>
      <c r="E20" s="100"/>
      <c r="F20" s="98"/>
    </row>
    <row r="21" spans="2:6" x14ac:dyDescent="0.2">
      <c r="B21" s="309"/>
      <c r="C21" s="94"/>
      <c r="D21" s="94"/>
      <c r="E21" s="100"/>
      <c r="F21" s="98"/>
    </row>
    <row r="22" spans="2:6" x14ac:dyDescent="0.2">
      <c r="B22" s="309"/>
      <c r="C22" s="94"/>
      <c r="D22" s="94"/>
      <c r="E22" s="100"/>
      <c r="F22" s="98"/>
    </row>
    <row r="23" spans="2:6" x14ac:dyDescent="0.2">
      <c r="B23" s="309"/>
      <c r="C23" s="94"/>
      <c r="D23" s="94"/>
      <c r="E23" s="100"/>
      <c r="F23" s="98"/>
    </row>
    <row r="24" spans="2:6" x14ac:dyDescent="0.2">
      <c r="B24" s="309"/>
      <c r="C24" s="94"/>
      <c r="D24" s="94"/>
      <c r="E24" s="100"/>
      <c r="F24" s="98"/>
    </row>
    <row r="25" spans="2:6" x14ac:dyDescent="0.2">
      <c r="B25" s="309"/>
      <c r="C25" s="94"/>
      <c r="D25" s="94"/>
      <c r="E25" s="100"/>
      <c r="F25" s="98"/>
    </row>
    <row r="26" spans="2:6" ht="16" thickBot="1" x14ac:dyDescent="0.25">
      <c r="B26" s="310"/>
      <c r="C26" s="95"/>
      <c r="D26" s="95"/>
      <c r="E26" s="101"/>
      <c r="F26" s="99"/>
    </row>
  </sheetData>
  <sheetProtection sheet="1" objects="1" scenarios="1"/>
  <mergeCells count="2">
    <mergeCell ref="B2:F2"/>
    <mergeCell ref="B4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Tables SQL</vt:lpstr>
      <vt:lpstr>Enregistrements XML</vt:lpstr>
      <vt:lpstr>Contrôles lexicaux (XSD)</vt:lpstr>
      <vt:lpstr>Contrôles d'intégrité (BDD)</vt:lpstr>
      <vt:lpstr>Contrôles fonctionnels (BDD)</vt:lpstr>
      <vt:lpstr>Codes contrôles</vt:lpstr>
    </vt:vector>
  </TitlesOfParts>
  <Company>ASFA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ToulminetG</dc:creator>
  <cp:lastModifiedBy>Jérôme Nourichard</cp:lastModifiedBy>
  <cp:lastPrinted>2018-12-14T15:24:23Z</cp:lastPrinted>
  <dcterms:created xsi:type="dcterms:W3CDTF">2018-07-27T08:17:35Z</dcterms:created>
  <dcterms:modified xsi:type="dcterms:W3CDTF">2024-04-09T16:31:51Z</dcterms:modified>
</cp:coreProperties>
</file>