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0_ACTIVITE\0_AC_BC\PROJETS\25_014_MMT RVC\SD-MP\BPU\"/>
    </mc:Choice>
  </mc:AlternateContent>
  <bookViews>
    <workbookView xWindow="0" yWindow="0" windowWidth="19170" windowHeight="7005" activeTab="1"/>
  </bookViews>
  <sheets>
    <sheet name="Mode_application_des_prix" sheetId="1" r:id="rId1"/>
    <sheet name="BPU maintenance forfaitaire" sheetId="2" r:id="rId2"/>
    <sheet name="BPU maintenance hors forfait" sheetId="3" r:id="rId3"/>
    <sheet name="DQE" sheetId="4" r:id="rId4"/>
  </sheets>
  <definedNames>
    <definedName name="_Toc194922921" localSheetId="1">'BPU maintenance forfaitaire'!$A$53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4" i="4" l="1"/>
  <c r="E81" i="4"/>
  <c r="E70" i="4"/>
  <c r="C81" i="4"/>
  <c r="C70" i="4"/>
  <c r="C86" i="2"/>
  <c r="D81" i="2"/>
  <c r="D70" i="2"/>
  <c r="C274" i="2" l="1"/>
  <c r="C25" i="2"/>
  <c r="C183" i="4" l="1"/>
  <c r="E183" i="4" s="1"/>
  <c r="C256" i="2"/>
  <c r="D183" i="2"/>
  <c r="F5" i="4" l="1"/>
  <c r="C263" i="4" l="1"/>
  <c r="C264" i="4"/>
  <c r="C265" i="4"/>
  <c r="D264" i="2"/>
  <c r="C266" i="2"/>
  <c r="D31" i="3" l="1"/>
  <c r="D30" i="3"/>
  <c r="D288" i="4"/>
  <c r="D287" i="4"/>
  <c r="D286" i="4"/>
  <c r="D285" i="4"/>
  <c r="D284" i="4"/>
  <c r="D283" i="4"/>
  <c r="D282" i="4"/>
  <c r="D281" i="4"/>
  <c r="D280" i="4"/>
  <c r="C95" i="2"/>
  <c r="C57" i="2"/>
  <c r="C45" i="2"/>
  <c r="C271" i="4"/>
  <c r="E271" i="4" s="1"/>
  <c r="E272" i="4" s="1"/>
  <c r="E264" i="4"/>
  <c r="E265" i="4"/>
  <c r="E263" i="4"/>
  <c r="C262" i="4"/>
  <c r="E262" i="4" s="1"/>
  <c r="C255" i="4"/>
  <c r="E255" i="4" s="1"/>
  <c r="C253" i="4"/>
  <c r="E253" i="4" s="1"/>
  <c r="C249" i="4"/>
  <c r="E249" i="4" s="1"/>
  <c r="C247" i="4"/>
  <c r="E247" i="4" s="1"/>
  <c r="C243" i="4"/>
  <c r="E243" i="4" s="1"/>
  <c r="C241" i="4"/>
  <c r="E241" i="4" s="1"/>
  <c r="C237" i="4"/>
  <c r="E237" i="4" s="1"/>
  <c r="C235" i="4"/>
  <c r="E235" i="4" s="1"/>
  <c r="C231" i="4"/>
  <c r="E231" i="4" s="1"/>
  <c r="C229" i="4"/>
  <c r="E229" i="4" s="1"/>
  <c r="C225" i="4"/>
  <c r="E225" i="4" s="1"/>
  <c r="C223" i="4"/>
  <c r="E223" i="4" s="1"/>
  <c r="C220" i="4"/>
  <c r="E220" i="4" s="1"/>
  <c r="C217" i="4"/>
  <c r="E217" i="4" s="1"/>
  <c r="C215" i="4"/>
  <c r="E215" i="4" s="1"/>
  <c r="C212" i="4"/>
  <c r="E212" i="4" s="1"/>
  <c r="C209" i="4"/>
  <c r="E209" i="4" s="1"/>
  <c r="C207" i="4"/>
  <c r="E207" i="4" s="1"/>
  <c r="C204" i="4"/>
  <c r="E204" i="4" s="1"/>
  <c r="C201" i="4"/>
  <c r="E201" i="4" s="1"/>
  <c r="C199" i="4"/>
  <c r="E199" i="4" s="1"/>
  <c r="C195" i="4"/>
  <c r="E195" i="4" s="1"/>
  <c r="C193" i="4"/>
  <c r="E193" i="4" s="1"/>
  <c r="C189" i="4"/>
  <c r="E189" i="4" s="1"/>
  <c r="C187" i="4"/>
  <c r="E187" i="4" s="1"/>
  <c r="C182" i="4"/>
  <c r="E182" i="4" s="1"/>
  <c r="C180" i="4"/>
  <c r="E180" i="4" s="1"/>
  <c r="C176" i="4"/>
  <c r="E176" i="4" s="1"/>
  <c r="C174" i="4"/>
  <c r="E174" i="4" s="1"/>
  <c r="C170" i="4"/>
  <c r="E170" i="4" s="1"/>
  <c r="C169" i="4"/>
  <c r="E169" i="4" s="1"/>
  <c r="C168" i="4"/>
  <c r="E168" i="4" s="1"/>
  <c r="C167" i="4"/>
  <c r="E167" i="4" s="1"/>
  <c r="C166" i="4"/>
  <c r="E166" i="4" s="1"/>
  <c r="C165" i="4"/>
  <c r="E165" i="4" s="1"/>
  <c r="C164" i="4"/>
  <c r="E164" i="4" s="1"/>
  <c r="C163" i="4"/>
  <c r="E163" i="4" s="1"/>
  <c r="C161" i="4"/>
  <c r="E161" i="4" s="1"/>
  <c r="C159" i="4"/>
  <c r="C151" i="4"/>
  <c r="E151" i="4" s="1"/>
  <c r="C149" i="4"/>
  <c r="E149" i="4" s="1"/>
  <c r="C146" i="4"/>
  <c r="E146" i="4" s="1"/>
  <c r="C144" i="4"/>
  <c r="E144" i="4" s="1"/>
  <c r="C141" i="4"/>
  <c r="E141" i="4" s="1"/>
  <c r="C139" i="4"/>
  <c r="E139" i="4" s="1"/>
  <c r="C137" i="4"/>
  <c r="E137" i="4" s="1"/>
  <c r="C134" i="4"/>
  <c r="E134" i="4" s="1"/>
  <c r="C132" i="4"/>
  <c r="E132" i="4" s="1"/>
  <c r="C130" i="4"/>
  <c r="E130" i="4" s="1"/>
  <c r="C127" i="4"/>
  <c r="E127" i="4" s="1"/>
  <c r="C125" i="4"/>
  <c r="E125" i="4" s="1"/>
  <c r="C123" i="4"/>
  <c r="E123" i="4" s="1"/>
  <c r="C115" i="4"/>
  <c r="E115" i="4" s="1"/>
  <c r="C113" i="4"/>
  <c r="E113" i="4" s="1"/>
  <c r="C110" i="4"/>
  <c r="C103" i="4"/>
  <c r="E103" i="4" s="1"/>
  <c r="C101" i="4"/>
  <c r="C94" i="4"/>
  <c r="C92" i="4"/>
  <c r="E92" i="4" s="1"/>
  <c r="C85" i="4"/>
  <c r="E85" i="4" s="1"/>
  <c r="C83" i="4"/>
  <c r="E83" i="4" s="1"/>
  <c r="C80" i="4"/>
  <c r="E80" i="4" s="1"/>
  <c r="C79" i="4"/>
  <c r="E79" i="4" s="1"/>
  <c r="C78" i="4"/>
  <c r="E78" i="4" s="1"/>
  <c r="C77" i="4"/>
  <c r="E77" i="4" s="1"/>
  <c r="C76" i="4"/>
  <c r="E76" i="4" s="1"/>
  <c r="C74" i="4"/>
  <c r="C69" i="4"/>
  <c r="E69" i="4" s="1"/>
  <c r="C68" i="4"/>
  <c r="E68" i="4" s="1"/>
  <c r="C67" i="4"/>
  <c r="E67" i="4" s="1"/>
  <c r="C66" i="4"/>
  <c r="E66" i="4" s="1"/>
  <c r="C65" i="4"/>
  <c r="E65" i="4" s="1"/>
  <c r="C63" i="4"/>
  <c r="E63" i="4" s="1"/>
  <c r="C56" i="4"/>
  <c r="E56" i="4" s="1"/>
  <c r="C54" i="4"/>
  <c r="E54" i="4" s="1"/>
  <c r="C51" i="4"/>
  <c r="E51" i="4" s="1"/>
  <c r="C44" i="4"/>
  <c r="E44" i="4" s="1"/>
  <c r="C42" i="4"/>
  <c r="E42" i="4" s="1"/>
  <c r="C39" i="4"/>
  <c r="E39" i="4" s="1"/>
  <c r="C36" i="4"/>
  <c r="E36" i="4" s="1"/>
  <c r="C34" i="4"/>
  <c r="E34" i="4" s="1"/>
  <c r="C31" i="4"/>
  <c r="E31" i="4" s="1"/>
  <c r="C24" i="4"/>
  <c r="E24" i="4" s="1"/>
  <c r="C22" i="4"/>
  <c r="E22" i="4" s="1"/>
  <c r="C10" i="4"/>
  <c r="E10" i="4" s="1"/>
  <c r="C19" i="4"/>
  <c r="E19" i="4" s="1"/>
  <c r="C18" i="4"/>
  <c r="E18" i="4" s="1"/>
  <c r="C16" i="4"/>
  <c r="E16" i="4" s="1"/>
  <c r="C14" i="4"/>
  <c r="E14" i="4" s="1"/>
  <c r="D265" i="2"/>
  <c r="D263" i="2"/>
  <c r="C272" i="2"/>
  <c r="E57" i="4" l="1"/>
  <c r="E152" i="4"/>
  <c r="E45" i="4"/>
  <c r="E266" i="4"/>
  <c r="E94" i="4"/>
  <c r="E95" i="4" s="1"/>
  <c r="E101" i="4"/>
  <c r="E104" i="4" s="1"/>
  <c r="E159" i="4"/>
  <c r="E256" i="4" s="1"/>
  <c r="E110" i="4"/>
  <c r="E116" i="4" s="1"/>
  <c r="E74" i="4"/>
  <c r="E86" i="4" s="1"/>
  <c r="D262" i="2"/>
  <c r="E257" i="4" l="1"/>
  <c r="C8" i="4"/>
  <c r="E8" i="4" s="1"/>
  <c r="E25" i="4" s="1"/>
  <c r="D170" i="2" l="1"/>
  <c r="C152" i="2" l="1"/>
  <c r="C257" i="2" s="1"/>
  <c r="C116" i="2"/>
  <c r="C104" i="2"/>
  <c r="D255" i="2" l="1"/>
  <c r="D253" i="2"/>
  <c r="D249" i="2"/>
  <c r="D247" i="2"/>
  <c r="D243" i="2"/>
  <c r="D241" i="2"/>
  <c r="D237" i="2"/>
  <c r="D235" i="2"/>
  <c r="D231" i="2"/>
  <c r="D229" i="2"/>
  <c r="D225" i="2"/>
  <c r="D223" i="2"/>
  <c r="D220" i="2"/>
  <c r="D217" i="2"/>
  <c r="D215" i="2"/>
  <c r="D212" i="2"/>
  <c r="D209" i="2"/>
  <c r="D207" i="2"/>
  <c r="D204" i="2"/>
  <c r="D201" i="2"/>
  <c r="D199" i="2"/>
  <c r="D195" i="2"/>
  <c r="D193" i="2"/>
  <c r="D189" i="2"/>
  <c r="D187" i="2"/>
  <c r="D182" i="2"/>
  <c r="D180" i="2"/>
  <c r="D176" i="2"/>
  <c r="D174" i="2"/>
  <c r="D164" i="2"/>
  <c r="D165" i="2"/>
  <c r="D166" i="2"/>
  <c r="D167" i="2"/>
  <c r="D168" i="2"/>
  <c r="D169" i="2"/>
  <c r="D163" i="2"/>
  <c r="D161" i="2"/>
  <c r="D159" i="2"/>
  <c r="D151" i="2"/>
  <c r="D149" i="2"/>
  <c r="D146" i="2"/>
  <c r="D144" i="2"/>
  <c r="D141" i="2"/>
  <c r="D139" i="2"/>
  <c r="D137" i="2"/>
  <c r="D134" i="2"/>
  <c r="D132" i="2"/>
  <c r="D130" i="2"/>
  <c r="D127" i="2"/>
  <c r="D125" i="2"/>
  <c r="D123" i="2"/>
  <c r="D115" i="2"/>
  <c r="D113" i="2"/>
  <c r="D110" i="2"/>
  <c r="D103" i="2"/>
  <c r="D101" i="2"/>
  <c r="D94" i="2"/>
  <c r="D92" i="2"/>
  <c r="D85" i="2"/>
  <c r="D83" i="2"/>
  <c r="D66" i="2"/>
  <c r="D67" i="2"/>
  <c r="D68" i="2"/>
  <c r="D69" i="2"/>
  <c r="D77" i="2"/>
  <c r="D78" i="2"/>
  <c r="D79" i="2"/>
  <c r="D80" i="2"/>
  <c r="D76" i="2"/>
  <c r="D74" i="2"/>
  <c r="D65" i="2"/>
  <c r="D63" i="2"/>
  <c r="D56" i="2" l="1"/>
  <c r="D54" i="2"/>
  <c r="D51" i="2"/>
  <c r="D44" i="2"/>
  <c r="D42" i="2"/>
  <c r="D39" i="2"/>
  <c r="D36" i="2"/>
  <c r="D34" i="2"/>
  <c r="D31" i="2"/>
  <c r="D8" i="2" l="1"/>
  <c r="D14" i="2"/>
  <c r="D16" i="2"/>
  <c r="D18" i="2"/>
  <c r="D19" i="2"/>
  <c r="D10" i="2"/>
  <c r="D22" i="2"/>
  <c r="D24" i="2"/>
  <c r="F288" i="4" l="1"/>
  <c r="G288" i="4" s="1"/>
  <c r="F287" i="4"/>
  <c r="G287" i="4" s="1"/>
  <c r="F286" i="4"/>
  <c r="G286" i="4" s="1"/>
  <c r="F285" i="4"/>
  <c r="G285" i="4" s="1"/>
  <c r="F284" i="4"/>
  <c r="G284" i="4" s="1"/>
  <c r="F283" i="4"/>
  <c r="G283" i="4" s="1"/>
  <c r="F282" i="4"/>
  <c r="G282" i="4" s="1"/>
  <c r="F281" i="4"/>
  <c r="G281" i="4" s="1"/>
  <c r="F280" i="4"/>
  <c r="G280" i="4" s="1"/>
  <c r="G289" i="4" l="1"/>
  <c r="G290" i="4" s="1"/>
  <c r="E293" i="4" s="1"/>
  <c r="E294" i="4" s="1"/>
  <c r="D29" i="3" l="1"/>
  <c r="D85" i="3" l="1"/>
  <c r="D75" i="3"/>
  <c r="D65" i="3"/>
  <c r="D55" i="3"/>
  <c r="D45" i="3"/>
  <c r="D35" i="3"/>
  <c r="D34" i="3"/>
  <c r="D25" i="3"/>
  <c r="D15" i="3"/>
  <c r="D5" i="3"/>
  <c r="D89" i="3"/>
  <c r="D90" i="3"/>
  <c r="D91" i="3"/>
  <c r="D88" i="3"/>
  <c r="D79" i="3"/>
  <c r="D80" i="3"/>
  <c r="D81" i="3"/>
  <c r="D78" i="3"/>
  <c r="D69" i="3"/>
  <c r="D70" i="3"/>
  <c r="D71" i="3"/>
  <c r="D68" i="3"/>
  <c r="D59" i="3"/>
  <c r="D60" i="3"/>
  <c r="D61" i="3"/>
  <c r="D58" i="3"/>
  <c r="D49" i="3"/>
  <c r="D50" i="3"/>
  <c r="D51" i="3"/>
  <c r="D48" i="3"/>
  <c r="D39" i="3"/>
  <c r="D40" i="3"/>
  <c r="D41" i="3"/>
  <c r="D38" i="3"/>
  <c r="D9" i="3"/>
  <c r="D10" i="3"/>
  <c r="D11" i="3"/>
  <c r="D8" i="3"/>
  <c r="D18" i="3"/>
  <c r="D20" i="3"/>
  <c r="D21" i="3"/>
  <c r="D19" i="3"/>
  <c r="D28" i="3"/>
</calcChain>
</file>

<file path=xl/sharedStrings.xml><?xml version="1.0" encoding="utf-8"?>
<sst xmlns="http://schemas.openxmlformats.org/spreadsheetml/2006/main" count="950" uniqueCount="456">
  <si>
    <t>Règles de saisie du BPU</t>
  </si>
  <si>
    <t xml:space="preserve">A - ZONE DE SAISIE POUR LE SOUMISSIONNAIRE
</t>
  </si>
  <si>
    <t xml:space="preserve">B - PRIX A INDIQUER
</t>
  </si>
  <si>
    <r>
      <t xml:space="preserve">2) </t>
    </r>
    <r>
      <rPr>
        <u/>
        <sz val="10"/>
        <rFont val="Arial"/>
        <family val="2"/>
      </rPr>
      <t xml:space="preserve">Unité de facturation </t>
    </r>
  </si>
  <si>
    <t xml:space="preserve">
</t>
  </si>
  <si>
    <t>MARCHE D’EXPLOITATION ET DE MAINTENANCE DES EQUIPEMENTS TECHNIQUES SITUES DANS LES DIFFERENTS IMMEUBLES DU PERIMETRE DE LA BASE DE DEFENSE DE RENNES - VANNES - COËTQUIDAN (RVC) (HORS SITE DE DGA MI et HORS SITES DU MORBIHAN) DEPARTEMENTS 22 - 35 - 53.</t>
  </si>
  <si>
    <t>N° BPU</t>
  </si>
  <si>
    <t>Désignation des travaux</t>
  </si>
  <si>
    <t>BPU-1</t>
  </si>
  <si>
    <t>BPU-2</t>
  </si>
  <si>
    <t>BPU-3</t>
  </si>
  <si>
    <t>BPU-4</t>
  </si>
  <si>
    <t>BPU-5</t>
  </si>
  <si>
    <t>BPU-6</t>
  </si>
  <si>
    <t>BPU-7</t>
  </si>
  <si>
    <t>• Conduite et exploitation des installations HT</t>
  </si>
  <si>
    <t>BPU-8</t>
  </si>
  <si>
    <t>BPU-10</t>
  </si>
  <si>
    <t>BPU-11</t>
  </si>
  <si>
    <t>BPU-12</t>
  </si>
  <si>
    <t>BPU-13</t>
  </si>
  <si>
    <t>• Maintenance corrective des installations HT</t>
  </si>
  <si>
    <t>BPU-14</t>
  </si>
  <si>
    <t>BPU-15</t>
  </si>
  <si>
    <t>• Conduite et exploitation des installations BT</t>
  </si>
  <si>
    <t>BPU-16</t>
  </si>
  <si>
    <t>• Maintenance préventive des installations BT</t>
  </si>
  <si>
    <t>BPU-17</t>
  </si>
  <si>
    <t>BPU-18</t>
  </si>
  <si>
    <t>BPU-19</t>
  </si>
  <si>
    <t>BPU-20</t>
  </si>
  <si>
    <t>BPU-21</t>
  </si>
  <si>
    <t>BPU-22</t>
  </si>
  <si>
    <t>BPU-23</t>
  </si>
  <si>
    <t>BPU-24</t>
  </si>
  <si>
    <t>• Maintenance corrective des installations BT</t>
  </si>
  <si>
    <t>BPU-25</t>
  </si>
  <si>
    <t>BPU-26</t>
  </si>
  <si>
    <t>BPU-27</t>
  </si>
  <si>
    <t>BPU-28</t>
  </si>
  <si>
    <t>BPU-29</t>
  </si>
  <si>
    <t>BPU-30</t>
  </si>
  <si>
    <t>BPU-31</t>
  </si>
  <si>
    <t>BPU-32</t>
  </si>
  <si>
    <t>BPU-33</t>
  </si>
  <si>
    <t>BPU-34</t>
  </si>
  <si>
    <t>BPU-35</t>
  </si>
  <si>
    <t>BPU-36</t>
  </si>
  <si>
    <t>• Maintenance corrective des installations de protection incendie</t>
  </si>
  <si>
    <t>BPU-37</t>
  </si>
  <si>
    <t>BPU-38</t>
  </si>
  <si>
    <t>BPU-39</t>
  </si>
  <si>
    <t>BPU-40</t>
  </si>
  <si>
    <t>BPU-41</t>
  </si>
  <si>
    <t>BPU-42</t>
  </si>
  <si>
    <t>BPU-43</t>
  </si>
  <si>
    <t>BPU-44</t>
  </si>
  <si>
    <t>BPU-45</t>
  </si>
  <si>
    <t>BPU-46</t>
  </si>
  <si>
    <t>• Maintenance préventive des installations de toitures terrasses</t>
  </si>
  <si>
    <t>BPU-47</t>
  </si>
  <si>
    <t>BPU-48</t>
  </si>
  <si>
    <t>BPU-49</t>
  </si>
  <si>
    <t>BPU-50</t>
  </si>
  <si>
    <t>• Maintenance corrective des installations de toitures</t>
  </si>
  <si>
    <t>BPU-51</t>
  </si>
  <si>
    <t>BPU-52</t>
  </si>
  <si>
    <t>BPU-53</t>
  </si>
  <si>
    <t>BPU-54</t>
  </si>
  <si>
    <t>BPU-55</t>
  </si>
  <si>
    <t xml:space="preserve">   • Maintenance corrective des installations de portes et barrières </t>
  </si>
  <si>
    <t>BPU-56</t>
  </si>
  <si>
    <t>BPU-57</t>
  </si>
  <si>
    <t>• Conduite et exploitation des installations de ponts roulants et moyens de levage</t>
  </si>
  <si>
    <t>BPU-58</t>
  </si>
  <si>
    <t>• Maintenance préventive des installations de ponts roulants et moyens de levage</t>
  </si>
  <si>
    <t>BPU-59</t>
  </si>
  <si>
    <t>BPU-60</t>
  </si>
  <si>
    <t>• Maintenance corrective des installations de ponts roulants et moyens de levage</t>
  </si>
  <si>
    <t>BPU-61</t>
  </si>
  <si>
    <t>BPU-62</t>
  </si>
  <si>
    <t>BPU-63</t>
  </si>
  <si>
    <t>BPU-64</t>
  </si>
  <si>
    <t>BPU-65</t>
  </si>
  <si>
    <t>BPU-67</t>
  </si>
  <si>
    <t>BPU-69</t>
  </si>
  <si>
    <t>BPU-70</t>
  </si>
  <si>
    <t>• Conduite et exploitation des installations de ventilation</t>
  </si>
  <si>
    <t>BPU-71</t>
  </si>
  <si>
    <t>• Maintenance préventive des installations de ventilation</t>
  </si>
  <si>
    <t>BPU-72</t>
  </si>
  <si>
    <t>BPU-73</t>
  </si>
  <si>
    <t>• Maintenance corrective des installations de ventilation</t>
  </si>
  <si>
    <t>BPU-74</t>
  </si>
  <si>
    <t>BPU-75</t>
  </si>
  <si>
    <t>• Conduite et exploitation des installations de climatisation</t>
  </si>
  <si>
    <t>BPU-76</t>
  </si>
  <si>
    <t>• Maintenance préventive des installations de climatisation</t>
  </si>
  <si>
    <t>BPU-77</t>
  </si>
  <si>
    <t>BPU-78</t>
  </si>
  <si>
    <t>• Maintenance corrective des installations de climatisation</t>
  </si>
  <si>
    <t>BPU-79</t>
  </si>
  <si>
    <t>BPU-80</t>
  </si>
  <si>
    <t>BPU-81</t>
  </si>
  <si>
    <t>BPU-82</t>
  </si>
  <si>
    <t>BPU-83</t>
  </si>
  <si>
    <t>BPU-84</t>
  </si>
  <si>
    <t>BPU-85</t>
  </si>
  <si>
    <t>BPU-86</t>
  </si>
  <si>
    <t>BPU-87</t>
  </si>
  <si>
    <t>• Maintenance préventive des installations d'air comprimé</t>
  </si>
  <si>
    <t>BPU-88</t>
  </si>
  <si>
    <t>• Maintenance corrective des installations d'air comprimé</t>
  </si>
  <si>
    <t>BPU-89</t>
  </si>
  <si>
    <t>BPU-90</t>
  </si>
  <si>
    <t>BPU-91</t>
  </si>
  <si>
    <t>BPU-92</t>
  </si>
  <si>
    <t>BPU-93</t>
  </si>
  <si>
    <t>BPU-94</t>
  </si>
  <si>
    <t>BPU-95</t>
  </si>
  <si>
    <t>IV.4.2 CONDUITE ET EXPLOITATION DES INSTALLATIONS DE DISCONNECTEURS</t>
  </si>
  <si>
    <t>IV.4.3 MAINTENANCE DES INSTALLATIONS  DE DISCONNECTEURS</t>
  </si>
  <si>
    <t>- IV.4.3.1 Maintenance préventive des installations de disconnecteurs</t>
  </si>
  <si>
    <t>- IV.4.3.2 Maintenance corrective des installations de disconnecteurs</t>
  </si>
  <si>
    <t>• Maintenance corrective des installations de disconnecteurs</t>
  </si>
  <si>
    <t>• Rapports de contrôle réglementaires</t>
  </si>
  <si>
    <t>• Maintenance préventive des installations de réseaux gaz</t>
  </si>
  <si>
    <t>• Maintenance préventive des installations de réseaux incendie</t>
  </si>
  <si>
    <t>• Maintenance corrective des installations de réseaux incendie</t>
  </si>
  <si>
    <t>• Conduite et exploitation des installations du château d'eau</t>
  </si>
  <si>
    <t>• Maintenance préventive des installations du château d'eau</t>
  </si>
  <si>
    <t>• Maintenance corrective des installations du château d'eau</t>
  </si>
  <si>
    <t>• Maintenance préventive des installations de panneaux solaires</t>
  </si>
  <si>
    <t>• Maintenance corrective des installations de de panneaux solaires</t>
  </si>
  <si>
    <t>Coûts horaires</t>
  </si>
  <si>
    <t>Désignation</t>
  </si>
  <si>
    <t>Qualifications de l'intervenant à compléter</t>
  </si>
  <si>
    <t>Coût horaire</t>
  </si>
  <si>
    <t>Tx1</t>
  </si>
  <si>
    <t>Tx2</t>
  </si>
  <si>
    <t>Tx3</t>
  </si>
  <si>
    <t>Tx4</t>
  </si>
  <si>
    <t>Tx5</t>
  </si>
  <si>
    <t>Tx6</t>
  </si>
  <si>
    <t>Tx7</t>
  </si>
  <si>
    <t>Tx8</t>
  </si>
  <si>
    <t>Tx9</t>
  </si>
  <si>
    <t>Tx10</t>
  </si>
  <si>
    <t>Tx11</t>
  </si>
  <si>
    <t>Tx12</t>
  </si>
  <si>
    <t>Tx13</t>
  </si>
  <si>
    <t>Tx14</t>
  </si>
  <si>
    <t>Tx15</t>
  </si>
  <si>
    <t>Tx16</t>
  </si>
  <si>
    <t>Tx17</t>
  </si>
  <si>
    <t>Tx18</t>
  </si>
  <si>
    <t>Tx19</t>
  </si>
  <si>
    <t>Tx20</t>
  </si>
  <si>
    <t>Tx21</t>
  </si>
  <si>
    <t>Tx22</t>
  </si>
  <si>
    <t>Tx23</t>
  </si>
  <si>
    <t>Tx24</t>
  </si>
  <si>
    <t>Tx25</t>
  </si>
  <si>
    <t>Tx26</t>
  </si>
  <si>
    <t>Tx27</t>
  </si>
  <si>
    <t>Tx28</t>
  </si>
  <si>
    <t>Tx29</t>
  </si>
  <si>
    <t>Tx30</t>
  </si>
  <si>
    <t>Tx31</t>
  </si>
  <si>
    <t>Tx32</t>
  </si>
  <si>
    <t>Tx33</t>
  </si>
  <si>
    <t>Tx34</t>
  </si>
  <si>
    <t>Tx35</t>
  </si>
  <si>
    <t>Tx36</t>
  </si>
  <si>
    <t>Nombre d'heures annuel estimé hors forfait</t>
  </si>
  <si>
    <t>Moyenne des coûts horaires du sous poste considéré
Tx</t>
  </si>
  <si>
    <t>Gestion de site – Conduite – Coordination</t>
  </si>
  <si>
    <t>Ensemble Technique 1 : Electricité</t>
  </si>
  <si>
    <t>Total ET1</t>
  </si>
  <si>
    <t>Ensemble Technique 2 : Protection incendie</t>
  </si>
  <si>
    <t>Total ET2</t>
  </si>
  <si>
    <t>Total ET3</t>
  </si>
  <si>
    <t>Ensemble Technique 4 : Toitures</t>
  </si>
  <si>
    <t>Total ET4</t>
  </si>
  <si>
    <t>Ensemble Technique 5 : Portes et barrières</t>
  </si>
  <si>
    <t>Total ET5</t>
  </si>
  <si>
    <t>Total ET6</t>
  </si>
  <si>
    <t>Ensemble Technique 6 : Ponts roulants et moyens de levage</t>
  </si>
  <si>
    <t>Total ET7</t>
  </si>
  <si>
    <t>Total ET7- S2</t>
  </si>
  <si>
    <t>Total ET7- S1</t>
  </si>
  <si>
    <t>ET1 : ELECTRICITE</t>
  </si>
  <si>
    <t>Coefficient peines et soins</t>
  </si>
  <si>
    <t>K</t>
  </si>
  <si>
    <t>Coefficient K peines et soins</t>
  </si>
  <si>
    <t>ET2 : MCO DES INSTALLATIONS DE PROTECTION INCENDIE</t>
  </si>
  <si>
    <t>ET 3 : MCO DES INSTALLATIONS DE CONTROLES D’ACCES ET DETECTION INTRUSION</t>
  </si>
  <si>
    <r>
      <t xml:space="preserve">Coefficient </t>
    </r>
    <r>
      <rPr>
        <b/>
        <sz val="11"/>
        <color theme="1"/>
        <rFont val="Calibri"/>
        <family val="2"/>
        <scheme val="minor"/>
      </rPr>
      <t>K</t>
    </r>
    <r>
      <rPr>
        <sz val="11"/>
        <color theme="1"/>
        <rFont val="Calibri"/>
        <family val="2"/>
        <scheme val="minor"/>
      </rPr>
      <t xml:space="preserve"> peines et soins</t>
    </r>
  </si>
  <si>
    <t>DQE - (Détail Quantitatif Estimatif)  ETABLI POUR LA DUREE TOTALE DU MARCHE</t>
  </si>
  <si>
    <t>Quantité
(unité = 1 mois)</t>
  </si>
  <si>
    <t>ET1 : MCO - Electricité.</t>
  </si>
  <si>
    <t xml:space="preserve">COEFFICIENT K
Peines et soins </t>
  </si>
  <si>
    <r>
      <rPr>
        <b/>
        <sz val="10"/>
        <rFont val="Arial"/>
        <family val="2"/>
      </rPr>
      <t>ET8</t>
    </r>
    <r>
      <rPr>
        <sz val="11"/>
        <color theme="1"/>
        <rFont val="Calibri"/>
        <family val="2"/>
        <scheme val="minor"/>
      </rPr>
      <t xml:space="preserve"> : </t>
    </r>
    <r>
      <rPr>
        <b/>
        <sz val="10"/>
        <rFont val="Arial"/>
        <family val="2"/>
      </rPr>
      <t>Menuiseries intérieures et extérieures, portes, serrureries, quincaillerie et accessoires</t>
    </r>
  </si>
  <si>
    <t>ET6 : MCO - Ponts roulants et moyens de levage</t>
  </si>
  <si>
    <t>ET5 : MCO - Portes et barrières</t>
  </si>
  <si>
    <t>ET4 : MCO - Toitures</t>
  </si>
  <si>
    <t>ET3 : MCO - Contrôle d’accès, détection intrusion et vidéosurveillance/protection</t>
  </si>
  <si>
    <t>ET2 : MCO - Protection incendie</t>
  </si>
  <si>
    <t>Prix Unitaire mensuel 
 €HT</t>
  </si>
  <si>
    <t>ET 4 : MCO DES TOITURES</t>
  </si>
  <si>
    <t>ET5 : MCO DES PORTES ET BARRIERES</t>
  </si>
  <si>
    <t>ET 6 : MCO DES PONTS ROULANTS ET MOYENS DE LEVAGE</t>
  </si>
  <si>
    <t>ET7 : SECTION N°2 : MCO DES INSTALLATIONS DE PLOMBERIE SANITAIRE, RESEAUX AEP, EU, EP ET DIVERSES INSTALLATIONS</t>
  </si>
  <si>
    <t>ET8 : MENUISERIES INTERIEURES ET EXTERIEURES, PORTES, SERRURERIES, QUINCAILLERIE ET ACCESSOIRES</t>
  </si>
  <si>
    <t>M' (DQE maintenance hors forfait)</t>
  </si>
  <si>
    <t>BORDEREAU DES PRIX UNITAIRES - PRESTATIONS DE MAINTENANCE FORFAITAIRE</t>
  </si>
  <si>
    <t>BORDEREAU DES PRIX UNITAIRES DE MAINTENANCE HORS FORFAIT A BONS DE COMMANDE</t>
  </si>
  <si>
    <t>Total estimatif pour 1 an (T1)</t>
  </si>
  <si>
    <t>Total coût HT</t>
  </si>
  <si>
    <t>Montant HT annuel estimé de fournitures hors forfait</t>
  </si>
  <si>
    <t>Total M (DQE maintenance forfaitaire pour une durée de 4 ans)</t>
  </si>
  <si>
    <t>Total BPU maintenance forfaitaire</t>
  </si>
  <si>
    <t xml:space="preserve">     - Tous les prix doivent être renseignés suivant la règle ci-dessus :</t>
  </si>
  <si>
    <t xml:space="preserve">    - Exemple: si K = 1,1 signifie que l'entreprise applique un coefficient de 10% sur le coût unitaire d'achat total des pièces HT</t>
  </si>
  <si>
    <t xml:space="preserve">     - L'unité de facturation des prix est indiqué dans les cellules de la colonne Unité</t>
  </si>
  <si>
    <r>
      <rPr>
        <b/>
        <sz val="10"/>
        <rFont val="Arial"/>
        <family val="2"/>
      </rPr>
      <t xml:space="preserve">   </t>
    </r>
    <r>
      <rPr>
        <b/>
        <u/>
        <sz val="10"/>
        <rFont val="Arial"/>
        <family val="2"/>
      </rPr>
      <t>Toutes</t>
    </r>
    <r>
      <rPr>
        <sz val="11"/>
        <color theme="1"/>
        <rFont val="Arial"/>
        <family val="2"/>
      </rPr>
      <t xml:space="preserve"> les zones de saisie en blanc dans l'onglet BPU doivent être renseignées par le candidat.</t>
    </r>
  </si>
  <si>
    <r>
      <t xml:space="preserve">1) </t>
    </r>
    <r>
      <rPr>
        <u/>
        <sz val="10"/>
        <rFont val="Arial"/>
        <family val="2"/>
      </rPr>
      <t>Les valeurs des prix HT à renseigner doivent être</t>
    </r>
    <r>
      <rPr>
        <sz val="11"/>
        <color theme="1"/>
        <rFont val="Arial"/>
        <family val="2"/>
      </rPr>
      <t xml:space="preserve"> :</t>
    </r>
  </si>
  <si>
    <r>
      <t xml:space="preserve">      </t>
    </r>
    <r>
      <rPr>
        <b/>
        <sz val="10"/>
        <rFont val="Arial"/>
        <family val="2"/>
      </rPr>
      <t>- Soit "0" (Zéro)</t>
    </r>
    <r>
      <rPr>
        <sz val="11"/>
        <color theme="1"/>
        <rFont val="Arial"/>
        <family val="2"/>
      </rPr>
      <t xml:space="preserve"> : le soumissionnaire indique que la prestation est éffectuée mais non facturée ;</t>
    </r>
  </si>
  <si>
    <r>
      <t xml:space="preserve">      </t>
    </r>
    <r>
      <rPr>
        <b/>
        <sz val="10"/>
        <rFont val="Arial"/>
        <family val="2"/>
      </rPr>
      <t>- Soit une valeur décimale strictement supérieure à 0</t>
    </r>
    <r>
      <rPr>
        <sz val="11"/>
        <color theme="1"/>
        <rFont val="Arial"/>
        <family val="2"/>
      </rPr>
      <t xml:space="preserve"> (les centièmes d'euros sont autorisés).</t>
    </r>
  </si>
  <si>
    <r>
      <rPr>
        <b/>
        <sz val="12"/>
        <rFont val="Arial"/>
        <family val="2"/>
      </rPr>
      <t xml:space="preserve">C - COEFFICIENT(S) PEINES ET SOINS (K)
</t>
    </r>
    <r>
      <rPr>
        <b/>
        <sz val="12"/>
        <color theme="1"/>
        <rFont val="Arial"/>
        <family val="2"/>
      </rPr>
      <t xml:space="preserve">
</t>
    </r>
    <r>
      <rPr>
        <b/>
        <u/>
        <sz val="12"/>
        <rFont val="Arial"/>
        <family val="2"/>
      </rPr>
      <t>Poste 2 maintenance corrective</t>
    </r>
    <r>
      <rPr>
        <b/>
        <sz val="12"/>
        <color theme="1"/>
        <rFont val="Arial"/>
        <family val="2"/>
      </rPr>
      <t xml:space="preserve"> : (Cf : Sous-poste 10 prestations forfaitaires non définies)
-  Coefficients K1 et K2 : approvisionnement des pièces détachées (au format 1,XXX) ;
-  Coefficient KG : gestion de contrat (au format 1,XXX).
</t>
    </r>
  </si>
  <si>
    <t xml:space="preserve">    - % appliqué au coût HT d'achat total d'un ensemble de pièces supérieur au montant HT du seuil financier de l'ensemble technique ou du type d'équipement concerné.</t>
  </si>
  <si>
    <r>
      <t xml:space="preserve">
</t>
    </r>
    <r>
      <rPr>
        <b/>
        <sz val="18"/>
        <color theme="1"/>
        <rFont val="Arial"/>
        <family val="2"/>
      </rPr>
      <t>Pv = (P x K) + (T</t>
    </r>
    <r>
      <rPr>
        <b/>
        <sz val="11"/>
        <color theme="1"/>
        <rFont val="Arial"/>
        <family val="2"/>
      </rPr>
      <t>x</t>
    </r>
    <r>
      <rPr>
        <b/>
        <sz val="18"/>
        <color theme="1"/>
        <rFont val="Arial"/>
        <family val="2"/>
      </rPr>
      <t xml:space="preserve"> x H)</t>
    </r>
    <r>
      <rPr>
        <b/>
        <sz val="11"/>
        <color theme="1"/>
        <rFont val="Arial"/>
        <family val="2"/>
      </rPr>
      <t xml:space="preserve">
Pv : </t>
    </r>
    <r>
      <rPr>
        <sz val="11"/>
        <color theme="1"/>
        <rFont val="Arial"/>
        <family val="2"/>
      </rPr>
      <t>prix de vente</t>
    </r>
    <r>
      <rPr>
        <b/>
        <sz val="11"/>
        <color theme="1"/>
        <rFont val="Arial"/>
        <family val="2"/>
      </rPr>
      <t xml:space="preserve">
P : </t>
    </r>
    <r>
      <rPr>
        <sz val="11"/>
        <color theme="1"/>
        <rFont val="Arial"/>
        <family val="2"/>
      </rPr>
      <t>prix d'achat d'un ensemble de pièces dont le montant HT est supérieur au seuil financier</t>
    </r>
    <r>
      <rPr>
        <b/>
        <sz val="11"/>
        <color theme="1"/>
        <rFont val="Arial"/>
        <family val="2"/>
      </rPr>
      <t xml:space="preserve">
K : </t>
    </r>
    <r>
      <rPr>
        <sz val="11"/>
        <color theme="1"/>
        <rFont val="Arial"/>
        <family val="2"/>
      </rPr>
      <t>coefficients de peines et soins</t>
    </r>
    <r>
      <rPr>
        <b/>
        <sz val="11"/>
        <color theme="1"/>
        <rFont val="Arial"/>
        <family val="2"/>
      </rPr>
      <t xml:space="preserve">
T</t>
    </r>
    <r>
      <rPr>
        <b/>
        <sz val="9"/>
        <color theme="1"/>
        <rFont val="Arial"/>
        <family val="2"/>
      </rPr>
      <t>x</t>
    </r>
    <r>
      <rPr>
        <b/>
        <sz val="11"/>
        <color theme="1"/>
        <rFont val="Arial"/>
        <family val="2"/>
      </rPr>
      <t xml:space="preserve"> : </t>
    </r>
    <r>
      <rPr>
        <sz val="11"/>
        <color theme="1"/>
        <rFont val="Arial"/>
        <family val="2"/>
      </rPr>
      <t>taux horaire de la main d'oeuvre</t>
    </r>
    <r>
      <rPr>
        <b/>
        <sz val="11"/>
        <color theme="1"/>
        <rFont val="Arial"/>
        <family val="2"/>
      </rPr>
      <t xml:space="preserve">
H : </t>
    </r>
    <r>
      <rPr>
        <sz val="11"/>
        <color theme="1"/>
        <rFont val="Arial"/>
        <family val="2"/>
      </rPr>
      <t>nombre d'heures de main d'oeuvre</t>
    </r>
    <r>
      <rPr>
        <b/>
        <sz val="11"/>
        <color theme="1"/>
        <rFont val="Arial"/>
        <family val="2"/>
      </rPr>
      <t xml:space="preserve">
</t>
    </r>
  </si>
  <si>
    <t>• Maintenance préventive des installations HT</t>
  </si>
  <si>
    <t>• Conduite et exploitation des installations de protection incendie</t>
  </si>
  <si>
    <t>• Maintenance préventive des installations de portes et barrières</t>
  </si>
  <si>
    <t xml:space="preserve">• Maintenance préventive des installations de protection incendie </t>
  </si>
  <si>
    <t>• État des lieux entrant - prise en compte des installations - Rédaction du rapport de prise en compte des installations</t>
  </si>
  <si>
    <t>• État des lieux sortant et réversibilité</t>
  </si>
  <si>
    <t>• Astreinte et dossier d'astreinte</t>
  </si>
  <si>
    <t>• Plan de prévention</t>
  </si>
  <si>
    <t>Art.7.3 D.G - État des lieux sortant et réversibilité</t>
  </si>
  <si>
    <t>Art.11 D.G - Astreinte et dossier d'astreinte</t>
  </si>
  <si>
    <t>Art.13 D.G - Hygiène et sécurité</t>
  </si>
  <si>
    <t>Art.7 D.G MISE EN PLACE ET ETATS DES LIEUX</t>
  </si>
  <si>
    <t>Art.7.2 D.G - État des lieux entrant - prise en compte des installations - Rédaction du rapport de prise en compte des installations</t>
  </si>
  <si>
    <t>Art.6 D.G - Obligations du Titulaire</t>
  </si>
  <si>
    <t>Art.6.1 D.G - Responsable Technique Administratif (RTA)</t>
  </si>
  <si>
    <t>• Responsable Technique Administratif (RTA)</t>
  </si>
  <si>
    <r>
      <t xml:space="preserve">Art.10.3 D.G - Location </t>
    </r>
    <r>
      <rPr>
        <b/>
        <sz val="12"/>
        <color rgb="FFFF0000"/>
        <rFont val="Arial"/>
        <family val="2"/>
      </rPr>
      <t>Annuelle</t>
    </r>
    <r>
      <rPr>
        <b/>
        <sz val="10"/>
        <rFont val="Arial"/>
        <family val="2"/>
      </rPr>
      <t xml:space="preserve"> de moyens de levages</t>
    </r>
  </si>
  <si>
    <r>
      <rPr>
        <b/>
        <u/>
        <sz val="18"/>
        <rFont val="Arial"/>
        <family val="2"/>
      </rPr>
      <t>Ensemble Technique 7 : Section technique n°1</t>
    </r>
    <r>
      <rPr>
        <b/>
        <sz val="18"/>
        <rFont val="Arial"/>
        <family val="2"/>
      </rPr>
      <t xml:space="preserve"> : 
installations de chauffage, ventilation, climatisation, chambres froides et préparations froides, air comprimé</t>
    </r>
  </si>
  <si>
    <t>• Conduite et exploitation de toutes les installations de chauffage</t>
  </si>
  <si>
    <t xml:space="preserve">• Maintenance préventive des installations de chauffage </t>
  </si>
  <si>
    <t xml:space="preserve">• Maintenance corrective des installations de chauffage </t>
  </si>
  <si>
    <t>• Maintenance préventive des installations de chambres froides et préparations froides</t>
  </si>
  <si>
    <t>• Maintenance corrective des installations de chambres froides et préparations froides</t>
  </si>
  <si>
    <t>• Maintenance préventive des installations à risque légionnelle</t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</si>
  <si>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LMR</t>
    </r>
    <r>
      <rPr>
        <sz val="10"/>
        <rFont val="Arial"/>
        <family val="2"/>
      </rPr>
      <t>)</t>
    </r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</si>
  <si>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PDB</t>
    </r>
    <r>
      <rPr>
        <sz val="10"/>
        <rFont val="Arial"/>
        <family val="2"/>
      </rPr>
      <t>)</t>
    </r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</si>
  <si>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LVL</t>
    </r>
    <r>
      <rPr>
        <sz val="10"/>
        <rFont val="Arial"/>
        <family val="2"/>
      </rPr>
      <t>)</t>
    </r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</si>
  <si>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SBC</t>
    </r>
    <r>
      <rPr>
        <sz val="10"/>
        <rFont val="Arial"/>
        <family val="2"/>
      </rPr>
      <t>)</t>
    </r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</si>
  <si>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SMO</t>
    </r>
    <r>
      <rPr>
        <sz val="10"/>
        <rFont val="Arial"/>
        <family val="2"/>
      </rPr>
      <t>)</t>
    </r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</si>
  <si>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SCT</t>
    </r>
    <r>
      <rPr>
        <sz val="10"/>
        <rFont val="Arial"/>
        <family val="2"/>
      </rPr>
      <t>)</t>
    </r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</si>
  <si>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SQY</t>
    </r>
    <r>
      <rPr>
        <sz val="10"/>
        <rFont val="Arial"/>
        <family val="2"/>
      </rPr>
      <t>)</t>
    </r>
  </si>
  <si>
    <t>• Maintenance préventive des installations de disconnecteurs</t>
  </si>
  <si>
    <t>• Maintenance préventive des installations de réseaux AEP, EU et EP</t>
  </si>
  <si>
    <t>• Maintenance préventive des installations de traitement d'eau</t>
  </si>
  <si>
    <t>• Maintenance corrective des installations de réseaux AEP, EU et EP</t>
  </si>
  <si>
    <t>• Maintenance corrective des installations de réseaux gaz</t>
  </si>
  <si>
    <t>• Maintenance corrective des installations de traitement d'eau</t>
  </si>
  <si>
    <t>• Maintenance préventive des installations de la piscine</t>
  </si>
  <si>
    <t>• Maintenance corrective des installations de la piscine</t>
  </si>
  <si>
    <t>• Conduite et exploitation des installations de la piscine</t>
  </si>
  <si>
    <t>• Conduite et exploitation des installations de la station d'épuration</t>
  </si>
  <si>
    <t>• Maintenance corrective des installations de la station d'épuration</t>
  </si>
  <si>
    <t>• Maintenance préventive des installations des stations de lavage</t>
  </si>
  <si>
    <t>• Maintenance corrective des installations des stations de lavage</t>
  </si>
  <si>
    <t>• Maintenance préventive des installations de bacs à graisse et féculent</t>
  </si>
  <si>
    <t>Art.3.12.1.2 Maintenance corrective des installations de bacs à graisse et féculent</t>
  </si>
  <si>
    <t>• Maintenance corrective des installations de bacs à graisse et féculent</t>
  </si>
  <si>
    <t>• Maintenance préventive des installations de séparateurs d'hydrocarbure et postes de relevage</t>
  </si>
  <si>
    <t>• Maintenance corrective des installations de séparateurs d'hydrocarbure et postes de relevage</t>
  </si>
  <si>
    <t>• Maintenance préventive des installations de stations de distribution de carburant</t>
  </si>
  <si>
    <t>• Maintenance corrective des installations de stations de distribution de carburant</t>
  </si>
  <si>
    <t>ET7 : SECTION N°1 : MCO DES INSTALLATIONS DE CHAUFFAGE, VENTILATION, CLIMATISATIONS, CHAMBRES FROIDES ET 
PREPARATIONS FROIDES ET AIR COMPRIME</t>
  </si>
  <si>
    <t>• Maintenance préventive des installations de plomberie sanitaire</t>
  </si>
  <si>
    <r>
      <rPr>
        <b/>
        <u/>
        <sz val="18"/>
        <rFont val="Arial"/>
        <family val="2"/>
      </rPr>
      <t>Ensemble Technique 7 : Section technique n°2</t>
    </r>
    <r>
      <rPr>
        <b/>
        <sz val="18"/>
        <rFont val="Arial"/>
        <family val="2"/>
      </rPr>
      <t xml:space="preserve"> : 
Installations de plomberie sanitaires, réseaux AEP, EU, EP, disconnecteurs, réseaux gaz, traitement de l'eau, réseaux incendie, piscine, château d'eau, station d'épuration, stations de lavage, bacs à graisse et féculent, séparateurs d'hydrocarbure et poste de relevage, stations carburant, panneaux solaires</t>
    </r>
  </si>
  <si>
    <t>• Quartier Foch</t>
  </si>
  <si>
    <t>• Quartier Leschi</t>
  </si>
  <si>
    <t>• Quartier Margueritte</t>
  </si>
  <si>
    <t>• Quartier Lyautey</t>
  </si>
  <si>
    <t>• Camp Lemonnier</t>
  </si>
  <si>
    <r>
      <t xml:space="preserve">Prix Unitaire </t>
    </r>
    <r>
      <rPr>
        <b/>
        <sz val="10"/>
        <color rgb="FFFF0000"/>
        <rFont val="Arial"/>
        <family val="2"/>
      </rPr>
      <t>mensuel</t>
    </r>
    <r>
      <rPr>
        <b/>
        <sz val="10"/>
        <rFont val="Arial"/>
        <family val="2"/>
      </rPr>
      <t xml:space="preserve"> 
 € HT</t>
    </r>
  </si>
  <si>
    <t>Prix Unitaire 
de la prestation € HT</t>
  </si>
  <si>
    <t>Ensemble Technique 3 : Contrôle d’accès, détection intrusion et vidéosurveillance (CADIVS)</t>
  </si>
  <si>
    <t xml:space="preserve"> </t>
  </si>
  <si>
    <t>Quantité sur la durée du marché : 4 ans 
(unité = 1 prestation)</t>
  </si>
  <si>
    <t>Montant global sur la durée du marché : 4 ans € HT</t>
  </si>
  <si>
    <t>Montant global sur la durée du marché : 4 ans
€ HT</t>
  </si>
  <si>
    <t>E - FORMULE PRIX DE VENTE DE L'ENTREPRISE</t>
  </si>
  <si>
    <t>D - TAUX HORAIRE DE LA MAIN D'ŒUVRE</t>
  </si>
  <si>
    <r>
      <rPr>
        <sz val="11"/>
        <color theme="1"/>
        <rFont val="Arial"/>
        <family val="2"/>
      </rPr>
      <t>Dans l'onglet "BPU maintenance hors forfait",selon la qualification des intervenants, le Titulaire à la possibilité d’indiquer plusieurs taux horaires par lot (Tx1 à Tx3 identiques pour le Titulaire et ses sous-traitants) et (Tx4 pour l’intervention d’un constructeur).</t>
    </r>
  </si>
  <si>
    <t>Prix Unitaire 
de la prestation   
 € HT</t>
  </si>
  <si>
    <t>• Conduite et exploitation de l'ensemble des installations de CADIVS</t>
  </si>
  <si>
    <t>• Maintenance préventive de l'ensemble des installations CADIVS</t>
  </si>
  <si>
    <t>• Maintenance corrective de l'ensemble des installations de CADIVS</t>
  </si>
  <si>
    <t>• Suivi de l'obsolescence de l'ensemble des installations</t>
  </si>
  <si>
    <t>COEFFICIENTS ET TAUX HORAIRES APPLICABLES
AU ET DE 1 A 8</t>
  </si>
  <si>
    <t>Maintenance corrective forfaitaire pour les E.T de 1 à 8</t>
  </si>
  <si>
    <t>• Maintenance corrective forfaitaire pour les E.T de 1 à 8</t>
  </si>
  <si>
    <t>Art.10.3 CCTP D.G MAINTENANCE CORRECTIVE FORFAITAIRE POUR LES E.T DE 1 A 8</t>
  </si>
  <si>
    <t xml:space="preserve">Total BPU maintenance corrective forfaitaire pour les E.T de 1 à 8   </t>
  </si>
  <si>
    <t>Ensemble Technique 8 : maintenance corrective forfaitaire menuiseries intérieures extérieures, portes, serrureries, quincaillerie et accessoires</t>
  </si>
  <si>
    <t xml:space="preserve"> Total Gestion de site - conduite - coordination</t>
  </si>
  <si>
    <r>
      <t xml:space="preserve">Art.13.1 Plan de prévention </t>
    </r>
    <r>
      <rPr>
        <b/>
        <sz val="12"/>
        <color rgb="FFFF0000"/>
        <rFont val="Arial"/>
        <family val="2"/>
      </rPr>
      <t>Annuel</t>
    </r>
  </si>
  <si>
    <t>Art.2 CCTP - INSTALLATIONS HAUTE TENSION (HT)</t>
  </si>
  <si>
    <t>Art.3 CCTP - INSTALLATIONS BASSE TENSION (BT)</t>
  </si>
  <si>
    <t xml:space="preserve">Art.2 CCTP - INSTALLATION DE CADIVS </t>
  </si>
  <si>
    <t>Art.2.2 CCTP - Conduite et exploitation des installations de CADIVS</t>
  </si>
  <si>
    <t>Art.2.2.1 CCTP - Gestion des licences</t>
  </si>
  <si>
    <t>Art.2.2 CCTP - Conduite et exploitation des installations HT</t>
  </si>
  <si>
    <t>Art.2.3 CCTP - Maintenance des installations HT</t>
  </si>
  <si>
    <t>Art.2.3.1 CCTP -  Maintenance préventive des installations HT</t>
  </si>
  <si>
    <t>Art.2.3.2 CCTP -  Maintenance corrective des installations HT</t>
  </si>
  <si>
    <t>Art.3.2 CCTP - Conduite et exploitation des installations BT</t>
  </si>
  <si>
    <t>Art.3.3 CCTP - Maintenance des installations BT</t>
  </si>
  <si>
    <t>Art.3.3.1 CCTP - Maintenance préventive des installations BT</t>
  </si>
  <si>
    <t>Art.3.3.2 CCTP - Maintenance corrective des installations BT</t>
  </si>
  <si>
    <t>Art.2 CCTP - INSTALLATIONS DE PROTECTION INCENDIE</t>
  </si>
  <si>
    <t>Art.2.2 CCTP - Conduite et exploitation des installations de protection incendie</t>
  </si>
  <si>
    <t xml:space="preserve">Art.3 CCTP - Maintenance des installations de protection incendie. </t>
  </si>
  <si>
    <t>Art.3.1 CCTP - Maintenance préventive des installations de protection incendie</t>
  </si>
  <si>
    <t>Art.3.2 CCTP - Maintenance corrective des installations de protection incendie</t>
  </si>
  <si>
    <t>Art.3 CCTP - MAINTENANCE DES INSTALLATIONS DE CADIVS</t>
  </si>
  <si>
    <t>Art.3.1 CCTP - Maintenance préventive des installations CADIVS</t>
  </si>
  <si>
    <t>Art.3.1.2 CCTP - Maintenance préventive spécifique, maintien en condition de sécurité (MCS) des installations CADIVS</t>
  </si>
  <si>
    <t>Art.3.1.1 CCTP - Maintenance préventive des installations CADIVS</t>
  </si>
  <si>
    <t>Art.3.2 CCTP - Maintenance corrective des installations de CADIVS</t>
  </si>
  <si>
    <t xml:space="preserve">Art.3.3 CCTP - Suivi de l’obsolescence </t>
  </si>
  <si>
    <t>Art.3 CCTP - Maintenance des installations de toitures</t>
  </si>
  <si>
    <t>Art.3.1 CCTP - Maintenance préventive des installations de toitures terrasses</t>
  </si>
  <si>
    <t>Art.3.2 CCTP - Maintenance corrective des installations de toitures</t>
  </si>
  <si>
    <t>Art.3 CCTP - Maintenance des installations de portes et barrières</t>
  </si>
  <si>
    <t>Art.3.1 CCTP - Maintenance préventive des installations de portes et barrières</t>
  </si>
  <si>
    <t>Art.10.3 D.G MAINTENANCE CORRECTIVE FORFAITAIRE POUR LES E.T DE 1 A 8</t>
  </si>
  <si>
    <t>BPU-9</t>
  </si>
  <si>
    <t>Art.3.2 CCTP - Maintenance corrective des installations de portes et barrières</t>
  </si>
  <si>
    <t>Art.2 CCTP - INSTALLATIONS DE PONTS ROULANTS ET MOYENS DE LEVAGE</t>
  </si>
  <si>
    <t>Art.2.2 CCTP - Conduite et exploitation des installations de ponts roulants et moyens de levage</t>
  </si>
  <si>
    <t>Art.3 CCTP - Maintenance des installations de ponts roulants et moyens de levage</t>
  </si>
  <si>
    <t>Art.3.1 CCTP - Maintenance préventive des installations de ponts roulants et moyens de levage</t>
  </si>
  <si>
    <t>Art.3.2 CCTP - Maintenance corrective des installations de ponts roulants et moyens de levage</t>
  </si>
  <si>
    <t>Art.2 CCTP - INSTALLATIONS DE LA SECTION N°1</t>
  </si>
  <si>
    <t>Art.2.2 CCTP - DESCRIPTION DES INSTALLATIONS DE CHAUFFAGE</t>
  </si>
  <si>
    <t>Art.2.2.1 CCTP - Conduite et exploitation des installations de chauffage</t>
  </si>
  <si>
    <t>Art.2.2.2.1 CCTP - Maintenance préventive des installations de chauffage</t>
  </si>
  <si>
    <t>Art.2.2.2.2 CCTP - Maintenance corrective des installations de chauffage</t>
  </si>
  <si>
    <t>Art.2.3 CCTP - DESCRIPTION DES INSTALLATIONS DE VENTILATION</t>
  </si>
  <si>
    <t>Art.2.3.1 CCTP - Conduite et exploitation des installations de ventilation</t>
  </si>
  <si>
    <t>Art.2.3.2.1 CCTP - Maintenance préventive des installations de ventilation</t>
  </si>
  <si>
    <t>Art.2.3.2.2 CCTP - Maintenance corrective des installations de ventilation</t>
  </si>
  <si>
    <t>Art.2.4 CCTP - DESCRIPTION DES INSTALLATIONS DE CLIMATISATION</t>
  </si>
  <si>
    <t>Art.2.4.1 CCTP - Conduite et exploitation des installations de climatisation</t>
  </si>
  <si>
    <t>Art.2.5 CCTP - DESCRIPTION DES INSTALLATIONS DE CHAMBRES FROIDES ET PREPARATIONS FROIDES</t>
  </si>
  <si>
    <t>Art.2.4.3.1 CCTP - Maintenance préventive des installations de climatisation</t>
  </si>
  <si>
    <t>Art.2.4.3.2 CCTP - Maintenance corrective des installations de climatisation</t>
  </si>
  <si>
    <t>Art.2.5.1.1 CCTP - Maintenance préventive des installations de chambres froides et préparations froides</t>
  </si>
  <si>
    <t>Art.2.5.1.2 CCTP - Maintenance corrective des installations de chambres froides et préparations froides</t>
  </si>
  <si>
    <t>Art.2.6 CCTP - DESCRIPTION DES INSTALLATIONS D'AIR COMPRIME</t>
  </si>
  <si>
    <t>Art.2.6.1.1 CCTP - Maintenance préventive des installations d'air comprimé</t>
  </si>
  <si>
    <t>Art.2.6.1.2 CCTP - Maintenance corrective des installations d'air comprimé</t>
  </si>
  <si>
    <t>Art.3 CCTP - INSTALLATIONS DE LA SECTION N°2</t>
  </si>
  <si>
    <t>Art.3.2 CCTP - DESCRIPTION DES INSTALLATIONS DE PLOMBERIE/SANITAIRES ET A RISQUE LEGIONNELLE</t>
  </si>
  <si>
    <t>Art.3.2.1 CCTP - Maintenance des installations de plomberie sanitaires et à risque légionnelle</t>
  </si>
  <si>
    <t>Art.3.2.1.1 CCTP - Maintenance préventive des installations de plomberie sanitaires</t>
  </si>
  <si>
    <t>Art.3.2.1.2 CCTP - Maintenance préventive des installations à risque légionnelle</t>
  </si>
  <si>
    <t>Art.3.2.1.2 CCTP - Maintenance corrective des installations de plomberie sanitaires</t>
  </si>
  <si>
    <t>Art.3.3 CCTP - DESCRIPTION DES INSTALLATIONS DE DISCONNECTEURS</t>
  </si>
  <si>
    <t>Art.3.3.1 CCTP - Maintenance des installations de disconnecteurs</t>
  </si>
  <si>
    <t>Art.3.3.1.1 CCTP - Maintenance préventive des installations de disconnecteurs</t>
  </si>
  <si>
    <t>Art.3.3.1.2 CCTP - Maintenance corrective des installations de disconnecteurs</t>
  </si>
  <si>
    <t>Art.3.4 CCTP - DESCRIPTION DES INSTALLATIONS DE RESEAUX AEP, EU ET EP</t>
  </si>
  <si>
    <t>Art.3.4.1 CCTP - Maintenance des installations de réseaux AEP, EU et EP</t>
  </si>
  <si>
    <t>Art.3.4.1.1 CCTP - Maintenance préventive des installations de réseaux AEP, EU et EP</t>
  </si>
  <si>
    <t>Art.3.4.1.2 CCTP - Maintenance corrective des installations de réseaux AEP, EU et EP</t>
  </si>
  <si>
    <t>Art.3.5 CCTP - DESCRIPTION DES INSTALLATIONS DE RESEAUX GAZ</t>
  </si>
  <si>
    <t>Art.3.5.1 CCTP - Maintenance des installations de réseaux gaz</t>
  </si>
  <si>
    <t>Art.3.5.1.1 CCTP - Maintenance préventive des installations de réseaux gaz</t>
  </si>
  <si>
    <t>Art.3.5.1.2 CCTP - Maintenance corrective des installations de réseaux gaz</t>
  </si>
  <si>
    <t>Art.3.6 CCTP - DESCRIPTION DES INSTALLATIONS DE TRAITEMENT D'EAU</t>
  </si>
  <si>
    <t>Art.3.6.1 CCTP - Maintenance des installations de traitement d'eau</t>
  </si>
  <si>
    <t>Art.3.6.1.1 CCTP - Maintenance préventive des installations de traitement d'eau</t>
  </si>
  <si>
    <t>Art.3.6.1.2 CCTP - Maintenance corrective des installations de traitement d'eau</t>
  </si>
  <si>
    <t>Art.3.7 CCTP - DESCRIPTION DES INSTALLATIONS DE RESEAUX INCENDIE</t>
  </si>
  <si>
    <t>Art.3.7.1 CCTP - Maintenance des installations de réseaux incendie</t>
  </si>
  <si>
    <t>Art.3.7.1.1 CCTP - Maintenance préventive des installations de réseaux incendie</t>
  </si>
  <si>
    <t>Art.3.7.1.2 CCTP - Maintenance corrective des installations de réseaux incendie</t>
  </si>
  <si>
    <t xml:space="preserve">Art.3.8 CCTP - DESCRIPTION DES INSTALLATIONS DE LA PISCINE </t>
  </si>
  <si>
    <t>Art.3.8.1 CCTP - Conduite et exploitation des installations de la piscine</t>
  </si>
  <si>
    <t>Art.3.8.2 CCTP - Maintenance des installations de la piscine</t>
  </si>
  <si>
    <t>Art.3.8.2.1 CCTP - Maintenance préventive des installations de la piscine</t>
  </si>
  <si>
    <t>Art.3.8.2.2 CCTP - Maintenance corrective des installations de la piscine</t>
  </si>
  <si>
    <t>Art.3.9 CCTP - DESCRIPTION DES INSTALLATIONS DU CHÂTEAU D'EAU</t>
  </si>
  <si>
    <t>Art.3.9.1 CCTP - Conduite et exploitation des installations du château d'eau</t>
  </si>
  <si>
    <t>Art.3.9.2 CCTP - Maintenance des installations du château d'eau</t>
  </si>
  <si>
    <t>Art.3.9.2.1 CCTP - Maintenance préventive des installations du château d'eau</t>
  </si>
  <si>
    <t>Art.3.9.2.2 CCTP - Maintenance corrective des installations du château d'eau</t>
  </si>
  <si>
    <t>Art.3.10 CCTP - DESCRIPTION DES INSTALLATIONS DE LA STATION D'EPURATION</t>
  </si>
  <si>
    <t>Art.3.10.1 CCTP - Conduite et exploitation des installations de la station d'épuration</t>
  </si>
  <si>
    <t>Art.3.10.2 CCTP - Maintenance des installations de la station d'épuration</t>
  </si>
  <si>
    <t>Art.3.10.2.1 CCTP - Maintenance préventive des installations de la station d'épuration</t>
  </si>
  <si>
    <t>Art.3.10.2.2 CCTP - Maintenance corrective des installations de la station d'épuration</t>
  </si>
  <si>
    <t>Art.3.11 CCTP - DESCRIPTION DES INSTALLATIONS DES STATIONS DE LAVAGE</t>
  </si>
  <si>
    <t>Art.3.11.1 CCTP - Maintenance des installations des stations de lavage</t>
  </si>
  <si>
    <t>Art.3.11.1.1 CCTP - Maintenance préventive des installations des stations de lavage</t>
  </si>
  <si>
    <t>Art.3.11.1.2 CCTP - Maintenance corrective des installations des stations de lavage</t>
  </si>
  <si>
    <t>Art.3.12 CCTP - DESCRIPTION DES INSTALLATIONS DE BACS A GRAISSE ET FECULENT</t>
  </si>
  <si>
    <t>Art.3.12.1 CCTP - Maintenance des installations de bacs à graisse et féculent</t>
  </si>
  <si>
    <t>Art.3.12.1.1 CCTP - Maintenance préventive des installations de bacs à graisse et féculent</t>
  </si>
  <si>
    <t>Art.3.13 CCTP - DESCRIPTION DES INSTALLATIONS DE SEPARATEURS D'HYDROCARBURE ET POSTES DE RELEVAGE</t>
  </si>
  <si>
    <t>Art.3.13.1 CCTP - Maintenance des installations de séparateurs d'hydrocarbure et postes de relevage</t>
  </si>
  <si>
    <t>Art.3.13.1.1 CCTP - Maintenance préventive des installations de séparateurs d'hydrocarbure et postes de relevage</t>
  </si>
  <si>
    <t>Art.3.13.1.2 CCTP - Maintenance corrective des installations de séparateurs d'hydrocarbure et postes de relevage</t>
  </si>
  <si>
    <t>Art.3.14 CCTP - DESCRIPTION DES INSTALLATIONS DE STATIONS DE DISTRIBUTION DE CARBURANT</t>
  </si>
  <si>
    <t>Art.3.14.1 CCTP - Maintenance des installations de stations de distribution de carburant</t>
  </si>
  <si>
    <t>Art.3.14.1.1 CCTP - Maintenance préventive des installations de stations de distribution de carburant</t>
  </si>
  <si>
    <t>Art.3.14.1.2 CCTP - Maintenance corrective des installations de stations de distribution de carburant</t>
  </si>
  <si>
    <t>Art.3.15 CCTP - DESCRIPTION DES INSTALLATIONS DE STATIONS DE PANNEAUX SOLAIRES</t>
  </si>
  <si>
    <t>Art.3.15.1 CCTP - Maintenance des installations de panneaux solaires</t>
  </si>
  <si>
    <t>Art.3.15.1.1 CCTP - Maintenance préventive des installations de panneaux solaires</t>
  </si>
  <si>
    <t>Art.3.15.1.2 CCTP - Maintenance corrective des installations de panneaux solaires</t>
  </si>
  <si>
    <r>
      <t xml:space="preserve">• Maintenance corrective des installations de plomberie - sanitaires (site - </t>
    </r>
    <r>
      <rPr>
        <b/>
        <sz val="10"/>
        <rFont val="Arial"/>
        <family val="2"/>
      </rPr>
      <t>MLT - bâtiments 0810-0811-0828-829</t>
    </r>
    <r>
      <rPr>
        <sz val="10"/>
        <rFont val="Arial"/>
        <family val="2"/>
      </rPr>
      <t>)</t>
    </r>
  </si>
  <si>
    <t>Quantité sur la durée du marché : 4 ans
(unité = 1 prestation)</t>
  </si>
  <si>
    <t>Total ET8</t>
  </si>
  <si>
    <t>ET7 : Section technique n°1 : MCO des installations de Chauffage -Ventilation – Climatisation</t>
  </si>
  <si>
    <t>ET7 : Section technique n°2 : MCO des installations de plomberie sanitaires – Réseaux AEP, EU, EP et diverses installations.</t>
  </si>
  <si>
    <t>Prix M' = (coût d'achat des pièces x K) + (nombre d’heures x moyenne du Tx)</t>
  </si>
  <si>
    <t>Total M' estimatif HT pour une durée de 4 ans = 4 x T1</t>
  </si>
  <si>
    <t>TOTAL DQE (HT) = (M+M') - Maintenance forfairaire et prestations hors forfait au titre du MCO pour une durée de 4 ANS</t>
  </si>
  <si>
    <t>TOTAL DQE (TTC)</t>
  </si>
  <si>
    <r>
      <t xml:space="preserve">Art.9.3 DG - ASSISTANCE CVPO </t>
    </r>
    <r>
      <rPr>
        <b/>
        <sz val="12"/>
        <color rgb="FFFF0000"/>
        <rFont val="Arial"/>
        <family val="2"/>
      </rPr>
      <t>Annuelle</t>
    </r>
  </si>
  <si>
    <r>
      <t xml:space="preserve">Art.9.3 DG - ASSISTANCE CVPO </t>
    </r>
    <r>
      <rPr>
        <b/>
        <sz val="12"/>
        <color rgb="FFFF0000"/>
        <rFont val="Arial"/>
        <family val="2"/>
      </rPr>
      <t>Annuellle</t>
    </r>
  </si>
  <si>
    <r>
      <t xml:space="preserve">• Forfait annuel de </t>
    </r>
    <r>
      <rPr>
        <b/>
        <sz val="10"/>
        <rFont val="Arial"/>
        <family val="2"/>
      </rPr>
      <t>140</t>
    </r>
    <r>
      <rPr>
        <sz val="10"/>
        <rFont val="Arial"/>
        <family val="2"/>
      </rPr>
      <t xml:space="preserve"> journées d'accompagnement </t>
    </r>
  </si>
  <si>
    <r>
      <t xml:space="preserve">• Forfait annuel de </t>
    </r>
    <r>
      <rPr>
        <b/>
        <sz val="10"/>
        <rFont val="Arial"/>
        <family val="2"/>
      </rPr>
      <t>20</t>
    </r>
    <r>
      <rPr>
        <sz val="10"/>
        <rFont val="Arial"/>
        <family val="2"/>
      </rPr>
      <t xml:space="preserve"> journées de location de nacelle d'une hauteur de travail supérieure ou égale à 5 mètres et inférieure ou égale à 20 mètres </t>
    </r>
  </si>
  <si>
    <r>
      <t xml:space="preserve">• Forfait annuel de </t>
    </r>
    <r>
      <rPr>
        <b/>
        <sz val="10"/>
        <rFont val="Arial"/>
        <family val="2"/>
      </rPr>
      <t>6</t>
    </r>
    <r>
      <rPr>
        <sz val="10"/>
        <rFont val="Arial"/>
        <family val="2"/>
      </rPr>
      <t xml:space="preserve"> journées de location de nacelle d'une hauteur de travail supérieure à 20 mètres et inférieure à 35 mètres </t>
    </r>
  </si>
  <si>
    <r>
      <t xml:space="preserve">Forfait annuel de </t>
    </r>
    <r>
      <rPr>
        <b/>
        <sz val="10"/>
        <rFont val="Arial"/>
        <family val="2"/>
      </rPr>
      <t>5</t>
    </r>
    <r>
      <rPr>
        <sz val="10"/>
        <rFont val="Arial"/>
        <family val="2"/>
      </rPr>
      <t xml:space="preserve"> demandes d'intervention (D.I)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de </t>
    </r>
    <r>
      <rPr>
        <b/>
        <sz val="10"/>
        <rFont val="Arial"/>
        <family val="2"/>
      </rPr>
      <t>02h00 travail effectif sur site</t>
    </r>
    <r>
      <rPr>
        <sz val="10"/>
        <rFont val="Arial"/>
        <family val="2"/>
      </rPr>
      <t xml:space="preserve"> -</t>
    </r>
    <r>
      <rPr>
        <b/>
        <sz val="10"/>
        <rFont val="Arial"/>
        <family val="2"/>
      </rPr>
      <t xml:space="preserve"> criticité P2 - SMO -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département 35</t>
    </r>
    <r>
      <rPr>
        <sz val="10"/>
        <rFont val="Arial"/>
        <family val="2"/>
      </rPr>
      <t/>
    </r>
  </si>
  <si>
    <r>
      <t xml:space="preserve">Forfait annuel de </t>
    </r>
    <r>
      <rPr>
        <b/>
        <sz val="10"/>
        <rFont val="Arial"/>
        <family val="2"/>
      </rPr>
      <t>45</t>
    </r>
    <r>
      <rPr>
        <sz val="10"/>
        <rFont val="Arial"/>
        <family val="2"/>
      </rPr>
      <t xml:space="preserve"> demandes d'intervention (D.I) de </t>
    </r>
    <r>
      <rPr>
        <b/>
        <sz val="10"/>
        <rFont val="Arial"/>
        <family val="2"/>
      </rPr>
      <t>02h00 travail effectif sur site - criticité P2 - LMR - département 35</t>
    </r>
  </si>
  <si>
    <r>
      <t xml:space="preserve">Forfait annuel de </t>
    </r>
    <r>
      <rPr>
        <b/>
        <sz val="10"/>
        <rFont val="Arial"/>
        <family val="2"/>
      </rPr>
      <t>10</t>
    </r>
    <r>
      <rPr>
        <sz val="10"/>
        <rFont val="Arial"/>
        <family val="2"/>
      </rPr>
      <t xml:space="preserve"> demandes d'intervention (D.I) de </t>
    </r>
    <r>
      <rPr>
        <b/>
        <sz val="10"/>
        <rFont val="Arial"/>
        <family val="2"/>
      </rPr>
      <t>02h00 travail effectif sur site - criticité P2 -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bâtiment 0810-0811-0828-0829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MLT- département 35</t>
    </r>
  </si>
  <si>
    <r>
      <t xml:space="preserve">Forfait annuel de </t>
    </r>
    <r>
      <rPr>
        <b/>
        <sz val="10"/>
        <rFont val="Arial"/>
        <family val="2"/>
      </rPr>
      <t>10</t>
    </r>
    <r>
      <rPr>
        <sz val="10"/>
        <rFont val="Arial"/>
        <family val="2"/>
      </rPr>
      <t xml:space="preserve"> demandes d'intervention (D.I) de </t>
    </r>
    <r>
      <rPr>
        <b/>
        <sz val="10"/>
        <rFont val="Arial"/>
        <family val="2"/>
      </rPr>
      <t>02h00 travail effectif sur site - criticité P2</t>
    </r>
    <r>
      <rPr>
        <sz val="10"/>
        <rFont val="Arial"/>
        <family val="2"/>
      </rPr>
      <t xml:space="preserve"> - </t>
    </r>
    <r>
      <rPr>
        <b/>
        <sz val="10"/>
        <rFont val="Arial"/>
        <family val="2"/>
      </rPr>
      <t>PDB et LVL département 53</t>
    </r>
    <r>
      <rPr>
        <sz val="10"/>
        <rFont val="Arial"/>
        <family val="2"/>
      </rPr>
      <t/>
    </r>
  </si>
  <si>
    <t>Art. 3.2.1 CCTP - Limites des prestations</t>
  </si>
  <si>
    <t>• Forfait annuel de 20 hydro curage avec un volume pompé de 2m3 par hydro curage</t>
  </si>
  <si>
    <t>BPU-96</t>
  </si>
  <si>
    <t>• Quartier Stéphant (La Maltière)</t>
  </si>
  <si>
    <t>BPU-66</t>
  </si>
  <si>
    <t>BPU-97</t>
  </si>
  <si>
    <t>PBU-68</t>
  </si>
  <si>
    <t>BPU-98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</si>
</sst>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  <numFmt numFmtId="166" formatCode="0;[Red]0"/>
    <numFmt numFmtId="167" formatCode="#,##0.00\ &quot;€&quot;;[Red]#,##0.00\ &quot;€&quot;"/>
    <numFmt numFmtId="168" formatCode="0.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b/>
      <sz val="14"/>
      <color rgb="FF0070C0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  <font>
      <b/>
      <sz val="11"/>
      <color rgb="FF0070C0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i/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8"/>
      <color rgb="FFFF0000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8"/>
      <color theme="0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sz val="18"/>
      <color theme="1"/>
      <name val="Arial"/>
      <family val="2"/>
    </font>
    <font>
      <b/>
      <sz val="11"/>
      <color rgb="FF0070C0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u/>
      <sz val="18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361">
    <xf numFmtId="0" fontId="0" fillId="0" borderId="0" xfId="0"/>
    <xf numFmtId="49" fontId="6" fillId="0" borderId="0" xfId="0" applyNumberFormat="1" applyFont="1" applyBorder="1" applyAlignment="1"/>
    <xf numFmtId="0" fontId="31" fillId="0" borderId="0" xfId="0" applyFont="1"/>
    <xf numFmtId="0" fontId="31" fillId="0" borderId="0" xfId="0" applyFont="1" applyAlignment="1">
      <alignment vertical="center"/>
    </xf>
    <xf numFmtId="49" fontId="31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0" xfId="0" applyFont="1" applyFill="1" applyAlignment="1">
      <alignment vertical="center"/>
    </xf>
    <xf numFmtId="49" fontId="31" fillId="0" borderId="0" xfId="0" applyNumberFormat="1" applyFont="1" applyFill="1" applyBorder="1" applyAlignment="1">
      <alignment horizontal="left" vertical="center"/>
    </xf>
    <xf numFmtId="49" fontId="31" fillId="0" borderId="0" xfId="0" applyNumberFormat="1" applyFont="1"/>
    <xf numFmtId="49" fontId="31" fillId="0" borderId="0" xfId="0" quotePrefix="1" applyNumberFormat="1" applyFont="1" applyBorder="1" applyAlignment="1"/>
    <xf numFmtId="49" fontId="31" fillId="0" borderId="0" xfId="0" applyNumberFormat="1" applyFont="1" applyBorder="1"/>
    <xf numFmtId="49" fontId="31" fillId="0" borderId="0" xfId="0" applyNumberFormat="1" applyFont="1" applyFill="1" applyBorder="1" applyAlignment="1">
      <alignment wrapText="1"/>
    </xf>
    <xf numFmtId="0" fontId="31" fillId="0" borderId="0" xfId="0" quotePrefix="1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39" fillId="0" borderId="0" xfId="0" applyFont="1" applyFill="1" applyAlignment="1" applyProtection="1">
      <alignment vertical="center"/>
    </xf>
    <xf numFmtId="0" fontId="12" fillId="0" borderId="4" xfId="0" applyFont="1" applyFill="1" applyBorder="1" applyAlignment="1" applyProtection="1">
      <alignment horizontal="center" vertical="center"/>
    </xf>
    <xf numFmtId="0" fontId="6" fillId="0" borderId="4" xfId="0" quotePrefix="1" applyFont="1" applyFill="1" applyBorder="1" applyAlignment="1" applyProtection="1">
      <alignment vertical="center" wrapText="1"/>
    </xf>
    <xf numFmtId="44" fontId="39" fillId="0" borderId="4" xfId="0" applyNumberFormat="1" applyFont="1" applyFill="1" applyBorder="1" applyAlignment="1" applyProtection="1">
      <alignment vertical="center"/>
      <protection locked="0"/>
    </xf>
    <xf numFmtId="0" fontId="6" fillId="10" borderId="4" xfId="0" quotePrefix="1" applyFont="1" applyFill="1" applyBorder="1" applyAlignment="1" applyProtection="1">
      <alignment vertical="center" wrapText="1"/>
    </xf>
    <xf numFmtId="0" fontId="4" fillId="10" borderId="4" xfId="0" quotePrefix="1" applyFont="1" applyFill="1" applyBorder="1" applyAlignment="1" applyProtection="1">
      <alignment vertical="center" wrapText="1"/>
    </xf>
    <xf numFmtId="0" fontId="33" fillId="0" borderId="0" xfId="0" quotePrefix="1" applyFont="1" applyAlignment="1">
      <alignment vertical="center"/>
    </xf>
    <xf numFmtId="49" fontId="6" fillId="0" borderId="0" xfId="0" applyNumberFormat="1" applyFont="1" applyFill="1" applyBorder="1" applyAlignment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6" fillId="10" borderId="16" xfId="0" quotePrefix="1" applyFont="1" applyFill="1" applyBorder="1" applyAlignment="1" applyProtection="1">
      <alignment vertical="center" wrapText="1"/>
    </xf>
    <xf numFmtId="0" fontId="8" fillId="6" borderId="4" xfId="0" applyFont="1" applyFill="1" applyBorder="1" applyAlignment="1" applyProtection="1">
      <alignment vertical="center"/>
    </xf>
    <xf numFmtId="0" fontId="8" fillId="6" borderId="4" xfId="0" applyFont="1" applyFill="1" applyBorder="1" applyAlignment="1" applyProtection="1">
      <alignment horizontal="center" vertical="center"/>
    </xf>
    <xf numFmtId="44" fontId="6" fillId="0" borderId="4" xfId="1" applyFont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center" wrapText="1"/>
    </xf>
    <xf numFmtId="0" fontId="39" fillId="0" borderId="0" xfId="0" applyFont="1" applyFill="1" applyBorder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12" fillId="13" borderId="5" xfId="0" applyFont="1" applyFill="1" applyBorder="1" applyAlignment="1" applyProtection="1">
      <alignment vertical="center" wrapText="1"/>
    </xf>
    <xf numFmtId="0" fontId="23" fillId="13" borderId="4" xfId="0" applyFont="1" applyFill="1" applyBorder="1" applyAlignment="1" applyProtection="1">
      <alignment horizontal="center" vertical="center"/>
    </xf>
    <xf numFmtId="44" fontId="6" fillId="13" borderId="4" xfId="1" applyFont="1" applyFill="1" applyBorder="1" applyAlignment="1" applyProtection="1">
      <alignment vertical="center"/>
    </xf>
    <xf numFmtId="0" fontId="1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4" fillId="6" borderId="4" xfId="0" quotePrefix="1" applyFont="1" applyFill="1" applyBorder="1" applyAlignment="1" applyProtection="1">
      <alignment vertical="center" wrapText="1"/>
    </xf>
    <xf numFmtId="44" fontId="4" fillId="6" borderId="4" xfId="1" applyFont="1" applyFill="1" applyBorder="1" applyAlignment="1" applyProtection="1">
      <alignment horizontal="center" vertical="center" wrapText="1"/>
    </xf>
    <xf numFmtId="0" fontId="31" fillId="6" borderId="0" xfId="0" applyFont="1" applyFill="1" applyAlignment="1" applyProtection="1">
      <alignment vertical="center"/>
    </xf>
    <xf numFmtId="44" fontId="6" fillId="6" borderId="4" xfId="1" applyFont="1" applyFill="1" applyBorder="1" applyAlignment="1" applyProtection="1">
      <alignment vertical="center"/>
    </xf>
    <xf numFmtId="44" fontId="31" fillId="0" borderId="0" xfId="0" applyNumberFormat="1" applyFont="1" applyFill="1" applyAlignment="1" applyProtection="1">
      <alignment vertical="center"/>
    </xf>
    <xf numFmtId="0" fontId="6" fillId="0" borderId="4" xfId="0" quotePrefix="1" applyFont="1" applyFill="1" applyBorder="1" applyAlignment="1" applyProtection="1">
      <alignment horizontal="left" vertical="center" wrapText="1" indent="2"/>
    </xf>
    <xf numFmtId="44" fontId="6" fillId="0" borderId="4" xfId="1" applyFont="1" applyBorder="1" applyAlignment="1" applyProtection="1">
      <alignment vertical="center"/>
    </xf>
    <xf numFmtId="0" fontId="12" fillId="10" borderId="4" xfId="0" applyFont="1" applyFill="1" applyBorder="1" applyAlignment="1" applyProtection="1">
      <alignment horizontal="center" vertical="center" wrapText="1"/>
    </xf>
    <xf numFmtId="0" fontId="4" fillId="10" borderId="4" xfId="0" applyFont="1" applyFill="1" applyBorder="1" applyAlignment="1" applyProtection="1">
      <alignment horizontal="center" vertical="center" wrapText="1"/>
    </xf>
    <xf numFmtId="44" fontId="4" fillId="10" borderId="4" xfId="1" applyFont="1" applyFill="1" applyBorder="1" applyAlignment="1" applyProtection="1">
      <alignment horizontal="center" vertical="center" wrapText="1"/>
    </xf>
    <xf numFmtId="0" fontId="4" fillId="10" borderId="4" xfId="0" quotePrefix="1" applyFont="1" applyFill="1" applyBorder="1" applyAlignment="1" applyProtection="1">
      <alignment horizontal="left" vertical="center" wrapText="1"/>
    </xf>
    <xf numFmtId="0" fontId="12" fillId="10" borderId="4" xfId="0" applyFont="1" applyFill="1" applyBorder="1" applyAlignment="1" applyProtection="1">
      <alignment horizontal="center" vertical="center"/>
    </xf>
    <xf numFmtId="44" fontId="4" fillId="10" borderId="4" xfId="1" applyNumberFormat="1" applyFont="1" applyFill="1" applyBorder="1" applyAlignment="1" applyProtection="1">
      <alignment vertical="center"/>
    </xf>
    <xf numFmtId="0" fontId="33" fillId="0" borderId="0" xfId="0" applyFont="1" applyFill="1" applyAlignment="1" applyProtection="1">
      <alignment vertical="center"/>
    </xf>
    <xf numFmtId="44" fontId="33" fillId="0" borderId="0" xfId="0" applyNumberFormat="1" applyFont="1" applyFill="1" applyAlignment="1" applyProtection="1">
      <alignment vertical="center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44" fontId="46" fillId="10" borderId="4" xfId="0" applyNumberFormat="1" applyFont="1" applyFill="1" applyBorder="1" applyAlignment="1" applyProtection="1">
      <alignment vertical="center"/>
    </xf>
    <xf numFmtId="44" fontId="6" fillId="0" borderId="4" xfId="1" applyFont="1" applyFill="1" applyBorder="1" applyAlignment="1" applyProtection="1">
      <alignment vertical="center"/>
    </xf>
    <xf numFmtId="0" fontId="33" fillId="10" borderId="0" xfId="0" applyFont="1" applyFill="1" applyAlignment="1" applyProtection="1">
      <alignment vertical="center"/>
    </xf>
    <xf numFmtId="44" fontId="43" fillId="5" borderId="4" xfId="1" applyFont="1" applyFill="1" applyBorder="1" applyAlignment="1" applyProtection="1">
      <alignment vertical="center"/>
    </xf>
    <xf numFmtId="0" fontId="29" fillId="5" borderId="4" xfId="0" applyFont="1" applyFill="1" applyBorder="1" applyAlignment="1" applyProtection="1">
      <alignment horizontal="right" vertical="center" wrapText="1"/>
    </xf>
    <xf numFmtId="44" fontId="6" fillId="5" borderId="5" xfId="1" applyFont="1" applyFill="1" applyBorder="1" applyAlignment="1" applyProtection="1">
      <alignment vertical="center"/>
    </xf>
    <xf numFmtId="44" fontId="45" fillId="0" borderId="0" xfId="0" applyNumberFormat="1" applyFont="1" applyFill="1" applyAlignment="1" applyProtection="1">
      <alignment vertical="center"/>
    </xf>
    <xf numFmtId="0" fontId="45" fillId="0" borderId="0" xfId="0" applyFont="1" applyFill="1" applyBorder="1" applyAlignment="1" applyProtection="1">
      <alignment vertical="center"/>
    </xf>
    <xf numFmtId="0" fontId="45" fillId="0" borderId="0" xfId="0" applyFont="1" applyFill="1" applyAlignment="1" applyProtection="1">
      <alignment vertical="center"/>
    </xf>
    <xf numFmtId="0" fontId="45" fillId="0" borderId="0" xfId="0" applyFont="1" applyAlignment="1" applyProtection="1">
      <alignment vertical="center"/>
    </xf>
    <xf numFmtId="44" fontId="43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right" vertical="center" wrapText="1"/>
    </xf>
    <xf numFmtId="44" fontId="6" fillId="0" borderId="0" xfId="1" applyFont="1" applyFill="1" applyBorder="1" applyAlignment="1" applyProtection="1">
      <alignment vertical="center"/>
    </xf>
    <xf numFmtId="44" fontId="45" fillId="0" borderId="0" xfId="0" applyNumberFormat="1" applyFont="1" applyFill="1" applyBorder="1" applyAlignment="1" applyProtection="1">
      <alignment vertical="center"/>
    </xf>
    <xf numFmtId="0" fontId="12" fillId="13" borderId="4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center" vertical="center" wrapText="1"/>
    </xf>
    <xf numFmtId="0" fontId="4" fillId="14" borderId="4" xfId="0" applyFont="1" applyFill="1" applyBorder="1" applyAlignment="1" applyProtection="1">
      <alignment horizontal="left" vertical="center" wrapText="1"/>
    </xf>
    <xf numFmtId="44" fontId="4" fillId="14" borderId="4" xfId="1" applyFont="1" applyFill="1" applyBorder="1" applyAlignment="1" applyProtection="1">
      <alignment horizontal="center" vertical="center" wrapText="1"/>
    </xf>
    <xf numFmtId="0" fontId="4" fillId="6" borderId="4" xfId="0" quotePrefix="1" applyFont="1" applyFill="1" applyBorder="1" applyAlignment="1" applyProtection="1">
      <alignment horizontal="left" vertical="center" wrapText="1"/>
    </xf>
    <xf numFmtId="0" fontId="12" fillId="6" borderId="4" xfId="0" applyFont="1" applyFill="1" applyBorder="1" applyAlignment="1" applyProtection="1">
      <alignment horizontal="center" vertical="center"/>
    </xf>
    <xf numFmtId="44" fontId="31" fillId="0" borderId="0" xfId="0" applyNumberFormat="1" applyFont="1" applyFill="1" applyBorder="1" applyAlignment="1" applyProtection="1">
      <alignment vertical="center"/>
    </xf>
    <xf numFmtId="0" fontId="12" fillId="14" borderId="4" xfId="0" applyFont="1" applyFill="1" applyBorder="1" applyAlignment="1" applyProtection="1">
      <alignment horizontal="center" vertical="center"/>
    </xf>
    <xf numFmtId="44" fontId="6" fillId="14" borderId="4" xfId="1" applyFont="1" applyFill="1" applyBorder="1" applyAlignment="1" applyProtection="1">
      <alignment vertical="center"/>
    </xf>
    <xf numFmtId="0" fontId="12" fillId="0" borderId="16" xfId="0" applyFont="1" applyFill="1" applyBorder="1" applyAlignment="1" applyProtection="1">
      <alignment horizontal="center" vertical="center"/>
    </xf>
    <xf numFmtId="0" fontId="6" fillId="0" borderId="16" xfId="0" quotePrefix="1" applyFont="1" applyFill="1" applyBorder="1" applyAlignment="1" applyProtection="1">
      <alignment horizontal="left" vertical="center" wrapText="1" indent="2"/>
    </xf>
    <xf numFmtId="44" fontId="6" fillId="5" borderId="4" xfId="1" applyFont="1" applyFill="1" applyBorder="1" applyAlignment="1" applyProtection="1">
      <alignment vertical="center"/>
    </xf>
    <xf numFmtId="0" fontId="12" fillId="3" borderId="5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44" fontId="4" fillId="3" borderId="5" xfId="1" applyFont="1" applyFill="1" applyBorder="1" applyAlignment="1" applyProtection="1">
      <alignment horizontal="center" vertical="center" wrapText="1"/>
    </xf>
    <xf numFmtId="167" fontId="39" fillId="6" borderId="4" xfId="0" applyNumberFormat="1" applyFont="1" applyFill="1" applyBorder="1" applyAlignment="1" applyProtection="1">
      <alignment vertical="center"/>
    </xf>
    <xf numFmtId="0" fontId="39" fillId="0" borderId="0" xfId="0" applyFont="1" applyAlignment="1" applyProtection="1">
      <alignment vertical="center"/>
    </xf>
    <xf numFmtId="44" fontId="6" fillId="5" borderId="4" xfId="1" applyNumberFormat="1" applyFont="1" applyFill="1" applyBorder="1" applyAlignment="1" applyProtection="1">
      <alignment vertical="center"/>
    </xf>
    <xf numFmtId="0" fontId="22" fillId="13" borderId="4" xfId="0" applyFont="1" applyFill="1" applyBorder="1" applyAlignment="1" applyProtection="1">
      <alignment vertical="center" wrapText="1"/>
    </xf>
    <xf numFmtId="0" fontId="23" fillId="13" borderId="4" xfId="0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4" fillId="14" borderId="4" xfId="0" quotePrefix="1" applyFont="1" applyFill="1" applyBorder="1" applyAlignment="1" applyProtection="1">
      <alignment horizontal="left" vertical="center" wrapText="1"/>
    </xf>
    <xf numFmtId="167" fontId="39" fillId="14" borderId="4" xfId="0" applyNumberFormat="1" applyFont="1" applyFill="1" applyBorder="1" applyAlignment="1" applyProtection="1">
      <alignment vertical="center"/>
    </xf>
    <xf numFmtId="0" fontId="4" fillId="6" borderId="4" xfId="0" quotePrefix="1" applyFont="1" applyFill="1" applyBorder="1" applyAlignment="1" applyProtection="1">
      <alignment horizontal="left" vertical="center" wrapText="1" indent="1"/>
    </xf>
    <xf numFmtId="0" fontId="6" fillId="7" borderId="16" xfId="0" quotePrefix="1" applyFont="1" applyFill="1" applyBorder="1" applyAlignment="1" applyProtection="1">
      <alignment horizontal="left" vertical="center" wrapText="1" indent="1"/>
    </xf>
    <xf numFmtId="0" fontId="31" fillId="7" borderId="0" xfId="0" applyFont="1" applyFill="1" applyAlignment="1" applyProtection="1">
      <alignment vertical="center"/>
    </xf>
    <xf numFmtId="0" fontId="4" fillId="14" borderId="4" xfId="0" applyFont="1" applyFill="1" applyBorder="1" applyAlignment="1" applyProtection="1">
      <alignment horizontal="left" vertical="center"/>
    </xf>
    <xf numFmtId="0" fontId="12" fillId="13" borderId="4" xfId="0" applyFont="1" applyFill="1" applyBorder="1" applyAlignment="1" applyProtection="1">
      <alignment horizontal="center" vertical="center"/>
    </xf>
    <xf numFmtId="0" fontId="29" fillId="14" borderId="4" xfId="0" applyFont="1" applyFill="1" applyBorder="1" applyAlignment="1" applyProtection="1">
      <alignment horizontal="left" vertical="center" wrapText="1"/>
    </xf>
    <xf numFmtId="0" fontId="4" fillId="6" borderId="4" xfId="0" applyFont="1" applyFill="1" applyBorder="1" applyAlignment="1" applyProtection="1">
      <alignment horizontal="left" vertical="center" wrapText="1"/>
    </xf>
    <xf numFmtId="0" fontId="6" fillId="0" borderId="4" xfId="0" quotePrefix="1" applyFont="1" applyBorder="1" applyAlignment="1" applyProtection="1">
      <alignment horizontal="left" vertical="center" wrapText="1" indent="2"/>
    </xf>
    <xf numFmtId="0" fontId="31" fillId="0" borderId="0" xfId="0" applyFont="1" applyAlignment="1" applyProtection="1">
      <alignment horizontal="left" vertical="center"/>
    </xf>
    <xf numFmtId="0" fontId="6" fillId="0" borderId="4" xfId="0" quotePrefix="1" applyFont="1" applyFill="1" applyBorder="1" applyAlignment="1" applyProtection="1">
      <alignment horizontal="left" vertical="center" wrapText="1" indent="1"/>
    </xf>
    <xf numFmtId="44" fontId="4" fillId="5" borderId="4" xfId="1" applyFont="1" applyFill="1" applyBorder="1" applyAlignment="1" applyProtection="1">
      <alignment vertical="center"/>
    </xf>
    <xf numFmtId="0" fontId="12" fillId="10" borderId="5" xfId="0" applyFont="1" applyFill="1" applyBorder="1" applyAlignment="1" applyProtection="1">
      <alignment horizontal="center" vertical="center" wrapText="1"/>
    </xf>
    <xf numFmtId="0" fontId="4" fillId="10" borderId="4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29" fillId="10" borderId="4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44" fontId="6" fillId="0" borderId="0" xfId="1" applyFont="1" applyFill="1" applyBorder="1" applyAlignment="1" applyProtection="1">
      <alignment horizontal="center" vertical="center" wrapText="1"/>
    </xf>
    <xf numFmtId="44" fontId="43" fillId="0" borderId="4" xfId="1" applyFont="1" applyFill="1" applyBorder="1" applyAlignment="1" applyProtection="1">
      <alignment vertical="center"/>
    </xf>
    <xf numFmtId="0" fontId="29" fillId="0" borderId="4" xfId="0" applyFont="1" applyFill="1" applyBorder="1" applyAlignment="1" applyProtection="1">
      <alignment horizontal="right" vertical="center" wrapText="1"/>
    </xf>
    <xf numFmtId="44" fontId="4" fillId="0" borderId="4" xfId="1" applyFont="1" applyFill="1" applyBorder="1" applyAlignment="1" applyProtection="1">
      <alignment vertical="center"/>
    </xf>
    <xf numFmtId="44" fontId="43" fillId="15" borderId="4" xfId="1" applyFont="1" applyFill="1" applyBorder="1" applyAlignment="1" applyProtection="1">
      <alignment vertical="center"/>
    </xf>
    <xf numFmtId="0" fontId="29" fillId="15" borderId="4" xfId="0" applyFont="1" applyFill="1" applyBorder="1" applyAlignment="1" applyProtection="1">
      <alignment horizontal="right" vertical="center" wrapText="1"/>
    </xf>
    <xf numFmtId="44" fontId="29" fillId="15" borderId="4" xfId="1" applyFont="1" applyFill="1" applyBorder="1" applyAlignment="1" applyProtection="1">
      <alignment vertical="center"/>
    </xf>
    <xf numFmtId="0" fontId="38" fillId="0" borderId="0" xfId="0" applyFont="1" applyAlignment="1" applyProtection="1">
      <alignment horizontal="left"/>
    </xf>
    <xf numFmtId="0" fontId="31" fillId="0" borderId="0" xfId="0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top"/>
    </xf>
    <xf numFmtId="0" fontId="8" fillId="0" borderId="0" xfId="0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  <protection locked="0"/>
    </xf>
    <xf numFmtId="44" fontId="6" fillId="0" borderId="4" xfId="1" applyNumberFormat="1" applyFont="1" applyFill="1" applyBorder="1" applyAlignment="1" applyProtection="1">
      <alignment vertical="center"/>
      <protection locked="0"/>
    </xf>
    <xf numFmtId="44" fontId="6" fillId="0" borderId="4" xfId="1" applyFont="1" applyFill="1" applyBorder="1" applyAlignment="1" applyProtection="1">
      <alignment vertical="center"/>
      <protection locked="0"/>
    </xf>
    <xf numFmtId="44" fontId="6" fillId="0" borderId="16" xfId="1" applyFont="1" applyBorder="1" applyAlignment="1" applyProtection="1">
      <alignment vertical="center"/>
      <protection locked="0"/>
    </xf>
    <xf numFmtId="167" fontId="39" fillId="0" borderId="4" xfId="0" applyNumberFormat="1" applyFont="1" applyFill="1" applyBorder="1" applyAlignment="1" applyProtection="1">
      <alignment vertical="center"/>
      <protection locked="0"/>
    </xf>
    <xf numFmtId="167" fontId="39" fillId="0" borderId="16" xfId="0" applyNumberFormat="1" applyFont="1" applyFill="1" applyBorder="1" applyAlignment="1" applyProtection="1">
      <alignment vertical="center"/>
      <protection locked="0"/>
    </xf>
    <xf numFmtId="44" fontId="6" fillId="0" borderId="16" xfId="1" applyFont="1" applyFill="1" applyBorder="1" applyAlignment="1" applyProtection="1">
      <alignment vertical="center"/>
      <protection locked="0"/>
    </xf>
    <xf numFmtId="44" fontId="6" fillId="0" borderId="4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16" fillId="2" borderId="4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6" fillId="0" borderId="4" xfId="2" applyBorder="1" applyAlignment="1" applyProtection="1">
      <alignment horizontal="left" vertical="center" indent="1"/>
    </xf>
    <xf numFmtId="0" fontId="17" fillId="0" borderId="4" xfId="2" applyFont="1" applyBorder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6" fillId="0" borderId="4" xfId="0" applyFont="1" applyBorder="1" applyAlignment="1" applyProtection="1">
      <alignment horizontal="left" vertical="center" indent="1"/>
    </xf>
    <xf numFmtId="0" fontId="17" fillId="0" borderId="4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4" xfId="0" applyBorder="1" applyAlignment="1" applyProtection="1">
      <alignment horizontal="left" vertical="center" indent="1"/>
    </xf>
    <xf numFmtId="0" fontId="0" fillId="0" borderId="4" xfId="0" applyFill="1" applyBorder="1" applyAlignment="1" applyProtection="1">
      <alignment horizontal="left" vertical="center" indent="1"/>
    </xf>
    <xf numFmtId="0" fontId="17" fillId="0" borderId="4" xfId="0" applyFont="1" applyFill="1" applyBorder="1" applyAlignment="1" applyProtection="1">
      <alignment vertical="center"/>
    </xf>
    <xf numFmtId="164" fontId="0" fillId="0" borderId="0" xfId="0" applyNumberFormat="1" applyFill="1" applyAlignment="1" applyProtection="1">
      <alignment vertical="center"/>
    </xf>
    <xf numFmtId="0" fontId="0" fillId="0" borderId="0" xfId="0" applyBorder="1" applyAlignment="1" applyProtection="1">
      <alignment horizontal="left" vertical="center" indent="1"/>
    </xf>
    <xf numFmtId="164" fontId="0" fillId="0" borderId="0" xfId="3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vertical="center"/>
      <protection locked="0"/>
    </xf>
    <xf numFmtId="0" fontId="0" fillId="0" borderId="4" xfId="0" applyNumberFormat="1" applyBorder="1" applyAlignment="1" applyProtection="1">
      <alignment horizontal="center" vertical="center"/>
      <protection locked="0"/>
    </xf>
    <xf numFmtId="164" fontId="0" fillId="0" borderId="4" xfId="3" applyNumberFormat="1" applyFont="1" applyFill="1" applyBorder="1" applyAlignment="1" applyProtection="1">
      <alignment horizontal="center" vertical="center"/>
      <protection locked="0"/>
    </xf>
    <xf numFmtId="1" fontId="18" fillId="13" borderId="4" xfId="0" applyNumberFormat="1" applyFont="1" applyFill="1" applyBorder="1" applyAlignment="1" applyProtection="1">
      <alignment horizontal="center" vertical="center" wrapText="1"/>
    </xf>
    <xf numFmtId="0" fontId="18" fillId="13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1" fontId="4" fillId="3" borderId="4" xfId="3" applyNumberFormat="1" applyFont="1" applyFill="1" applyBorder="1" applyAlignment="1" applyProtection="1">
      <alignment horizontal="center" vertical="center" wrapText="1"/>
    </xf>
    <xf numFmtId="44" fontId="4" fillId="3" borderId="4" xfId="3" applyFont="1" applyFill="1" applyBorder="1" applyAlignment="1" applyProtection="1">
      <alignment horizontal="center" vertical="center" wrapText="1"/>
    </xf>
    <xf numFmtId="44" fontId="11" fillId="0" borderId="0" xfId="3" applyFont="1" applyFill="1" applyBorder="1" applyAlignment="1" applyProtection="1">
      <alignment horizontal="center" vertical="center" wrapText="1"/>
    </xf>
    <xf numFmtId="1" fontId="4" fillId="6" borderId="4" xfId="0" applyNumberFormat="1" applyFont="1" applyFill="1" applyBorder="1" applyAlignment="1" applyProtection="1">
      <alignment horizontal="center" vertical="center"/>
    </xf>
    <xf numFmtId="0" fontId="4" fillId="6" borderId="4" xfId="0" applyFont="1" applyFill="1" applyBorder="1" applyAlignment="1" applyProtection="1">
      <alignment horizontal="center" vertical="center"/>
    </xf>
    <xf numFmtId="1" fontId="39" fillId="6" borderId="4" xfId="0" applyNumberFormat="1" applyFont="1" applyFill="1" applyBorder="1" applyAlignment="1" applyProtection="1">
      <alignment horizontal="center" vertical="center"/>
    </xf>
    <xf numFmtId="44" fontId="39" fillId="6" borderId="4" xfId="0" applyNumberFormat="1" applyFont="1" applyFill="1" applyBorder="1" applyAlignment="1" applyProtection="1">
      <alignment horizontal="center" vertical="center" wrapText="1"/>
    </xf>
    <xf numFmtId="1" fontId="46" fillId="0" borderId="4" xfId="0" applyNumberFormat="1" applyFont="1" applyBorder="1" applyAlignment="1" applyProtection="1">
      <alignment horizontal="center" vertical="center"/>
    </xf>
    <xf numFmtId="44" fontId="39" fillId="0" borderId="4" xfId="0" applyNumberFormat="1" applyFont="1" applyBorder="1" applyAlignment="1" applyProtection="1">
      <alignment horizontal="center" vertical="center" wrapText="1"/>
    </xf>
    <xf numFmtId="44" fontId="39" fillId="10" borderId="4" xfId="0" applyNumberFormat="1" applyFont="1" applyFill="1" applyBorder="1" applyAlignment="1" applyProtection="1">
      <alignment horizontal="center" vertical="center" wrapText="1"/>
    </xf>
    <xf numFmtId="1" fontId="39" fillId="10" borderId="4" xfId="0" applyNumberFormat="1" applyFont="1" applyFill="1" applyBorder="1" applyAlignment="1" applyProtection="1">
      <alignment horizontal="center" vertical="center"/>
    </xf>
    <xf numFmtId="44" fontId="0" fillId="0" borderId="0" xfId="0" applyNumberFormat="1" applyAlignment="1" applyProtection="1">
      <alignment vertical="center"/>
    </xf>
    <xf numFmtId="1" fontId="6" fillId="10" borderId="4" xfId="3" applyNumberFormat="1" applyFont="1" applyFill="1" applyBorder="1" applyAlignment="1" applyProtection="1">
      <alignment vertical="center"/>
    </xf>
    <xf numFmtId="44" fontId="4" fillId="10" borderId="4" xfId="3" applyFont="1" applyFill="1" applyBorder="1" applyAlignment="1" applyProtection="1">
      <alignment vertical="center"/>
    </xf>
    <xf numFmtId="1" fontId="4" fillId="0" borderId="4" xfId="0" applyNumberFormat="1" applyFont="1" applyFill="1" applyBorder="1" applyAlignment="1" applyProtection="1">
      <alignment horizontal="center" vertical="center"/>
    </xf>
    <xf numFmtId="44" fontId="6" fillId="10" borderId="4" xfId="3" applyFont="1" applyFill="1" applyBorder="1" applyAlignment="1" applyProtection="1">
      <alignment vertical="center"/>
    </xf>
    <xf numFmtId="1" fontId="46" fillId="0" borderId="4" xfId="0" applyNumberFormat="1" applyFont="1" applyFill="1" applyBorder="1" applyAlignment="1" applyProtection="1">
      <alignment horizontal="center" vertical="center"/>
    </xf>
    <xf numFmtId="44" fontId="39" fillId="0" borderId="4" xfId="0" applyNumberFormat="1" applyFont="1" applyBorder="1" applyAlignment="1" applyProtection="1">
      <alignment horizontal="right" vertical="center" wrapText="1"/>
    </xf>
    <xf numFmtId="44" fontId="33" fillId="5" borderId="4" xfId="0" applyNumberFormat="1" applyFont="1" applyFill="1" applyBorder="1" applyAlignment="1" applyProtection="1">
      <alignment horizontal="right" vertical="center" wrapText="1"/>
    </xf>
    <xf numFmtId="0" fontId="21" fillId="0" borderId="0" xfId="0" applyFont="1" applyFill="1" applyBorder="1" applyAlignment="1" applyProtection="1">
      <alignment horizontal="right" vertical="center" wrapText="1"/>
    </xf>
    <xf numFmtId="44" fontId="42" fillId="0" borderId="0" xfId="1" applyFont="1" applyFill="1" applyBorder="1" applyAlignment="1" applyProtection="1">
      <alignment vertical="center"/>
    </xf>
    <xf numFmtId="1" fontId="0" fillId="0" borderId="0" xfId="0" applyNumberFormat="1" applyFont="1" applyFill="1" applyBorder="1" applyAlignment="1" applyProtection="1">
      <alignment horizontal="center" vertical="center"/>
    </xf>
    <xf numFmtId="44" fontId="0" fillId="0" borderId="0" xfId="0" applyNumberFormat="1" applyFont="1" applyFill="1" applyBorder="1" applyAlignment="1" applyProtection="1">
      <alignment horizontal="center" vertical="center" wrapText="1"/>
    </xf>
    <xf numFmtId="0" fontId="31" fillId="13" borderId="4" xfId="0" applyFont="1" applyFill="1" applyBorder="1" applyAlignment="1" applyProtection="1">
      <alignment vertical="center"/>
    </xf>
    <xf numFmtId="1" fontId="4" fillId="3" borderId="16" xfId="3" applyNumberFormat="1" applyFont="1" applyFill="1" applyBorder="1" applyAlignment="1" applyProtection="1">
      <alignment horizontal="center" vertical="center" wrapText="1"/>
    </xf>
    <xf numFmtId="44" fontId="4" fillId="3" borderId="16" xfId="3" applyFont="1" applyFill="1" applyBorder="1" applyAlignment="1" applyProtection="1">
      <alignment horizontal="center" vertical="center" wrapText="1"/>
    </xf>
    <xf numFmtId="1" fontId="0" fillId="14" borderId="4" xfId="0" applyNumberFormat="1" applyFont="1" applyFill="1" applyBorder="1" applyAlignment="1" applyProtection="1">
      <alignment horizontal="center" vertical="center"/>
    </xf>
    <xf numFmtId="44" fontId="0" fillId="14" borderId="4" xfId="0" applyNumberFormat="1" applyFont="1" applyFill="1" applyBorder="1" applyAlignment="1" applyProtection="1">
      <alignment horizontal="center" vertical="center" wrapText="1"/>
    </xf>
    <xf numFmtId="1" fontId="0" fillId="6" borderId="4" xfId="0" applyNumberFormat="1" applyFont="1" applyFill="1" applyBorder="1" applyAlignment="1" applyProtection="1">
      <alignment horizontal="center" vertical="center"/>
    </xf>
    <xf numFmtId="44" fontId="0" fillId="6" borderId="4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Font="1" applyFill="1" applyBorder="1" applyAlignment="1" applyProtection="1">
      <alignment horizontal="center" vertical="center"/>
    </xf>
    <xf numFmtId="44" fontId="33" fillId="5" borderId="4" xfId="0" applyNumberFormat="1" applyFont="1" applyFill="1" applyBorder="1" applyAlignment="1" applyProtection="1">
      <alignment horizontal="center" vertical="center" wrapText="1"/>
    </xf>
    <xf numFmtId="0" fontId="39" fillId="14" borderId="4" xfId="0" applyFont="1" applyFill="1" applyBorder="1" applyAlignment="1" applyProtection="1">
      <alignment vertical="center"/>
    </xf>
    <xf numFmtId="0" fontId="39" fillId="6" borderId="4" xfId="0" applyFont="1" applyFill="1" applyBorder="1" applyAlignment="1" applyProtection="1">
      <alignment vertical="center"/>
    </xf>
    <xf numFmtId="44" fontId="33" fillId="5" borderId="4" xfId="0" applyNumberFormat="1" applyFont="1" applyFill="1" applyBorder="1" applyAlignment="1" applyProtection="1">
      <alignment vertical="center"/>
    </xf>
    <xf numFmtId="44" fontId="45" fillId="0" borderId="4" xfId="0" applyNumberFormat="1" applyFont="1" applyFill="1" applyBorder="1" applyAlignment="1" applyProtection="1">
      <alignment vertical="center"/>
    </xf>
    <xf numFmtId="1" fontId="0" fillId="13" borderId="4" xfId="0" applyNumberFormat="1" applyFont="1" applyFill="1" applyBorder="1" applyAlignment="1" applyProtection="1">
      <alignment horizontal="center" vertical="center"/>
    </xf>
    <xf numFmtId="44" fontId="0" fillId="13" borderId="4" xfId="0" applyNumberFormat="1" applyFont="1" applyFill="1" applyBorder="1" applyAlignment="1" applyProtection="1">
      <alignment horizontal="center" vertical="center" wrapText="1"/>
    </xf>
    <xf numFmtId="1" fontId="6" fillId="6" borderId="4" xfId="3" applyNumberFormat="1" applyFont="1" applyFill="1" applyBorder="1" applyAlignment="1" applyProtection="1">
      <alignment vertical="center"/>
    </xf>
    <xf numFmtId="44" fontId="6" fillId="6" borderId="4" xfId="3" applyFont="1" applyFill="1" applyBorder="1" applyAlignment="1" applyProtection="1">
      <alignment vertical="center"/>
    </xf>
    <xf numFmtId="1" fontId="20" fillId="6" borderId="4" xfId="0" applyNumberFormat="1" applyFont="1" applyFill="1" applyBorder="1" applyAlignment="1" applyProtection="1">
      <alignment horizontal="center" vertical="center"/>
    </xf>
    <xf numFmtId="0" fontId="20" fillId="6" borderId="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44" fontId="44" fillId="0" borderId="0" xfId="1" applyFont="1" applyFill="1" applyBorder="1" applyAlignment="1" applyProtection="1">
      <alignment vertical="center"/>
    </xf>
    <xf numFmtId="1" fontId="6" fillId="13" borderId="4" xfId="3" applyNumberFormat="1" applyFont="1" applyFill="1" applyBorder="1" applyAlignment="1" applyProtection="1">
      <alignment vertical="center"/>
    </xf>
    <xf numFmtId="44" fontId="6" fillId="13" borderId="4" xfId="3" applyFont="1" applyFill="1" applyBorder="1" applyAlignment="1" applyProtection="1">
      <alignment vertical="center"/>
    </xf>
    <xf numFmtId="1" fontId="6" fillId="14" borderId="4" xfId="3" applyNumberFormat="1" applyFont="1" applyFill="1" applyBorder="1" applyAlignment="1" applyProtection="1">
      <alignment vertical="center"/>
    </xf>
    <xf numFmtId="44" fontId="6" fillId="14" borderId="4" xfId="3" applyFont="1" applyFill="1" applyBorder="1" applyAlignment="1" applyProtection="1">
      <alignment vertical="center"/>
    </xf>
    <xf numFmtId="44" fontId="44" fillId="0" borderId="4" xfId="1" applyFont="1" applyFill="1" applyBorder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left" vertical="center" wrapText="1" indent="2"/>
    </xf>
    <xf numFmtId="1" fontId="24" fillId="14" borderId="4" xfId="3" applyNumberFormat="1" applyFont="1" applyFill="1" applyBorder="1" applyAlignment="1" applyProtection="1">
      <alignment vertical="center"/>
    </xf>
    <xf numFmtId="44" fontId="20" fillId="14" borderId="4" xfId="3" applyFont="1" applyFill="1" applyBorder="1" applyAlignment="1" applyProtection="1">
      <alignment vertical="center"/>
    </xf>
    <xf numFmtId="1" fontId="0" fillId="7" borderId="4" xfId="0" applyNumberFormat="1" applyFont="1" applyFill="1" applyBorder="1" applyAlignment="1" applyProtection="1">
      <alignment horizontal="center" vertical="center"/>
    </xf>
    <xf numFmtId="44" fontId="0" fillId="7" borderId="4" xfId="0" applyNumberFormat="1" applyFont="1" applyFill="1" applyBorder="1" applyAlignment="1" applyProtection="1">
      <alignment horizontal="center" vertical="center" wrapText="1"/>
    </xf>
    <xf numFmtId="0" fontId="0" fillId="7" borderId="0" xfId="0" applyFill="1" applyAlignment="1" applyProtection="1">
      <alignment vertical="center"/>
    </xf>
    <xf numFmtId="44" fontId="36" fillId="5" borderId="4" xfId="3" applyFont="1" applyFill="1" applyBorder="1" applyAlignment="1" applyProtection="1">
      <alignment vertical="center"/>
    </xf>
    <xf numFmtId="1" fontId="0" fillId="14" borderId="4" xfId="3" applyNumberFormat="1" applyFont="1" applyFill="1" applyBorder="1" applyAlignment="1" applyProtection="1">
      <alignment horizontal="center" vertical="center"/>
    </xf>
    <xf numFmtId="49" fontId="0" fillId="14" borderId="4" xfId="3" applyNumberFormat="1" applyFont="1" applyFill="1" applyBorder="1" applyAlignment="1" applyProtection="1">
      <alignment horizontal="center" vertical="center"/>
    </xf>
    <xf numFmtId="44" fontId="39" fillId="14" borderId="4" xfId="0" applyNumberFormat="1" applyFont="1" applyFill="1" applyBorder="1" applyAlignment="1" applyProtection="1">
      <alignment horizontal="center" vertical="center" wrapText="1"/>
    </xf>
    <xf numFmtId="44" fontId="0" fillId="0" borderId="0" xfId="0" applyNumberFormat="1" applyBorder="1" applyAlignment="1" applyProtection="1">
      <alignment vertical="center"/>
    </xf>
    <xf numFmtId="0" fontId="4" fillId="0" borderId="6" xfId="0" applyFont="1" applyBorder="1" applyAlignment="1" applyProtection="1">
      <alignment horizontal="left" vertical="center" wrapText="1"/>
    </xf>
    <xf numFmtId="164" fontId="0" fillId="0" borderId="7" xfId="0" applyNumberFormat="1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6" fillId="0" borderId="9" xfId="0" quotePrefix="1" applyFont="1" applyBorder="1" applyAlignment="1" applyProtection="1">
      <alignment horizontal="left" vertical="center" wrapText="1" indent="2"/>
    </xf>
    <xf numFmtId="164" fontId="0" fillId="0" borderId="5" xfId="0" applyNumberForma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6" fillId="0" borderId="9" xfId="0" quotePrefix="1" applyFont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6" fillId="0" borderId="0" xfId="0" quotePrefix="1" applyFont="1" applyBorder="1" applyAlignment="1" applyProtection="1">
      <alignment horizontal="left" vertical="center" wrapText="1" indent="2"/>
    </xf>
    <xf numFmtId="164" fontId="0" fillId="0" borderId="0" xfId="0" applyNumberFormat="1" applyBorder="1" applyAlignment="1" applyProtection="1">
      <alignment vertical="center"/>
    </xf>
    <xf numFmtId="167" fontId="39" fillId="0" borderId="0" xfId="0" applyNumberFormat="1" applyFont="1" applyFill="1" applyBorder="1" applyAlignment="1" applyProtection="1">
      <alignment vertical="center"/>
    </xf>
    <xf numFmtId="44" fontId="13" fillId="13" borderId="4" xfId="1" applyFont="1" applyFill="1" applyBorder="1" applyAlignment="1" applyProtection="1">
      <alignment vertical="center"/>
    </xf>
    <xf numFmtId="167" fontId="46" fillId="10" borderId="4" xfId="0" applyNumberFormat="1" applyFont="1" applyFill="1" applyBorder="1" applyAlignment="1" applyProtection="1">
      <alignment horizontal="center" vertical="center" wrapText="1"/>
    </xf>
    <xf numFmtId="167" fontId="39" fillId="10" borderId="4" xfId="0" applyNumberFormat="1" applyFont="1" applyFill="1" applyBorder="1" applyAlignment="1" applyProtection="1">
      <alignment vertical="center"/>
    </xf>
    <xf numFmtId="1" fontId="6" fillId="0" borderId="4" xfId="1" applyNumberFormat="1" applyFont="1" applyFill="1" applyBorder="1" applyAlignment="1" applyProtection="1">
      <alignment horizontal="center" vertical="center" wrapText="1"/>
    </xf>
    <xf numFmtId="44" fontId="36" fillId="10" borderId="4" xfId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44" fontId="4" fillId="0" borderId="0" xfId="1" applyFont="1" applyFill="1" applyBorder="1" applyAlignment="1" applyProtection="1">
      <alignment horizontal="center" vertical="center" wrapText="1"/>
    </xf>
    <xf numFmtId="0" fontId="0" fillId="13" borderId="4" xfId="0" applyFill="1" applyBorder="1" applyAlignment="1" applyProtection="1">
      <alignment vertical="center"/>
    </xf>
    <xf numFmtId="1" fontId="39" fillId="0" borderId="4" xfId="0" applyNumberFormat="1" applyFont="1" applyFill="1" applyBorder="1" applyAlignment="1" applyProtection="1">
      <alignment horizontal="center" vertical="center"/>
    </xf>
    <xf numFmtId="1" fontId="6" fillId="0" borderId="0" xfId="3" applyNumberFormat="1" applyFont="1" applyFill="1" applyBorder="1" applyAlignment="1" applyProtection="1">
      <alignment vertical="center"/>
    </xf>
    <xf numFmtId="44" fontId="36" fillId="0" borderId="0" xfId="3" applyFont="1" applyFill="1" applyBorder="1" applyAlignment="1" applyProtection="1">
      <alignment vertical="center"/>
    </xf>
    <xf numFmtId="44" fontId="36" fillId="12" borderId="4" xfId="2" applyNumberFormat="1" applyFont="1" applyFill="1" applyBorder="1" applyAlignment="1" applyProtection="1">
      <alignment horizontal="center" vertical="center" wrapText="1"/>
    </xf>
    <xf numFmtId="44" fontId="6" fillId="0" borderId="0" xfId="2" applyNumberFormat="1" applyAlignment="1" applyProtection="1">
      <alignment vertical="center"/>
    </xf>
    <xf numFmtId="0" fontId="6" fillId="0" borderId="0" xfId="2" applyAlignment="1" applyProtection="1">
      <alignment vertical="center"/>
    </xf>
    <xf numFmtId="0" fontId="6" fillId="0" borderId="0" xfId="2" applyProtection="1"/>
    <xf numFmtId="0" fontId="23" fillId="0" borderId="0" xfId="2" applyFont="1" applyFill="1" applyBorder="1" applyAlignment="1" applyProtection="1">
      <alignment horizontal="center" vertical="center" wrapText="1"/>
    </xf>
    <xf numFmtId="44" fontId="36" fillId="0" borderId="0" xfId="2" applyNumberFormat="1" applyFont="1" applyFill="1" applyBorder="1" applyAlignment="1" applyProtection="1">
      <alignment horizontal="center" vertical="center" wrapText="1"/>
    </xf>
    <xf numFmtId="44" fontId="6" fillId="0" borderId="0" xfId="2" applyNumberFormat="1" applyFill="1" applyAlignment="1" applyProtection="1">
      <alignment vertical="center"/>
    </xf>
    <xf numFmtId="0" fontId="6" fillId="0" borderId="0" xfId="2" applyFill="1" applyAlignment="1" applyProtection="1">
      <alignment vertical="center"/>
    </xf>
    <xf numFmtId="1" fontId="6" fillId="0" borderId="0" xfId="2" applyNumberFormat="1" applyFill="1" applyAlignment="1" applyProtection="1">
      <alignment vertical="center"/>
    </xf>
    <xf numFmtId="0" fontId="6" fillId="0" borderId="0" xfId="2" applyFill="1" applyProtection="1"/>
    <xf numFmtId="0" fontId="11" fillId="2" borderId="4" xfId="2" applyFont="1" applyFill="1" applyBorder="1" applyAlignment="1" applyProtection="1">
      <alignment horizontal="center" vertical="center" wrapText="1"/>
    </xf>
    <xf numFmtId="1" fontId="11" fillId="2" borderId="4" xfId="2" applyNumberFormat="1" applyFont="1" applyFill="1" applyBorder="1" applyAlignment="1" applyProtection="1">
      <alignment horizontal="center" vertical="center" wrapText="1"/>
    </xf>
    <xf numFmtId="44" fontId="4" fillId="9" borderId="4" xfId="2" applyNumberFormat="1" applyFont="1" applyFill="1" applyBorder="1" applyAlignment="1" applyProtection="1">
      <alignment horizontal="center" vertical="center"/>
    </xf>
    <xf numFmtId="168" fontId="4" fillId="0" borderId="4" xfId="2" applyNumberFormat="1" applyFont="1" applyFill="1" applyBorder="1" applyAlignment="1" applyProtection="1">
      <alignment horizontal="center" vertical="center"/>
    </xf>
    <xf numFmtId="166" fontId="1" fillId="9" borderId="4" xfId="4" applyNumberFormat="1" applyFont="1" applyFill="1" applyBorder="1" applyAlignment="1" applyProtection="1">
      <alignment horizontal="center" vertical="center"/>
    </xf>
    <xf numFmtId="44" fontId="0" fillId="0" borderId="4" xfId="4" applyNumberFormat="1" applyFont="1" applyFill="1" applyBorder="1" applyAlignment="1" applyProtection="1">
      <alignment horizontal="center" vertical="center"/>
    </xf>
    <xf numFmtId="44" fontId="6" fillId="0" borderId="4" xfId="2" applyNumberFormat="1" applyFill="1" applyBorder="1" applyAlignment="1" applyProtection="1">
      <alignment horizontal="right" vertical="center"/>
    </xf>
    <xf numFmtId="166" fontId="6" fillId="9" borderId="4" xfId="4" applyNumberFormat="1" applyFont="1" applyFill="1" applyBorder="1" applyAlignment="1" applyProtection="1">
      <alignment horizontal="center" vertical="center"/>
    </xf>
    <xf numFmtId="44" fontId="36" fillId="5" borderId="4" xfId="2" applyNumberFormat="1" applyFont="1" applyFill="1" applyBorder="1" applyAlignment="1" applyProtection="1">
      <alignment horizontal="right" vertical="center"/>
    </xf>
    <xf numFmtId="44" fontId="36" fillId="12" borderId="4" xfId="2" applyNumberFormat="1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164" fontId="0" fillId="0" borderId="0" xfId="0" applyNumberFormat="1" applyFill="1" applyBorder="1" applyAlignment="1" applyProtection="1">
      <alignment vertical="center"/>
    </xf>
    <xf numFmtId="1" fontId="27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0" fontId="6" fillId="0" borderId="0" xfId="2" applyBorder="1" applyAlignment="1" applyProtection="1">
      <alignment vertical="center"/>
    </xf>
    <xf numFmtId="0" fontId="6" fillId="0" borderId="0" xfId="2" applyBorder="1" applyAlignment="1" applyProtection="1">
      <alignment horizontal="center" vertical="center"/>
    </xf>
    <xf numFmtId="44" fontId="6" fillId="0" borderId="0" xfId="2" applyNumberFormat="1" applyBorder="1" applyAlignment="1" applyProtection="1">
      <alignment horizontal="right" vertical="center"/>
    </xf>
    <xf numFmtId="0" fontId="6" fillId="0" borderId="0" xfId="2" applyBorder="1" applyProtection="1"/>
    <xf numFmtId="44" fontId="20" fillId="11" borderId="4" xfId="0" applyNumberFormat="1" applyFont="1" applyFill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44" fontId="4" fillId="0" borderId="0" xfId="2" applyNumberFormat="1" applyFont="1" applyBorder="1" applyAlignment="1" applyProtection="1">
      <alignment vertical="center"/>
    </xf>
    <xf numFmtId="0" fontId="14" fillId="0" borderId="0" xfId="0" applyFont="1" applyAlignment="1" applyProtection="1">
      <alignment horizontal="left"/>
    </xf>
    <xf numFmtId="1" fontId="12" fillId="0" borderId="0" xfId="2" applyNumberFormat="1" applyFont="1" applyBorder="1" applyAlignment="1" applyProtection="1">
      <alignment horizontal="right" vertical="center"/>
    </xf>
    <xf numFmtId="164" fontId="12" fillId="0" borderId="0" xfId="2" applyNumberFormat="1" applyFont="1" applyBorder="1" applyAlignment="1" applyProtection="1">
      <alignment vertical="center"/>
    </xf>
    <xf numFmtId="164" fontId="6" fillId="0" borderId="0" xfId="2" applyNumberForma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center" vertical="center"/>
    </xf>
    <xf numFmtId="1" fontId="6" fillId="0" borderId="0" xfId="2" applyNumberFormat="1" applyAlignment="1" applyProtection="1">
      <alignment vertical="center"/>
    </xf>
    <xf numFmtId="1" fontId="4" fillId="0" borderId="4" xfId="3" applyNumberFormat="1" applyFont="1" applyFill="1" applyBorder="1" applyAlignment="1" applyProtection="1">
      <alignment horizontal="center" vertical="center"/>
    </xf>
    <xf numFmtId="44" fontId="4" fillId="6" borderId="4" xfId="1" applyFont="1" applyFill="1" applyBorder="1" applyAlignment="1" applyProtection="1">
      <alignment vertical="center"/>
    </xf>
    <xf numFmtId="1" fontId="46" fillId="10" borderId="4" xfId="0" applyNumberFormat="1" applyFont="1" applyFill="1" applyBorder="1" applyAlignment="1" applyProtection="1">
      <alignment horizontal="center" vertical="center" wrapText="1"/>
    </xf>
    <xf numFmtId="44" fontId="46" fillId="10" borderId="4" xfId="0" applyNumberFormat="1" applyFont="1" applyFill="1" applyBorder="1" applyAlignment="1" applyProtection="1">
      <alignment horizontal="center" vertical="center" wrapText="1"/>
    </xf>
    <xf numFmtId="44" fontId="8" fillId="0" borderId="15" xfId="0" applyNumberFormat="1" applyFont="1" applyBorder="1" applyAlignment="1" applyProtection="1">
      <alignment vertical="center"/>
    </xf>
    <xf numFmtId="0" fontId="12" fillId="0" borderId="4" xfId="0" applyFont="1" applyFill="1" applyBorder="1" applyAlignment="1" applyProtection="1">
      <alignment vertical="center" wrapText="1"/>
    </xf>
    <xf numFmtId="0" fontId="39" fillId="14" borderId="0" xfId="0" applyFont="1" applyFill="1" applyAlignment="1" applyProtection="1">
      <alignment vertical="center"/>
    </xf>
    <xf numFmtId="44" fontId="4" fillId="5" borderId="4" xfId="1" applyNumberFormat="1" applyFont="1" applyFill="1" applyBorder="1" applyAlignment="1" applyProtection="1">
      <alignment vertical="center"/>
    </xf>
    <xf numFmtId="0" fontId="39" fillId="3" borderId="0" xfId="0" applyFont="1" applyFill="1" applyAlignment="1" applyProtection="1">
      <alignment vertical="center"/>
    </xf>
    <xf numFmtId="0" fontId="0" fillId="14" borderId="4" xfId="0" applyFill="1" applyBorder="1" applyAlignment="1" applyProtection="1">
      <alignment vertical="center"/>
    </xf>
    <xf numFmtId="0" fontId="33" fillId="0" borderId="0" xfId="0" applyFont="1" applyAlignment="1">
      <alignment horizontal="left" vertical="center" wrapText="1"/>
    </xf>
    <xf numFmtId="49" fontId="31" fillId="0" borderId="0" xfId="0" quotePrefix="1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3" fillId="2" borderId="0" xfId="0" applyFont="1" applyFill="1" applyAlignment="1">
      <alignment horizontal="center" vertical="center"/>
    </xf>
    <xf numFmtId="49" fontId="31" fillId="0" borderId="0" xfId="0" quotePrefix="1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left" vertical="center"/>
    </xf>
    <xf numFmtId="49" fontId="31" fillId="0" borderId="0" xfId="0" quotePrefix="1" applyNumberFormat="1" applyFont="1" applyAlignment="1"/>
    <xf numFmtId="49" fontId="6" fillId="0" borderId="0" xfId="0" quotePrefix="1" applyNumberFormat="1" applyFont="1" applyAlignment="1"/>
    <xf numFmtId="49" fontId="31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32" fillId="0" borderId="0" xfId="0" applyNumberFormat="1" applyFont="1" applyAlignment="1">
      <alignment horizontal="left" vertical="top" wrapText="1"/>
    </xf>
    <xf numFmtId="49" fontId="31" fillId="0" borderId="0" xfId="0" quotePrefix="1" applyNumberFormat="1" applyFont="1" applyBorder="1" applyAlignment="1">
      <alignment horizontal="left" vertical="center"/>
    </xf>
    <xf numFmtId="49" fontId="31" fillId="0" borderId="0" xfId="0" applyNumberFormat="1" applyFont="1" applyBorder="1" applyAlignment="1">
      <alignment horizontal="left" vertical="center"/>
    </xf>
    <xf numFmtId="49" fontId="29" fillId="0" borderId="0" xfId="0" applyNumberFormat="1" applyFont="1" applyBorder="1" applyAlignment="1">
      <alignment horizontal="left" vertical="top" wrapText="1"/>
    </xf>
    <xf numFmtId="0" fontId="0" fillId="0" borderId="0" xfId="0" applyAlignment="1"/>
    <xf numFmtId="0" fontId="32" fillId="0" borderId="0" xfId="0" quotePrefix="1" applyFont="1" applyAlignment="1">
      <alignment horizontal="left" vertical="center"/>
    </xf>
    <xf numFmtId="0" fontId="0" fillId="0" borderId="0" xfId="0" applyAlignment="1">
      <alignment vertical="center"/>
    </xf>
    <xf numFmtId="49" fontId="31" fillId="0" borderId="0" xfId="0" quotePrefix="1" applyNumberFormat="1" applyFont="1" applyAlignment="1">
      <alignment horizontal="left"/>
    </xf>
    <xf numFmtId="49" fontId="6" fillId="0" borderId="0" xfId="0" quotePrefix="1" applyNumberFormat="1" applyFont="1" applyAlignment="1">
      <alignment horizontal="left"/>
    </xf>
    <xf numFmtId="0" fontId="10" fillId="0" borderId="4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left" vertical="center"/>
    </xf>
    <xf numFmtId="0" fontId="11" fillId="2" borderId="3" xfId="0" applyFont="1" applyFill="1" applyBorder="1" applyAlignment="1" applyProtection="1">
      <alignment horizontal="left" vertical="center"/>
    </xf>
    <xf numFmtId="0" fontId="11" fillId="8" borderId="5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 indent="1"/>
    </xf>
    <xf numFmtId="0" fontId="6" fillId="0" borderId="4" xfId="0" applyFont="1" applyBorder="1" applyAlignment="1" applyProtection="1">
      <alignment horizontal="left" vertical="center" indent="1"/>
    </xf>
    <xf numFmtId="0" fontId="11" fillId="2" borderId="4" xfId="0" applyFont="1" applyFill="1" applyBorder="1" applyAlignment="1" applyProtection="1">
      <alignment horizontal="center" vertical="center"/>
    </xf>
    <xf numFmtId="0" fontId="11" fillId="8" borderId="5" xfId="0" applyFont="1" applyFill="1" applyBorder="1" applyAlignment="1" applyProtection="1">
      <alignment horizontal="center" vertical="center" wrapText="1"/>
    </xf>
    <xf numFmtId="0" fontId="11" fillId="8" borderId="4" xfId="0" applyFont="1" applyFill="1" applyBorder="1" applyAlignment="1" applyProtection="1">
      <alignment horizontal="center" vertical="center"/>
    </xf>
    <xf numFmtId="0" fontId="15" fillId="0" borderId="12" xfId="0" applyFont="1" applyBorder="1" applyAlignment="1" applyProtection="1">
      <alignment horizontal="center" vertical="center"/>
    </xf>
    <xf numFmtId="0" fontId="29" fillId="5" borderId="1" xfId="0" applyFont="1" applyFill="1" applyBorder="1" applyAlignment="1" applyProtection="1">
      <alignment horizontal="right" vertical="center" wrapText="1"/>
    </xf>
    <xf numFmtId="0" fontId="29" fillId="5" borderId="2" xfId="0" applyFont="1" applyFill="1" applyBorder="1" applyAlignment="1" applyProtection="1">
      <alignment horizontal="right" vertical="center" wrapText="1"/>
    </xf>
    <xf numFmtId="0" fontId="29" fillId="5" borderId="3" xfId="0" applyFont="1" applyFill="1" applyBorder="1" applyAlignment="1" applyProtection="1">
      <alignment horizontal="right" vertical="center" wrapText="1"/>
    </xf>
    <xf numFmtId="0" fontId="20" fillId="11" borderId="4" xfId="0" applyFont="1" applyFill="1" applyBorder="1" applyAlignment="1" applyProtection="1">
      <alignment horizontal="right" vertical="center" wrapText="1"/>
    </xf>
    <xf numFmtId="0" fontId="4" fillId="0" borderId="4" xfId="2" applyFont="1" applyBorder="1" applyAlignment="1" applyProtection="1">
      <alignment horizontal="left" vertical="center" wrapText="1"/>
    </xf>
    <xf numFmtId="49" fontId="20" fillId="12" borderId="1" xfId="2" quotePrefix="1" applyNumberFormat="1" applyFont="1" applyFill="1" applyBorder="1" applyAlignment="1" applyProtection="1">
      <alignment horizontal="right" vertical="center" wrapText="1"/>
    </xf>
    <xf numFmtId="49" fontId="19" fillId="12" borderId="2" xfId="2" applyNumberFormat="1" applyFont="1" applyFill="1" applyBorder="1" applyAlignment="1" applyProtection="1">
      <alignment horizontal="right" vertical="center" wrapText="1"/>
    </xf>
    <xf numFmtId="49" fontId="19" fillId="12" borderId="3" xfId="2" applyNumberFormat="1" applyFont="1" applyFill="1" applyBorder="1" applyAlignment="1" applyProtection="1">
      <alignment horizontal="right" vertical="center" wrapText="1"/>
    </xf>
    <xf numFmtId="0" fontId="28" fillId="0" borderId="4" xfId="2" applyFont="1" applyFill="1" applyBorder="1" applyAlignment="1" applyProtection="1">
      <alignment horizontal="center" vertical="center" wrapText="1"/>
    </xf>
    <xf numFmtId="0" fontId="26" fillId="5" borderId="1" xfId="2" applyFont="1" applyFill="1" applyBorder="1" applyAlignment="1" applyProtection="1">
      <alignment horizontal="right" vertical="center" wrapText="1"/>
    </xf>
    <xf numFmtId="0" fontId="26" fillId="5" borderId="2" xfId="2" applyFont="1" applyFill="1" applyBorder="1" applyAlignment="1" applyProtection="1">
      <alignment horizontal="right" vertical="center" wrapText="1"/>
    </xf>
    <xf numFmtId="0" fontId="26" fillId="5" borderId="3" xfId="2" applyFont="1" applyFill="1" applyBorder="1" applyAlignment="1" applyProtection="1">
      <alignment horizontal="right" vertical="center" wrapText="1"/>
    </xf>
    <xf numFmtId="0" fontId="0" fillId="0" borderId="4" xfId="2" applyFont="1" applyFill="1" applyBorder="1" applyAlignment="1" applyProtection="1">
      <alignment horizontal="left" vertical="center" wrapText="1"/>
    </xf>
    <xf numFmtId="1" fontId="9" fillId="0" borderId="0" xfId="0" applyNumberFormat="1" applyFont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20" fillId="12" borderId="4" xfId="2" applyFont="1" applyFill="1" applyBorder="1" applyAlignment="1" applyProtection="1">
      <alignment horizontal="right" vertical="center" wrapText="1"/>
    </xf>
    <xf numFmtId="0" fontId="11" fillId="2" borderId="4" xfId="2" applyFont="1" applyFill="1" applyBorder="1" applyAlignment="1" applyProtection="1">
      <alignment horizontal="center" vertical="center" wrapText="1"/>
    </xf>
    <xf numFmtId="0" fontId="25" fillId="4" borderId="4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/>
    </xf>
    <xf numFmtId="44" fontId="36" fillId="10" borderId="1" xfId="1" applyFont="1" applyFill="1" applyBorder="1" applyAlignment="1" applyProtection="1">
      <alignment horizontal="right" vertical="center" wrapText="1"/>
    </xf>
    <xf numFmtId="44" fontId="36" fillId="10" borderId="2" xfId="1" applyFont="1" applyFill="1" applyBorder="1" applyAlignment="1" applyProtection="1">
      <alignment horizontal="right" vertical="center" wrapText="1"/>
    </xf>
    <xf numFmtId="44" fontId="36" fillId="10" borderId="3" xfId="1" applyFont="1" applyFill="1" applyBorder="1" applyAlignment="1" applyProtection="1">
      <alignment horizontal="right" vertical="center" wrapText="1"/>
    </xf>
    <xf numFmtId="1" fontId="4" fillId="0" borderId="0" xfId="3" applyNumberFormat="1" applyFont="1" applyFill="1" applyBorder="1" applyAlignment="1" applyProtection="1">
      <alignment horizontal="center" vertical="center" wrapText="1"/>
    </xf>
    <xf numFmtId="44" fontId="4" fillId="0" borderId="0" xfId="3" applyFont="1" applyFill="1" applyBorder="1" applyAlignment="1" applyProtection="1">
      <alignment horizontal="center" vertical="center" wrapText="1"/>
    </xf>
    <xf numFmtId="0" fontId="39" fillId="3" borderId="4" xfId="0" applyFont="1" applyFill="1" applyBorder="1" applyAlignment="1" applyProtection="1">
      <alignment vertical="center"/>
    </xf>
  </cellXfs>
  <cellStyles count="5">
    <cellStyle name="Milliers 2" xfId="4"/>
    <cellStyle name="Monétaire" xfId="1" builtinId="4"/>
    <cellStyle name="Monétaire 3" xf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8"/>
  <sheetViews>
    <sheetView showGridLines="0" zoomScale="93" zoomScaleNormal="93" workbookViewId="0">
      <selection activeCell="B28" sqref="B28:L28"/>
    </sheetView>
  </sheetViews>
  <sheetFormatPr baseColWidth="10" defaultRowHeight="14.25" x14ac:dyDescent="0.2"/>
  <cols>
    <col min="1" max="16384" width="11.42578125" style="2"/>
  </cols>
  <sheetData>
    <row r="3" spans="1:14" x14ac:dyDescent="0.2">
      <c r="B3" s="307" t="s">
        <v>0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</row>
    <row r="4" spans="1:14" x14ac:dyDescent="0.2"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</row>
    <row r="5" spans="1:14" x14ac:dyDescent="0.2"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</row>
    <row r="8" spans="1:14" ht="15.75" customHeight="1" x14ac:dyDescent="0.2">
      <c r="A8" s="3"/>
      <c r="B8" s="317" t="s">
        <v>1</v>
      </c>
      <c r="C8" s="317"/>
      <c r="D8" s="317"/>
      <c r="E8" s="317"/>
      <c r="F8" s="317"/>
      <c r="G8" s="4"/>
      <c r="H8" s="4"/>
      <c r="I8" s="4"/>
      <c r="J8" s="4"/>
      <c r="K8" s="4"/>
      <c r="L8" s="4"/>
      <c r="M8" s="4"/>
      <c r="N8" s="5"/>
    </row>
    <row r="9" spans="1:14" x14ac:dyDescent="0.2">
      <c r="A9" s="3"/>
      <c r="B9" s="308" t="s">
        <v>225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6"/>
    </row>
    <row r="10" spans="1:14" x14ac:dyDescent="0.2">
      <c r="A10" s="3"/>
      <c r="B10" s="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6"/>
    </row>
    <row r="11" spans="1:14" ht="15.75" customHeight="1" x14ac:dyDescent="0.2">
      <c r="A11" s="3"/>
      <c r="B11" s="317" t="s">
        <v>2</v>
      </c>
      <c r="C11" s="317"/>
      <c r="D11" s="317"/>
      <c r="E11" s="4"/>
      <c r="F11" s="4"/>
      <c r="G11" s="4"/>
      <c r="H11" s="4"/>
      <c r="I11" s="4"/>
      <c r="J11" s="4"/>
      <c r="K11" s="4"/>
      <c r="L11" s="4"/>
      <c r="M11" s="4"/>
      <c r="N11" s="3"/>
    </row>
    <row r="12" spans="1:14" x14ac:dyDescent="0.2">
      <c r="B12" s="305" t="s">
        <v>226</v>
      </c>
      <c r="C12" s="306"/>
      <c r="D12" s="306"/>
      <c r="E12" s="306"/>
      <c r="F12" s="8"/>
      <c r="G12" s="8"/>
      <c r="H12" s="8"/>
      <c r="I12" s="8"/>
      <c r="J12" s="8"/>
      <c r="K12" s="8"/>
      <c r="L12" s="8"/>
      <c r="M12" s="8"/>
    </row>
    <row r="13" spans="1:14" ht="15" x14ac:dyDescent="0.25">
      <c r="B13" s="321" t="s">
        <v>227</v>
      </c>
      <c r="C13" s="322"/>
      <c r="D13" s="322"/>
      <c r="E13" s="322"/>
      <c r="F13" s="322"/>
      <c r="G13" s="322"/>
      <c r="H13" s="322"/>
      <c r="I13" s="322"/>
      <c r="J13" s="318"/>
      <c r="K13" s="318"/>
      <c r="L13" s="8"/>
      <c r="M13" s="8"/>
    </row>
    <row r="14" spans="1:14" x14ac:dyDescent="0.2">
      <c r="B14" s="310" t="s">
        <v>228</v>
      </c>
      <c r="C14" s="311"/>
      <c r="D14" s="311"/>
      <c r="E14" s="311"/>
      <c r="F14" s="311"/>
      <c r="G14" s="311"/>
      <c r="H14" s="311"/>
      <c r="I14" s="311"/>
      <c r="J14" s="311"/>
      <c r="K14" s="8"/>
      <c r="L14" s="8"/>
      <c r="M14" s="8"/>
    </row>
    <row r="15" spans="1:14" x14ac:dyDescent="0.2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4" x14ac:dyDescent="0.2">
      <c r="B16" s="312" t="s">
        <v>3</v>
      </c>
      <c r="C16" s="313"/>
      <c r="D16" s="313"/>
      <c r="E16" s="313"/>
      <c r="F16" s="313"/>
      <c r="G16" s="8"/>
      <c r="H16" s="8"/>
      <c r="I16" s="8"/>
      <c r="J16" s="8"/>
      <c r="K16" s="8"/>
      <c r="L16" s="8"/>
      <c r="M16" s="8"/>
    </row>
    <row r="17" spans="1:16" x14ac:dyDescent="0.2">
      <c r="A17" s="3"/>
      <c r="B17" s="315" t="s">
        <v>222</v>
      </c>
      <c r="C17" s="316"/>
      <c r="D17" s="316"/>
      <c r="E17" s="316"/>
      <c r="F17" s="316"/>
      <c r="G17" s="316"/>
      <c r="H17" s="4"/>
      <c r="I17" s="4"/>
      <c r="J17" s="4"/>
      <c r="K17" s="4"/>
      <c r="L17" s="4"/>
      <c r="M17" s="4"/>
      <c r="N17" s="3"/>
    </row>
    <row r="18" spans="1:16" x14ac:dyDescent="0.2">
      <c r="B18" s="9" t="s">
        <v>224</v>
      </c>
      <c r="C18" s="1"/>
      <c r="D18" s="1"/>
      <c r="E18" s="1"/>
      <c r="F18" s="1"/>
      <c r="G18" s="1"/>
      <c r="H18" s="10"/>
      <c r="I18" s="10"/>
      <c r="J18" s="10"/>
      <c r="K18" s="10"/>
      <c r="L18" s="10"/>
      <c r="M18" s="10"/>
    </row>
    <row r="19" spans="1:16" ht="19.5" customHeight="1" x14ac:dyDescent="0.2">
      <c r="B19" s="11" t="s">
        <v>4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6" ht="15.75" x14ac:dyDescent="0.2">
      <c r="B20" s="314" t="s">
        <v>229</v>
      </c>
      <c r="C20" s="314"/>
      <c r="D20" s="314"/>
      <c r="E20" s="314"/>
      <c r="F20" s="314"/>
      <c r="G20" s="314"/>
      <c r="H20" s="314"/>
      <c r="I20" s="314"/>
      <c r="J20" s="314"/>
      <c r="K20" s="8"/>
      <c r="L20" s="8"/>
      <c r="M20" s="8"/>
    </row>
    <row r="21" spans="1:16" ht="15" x14ac:dyDescent="0.25">
      <c r="B21" s="315" t="s">
        <v>230</v>
      </c>
      <c r="C21" s="315"/>
      <c r="D21" s="315"/>
      <c r="E21" s="315"/>
      <c r="F21" s="315"/>
      <c r="G21" s="315"/>
      <c r="H21" s="315"/>
      <c r="I21" s="315"/>
      <c r="J21" s="315"/>
      <c r="K21" s="315"/>
      <c r="L21" s="315"/>
      <c r="M21" s="315"/>
      <c r="N21" s="315"/>
      <c r="O21" s="318"/>
      <c r="P21" s="318"/>
    </row>
    <row r="22" spans="1:16" x14ac:dyDescent="0.2">
      <c r="B22" s="12" t="s">
        <v>223</v>
      </c>
      <c r="C22" s="3"/>
      <c r="D22" s="3"/>
      <c r="E22" s="3"/>
      <c r="F22" s="3"/>
      <c r="G22" s="3"/>
      <c r="H22" s="3"/>
      <c r="I22" s="3"/>
    </row>
    <row r="23" spans="1:16" x14ac:dyDescent="0.2">
      <c r="B23" s="12"/>
      <c r="C23" s="3"/>
      <c r="D23" s="3"/>
      <c r="E23" s="3"/>
      <c r="F23" s="3"/>
      <c r="G23" s="3"/>
      <c r="H23" s="3"/>
      <c r="I23" s="3"/>
    </row>
    <row r="24" spans="1:16" ht="15" x14ac:dyDescent="0.2">
      <c r="B24" s="22" t="s">
        <v>299</v>
      </c>
      <c r="C24" s="13"/>
      <c r="D24" s="13"/>
      <c r="E24" s="13"/>
      <c r="F24" s="3"/>
      <c r="G24" s="3"/>
      <c r="H24" s="3"/>
      <c r="I24" s="3"/>
    </row>
    <row r="25" spans="1:16" ht="15" x14ac:dyDescent="0.2">
      <c r="B25" s="22" t="s">
        <v>300</v>
      </c>
      <c r="C25" s="13"/>
      <c r="D25" s="13"/>
      <c r="E25" s="13"/>
      <c r="F25" s="3"/>
      <c r="G25" s="3"/>
      <c r="H25" s="3"/>
      <c r="I25" s="3"/>
    </row>
    <row r="26" spans="1:16" ht="15" x14ac:dyDescent="0.2">
      <c r="B26" s="22"/>
      <c r="C26" s="13"/>
      <c r="D26" s="13"/>
      <c r="E26" s="13"/>
      <c r="F26" s="3"/>
      <c r="G26" s="3"/>
      <c r="H26" s="3"/>
      <c r="I26" s="3"/>
    </row>
    <row r="27" spans="1:16" ht="15.75" x14ac:dyDescent="0.2">
      <c r="B27" s="319" t="s">
        <v>298</v>
      </c>
      <c r="C27" s="319"/>
      <c r="D27" s="319"/>
      <c r="E27" s="319"/>
      <c r="F27" s="320"/>
      <c r="G27" s="320"/>
      <c r="H27" s="320"/>
      <c r="I27" s="320"/>
    </row>
    <row r="28" spans="1:16" ht="120.75" customHeight="1" x14ac:dyDescent="0.2">
      <c r="B28" s="304" t="s">
        <v>231</v>
      </c>
      <c r="C28" s="304"/>
      <c r="D28" s="304"/>
      <c r="E28" s="304"/>
      <c r="F28" s="304"/>
      <c r="G28" s="304"/>
      <c r="H28" s="304"/>
      <c r="I28" s="304"/>
      <c r="J28" s="304"/>
      <c r="K28" s="304"/>
      <c r="L28" s="304"/>
    </row>
  </sheetData>
  <sheetProtection password="CEB5" sheet="1" objects="1" scenarios="1"/>
  <mergeCells count="13">
    <mergeCell ref="B28:L28"/>
    <mergeCell ref="B12:E12"/>
    <mergeCell ref="B3:M5"/>
    <mergeCell ref="B9:M9"/>
    <mergeCell ref="B14:J14"/>
    <mergeCell ref="B16:F16"/>
    <mergeCell ref="B20:J20"/>
    <mergeCell ref="B17:G17"/>
    <mergeCell ref="B11:D11"/>
    <mergeCell ref="B8:F8"/>
    <mergeCell ref="B21:P21"/>
    <mergeCell ref="B27:I27"/>
    <mergeCell ref="B13: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81"/>
  <sheetViews>
    <sheetView showGridLines="0" tabSelected="1" topLeftCell="A161" zoomScaleNormal="100" workbookViewId="0">
      <selection activeCell="C271" sqref="C271"/>
    </sheetView>
  </sheetViews>
  <sheetFormatPr baseColWidth="10" defaultColWidth="8.7109375" defaultRowHeight="14.25" x14ac:dyDescent="0.25"/>
  <cols>
    <col min="1" max="1" width="10" style="127" bestFit="1" customWidth="1"/>
    <col min="2" max="2" width="162" style="123" customWidth="1"/>
    <col min="3" max="3" width="22.42578125" style="124" customWidth="1"/>
    <col min="4" max="4" width="14.5703125" style="33" customWidth="1"/>
    <col min="5" max="5" width="12.28515625" style="33" customWidth="1"/>
    <col min="6" max="6" width="10.85546875" style="34" bestFit="1" customWidth="1"/>
    <col min="7" max="7" width="8.7109375" style="35"/>
    <col min="8" max="8" width="16" style="35" bestFit="1" customWidth="1"/>
    <col min="9" max="66" width="8.7109375" style="35"/>
    <col min="67" max="67" width="38.140625" style="35" bestFit="1" customWidth="1"/>
    <col min="68" max="16371" width="8.7109375" style="35"/>
    <col min="16372" max="16372" width="0" style="35" hidden="1" customWidth="1"/>
    <col min="16373" max="16374" width="8.7109375" style="35"/>
    <col min="16375" max="16384" width="0" style="35" hidden="1" customWidth="1"/>
  </cols>
  <sheetData>
    <row r="1" spans="1:10" s="32" customFormat="1" x14ac:dyDescent="0.25">
      <c r="A1" s="29"/>
      <c r="B1" s="30"/>
      <c r="C1" s="31"/>
    </row>
    <row r="2" spans="1:10" ht="18" x14ac:dyDescent="0.25">
      <c r="A2" s="324" t="s">
        <v>215</v>
      </c>
      <c r="B2" s="324"/>
      <c r="C2" s="324"/>
    </row>
    <row r="3" spans="1:10" ht="34.5" customHeight="1" x14ac:dyDescent="0.25">
      <c r="A3" s="323" t="s">
        <v>5</v>
      </c>
      <c r="B3" s="323"/>
      <c r="C3" s="323"/>
      <c r="F3" s="32"/>
      <c r="G3" s="33"/>
      <c r="H3" s="33"/>
    </row>
    <row r="4" spans="1:10" ht="32.25" customHeight="1" x14ac:dyDescent="0.25">
      <c r="A4" s="36"/>
      <c r="B4" s="37" t="s">
        <v>176</v>
      </c>
      <c r="C4" s="38"/>
      <c r="F4" s="32"/>
      <c r="G4" s="33"/>
      <c r="H4" s="33"/>
    </row>
    <row r="5" spans="1:10" ht="25.5" x14ac:dyDescent="0.25">
      <c r="A5" s="39" t="s">
        <v>6</v>
      </c>
      <c r="B5" s="40" t="s">
        <v>7</v>
      </c>
      <c r="C5" s="41" t="s">
        <v>291</v>
      </c>
      <c r="F5" s="32"/>
      <c r="G5" s="33"/>
      <c r="H5" s="33"/>
    </row>
    <row r="6" spans="1:10" x14ac:dyDescent="0.25">
      <c r="A6" s="42"/>
      <c r="B6" s="43" t="s">
        <v>245</v>
      </c>
      <c r="C6" s="44"/>
      <c r="F6" s="32"/>
      <c r="G6" s="33"/>
      <c r="H6" s="33"/>
    </row>
    <row r="7" spans="1:10" x14ac:dyDescent="0.25">
      <c r="A7" s="45"/>
      <c r="B7" s="43" t="s">
        <v>246</v>
      </c>
      <c r="C7" s="46"/>
      <c r="E7" s="47"/>
      <c r="F7" s="32"/>
      <c r="G7" s="33"/>
      <c r="H7" s="33"/>
    </row>
    <row r="8" spans="1:10" x14ac:dyDescent="0.25">
      <c r="A8" s="17" t="s">
        <v>8</v>
      </c>
      <c r="B8" s="48" t="s">
        <v>247</v>
      </c>
      <c r="C8" s="28"/>
      <c r="D8" s="14" t="str">
        <f t="shared" ref="D8" si="0">IF(C8="","veuillez compléter le prix colonne C","")</f>
        <v>veuillez compléter le prix colonne C</v>
      </c>
      <c r="E8" s="47"/>
      <c r="F8" s="32"/>
      <c r="G8" s="33"/>
      <c r="H8" s="33"/>
    </row>
    <row r="9" spans="1:10" s="59" customFormat="1" ht="15" x14ac:dyDescent="0.25">
      <c r="A9" s="79"/>
      <c r="B9" s="43" t="s">
        <v>241</v>
      </c>
      <c r="C9" s="295"/>
      <c r="D9" s="56"/>
      <c r="E9" s="57"/>
      <c r="F9" s="58"/>
      <c r="G9" s="56"/>
      <c r="H9" s="56"/>
    </row>
    <row r="10" spans="1:10" s="33" customFormat="1" x14ac:dyDescent="0.25">
      <c r="A10" s="17" t="s">
        <v>9</v>
      </c>
      <c r="B10" s="48" t="s">
        <v>238</v>
      </c>
      <c r="C10" s="130"/>
      <c r="D10" s="14" t="str">
        <f t="shared" ref="D10" si="1">IF(C10="","veuillez compléter le prix colonne C","")</f>
        <v>veuillez compléter le prix colonne C</v>
      </c>
      <c r="E10" s="47"/>
      <c r="F10" s="32"/>
    </row>
    <row r="11" spans="1:10" ht="38.25" x14ac:dyDescent="0.25">
      <c r="A11" s="50" t="s">
        <v>6</v>
      </c>
      <c r="B11" s="51" t="s">
        <v>7</v>
      </c>
      <c r="C11" s="52" t="s">
        <v>301</v>
      </c>
      <c r="F11" s="32"/>
      <c r="G11" s="33"/>
      <c r="H11" s="33"/>
    </row>
    <row r="12" spans="1:10" x14ac:dyDescent="0.25">
      <c r="A12" s="50"/>
      <c r="B12" s="53" t="s">
        <v>243</v>
      </c>
      <c r="C12" s="52"/>
      <c r="F12" s="32"/>
      <c r="G12" s="33"/>
      <c r="H12" s="33"/>
    </row>
    <row r="13" spans="1:10" s="59" customFormat="1" ht="15" x14ac:dyDescent="0.25">
      <c r="A13" s="54"/>
      <c r="B13" s="20" t="s">
        <v>244</v>
      </c>
      <c r="C13" s="55"/>
      <c r="D13" s="56"/>
      <c r="E13" s="57"/>
      <c r="F13" s="58"/>
      <c r="G13" s="56"/>
      <c r="H13" s="56"/>
    </row>
    <row r="14" spans="1:10" s="33" customFormat="1" x14ac:dyDescent="0.25">
      <c r="A14" s="17" t="s">
        <v>10</v>
      </c>
      <c r="B14" s="48" t="s">
        <v>236</v>
      </c>
      <c r="C14" s="129"/>
      <c r="D14" s="14" t="str">
        <f t="shared" ref="D14" si="2">IF(C14="","veuillez compléter le prix colonne C","")</f>
        <v>veuillez compléter le prix colonne C</v>
      </c>
      <c r="E14" s="47"/>
      <c r="F14" s="32"/>
    </row>
    <row r="15" spans="1:10" s="59" customFormat="1" ht="15" x14ac:dyDescent="0.25">
      <c r="A15" s="54"/>
      <c r="B15" s="20" t="s">
        <v>240</v>
      </c>
      <c r="C15" s="60"/>
      <c r="D15" s="56"/>
      <c r="E15" s="57"/>
      <c r="F15" s="58"/>
      <c r="G15" s="56"/>
      <c r="H15" s="56"/>
      <c r="J15" s="59" t="s">
        <v>294</v>
      </c>
    </row>
    <row r="16" spans="1:10" s="33" customFormat="1" x14ac:dyDescent="0.25">
      <c r="A16" s="17" t="s">
        <v>11</v>
      </c>
      <c r="B16" s="48" t="s">
        <v>237</v>
      </c>
      <c r="C16" s="19"/>
      <c r="D16" s="14" t="str">
        <f t="shared" ref="D16" si="3">IF(C16="","veuillez compléter le prix colonne C","")</f>
        <v>veuillez compléter le prix colonne C</v>
      </c>
      <c r="E16" s="47"/>
      <c r="F16" s="32"/>
    </row>
    <row r="17" spans="1:10" s="59" customFormat="1" ht="15.75" x14ac:dyDescent="0.25">
      <c r="A17" s="54"/>
      <c r="B17" s="21" t="s">
        <v>248</v>
      </c>
      <c r="C17" s="60"/>
      <c r="D17" s="56"/>
      <c r="E17" s="57"/>
      <c r="F17" s="58"/>
      <c r="G17" s="56"/>
      <c r="H17" s="56"/>
    </row>
    <row r="18" spans="1:10" s="33" customFormat="1" x14ac:dyDescent="0.25">
      <c r="A18" s="17" t="s">
        <v>12</v>
      </c>
      <c r="B18" s="48" t="s">
        <v>442</v>
      </c>
      <c r="C18" s="19"/>
      <c r="D18" s="14" t="str">
        <f t="shared" ref="D18" si="4">IF(C18="","veuillez compléter le prix colonne C","")</f>
        <v>veuillez compléter le prix colonne C</v>
      </c>
      <c r="E18" s="47"/>
      <c r="F18" s="32"/>
    </row>
    <row r="19" spans="1:10" s="33" customFormat="1" x14ac:dyDescent="0.25">
      <c r="A19" s="17" t="s">
        <v>13</v>
      </c>
      <c r="B19" s="48" t="s">
        <v>443</v>
      </c>
      <c r="C19" s="19"/>
      <c r="D19" s="14" t="str">
        <f t="shared" ref="D19" si="5">IF(C19="","veuillez compléter le prix colonne C","")</f>
        <v>veuillez compléter le prix colonne C</v>
      </c>
      <c r="E19" s="47"/>
      <c r="F19" s="32"/>
      <c r="J19" s="128"/>
    </row>
    <row r="20" spans="1:10" s="59" customFormat="1" ht="15" x14ac:dyDescent="0.25">
      <c r="A20" s="54"/>
      <c r="B20" s="21" t="s">
        <v>242</v>
      </c>
      <c r="C20" s="60"/>
      <c r="D20" s="56"/>
      <c r="E20" s="57"/>
      <c r="F20" s="58"/>
      <c r="G20" s="56"/>
      <c r="H20" s="56"/>
    </row>
    <row r="21" spans="1:10" s="56" customFormat="1" ht="15.75" x14ac:dyDescent="0.25">
      <c r="A21" s="62"/>
      <c r="B21" s="20" t="s">
        <v>313</v>
      </c>
      <c r="C21" s="60"/>
      <c r="E21" s="57"/>
      <c r="F21" s="58"/>
    </row>
    <row r="22" spans="1:10" s="33" customFormat="1" x14ac:dyDescent="0.25">
      <c r="A22" s="17" t="s">
        <v>14</v>
      </c>
      <c r="B22" s="48" t="s">
        <v>239</v>
      </c>
      <c r="C22" s="19"/>
      <c r="D22" s="14" t="str">
        <f t="shared" ref="D22:D24" si="6">IF(C22="","veuillez compléter le prix colonne C","")</f>
        <v>veuillez compléter le prix colonne C</v>
      </c>
      <c r="E22" s="47"/>
      <c r="F22" s="32"/>
    </row>
    <row r="23" spans="1:10" s="16" customFormat="1" ht="15.75" x14ac:dyDescent="0.25">
      <c r="A23" s="20"/>
      <c r="B23" s="21" t="s">
        <v>440</v>
      </c>
      <c r="C23" s="25"/>
      <c r="D23" s="14"/>
      <c r="E23" s="15"/>
      <c r="F23" s="15"/>
    </row>
    <row r="24" spans="1:10" s="16" customFormat="1" ht="12.75" x14ac:dyDescent="0.25">
      <c r="A24" s="17" t="s">
        <v>16</v>
      </c>
      <c r="B24" s="48" t="s">
        <v>441</v>
      </c>
      <c r="C24" s="19"/>
      <c r="D24" s="14" t="str">
        <f t="shared" si="6"/>
        <v>veuillez compléter le prix colonne C</v>
      </c>
      <c r="E24" s="15"/>
      <c r="F24" s="15"/>
    </row>
    <row r="25" spans="1:10" s="69" customFormat="1" ht="15.75" x14ac:dyDescent="0.25">
      <c r="A25" s="63"/>
      <c r="B25" s="64" t="s">
        <v>312</v>
      </c>
      <c r="C25" s="65">
        <f>SUM(C8,C10,C14,C16,C18:C19,C22,C24)</f>
        <v>0</v>
      </c>
      <c r="D25" s="66"/>
      <c r="E25" s="66"/>
      <c r="F25" s="67"/>
      <c r="G25" s="68"/>
      <c r="H25" s="68"/>
    </row>
    <row r="26" spans="1:10" s="67" customFormat="1" ht="15.75" x14ac:dyDescent="0.25">
      <c r="A26" s="70"/>
      <c r="B26" s="71"/>
      <c r="C26" s="72"/>
      <c r="D26" s="73"/>
      <c r="E26" s="73"/>
    </row>
    <row r="27" spans="1:10" ht="32.25" customHeight="1" x14ac:dyDescent="0.25">
      <c r="A27" s="74"/>
      <c r="B27" s="37" t="s">
        <v>177</v>
      </c>
      <c r="C27" s="38"/>
      <c r="F27" s="32"/>
      <c r="G27" s="33"/>
      <c r="H27" s="33"/>
    </row>
    <row r="28" spans="1:10" ht="25.5" x14ac:dyDescent="0.25">
      <c r="A28" s="39" t="s">
        <v>6</v>
      </c>
      <c r="B28" s="40" t="s">
        <v>7</v>
      </c>
      <c r="C28" s="41" t="s">
        <v>208</v>
      </c>
      <c r="F28" s="32"/>
      <c r="G28" s="33"/>
      <c r="H28" s="33"/>
    </row>
    <row r="29" spans="1:10" x14ac:dyDescent="0.25">
      <c r="A29" s="75"/>
      <c r="B29" s="76" t="s">
        <v>314</v>
      </c>
      <c r="C29" s="77"/>
      <c r="F29" s="32"/>
      <c r="G29" s="33"/>
      <c r="H29" s="33"/>
    </row>
    <row r="30" spans="1:10" x14ac:dyDescent="0.25">
      <c r="A30" s="26"/>
      <c r="B30" s="78" t="s">
        <v>319</v>
      </c>
      <c r="C30" s="46"/>
      <c r="F30" s="32"/>
      <c r="G30" s="33"/>
      <c r="H30" s="33"/>
    </row>
    <row r="31" spans="1:10" x14ac:dyDescent="0.25">
      <c r="A31" s="17" t="s">
        <v>344</v>
      </c>
      <c r="B31" s="48" t="s">
        <v>15</v>
      </c>
      <c r="C31" s="28"/>
      <c r="D31" s="14" t="str">
        <f t="shared" ref="D31" si="7">IF(C31="","veuillez compléter le prix colonne C","")</f>
        <v>veuillez compléter le prix colonne C</v>
      </c>
      <c r="E31" s="15"/>
      <c r="F31" s="15"/>
      <c r="G31" s="33"/>
      <c r="H31" s="33"/>
    </row>
    <row r="32" spans="1:10" s="33" customFormat="1" x14ac:dyDescent="0.25">
      <c r="A32" s="79"/>
      <c r="B32" s="78" t="s">
        <v>320</v>
      </c>
      <c r="C32" s="46"/>
      <c r="E32" s="47"/>
      <c r="F32" s="80"/>
    </row>
    <row r="33" spans="1:8" x14ac:dyDescent="0.25">
      <c r="A33" s="26"/>
      <c r="B33" s="78" t="s">
        <v>321</v>
      </c>
      <c r="C33" s="46"/>
      <c r="F33" s="32"/>
      <c r="G33" s="33"/>
      <c r="H33" s="33"/>
    </row>
    <row r="34" spans="1:8" x14ac:dyDescent="0.25">
      <c r="A34" s="17" t="s">
        <v>17</v>
      </c>
      <c r="B34" s="48" t="s">
        <v>232</v>
      </c>
      <c r="C34" s="28"/>
      <c r="D34" s="14" t="str">
        <f t="shared" ref="D34" si="8">IF(C34="","veuillez compléter le prix colonne C","")</f>
        <v>veuillez compléter le prix colonne C</v>
      </c>
      <c r="E34" s="15"/>
      <c r="F34" s="15"/>
      <c r="G34" s="33"/>
      <c r="H34" s="33"/>
    </row>
    <row r="35" spans="1:8" x14ac:dyDescent="0.25">
      <c r="A35" s="26"/>
      <c r="B35" s="78" t="s">
        <v>322</v>
      </c>
      <c r="C35" s="46"/>
      <c r="F35" s="32"/>
      <c r="G35" s="33"/>
      <c r="H35" s="33"/>
    </row>
    <row r="36" spans="1:8" x14ac:dyDescent="0.25">
      <c r="A36" s="17" t="s">
        <v>18</v>
      </c>
      <c r="B36" s="48" t="s">
        <v>21</v>
      </c>
      <c r="C36" s="28"/>
      <c r="D36" s="14" t="str">
        <f t="shared" ref="D36" si="9">IF(C36="","veuillez compléter le prix colonne C","")</f>
        <v>veuillez compléter le prix colonne C</v>
      </c>
      <c r="E36" s="15"/>
      <c r="F36" s="15"/>
      <c r="G36" s="33"/>
      <c r="H36" s="33"/>
    </row>
    <row r="37" spans="1:8" x14ac:dyDescent="0.25">
      <c r="A37" s="81"/>
      <c r="B37" s="76" t="s">
        <v>315</v>
      </c>
      <c r="C37" s="82"/>
      <c r="F37" s="32"/>
      <c r="G37" s="33"/>
      <c r="H37" s="33"/>
    </row>
    <row r="38" spans="1:8" x14ac:dyDescent="0.25">
      <c r="A38" s="79"/>
      <c r="B38" s="78" t="s">
        <v>323</v>
      </c>
      <c r="C38" s="46"/>
      <c r="F38" s="32"/>
      <c r="G38" s="33"/>
      <c r="H38" s="33"/>
    </row>
    <row r="39" spans="1:8" x14ac:dyDescent="0.25">
      <c r="A39" s="17" t="s">
        <v>19</v>
      </c>
      <c r="B39" s="48" t="s">
        <v>24</v>
      </c>
      <c r="C39" s="28"/>
      <c r="D39" s="14" t="str">
        <f t="shared" ref="D39" si="10">IF(C39="","veuillez compléter le prix colonne C","")</f>
        <v>veuillez compléter le prix colonne C</v>
      </c>
      <c r="E39" s="15"/>
      <c r="F39" s="15"/>
      <c r="G39" s="33"/>
      <c r="H39" s="33"/>
    </row>
    <row r="40" spans="1:8" x14ac:dyDescent="0.25">
      <c r="A40" s="79"/>
      <c r="B40" s="78" t="s">
        <v>324</v>
      </c>
      <c r="C40" s="46"/>
      <c r="E40" s="47"/>
      <c r="F40" s="80"/>
      <c r="G40" s="33"/>
      <c r="H40" s="33"/>
    </row>
    <row r="41" spans="1:8" x14ac:dyDescent="0.25">
      <c r="A41" s="26"/>
      <c r="B41" s="78" t="s">
        <v>325</v>
      </c>
      <c r="C41" s="46"/>
      <c r="F41" s="32"/>
      <c r="G41" s="33"/>
      <c r="H41" s="33"/>
    </row>
    <row r="42" spans="1:8" x14ac:dyDescent="0.25">
      <c r="A42" s="17" t="s">
        <v>20</v>
      </c>
      <c r="B42" s="48" t="s">
        <v>26</v>
      </c>
      <c r="C42" s="130"/>
      <c r="D42" s="14" t="str">
        <f t="shared" ref="D42" si="11">IF(C42="","veuillez compléter le prix colonne C","")</f>
        <v>veuillez compléter le prix colonne C</v>
      </c>
      <c r="E42" s="15"/>
      <c r="F42" s="15"/>
      <c r="G42" s="33"/>
      <c r="H42" s="33"/>
    </row>
    <row r="43" spans="1:8" x14ac:dyDescent="0.25">
      <c r="A43" s="26"/>
      <c r="B43" s="78" t="s">
        <v>326</v>
      </c>
      <c r="C43" s="46"/>
      <c r="F43" s="32"/>
      <c r="G43" s="33"/>
      <c r="H43" s="33"/>
    </row>
    <row r="44" spans="1:8" x14ac:dyDescent="0.25">
      <c r="A44" s="83" t="s">
        <v>22</v>
      </c>
      <c r="B44" s="84" t="s">
        <v>35</v>
      </c>
      <c r="C44" s="131"/>
      <c r="D44" s="14" t="str">
        <f t="shared" ref="D44" si="12">IF(C44="","veuillez compléter le prix colonne C","")</f>
        <v>veuillez compléter le prix colonne C</v>
      </c>
      <c r="E44" s="15"/>
      <c r="F44" s="15"/>
      <c r="G44" s="33"/>
      <c r="H44" s="33"/>
    </row>
    <row r="45" spans="1:8" s="69" customFormat="1" ht="15.75" x14ac:dyDescent="0.25">
      <c r="A45" s="63"/>
      <c r="B45" s="64" t="s">
        <v>178</v>
      </c>
      <c r="C45" s="85">
        <f>SUM(C31,C34,C36,C39,C42,C44)</f>
        <v>0</v>
      </c>
      <c r="D45" s="66"/>
      <c r="E45" s="66"/>
      <c r="F45" s="67"/>
      <c r="G45" s="68"/>
      <c r="H45" s="68"/>
    </row>
    <row r="46" spans="1:8" s="67" customFormat="1" ht="15.75" x14ac:dyDescent="0.25">
      <c r="A46" s="70"/>
      <c r="B46" s="71"/>
      <c r="C46" s="72"/>
      <c r="D46" s="73"/>
      <c r="E46" s="73"/>
    </row>
    <row r="47" spans="1:8" ht="32.25" customHeight="1" x14ac:dyDescent="0.25">
      <c r="A47" s="74"/>
      <c r="B47" s="37" t="s">
        <v>179</v>
      </c>
      <c r="C47" s="38"/>
      <c r="F47" s="32"/>
      <c r="G47" s="33"/>
      <c r="H47" s="33"/>
    </row>
    <row r="48" spans="1:8" ht="25.5" x14ac:dyDescent="0.25">
      <c r="A48" s="86" t="s">
        <v>6</v>
      </c>
      <c r="B48" s="87" t="s">
        <v>7</v>
      </c>
      <c r="C48" s="88" t="s">
        <v>208</v>
      </c>
      <c r="F48" s="32"/>
      <c r="G48" s="33"/>
      <c r="H48" s="33"/>
    </row>
    <row r="49" spans="1:8" x14ac:dyDescent="0.25">
      <c r="A49" s="75"/>
      <c r="B49" s="76" t="s">
        <v>327</v>
      </c>
      <c r="C49" s="77"/>
      <c r="F49" s="32"/>
      <c r="G49" s="33"/>
      <c r="H49" s="33"/>
    </row>
    <row r="50" spans="1:8" s="90" customFormat="1" ht="12.75" x14ac:dyDescent="0.25">
      <c r="A50" s="26"/>
      <c r="B50" s="78" t="s">
        <v>328</v>
      </c>
      <c r="C50" s="89"/>
      <c r="D50" s="16"/>
      <c r="E50" s="16"/>
      <c r="F50" s="31"/>
      <c r="G50" s="16"/>
      <c r="H50" s="16"/>
    </row>
    <row r="51" spans="1:8" s="90" customFormat="1" ht="12.75" x14ac:dyDescent="0.25">
      <c r="A51" s="17" t="s">
        <v>23</v>
      </c>
      <c r="B51" s="48" t="s">
        <v>233</v>
      </c>
      <c r="C51" s="132"/>
      <c r="D51" s="14" t="str">
        <f t="shared" ref="D51" si="13">IF(C51="","veuillez compléter le prix colonne C","")</f>
        <v>veuillez compléter le prix colonne C</v>
      </c>
      <c r="E51" s="15"/>
      <c r="F51" s="15"/>
      <c r="G51" s="16"/>
      <c r="H51" s="16"/>
    </row>
    <row r="52" spans="1:8" x14ac:dyDescent="0.25">
      <c r="A52" s="79"/>
      <c r="B52" s="78" t="s">
        <v>329</v>
      </c>
      <c r="C52" s="46"/>
      <c r="E52" s="47"/>
      <c r="F52" s="80"/>
      <c r="G52" s="33"/>
      <c r="H52" s="33"/>
    </row>
    <row r="53" spans="1:8" s="90" customFormat="1" ht="12.75" x14ac:dyDescent="0.25">
      <c r="A53" s="26"/>
      <c r="B53" s="78" t="s">
        <v>330</v>
      </c>
      <c r="C53" s="89"/>
      <c r="D53" s="16"/>
      <c r="E53" s="16"/>
      <c r="F53" s="31"/>
      <c r="G53" s="16"/>
      <c r="H53" s="16"/>
    </row>
    <row r="54" spans="1:8" s="90" customFormat="1" ht="12.75" x14ac:dyDescent="0.25">
      <c r="A54" s="17" t="s">
        <v>25</v>
      </c>
      <c r="B54" s="48" t="s">
        <v>235</v>
      </c>
      <c r="C54" s="132"/>
      <c r="D54" s="14" t="str">
        <f t="shared" ref="D54:D56" si="14">IF(C54="","veuillez compléter le prix colonne C","")</f>
        <v>veuillez compléter le prix colonne C</v>
      </c>
      <c r="E54" s="15"/>
      <c r="F54" s="15"/>
      <c r="G54" s="16"/>
      <c r="H54" s="16"/>
    </row>
    <row r="55" spans="1:8" s="90" customFormat="1" ht="12.75" x14ac:dyDescent="0.25">
      <c r="A55" s="26"/>
      <c r="B55" s="78" t="s">
        <v>331</v>
      </c>
      <c r="C55" s="89"/>
      <c r="D55" s="16"/>
      <c r="E55" s="16"/>
      <c r="F55" s="31"/>
      <c r="G55" s="16"/>
      <c r="H55" s="16"/>
    </row>
    <row r="56" spans="1:8" s="90" customFormat="1" ht="12.75" x14ac:dyDescent="0.25">
      <c r="A56" s="83" t="s">
        <v>27</v>
      </c>
      <c r="B56" s="84" t="s">
        <v>48</v>
      </c>
      <c r="C56" s="133"/>
      <c r="D56" s="14" t="str">
        <f t="shared" si="14"/>
        <v>veuillez compléter le prix colonne C</v>
      </c>
      <c r="E56" s="16"/>
      <c r="F56" s="31"/>
      <c r="G56" s="16"/>
      <c r="H56" s="16"/>
    </row>
    <row r="57" spans="1:8" s="69" customFormat="1" ht="15.75" x14ac:dyDescent="0.25">
      <c r="A57" s="63"/>
      <c r="B57" s="64" t="s">
        <v>180</v>
      </c>
      <c r="C57" s="91">
        <f>SUM(C51,C54,C56)</f>
        <v>0</v>
      </c>
      <c r="D57" s="66"/>
      <c r="E57" s="66"/>
      <c r="F57" s="67"/>
      <c r="G57" s="68"/>
      <c r="H57" s="68"/>
    </row>
    <row r="58" spans="1:8" s="68" customFormat="1" ht="15.75" x14ac:dyDescent="0.25">
      <c r="A58" s="70"/>
      <c r="B58" s="71"/>
      <c r="C58" s="72"/>
      <c r="D58" s="66"/>
      <c r="E58" s="66"/>
      <c r="F58" s="67"/>
    </row>
    <row r="59" spans="1:8" s="96" customFormat="1" ht="51.75" customHeight="1" x14ac:dyDescent="0.25">
      <c r="A59" s="92"/>
      <c r="B59" s="93" t="s">
        <v>293</v>
      </c>
      <c r="C59" s="38"/>
      <c r="D59" s="94"/>
      <c r="E59" s="94"/>
      <c r="F59" s="95"/>
      <c r="G59" s="94"/>
      <c r="H59" s="94"/>
    </row>
    <row r="60" spans="1:8" ht="25.5" x14ac:dyDescent="0.25">
      <c r="A60" s="86" t="s">
        <v>6</v>
      </c>
      <c r="B60" s="87" t="s">
        <v>7</v>
      </c>
      <c r="C60" s="88" t="s">
        <v>208</v>
      </c>
      <c r="F60" s="32"/>
      <c r="G60" s="33"/>
      <c r="H60" s="33"/>
    </row>
    <row r="61" spans="1:8" s="90" customFormat="1" ht="12.75" x14ac:dyDescent="0.25">
      <c r="A61" s="81"/>
      <c r="B61" s="97" t="s">
        <v>316</v>
      </c>
      <c r="C61" s="82"/>
      <c r="D61" s="16"/>
      <c r="E61" s="16"/>
      <c r="F61" s="31"/>
      <c r="G61" s="16"/>
      <c r="H61" s="16"/>
    </row>
    <row r="62" spans="1:8" s="90" customFormat="1" ht="12.75" x14ac:dyDescent="0.25">
      <c r="A62" s="79"/>
      <c r="B62" s="78" t="s">
        <v>317</v>
      </c>
      <c r="C62" s="46"/>
      <c r="D62" s="16"/>
      <c r="E62" s="16"/>
      <c r="F62" s="31"/>
      <c r="G62" s="16"/>
      <c r="H62" s="16"/>
    </row>
    <row r="63" spans="1:8" s="90" customFormat="1" ht="12.75" x14ac:dyDescent="0.25">
      <c r="A63" s="17" t="s">
        <v>28</v>
      </c>
      <c r="B63" s="48" t="s">
        <v>302</v>
      </c>
      <c r="C63" s="130"/>
      <c r="D63" s="14" t="str">
        <f t="shared" ref="D63" si="15">IF(C63="","veuillez compléter le prix colonne C","")</f>
        <v>veuillez compléter le prix colonne C</v>
      </c>
      <c r="E63" s="16"/>
      <c r="F63" s="31"/>
      <c r="G63" s="16"/>
      <c r="H63" s="16"/>
    </row>
    <row r="64" spans="1:8" s="90" customFormat="1" ht="12.75" x14ac:dyDescent="0.25">
      <c r="A64" s="27"/>
      <c r="B64" s="78" t="s">
        <v>318</v>
      </c>
      <c r="C64" s="46"/>
      <c r="D64" s="16"/>
      <c r="E64" s="16"/>
      <c r="F64" s="31"/>
      <c r="G64" s="16"/>
      <c r="H64" s="16"/>
    </row>
    <row r="65" spans="1:8" s="16" customFormat="1" ht="12.75" x14ac:dyDescent="0.25">
      <c r="A65" s="17" t="s">
        <v>29</v>
      </c>
      <c r="B65" s="48" t="s">
        <v>286</v>
      </c>
      <c r="C65" s="130"/>
      <c r="D65" s="14" t="str">
        <f t="shared" ref="D65:D70" si="16">IF(C65="","veuillez compléter le prix colonne C","")</f>
        <v>veuillez compléter le prix colonne C</v>
      </c>
      <c r="F65" s="31"/>
    </row>
    <row r="66" spans="1:8" s="16" customFormat="1" ht="12.75" x14ac:dyDescent="0.25">
      <c r="A66" s="17" t="s">
        <v>30</v>
      </c>
      <c r="B66" s="48" t="s">
        <v>287</v>
      </c>
      <c r="C66" s="130"/>
      <c r="D66" s="14" t="str">
        <f t="shared" si="16"/>
        <v>veuillez compléter le prix colonne C</v>
      </c>
      <c r="F66" s="31"/>
    </row>
    <row r="67" spans="1:8" s="16" customFormat="1" ht="12.75" x14ac:dyDescent="0.25">
      <c r="A67" s="17" t="s">
        <v>31</v>
      </c>
      <c r="B67" s="48" t="s">
        <v>288</v>
      </c>
      <c r="C67" s="130"/>
      <c r="D67" s="14" t="str">
        <f t="shared" si="16"/>
        <v>veuillez compléter le prix colonne C</v>
      </c>
      <c r="F67" s="31"/>
    </row>
    <row r="68" spans="1:8" s="16" customFormat="1" ht="12.75" x14ac:dyDescent="0.25">
      <c r="A68" s="17" t="s">
        <v>32</v>
      </c>
      <c r="B68" s="48" t="s">
        <v>289</v>
      </c>
      <c r="C68" s="130"/>
      <c r="D68" s="14" t="str">
        <f t="shared" si="16"/>
        <v>veuillez compléter le prix colonne C</v>
      </c>
      <c r="F68" s="31"/>
    </row>
    <row r="69" spans="1:8" s="16" customFormat="1" ht="12.75" x14ac:dyDescent="0.25">
      <c r="A69" s="17" t="s">
        <v>33</v>
      </c>
      <c r="B69" s="48" t="s">
        <v>290</v>
      </c>
      <c r="C69" s="130"/>
      <c r="D69" s="14" t="str">
        <f t="shared" si="16"/>
        <v>veuillez compléter le prix colonne C</v>
      </c>
      <c r="F69" s="31"/>
    </row>
    <row r="70" spans="1:8" s="16" customFormat="1" ht="12.75" x14ac:dyDescent="0.25">
      <c r="A70" s="17" t="s">
        <v>34</v>
      </c>
      <c r="B70" s="48" t="s">
        <v>451</v>
      </c>
      <c r="C70" s="130"/>
      <c r="D70" s="14" t="str">
        <f t="shared" si="16"/>
        <v>veuillez compléter le prix colonne C</v>
      </c>
      <c r="F70" s="31"/>
    </row>
    <row r="71" spans="1:8" s="90" customFormat="1" ht="12.75" x14ac:dyDescent="0.25">
      <c r="A71" s="79"/>
      <c r="B71" s="78" t="s">
        <v>332</v>
      </c>
      <c r="C71" s="46"/>
      <c r="D71" s="16"/>
      <c r="E71" s="16"/>
      <c r="F71" s="31"/>
      <c r="G71" s="16"/>
      <c r="H71" s="16"/>
    </row>
    <row r="72" spans="1:8" s="90" customFormat="1" ht="12.75" x14ac:dyDescent="0.25">
      <c r="A72" s="79"/>
      <c r="B72" s="78" t="s">
        <v>333</v>
      </c>
      <c r="C72" s="46"/>
      <c r="D72" s="16"/>
      <c r="E72" s="16"/>
      <c r="F72" s="31"/>
      <c r="G72" s="16"/>
      <c r="H72" s="16"/>
    </row>
    <row r="73" spans="1:8" s="90" customFormat="1" ht="12.75" x14ac:dyDescent="0.25">
      <c r="A73" s="79"/>
      <c r="B73" s="78" t="s">
        <v>335</v>
      </c>
      <c r="C73" s="46"/>
      <c r="D73" s="16"/>
      <c r="E73" s="16"/>
      <c r="F73" s="31"/>
      <c r="G73" s="16"/>
      <c r="H73" s="16"/>
    </row>
    <row r="74" spans="1:8" s="90" customFormat="1" ht="12.75" x14ac:dyDescent="0.25">
      <c r="A74" s="17" t="s">
        <v>36</v>
      </c>
      <c r="B74" s="48" t="s">
        <v>303</v>
      </c>
      <c r="C74" s="130"/>
      <c r="D74" s="14" t="str">
        <f t="shared" ref="D74" si="17">IF(C74="","veuillez compléter le prix colonne C","")</f>
        <v>veuillez compléter le prix colonne C</v>
      </c>
      <c r="E74" s="16"/>
      <c r="F74" s="31"/>
      <c r="G74" s="16"/>
      <c r="H74" s="16"/>
    </row>
    <row r="75" spans="1:8" s="90" customFormat="1" ht="12.75" x14ac:dyDescent="0.25">
      <c r="A75" s="79"/>
      <c r="B75" s="78" t="s">
        <v>334</v>
      </c>
      <c r="C75" s="46"/>
      <c r="D75" s="16"/>
      <c r="E75" s="16"/>
      <c r="F75" s="31"/>
      <c r="G75" s="16"/>
      <c r="H75" s="16"/>
    </row>
    <row r="76" spans="1:8" s="90" customFormat="1" ht="12.75" x14ac:dyDescent="0.25">
      <c r="A76" s="17" t="s">
        <v>37</v>
      </c>
      <c r="B76" s="48" t="s">
        <v>286</v>
      </c>
      <c r="C76" s="130"/>
      <c r="D76" s="14" t="str">
        <f t="shared" ref="D76" si="18">IF(C76="","veuillez compléter le prix colonne C","")</f>
        <v>veuillez compléter le prix colonne C</v>
      </c>
      <c r="E76" s="16"/>
      <c r="F76" s="31"/>
      <c r="G76" s="16"/>
      <c r="H76" s="16"/>
    </row>
    <row r="77" spans="1:8" s="90" customFormat="1" ht="12.75" x14ac:dyDescent="0.25">
      <c r="A77" s="17" t="s">
        <v>38</v>
      </c>
      <c r="B77" s="48" t="s">
        <v>287</v>
      </c>
      <c r="C77" s="130"/>
      <c r="D77" s="14" t="str">
        <f t="shared" ref="D77:D85" si="19">IF(C77="","veuillez compléter le prix colonne C","")</f>
        <v>veuillez compléter le prix colonne C</v>
      </c>
      <c r="E77" s="16"/>
      <c r="F77" s="31"/>
      <c r="G77" s="16"/>
      <c r="H77" s="16"/>
    </row>
    <row r="78" spans="1:8" s="90" customFormat="1" ht="12.75" x14ac:dyDescent="0.25">
      <c r="A78" s="17" t="s">
        <v>39</v>
      </c>
      <c r="B78" s="48" t="s">
        <v>288</v>
      </c>
      <c r="C78" s="130"/>
      <c r="D78" s="14" t="str">
        <f t="shared" si="19"/>
        <v>veuillez compléter le prix colonne C</v>
      </c>
      <c r="E78" s="16"/>
      <c r="F78" s="31"/>
      <c r="G78" s="16"/>
      <c r="H78" s="16"/>
    </row>
    <row r="79" spans="1:8" s="90" customFormat="1" ht="12.75" x14ac:dyDescent="0.25">
      <c r="A79" s="17" t="s">
        <v>40</v>
      </c>
      <c r="B79" s="48" t="s">
        <v>289</v>
      </c>
      <c r="C79" s="130"/>
      <c r="D79" s="14" t="str">
        <f t="shared" si="19"/>
        <v>veuillez compléter le prix colonne C</v>
      </c>
      <c r="E79" s="16"/>
      <c r="F79" s="31"/>
      <c r="G79" s="16"/>
      <c r="H79" s="16"/>
    </row>
    <row r="80" spans="1:8" s="90" customFormat="1" ht="12.75" x14ac:dyDescent="0.25">
      <c r="A80" s="17" t="s">
        <v>41</v>
      </c>
      <c r="B80" s="48" t="s">
        <v>290</v>
      </c>
      <c r="C80" s="130"/>
      <c r="D80" s="14" t="str">
        <f t="shared" si="19"/>
        <v>veuillez compléter le prix colonne C</v>
      </c>
      <c r="E80" s="16"/>
      <c r="F80" s="31"/>
      <c r="G80" s="16"/>
      <c r="H80" s="16"/>
    </row>
    <row r="81" spans="1:8" s="90" customFormat="1" ht="12.75" x14ac:dyDescent="0.25">
      <c r="A81" s="17" t="s">
        <v>42</v>
      </c>
      <c r="B81" s="48" t="s">
        <v>451</v>
      </c>
      <c r="C81" s="130"/>
      <c r="D81" s="14" t="str">
        <f t="shared" si="19"/>
        <v>veuillez compléter le prix colonne C</v>
      </c>
      <c r="E81" s="16"/>
      <c r="F81" s="31"/>
      <c r="G81" s="16"/>
      <c r="H81" s="16"/>
    </row>
    <row r="82" spans="1:8" s="90" customFormat="1" ht="12.75" x14ac:dyDescent="0.25">
      <c r="A82" s="79"/>
      <c r="B82" s="78" t="s">
        <v>336</v>
      </c>
      <c r="C82" s="46"/>
      <c r="D82" s="16"/>
      <c r="E82" s="16"/>
      <c r="F82" s="31"/>
      <c r="G82" s="16"/>
      <c r="H82" s="16"/>
    </row>
    <row r="83" spans="1:8" s="90" customFormat="1" ht="12.75" x14ac:dyDescent="0.25">
      <c r="A83" s="17" t="s">
        <v>43</v>
      </c>
      <c r="B83" s="48" t="s">
        <v>304</v>
      </c>
      <c r="C83" s="130"/>
      <c r="D83" s="14" t="str">
        <f t="shared" si="19"/>
        <v>veuillez compléter le prix colonne C</v>
      </c>
      <c r="E83" s="16"/>
      <c r="F83" s="31"/>
      <c r="G83" s="16"/>
      <c r="H83" s="16"/>
    </row>
    <row r="84" spans="1:8" s="90" customFormat="1" ht="12.75" x14ac:dyDescent="0.25">
      <c r="A84" s="79"/>
      <c r="B84" s="78" t="s">
        <v>337</v>
      </c>
      <c r="C84" s="46"/>
      <c r="D84" s="16"/>
      <c r="E84" s="16"/>
      <c r="F84" s="31"/>
      <c r="G84" s="16"/>
      <c r="H84" s="16"/>
    </row>
    <row r="85" spans="1:8" s="90" customFormat="1" ht="12.75" x14ac:dyDescent="0.25">
      <c r="A85" s="83" t="s">
        <v>44</v>
      </c>
      <c r="B85" s="84" t="s">
        <v>305</v>
      </c>
      <c r="C85" s="134"/>
      <c r="D85" s="14" t="str">
        <f t="shared" si="19"/>
        <v>veuillez compléter le prix colonne C</v>
      </c>
      <c r="E85" s="16"/>
      <c r="F85" s="31"/>
      <c r="G85" s="16"/>
      <c r="H85" s="16"/>
    </row>
    <row r="86" spans="1:8" s="69" customFormat="1" ht="15.75" x14ac:dyDescent="0.25">
      <c r="A86" s="63"/>
      <c r="B86" s="64" t="s">
        <v>181</v>
      </c>
      <c r="C86" s="85">
        <f>SUM(C63,C65:C69,C70,C74,C76:C80,C81,C83,C85)</f>
        <v>0</v>
      </c>
      <c r="D86" s="66"/>
      <c r="E86" s="66"/>
      <c r="F86" s="67"/>
      <c r="G86" s="68"/>
      <c r="H86" s="68"/>
    </row>
    <row r="87" spans="1:8" s="68" customFormat="1" ht="15.75" x14ac:dyDescent="0.25">
      <c r="A87" s="70"/>
      <c r="B87" s="71"/>
      <c r="C87" s="72"/>
      <c r="D87" s="66"/>
      <c r="E87" s="66"/>
      <c r="F87" s="67"/>
    </row>
    <row r="88" spans="1:8" ht="32.25" customHeight="1" x14ac:dyDescent="0.25">
      <c r="A88" s="74"/>
      <c r="B88" s="37" t="s">
        <v>182</v>
      </c>
      <c r="C88" s="38"/>
      <c r="F88" s="32"/>
      <c r="G88" s="33"/>
      <c r="H88" s="33"/>
    </row>
    <row r="89" spans="1:8" ht="25.5" x14ac:dyDescent="0.25">
      <c r="A89" s="86" t="s">
        <v>6</v>
      </c>
      <c r="B89" s="87" t="s">
        <v>7</v>
      </c>
      <c r="C89" s="88" t="s">
        <v>208</v>
      </c>
      <c r="F89" s="32"/>
      <c r="G89" s="33"/>
      <c r="H89" s="33"/>
    </row>
    <row r="90" spans="1:8" s="90" customFormat="1" ht="12.75" x14ac:dyDescent="0.25">
      <c r="A90" s="81"/>
      <c r="B90" s="97" t="s">
        <v>338</v>
      </c>
      <c r="C90" s="98"/>
      <c r="D90" s="16"/>
      <c r="E90" s="16"/>
      <c r="F90" s="31"/>
      <c r="G90" s="16"/>
      <c r="H90" s="16"/>
    </row>
    <row r="91" spans="1:8" s="90" customFormat="1" ht="12.75" x14ac:dyDescent="0.25">
      <c r="A91" s="79"/>
      <c r="B91" s="78" t="s">
        <v>339</v>
      </c>
      <c r="C91" s="89"/>
      <c r="D91" s="16"/>
      <c r="E91" s="16"/>
      <c r="F91" s="31"/>
      <c r="G91" s="16"/>
      <c r="H91" s="16"/>
    </row>
    <row r="92" spans="1:8" s="16" customFormat="1" ht="12.75" x14ac:dyDescent="0.25">
      <c r="A92" s="17" t="s">
        <v>45</v>
      </c>
      <c r="B92" s="48" t="s">
        <v>59</v>
      </c>
      <c r="C92" s="132"/>
      <c r="D92" s="14" t="str">
        <f t="shared" ref="D92" si="20">IF(C92="","veuillez compléter le prix colonne C","")</f>
        <v>veuillez compléter le prix colonne C</v>
      </c>
      <c r="F92" s="31"/>
    </row>
    <row r="93" spans="1:8" s="16" customFormat="1" ht="12.75" x14ac:dyDescent="0.25">
      <c r="A93" s="79"/>
      <c r="B93" s="78" t="s">
        <v>340</v>
      </c>
      <c r="C93" s="89"/>
      <c r="F93" s="31"/>
    </row>
    <row r="94" spans="1:8" s="16" customFormat="1" ht="12.75" x14ac:dyDescent="0.25">
      <c r="A94" s="17" t="s">
        <v>46</v>
      </c>
      <c r="B94" s="48" t="s">
        <v>64</v>
      </c>
      <c r="C94" s="132"/>
      <c r="D94" s="14" t="str">
        <f t="shared" ref="D94" si="21">IF(C94="","veuillez compléter le prix colonne C","")</f>
        <v>veuillez compléter le prix colonne C</v>
      </c>
      <c r="F94" s="31"/>
    </row>
    <row r="95" spans="1:8" s="69" customFormat="1" ht="15.75" x14ac:dyDescent="0.25">
      <c r="A95" s="63"/>
      <c r="B95" s="64" t="s">
        <v>183</v>
      </c>
      <c r="C95" s="91">
        <f>SUM(C92,C94)</f>
        <v>0</v>
      </c>
      <c r="D95" s="66"/>
      <c r="E95" s="66"/>
      <c r="F95" s="67"/>
      <c r="G95" s="68"/>
      <c r="H95" s="68"/>
    </row>
    <row r="96" spans="1:8" s="68" customFormat="1" ht="15.75" x14ac:dyDescent="0.25">
      <c r="A96" s="70"/>
      <c r="B96" s="71"/>
      <c r="C96" s="72"/>
      <c r="D96" s="66"/>
      <c r="E96" s="66"/>
      <c r="F96" s="67"/>
    </row>
    <row r="97" spans="1:8" ht="32.25" customHeight="1" x14ac:dyDescent="0.25">
      <c r="A97" s="74"/>
      <c r="B97" s="37" t="s">
        <v>184</v>
      </c>
      <c r="C97" s="38"/>
      <c r="F97" s="32"/>
      <c r="G97" s="33"/>
      <c r="H97" s="33"/>
    </row>
    <row r="98" spans="1:8" ht="25.5" x14ac:dyDescent="0.25">
      <c r="A98" s="86" t="s">
        <v>6</v>
      </c>
      <c r="B98" s="87" t="s">
        <v>7</v>
      </c>
      <c r="C98" s="88" t="s">
        <v>208</v>
      </c>
      <c r="F98" s="32"/>
      <c r="G98" s="33"/>
      <c r="H98" s="33"/>
    </row>
    <row r="99" spans="1:8" x14ac:dyDescent="0.25">
      <c r="A99" s="81"/>
      <c r="B99" s="97" t="s">
        <v>341</v>
      </c>
      <c r="C99" s="98"/>
      <c r="F99" s="32"/>
      <c r="G99" s="33"/>
      <c r="H99" s="33"/>
    </row>
    <row r="100" spans="1:8" x14ac:dyDescent="0.25">
      <c r="A100" s="79"/>
      <c r="B100" s="99" t="s">
        <v>342</v>
      </c>
      <c r="C100" s="89"/>
      <c r="D100" s="47"/>
      <c r="F100" s="32"/>
      <c r="G100" s="33"/>
      <c r="H100" s="33"/>
    </row>
    <row r="101" spans="1:8" s="33" customFormat="1" x14ac:dyDescent="0.25">
      <c r="A101" s="17" t="s">
        <v>47</v>
      </c>
      <c r="B101" s="48" t="s">
        <v>234</v>
      </c>
      <c r="C101" s="132"/>
      <c r="D101" s="14" t="str">
        <f t="shared" ref="D101" si="22">IF(C101="","veuillez compléter le prix colonne C","")</f>
        <v>veuillez compléter le prix colonne C</v>
      </c>
      <c r="F101" s="32"/>
    </row>
    <row r="102" spans="1:8" x14ac:dyDescent="0.25">
      <c r="A102" s="79"/>
      <c r="B102" s="99" t="s">
        <v>345</v>
      </c>
      <c r="C102" s="89"/>
      <c r="F102" s="32"/>
      <c r="G102" s="33"/>
      <c r="H102" s="33"/>
    </row>
    <row r="103" spans="1:8" s="101" customFormat="1" x14ac:dyDescent="0.25">
      <c r="A103" s="83" t="s">
        <v>49</v>
      </c>
      <c r="B103" s="100" t="s">
        <v>70</v>
      </c>
      <c r="C103" s="133"/>
      <c r="D103" s="14" t="str">
        <f t="shared" ref="D103" si="23">IF(C103="","veuillez compléter le prix colonne C","")</f>
        <v>veuillez compléter le prix colonne C</v>
      </c>
      <c r="E103" s="33"/>
      <c r="F103" s="32"/>
      <c r="G103" s="33"/>
      <c r="H103" s="33"/>
    </row>
    <row r="104" spans="1:8" s="69" customFormat="1" ht="15.75" x14ac:dyDescent="0.25">
      <c r="A104" s="63"/>
      <c r="B104" s="64" t="s">
        <v>185</v>
      </c>
      <c r="C104" s="85">
        <f>SUM(C101,C103)</f>
        <v>0</v>
      </c>
      <c r="D104" s="66"/>
      <c r="E104" s="66"/>
      <c r="F104" s="67"/>
      <c r="G104" s="68"/>
      <c r="H104" s="68"/>
    </row>
    <row r="105" spans="1:8" s="68" customFormat="1" ht="15.75" x14ac:dyDescent="0.25">
      <c r="A105" s="70"/>
      <c r="B105" s="71"/>
      <c r="C105" s="72"/>
      <c r="D105" s="66"/>
      <c r="E105" s="66"/>
      <c r="F105" s="67"/>
    </row>
    <row r="106" spans="1:8" ht="32.25" customHeight="1" x14ac:dyDescent="0.25">
      <c r="A106" s="74"/>
      <c r="B106" s="37" t="s">
        <v>187</v>
      </c>
      <c r="C106" s="38"/>
      <c r="F106" s="32"/>
      <c r="G106" s="33"/>
      <c r="H106" s="33"/>
    </row>
    <row r="107" spans="1:8" ht="25.5" x14ac:dyDescent="0.25">
      <c r="A107" s="86" t="s">
        <v>6</v>
      </c>
      <c r="B107" s="87" t="s">
        <v>7</v>
      </c>
      <c r="C107" s="88" t="s">
        <v>208</v>
      </c>
      <c r="F107" s="32"/>
      <c r="G107" s="33"/>
      <c r="H107" s="33"/>
    </row>
    <row r="108" spans="1:8" x14ac:dyDescent="0.25">
      <c r="A108" s="81"/>
      <c r="B108" s="102" t="s">
        <v>346</v>
      </c>
      <c r="C108" s="82"/>
      <c r="F108" s="32"/>
      <c r="G108" s="33"/>
      <c r="H108" s="33"/>
    </row>
    <row r="109" spans="1:8" s="90" customFormat="1" ht="12.75" x14ac:dyDescent="0.25">
      <c r="A109" s="79"/>
      <c r="B109" s="78" t="s">
        <v>347</v>
      </c>
      <c r="C109" s="46"/>
      <c r="D109" s="16"/>
      <c r="E109" s="16"/>
      <c r="F109" s="31"/>
      <c r="G109" s="16"/>
      <c r="H109" s="16"/>
    </row>
    <row r="110" spans="1:8" s="90" customFormat="1" ht="12.75" x14ac:dyDescent="0.25">
      <c r="A110" s="17" t="s">
        <v>50</v>
      </c>
      <c r="B110" s="48" t="s">
        <v>73</v>
      </c>
      <c r="C110" s="28"/>
      <c r="D110" s="14" t="str">
        <f t="shared" ref="D110" si="24">IF(C110="","veuillez compléter le prix colonne C","")</f>
        <v>veuillez compléter le prix colonne C</v>
      </c>
      <c r="E110" s="16"/>
      <c r="F110" s="31"/>
      <c r="G110" s="16"/>
      <c r="H110" s="16"/>
    </row>
    <row r="111" spans="1:8" s="90" customFormat="1" ht="12.75" x14ac:dyDescent="0.25">
      <c r="A111" s="79"/>
      <c r="B111" s="78" t="s">
        <v>348</v>
      </c>
      <c r="C111" s="46"/>
      <c r="D111" s="16"/>
      <c r="E111" s="16"/>
      <c r="F111" s="31"/>
      <c r="G111" s="16"/>
      <c r="H111" s="16"/>
    </row>
    <row r="112" spans="1:8" s="90" customFormat="1" ht="12.75" x14ac:dyDescent="0.25">
      <c r="A112" s="79"/>
      <c r="B112" s="78" t="s">
        <v>349</v>
      </c>
      <c r="C112" s="46"/>
      <c r="D112" s="16"/>
      <c r="E112" s="16"/>
      <c r="F112" s="31"/>
      <c r="G112" s="16"/>
      <c r="H112" s="16"/>
    </row>
    <row r="113" spans="1:8" s="90" customFormat="1" ht="12.75" x14ac:dyDescent="0.25">
      <c r="A113" s="17" t="s">
        <v>51</v>
      </c>
      <c r="B113" s="48" t="s">
        <v>75</v>
      </c>
      <c r="C113" s="28"/>
      <c r="D113" s="14" t="str">
        <f t="shared" ref="D113" si="25">IF(C113="","veuillez compléter le prix colonne C","")</f>
        <v>veuillez compléter le prix colonne C</v>
      </c>
      <c r="E113" s="16"/>
      <c r="F113" s="31"/>
      <c r="G113" s="16"/>
      <c r="H113" s="16"/>
    </row>
    <row r="114" spans="1:8" s="90" customFormat="1" ht="12.75" x14ac:dyDescent="0.25">
      <c r="A114" s="79"/>
      <c r="B114" s="78" t="s">
        <v>350</v>
      </c>
      <c r="C114" s="46"/>
      <c r="D114" s="16"/>
      <c r="E114" s="16"/>
      <c r="F114" s="31"/>
      <c r="G114" s="16"/>
      <c r="H114" s="16"/>
    </row>
    <row r="115" spans="1:8" s="90" customFormat="1" ht="12.75" x14ac:dyDescent="0.25">
      <c r="A115" s="83" t="s">
        <v>52</v>
      </c>
      <c r="B115" s="84" t="s">
        <v>78</v>
      </c>
      <c r="C115" s="131"/>
      <c r="D115" s="14" t="str">
        <f t="shared" ref="D115" si="26">IF(C115="","veuillez compléter le prix colonne C","")</f>
        <v>veuillez compléter le prix colonne C</v>
      </c>
      <c r="E115" s="16"/>
      <c r="F115" s="31"/>
      <c r="G115" s="16"/>
      <c r="H115" s="16"/>
    </row>
    <row r="116" spans="1:8" s="69" customFormat="1" ht="15.75" x14ac:dyDescent="0.25">
      <c r="A116" s="63"/>
      <c r="B116" s="64" t="s">
        <v>186</v>
      </c>
      <c r="C116" s="85">
        <f>SUM(C110,C113,C115)</f>
        <v>0</v>
      </c>
      <c r="D116" s="66"/>
      <c r="E116" s="66"/>
      <c r="F116" s="67"/>
      <c r="G116" s="68"/>
      <c r="H116" s="68"/>
    </row>
    <row r="117" spans="1:8" s="68" customFormat="1" ht="15.75" x14ac:dyDescent="0.25">
      <c r="A117" s="70"/>
      <c r="B117" s="71"/>
      <c r="C117" s="72"/>
      <c r="D117" s="66"/>
      <c r="E117" s="66"/>
      <c r="F117" s="67"/>
    </row>
    <row r="118" spans="1:8" ht="77.25" customHeight="1" x14ac:dyDescent="0.25">
      <c r="A118" s="103"/>
      <c r="B118" s="93" t="s">
        <v>249</v>
      </c>
      <c r="C118" s="38"/>
      <c r="F118" s="32"/>
      <c r="G118" s="33"/>
      <c r="H118" s="33"/>
    </row>
    <row r="119" spans="1:8" ht="25.5" x14ac:dyDescent="0.25">
      <c r="A119" s="86" t="s">
        <v>6</v>
      </c>
      <c r="B119" s="87" t="s">
        <v>7</v>
      </c>
      <c r="C119" s="88" t="s">
        <v>208</v>
      </c>
      <c r="F119" s="32"/>
      <c r="G119" s="33"/>
      <c r="H119" s="33"/>
    </row>
    <row r="120" spans="1:8" s="90" customFormat="1" ht="20.25" customHeight="1" x14ac:dyDescent="0.25">
      <c r="A120" s="81"/>
      <c r="B120" s="104" t="s">
        <v>351</v>
      </c>
      <c r="C120" s="98"/>
      <c r="D120" s="16"/>
      <c r="E120" s="16"/>
      <c r="F120" s="31"/>
      <c r="G120" s="16"/>
      <c r="H120" s="16"/>
    </row>
    <row r="121" spans="1:8" s="90" customFormat="1" ht="12.75" x14ac:dyDescent="0.25">
      <c r="A121" s="81"/>
      <c r="B121" s="76" t="s">
        <v>352</v>
      </c>
      <c r="C121" s="98"/>
      <c r="D121" s="16"/>
      <c r="E121" s="16"/>
      <c r="F121" s="31"/>
      <c r="G121" s="16"/>
      <c r="H121" s="16"/>
    </row>
    <row r="122" spans="1:8" s="90" customFormat="1" ht="12.75" x14ac:dyDescent="0.25">
      <c r="A122" s="79"/>
      <c r="B122" s="105" t="s">
        <v>353</v>
      </c>
      <c r="C122" s="89"/>
      <c r="D122" s="16"/>
      <c r="E122" s="16"/>
      <c r="F122" s="31"/>
      <c r="G122" s="16"/>
      <c r="H122" s="16"/>
    </row>
    <row r="123" spans="1:8" s="90" customFormat="1" ht="12.75" x14ac:dyDescent="0.25">
      <c r="A123" s="17" t="s">
        <v>53</v>
      </c>
      <c r="B123" s="106" t="s">
        <v>250</v>
      </c>
      <c r="C123" s="132"/>
      <c r="D123" s="14" t="str">
        <f t="shared" ref="D123" si="27">IF(C123="","veuillez compléter le prix colonne C","")</f>
        <v>veuillez compléter le prix colonne C</v>
      </c>
      <c r="E123" s="16"/>
      <c r="F123" s="31"/>
      <c r="G123" s="16"/>
      <c r="H123" s="16"/>
    </row>
    <row r="124" spans="1:8" s="90" customFormat="1" ht="12.75" x14ac:dyDescent="0.25">
      <c r="A124" s="79"/>
      <c r="B124" s="105" t="s">
        <v>354</v>
      </c>
      <c r="C124" s="89"/>
      <c r="D124" s="16"/>
      <c r="E124" s="16"/>
      <c r="F124" s="31"/>
      <c r="G124" s="16"/>
      <c r="H124" s="16"/>
    </row>
    <row r="125" spans="1:8" s="16" customFormat="1" ht="12.75" x14ac:dyDescent="0.25">
      <c r="A125" s="17" t="s">
        <v>54</v>
      </c>
      <c r="B125" s="48" t="s">
        <v>251</v>
      </c>
      <c r="C125" s="132"/>
      <c r="D125" s="14" t="str">
        <f t="shared" ref="D125" si="28">IF(C125="","veuillez compléter le prix colonne C","")</f>
        <v>veuillez compléter le prix colonne C</v>
      </c>
      <c r="F125" s="31"/>
    </row>
    <row r="126" spans="1:8" s="90" customFormat="1" ht="12.75" x14ac:dyDescent="0.25">
      <c r="A126" s="79"/>
      <c r="B126" s="105" t="s">
        <v>355</v>
      </c>
      <c r="C126" s="89"/>
      <c r="D126" s="16"/>
      <c r="E126" s="16"/>
      <c r="F126" s="31"/>
      <c r="G126" s="16"/>
      <c r="H126" s="16"/>
    </row>
    <row r="127" spans="1:8" s="16" customFormat="1" ht="12.75" x14ac:dyDescent="0.25">
      <c r="A127" s="17" t="s">
        <v>55</v>
      </c>
      <c r="B127" s="48" t="s">
        <v>252</v>
      </c>
      <c r="C127" s="132"/>
      <c r="D127" s="14" t="str">
        <f t="shared" ref="D127" si="29">IF(C127="","veuillez compléter le prix colonne C","")</f>
        <v>veuillez compléter le prix colonne C</v>
      </c>
      <c r="F127" s="31"/>
    </row>
    <row r="128" spans="1:8" s="90" customFormat="1" ht="12.75" x14ac:dyDescent="0.25">
      <c r="A128" s="81"/>
      <c r="B128" s="76" t="s">
        <v>356</v>
      </c>
      <c r="C128" s="98"/>
      <c r="D128" s="16"/>
      <c r="E128" s="16"/>
      <c r="F128" s="31"/>
      <c r="G128" s="16"/>
      <c r="H128" s="16"/>
    </row>
    <row r="129" spans="1:8" s="90" customFormat="1" ht="12.75" x14ac:dyDescent="0.25">
      <c r="A129" s="79"/>
      <c r="B129" s="105" t="s">
        <v>357</v>
      </c>
      <c r="C129" s="89"/>
      <c r="D129" s="16"/>
      <c r="E129" s="16"/>
      <c r="F129" s="31"/>
      <c r="G129" s="16"/>
      <c r="H129" s="16"/>
    </row>
    <row r="130" spans="1:8" s="90" customFormat="1" ht="12.75" x14ac:dyDescent="0.25">
      <c r="A130" s="17" t="s">
        <v>56</v>
      </c>
      <c r="B130" s="106" t="s">
        <v>87</v>
      </c>
      <c r="C130" s="132"/>
      <c r="D130" s="14" t="str">
        <f t="shared" ref="D130" si="30">IF(C130="","veuillez compléter le prix colonne C","")</f>
        <v>veuillez compléter le prix colonne C</v>
      </c>
      <c r="E130" s="16"/>
      <c r="F130" s="31"/>
      <c r="G130" s="16"/>
      <c r="H130" s="16"/>
    </row>
    <row r="131" spans="1:8" s="90" customFormat="1" ht="12.75" x14ac:dyDescent="0.25">
      <c r="A131" s="79"/>
      <c r="B131" s="105" t="s">
        <v>358</v>
      </c>
      <c r="C131" s="89"/>
      <c r="D131" s="16"/>
      <c r="E131" s="16"/>
      <c r="F131" s="31"/>
      <c r="G131" s="16"/>
      <c r="H131" s="16"/>
    </row>
    <row r="132" spans="1:8" s="16" customFormat="1" ht="12.75" x14ac:dyDescent="0.25">
      <c r="A132" s="17" t="s">
        <v>57</v>
      </c>
      <c r="B132" s="48" t="s">
        <v>89</v>
      </c>
      <c r="C132" s="132"/>
      <c r="D132" s="14" t="str">
        <f t="shared" ref="D132" si="31">IF(C132="","veuillez compléter le prix colonne C","")</f>
        <v>veuillez compléter le prix colonne C</v>
      </c>
      <c r="F132" s="31"/>
    </row>
    <row r="133" spans="1:8" s="90" customFormat="1" ht="12.75" x14ac:dyDescent="0.25">
      <c r="A133" s="79"/>
      <c r="B133" s="105" t="s">
        <v>359</v>
      </c>
      <c r="C133" s="89"/>
      <c r="D133" s="16"/>
      <c r="E133" s="16"/>
      <c r="F133" s="31"/>
      <c r="G133" s="16"/>
      <c r="H133" s="16"/>
    </row>
    <row r="134" spans="1:8" s="16" customFormat="1" ht="12.75" x14ac:dyDescent="0.25">
      <c r="A134" s="17" t="s">
        <v>58</v>
      </c>
      <c r="B134" s="48" t="s">
        <v>92</v>
      </c>
      <c r="C134" s="132"/>
      <c r="D134" s="14" t="str">
        <f t="shared" ref="D134" si="32">IF(C134="","veuillez compléter le prix colonne C","")</f>
        <v>veuillez compléter le prix colonne C</v>
      </c>
      <c r="F134" s="31"/>
    </row>
    <row r="135" spans="1:8" s="90" customFormat="1" ht="12.75" x14ac:dyDescent="0.25">
      <c r="A135" s="81"/>
      <c r="B135" s="76" t="s">
        <v>360</v>
      </c>
      <c r="C135" s="98"/>
      <c r="D135" s="16"/>
      <c r="E135" s="16"/>
      <c r="F135" s="31"/>
      <c r="G135" s="16"/>
      <c r="H135" s="16"/>
    </row>
    <row r="136" spans="1:8" s="90" customFormat="1" ht="12.75" x14ac:dyDescent="0.25">
      <c r="A136" s="79"/>
      <c r="B136" s="105" t="s">
        <v>361</v>
      </c>
      <c r="C136" s="89"/>
      <c r="D136" s="16"/>
      <c r="E136" s="16"/>
      <c r="F136" s="31"/>
      <c r="G136" s="16"/>
      <c r="H136" s="16"/>
    </row>
    <row r="137" spans="1:8" s="90" customFormat="1" ht="12.75" x14ac:dyDescent="0.25">
      <c r="A137" s="17" t="s">
        <v>60</v>
      </c>
      <c r="B137" s="106" t="s">
        <v>95</v>
      </c>
      <c r="C137" s="132"/>
      <c r="D137" s="14" t="str">
        <f t="shared" ref="D137" si="33">IF(C137="","veuillez compléter le prix colonne C","")</f>
        <v>veuillez compléter le prix colonne C</v>
      </c>
      <c r="E137" s="16"/>
      <c r="F137" s="31"/>
      <c r="G137" s="16"/>
      <c r="H137" s="16"/>
    </row>
    <row r="138" spans="1:8" s="90" customFormat="1" ht="12.75" x14ac:dyDescent="0.25">
      <c r="A138" s="79"/>
      <c r="B138" s="105" t="s">
        <v>363</v>
      </c>
      <c r="C138" s="89"/>
      <c r="D138" s="16"/>
      <c r="E138" s="16"/>
      <c r="F138" s="31"/>
      <c r="G138" s="16"/>
      <c r="H138" s="16"/>
    </row>
    <row r="139" spans="1:8" s="16" customFormat="1" ht="12.75" x14ac:dyDescent="0.25">
      <c r="A139" s="17" t="s">
        <v>61</v>
      </c>
      <c r="B139" s="48" t="s">
        <v>97</v>
      </c>
      <c r="C139" s="132"/>
      <c r="D139" s="14" t="str">
        <f t="shared" ref="D139" si="34">IF(C139="","veuillez compléter le prix colonne C","")</f>
        <v>veuillez compléter le prix colonne C</v>
      </c>
      <c r="F139" s="31"/>
    </row>
    <row r="140" spans="1:8" s="90" customFormat="1" ht="12.75" x14ac:dyDescent="0.25">
      <c r="A140" s="79"/>
      <c r="B140" s="105" t="s">
        <v>364</v>
      </c>
      <c r="C140" s="89"/>
      <c r="D140" s="16"/>
      <c r="E140" s="16"/>
      <c r="F140" s="31"/>
      <c r="G140" s="16"/>
      <c r="H140" s="16"/>
    </row>
    <row r="141" spans="1:8" s="16" customFormat="1" ht="12.75" x14ac:dyDescent="0.25">
      <c r="A141" s="17" t="s">
        <v>62</v>
      </c>
      <c r="B141" s="48" t="s">
        <v>100</v>
      </c>
      <c r="C141" s="132"/>
      <c r="D141" s="14" t="str">
        <f t="shared" ref="D141" si="35">IF(C141="","veuillez compléter le prix colonne C","")</f>
        <v>veuillez compléter le prix colonne C</v>
      </c>
      <c r="F141" s="31"/>
    </row>
    <row r="142" spans="1:8" s="90" customFormat="1" ht="12.75" x14ac:dyDescent="0.25">
      <c r="A142" s="81"/>
      <c r="B142" s="76" t="s">
        <v>362</v>
      </c>
      <c r="C142" s="98"/>
      <c r="D142" s="16"/>
      <c r="E142" s="16"/>
      <c r="F142" s="31"/>
      <c r="G142" s="16"/>
      <c r="H142" s="16"/>
    </row>
    <row r="143" spans="1:8" s="90" customFormat="1" ht="12.75" x14ac:dyDescent="0.25">
      <c r="A143" s="79"/>
      <c r="B143" s="105" t="s">
        <v>365</v>
      </c>
      <c r="C143" s="89"/>
      <c r="D143" s="16"/>
      <c r="E143" s="16"/>
      <c r="F143" s="31"/>
      <c r="G143" s="16"/>
      <c r="H143" s="16"/>
    </row>
    <row r="144" spans="1:8" s="16" customFormat="1" ht="12.75" x14ac:dyDescent="0.25">
      <c r="A144" s="17" t="s">
        <v>63</v>
      </c>
      <c r="B144" s="48" t="s">
        <v>253</v>
      </c>
      <c r="C144" s="132"/>
      <c r="D144" s="14" t="str">
        <f t="shared" ref="D144" si="36">IF(C144="","veuillez compléter le prix colonne C","")</f>
        <v>veuillez compléter le prix colonne C</v>
      </c>
      <c r="F144" s="31"/>
    </row>
    <row r="145" spans="1:10" s="90" customFormat="1" ht="12.75" x14ac:dyDescent="0.25">
      <c r="A145" s="79"/>
      <c r="B145" s="105" t="s">
        <v>366</v>
      </c>
      <c r="C145" s="89"/>
      <c r="D145" s="16"/>
      <c r="E145" s="16"/>
      <c r="F145" s="31"/>
      <c r="G145" s="16"/>
      <c r="H145" s="16"/>
    </row>
    <row r="146" spans="1:10" s="16" customFormat="1" ht="12.75" x14ac:dyDescent="0.25">
      <c r="A146" s="17" t="s">
        <v>65</v>
      </c>
      <c r="B146" s="48" t="s">
        <v>254</v>
      </c>
      <c r="C146" s="132"/>
      <c r="D146" s="14" t="str">
        <f t="shared" ref="D146" si="37">IF(C146="","veuillez compléter le prix colonne C","")</f>
        <v>veuillez compléter le prix colonne C</v>
      </c>
      <c r="F146" s="31"/>
    </row>
    <row r="147" spans="1:10" s="90" customFormat="1" ht="12.75" x14ac:dyDescent="0.25">
      <c r="A147" s="81"/>
      <c r="B147" s="76" t="s">
        <v>367</v>
      </c>
      <c r="C147" s="98"/>
      <c r="D147" s="16"/>
      <c r="E147" s="16"/>
      <c r="F147" s="31"/>
      <c r="G147" s="16"/>
      <c r="H147" s="16"/>
    </row>
    <row r="148" spans="1:10" s="90" customFormat="1" ht="12.75" x14ac:dyDescent="0.25">
      <c r="A148" s="79"/>
      <c r="B148" s="105" t="s">
        <v>368</v>
      </c>
      <c r="C148" s="89"/>
      <c r="D148" s="16"/>
      <c r="E148" s="16"/>
      <c r="F148" s="31"/>
      <c r="G148" s="16"/>
      <c r="H148" s="16"/>
    </row>
    <row r="149" spans="1:10" s="16" customFormat="1" ht="12.75" x14ac:dyDescent="0.25">
      <c r="A149" s="17" t="s">
        <v>66</v>
      </c>
      <c r="B149" s="48" t="s">
        <v>110</v>
      </c>
      <c r="C149" s="132"/>
      <c r="D149" s="14" t="str">
        <f t="shared" ref="D149" si="38">IF(C149="","veuillez compléter le prix colonne C","")</f>
        <v>veuillez compléter le prix colonne C</v>
      </c>
      <c r="F149" s="31"/>
    </row>
    <row r="150" spans="1:10" s="90" customFormat="1" ht="12.75" x14ac:dyDescent="0.25">
      <c r="A150" s="79"/>
      <c r="B150" s="105" t="s">
        <v>369</v>
      </c>
      <c r="C150" s="89"/>
      <c r="D150" s="16"/>
      <c r="E150" s="16"/>
      <c r="F150" s="31"/>
      <c r="G150" s="16"/>
      <c r="H150" s="16"/>
    </row>
    <row r="151" spans="1:10" s="16" customFormat="1" ht="12.75" x14ac:dyDescent="0.25">
      <c r="A151" s="17" t="s">
        <v>67</v>
      </c>
      <c r="B151" s="48" t="s">
        <v>112</v>
      </c>
      <c r="C151" s="132"/>
      <c r="D151" s="14" t="str">
        <f t="shared" ref="D151" si="39">IF(C151="","veuillez compléter le prix colonne C","")</f>
        <v>veuillez compléter le prix colonne C</v>
      </c>
      <c r="F151" s="31"/>
    </row>
    <row r="152" spans="1:10" s="69" customFormat="1" ht="15.75" x14ac:dyDescent="0.25">
      <c r="A152" s="63"/>
      <c r="B152" s="64" t="s">
        <v>190</v>
      </c>
      <c r="C152" s="85">
        <f>SUM(C123,C125,C127,C130,C132,C134,C137,C139,C141,C144,C146,C149,C151)</f>
        <v>0</v>
      </c>
      <c r="D152" s="66"/>
      <c r="E152" s="66"/>
      <c r="F152" s="67"/>
      <c r="G152" s="68"/>
      <c r="H152" s="68"/>
    </row>
    <row r="153" spans="1:10" ht="165.75" customHeight="1" x14ac:dyDescent="0.25">
      <c r="A153" s="103"/>
      <c r="B153" s="93" t="s">
        <v>285</v>
      </c>
      <c r="C153" s="38"/>
      <c r="F153" s="32"/>
      <c r="G153" s="33"/>
      <c r="H153" s="33"/>
      <c r="J153" s="107"/>
    </row>
    <row r="154" spans="1:10" ht="25.5" x14ac:dyDescent="0.25">
      <c r="A154" s="39" t="s">
        <v>6</v>
      </c>
      <c r="B154" s="40" t="s">
        <v>7</v>
      </c>
      <c r="C154" s="41" t="s">
        <v>208</v>
      </c>
      <c r="F154" s="32"/>
      <c r="G154" s="33"/>
      <c r="H154" s="33"/>
    </row>
    <row r="155" spans="1:10" s="90" customFormat="1" ht="20.25" customHeight="1" x14ac:dyDescent="0.25">
      <c r="A155" s="81"/>
      <c r="B155" s="76" t="s">
        <v>370</v>
      </c>
      <c r="C155" s="98"/>
      <c r="D155" s="16"/>
      <c r="E155" s="16"/>
      <c r="F155" s="31"/>
      <c r="G155" s="16"/>
      <c r="H155" s="16"/>
    </row>
    <row r="156" spans="1:10" s="90" customFormat="1" ht="12.75" x14ac:dyDescent="0.25">
      <c r="A156" s="81"/>
      <c r="B156" s="76" t="s">
        <v>371</v>
      </c>
      <c r="C156" s="98"/>
      <c r="D156" s="16"/>
      <c r="E156" s="16"/>
      <c r="F156" s="31"/>
      <c r="G156" s="16"/>
      <c r="H156" s="16"/>
    </row>
    <row r="157" spans="1:10" s="90" customFormat="1" ht="12.75" x14ac:dyDescent="0.25">
      <c r="A157" s="79"/>
      <c r="B157" s="105" t="s">
        <v>372</v>
      </c>
      <c r="C157" s="89"/>
      <c r="D157" s="16"/>
      <c r="E157" s="16"/>
      <c r="F157" s="31"/>
      <c r="G157" s="16"/>
      <c r="H157" s="16"/>
    </row>
    <row r="158" spans="1:10" s="90" customFormat="1" ht="12.75" x14ac:dyDescent="0.25">
      <c r="A158" s="79"/>
      <c r="B158" s="105" t="s">
        <v>373</v>
      </c>
      <c r="C158" s="89"/>
      <c r="D158" s="16"/>
      <c r="E158" s="16"/>
      <c r="F158" s="31"/>
      <c r="G158" s="16"/>
      <c r="H158" s="16"/>
    </row>
    <row r="159" spans="1:10" s="90" customFormat="1" ht="12.75" x14ac:dyDescent="0.25">
      <c r="A159" s="17" t="s">
        <v>68</v>
      </c>
      <c r="B159" s="108" t="s">
        <v>284</v>
      </c>
      <c r="C159" s="132"/>
      <c r="D159" s="14" t="str">
        <f t="shared" ref="D159" si="40">IF(C159="","veuillez compléter le prix colonne C","")</f>
        <v>veuillez compléter le prix colonne C</v>
      </c>
      <c r="E159" s="16"/>
      <c r="F159" s="31"/>
      <c r="G159" s="16"/>
      <c r="H159" s="16"/>
    </row>
    <row r="160" spans="1:10" s="90" customFormat="1" ht="12.75" x14ac:dyDescent="0.25">
      <c r="A160" s="79"/>
      <c r="B160" s="105" t="s">
        <v>374</v>
      </c>
      <c r="C160" s="89"/>
      <c r="D160" s="16"/>
      <c r="E160" s="16"/>
      <c r="F160" s="31"/>
      <c r="G160" s="16"/>
      <c r="H160" s="16"/>
    </row>
    <row r="161" spans="1:8" s="16" customFormat="1" ht="12.75" x14ac:dyDescent="0.25">
      <c r="A161" s="17" t="s">
        <v>69</v>
      </c>
      <c r="B161" s="108" t="s">
        <v>255</v>
      </c>
      <c r="C161" s="132"/>
      <c r="D161" s="14" t="str">
        <f t="shared" ref="D161" si="41">IF(C161="","veuillez compléter le prix colonne C","")</f>
        <v>veuillez compléter le prix colonne C</v>
      </c>
      <c r="F161" s="31"/>
    </row>
    <row r="162" spans="1:8" s="90" customFormat="1" ht="15" customHeight="1" x14ac:dyDescent="0.25">
      <c r="A162" s="79"/>
      <c r="B162" s="105" t="s">
        <v>375</v>
      </c>
      <c r="C162" s="89"/>
      <c r="D162" s="16"/>
      <c r="E162" s="16"/>
      <c r="F162" s="31"/>
      <c r="G162" s="16"/>
      <c r="H162" s="16"/>
    </row>
    <row r="163" spans="1:8" s="90" customFormat="1" ht="12.75" x14ac:dyDescent="0.25">
      <c r="A163" s="17" t="s">
        <v>71</v>
      </c>
      <c r="B163" s="108" t="s">
        <v>256</v>
      </c>
      <c r="C163" s="132"/>
      <c r="D163" s="14" t="str">
        <f t="shared" ref="D163:D170" si="42">IF(C163="","veuillez compléter le prix colonne C","")</f>
        <v>veuillez compléter le prix colonne C</v>
      </c>
      <c r="E163" s="16"/>
      <c r="F163" s="31"/>
      <c r="G163" s="16"/>
      <c r="H163" s="16"/>
    </row>
    <row r="164" spans="1:8" s="90" customFormat="1" ht="12.75" x14ac:dyDescent="0.25">
      <c r="A164" s="17" t="s">
        <v>72</v>
      </c>
      <c r="B164" s="108" t="s">
        <v>257</v>
      </c>
      <c r="C164" s="132"/>
      <c r="D164" s="14" t="str">
        <f t="shared" si="42"/>
        <v>veuillez compléter le prix colonne C</v>
      </c>
      <c r="E164" s="16"/>
      <c r="F164" s="31"/>
      <c r="G164" s="16"/>
      <c r="H164" s="16"/>
    </row>
    <row r="165" spans="1:8" s="90" customFormat="1" ht="12.75" x14ac:dyDescent="0.25">
      <c r="A165" s="17" t="s">
        <v>74</v>
      </c>
      <c r="B165" s="108" t="s">
        <v>258</v>
      </c>
      <c r="C165" s="132"/>
      <c r="D165" s="14" t="str">
        <f t="shared" si="42"/>
        <v>veuillez compléter le prix colonne C</v>
      </c>
      <c r="E165" s="16"/>
      <c r="F165" s="31"/>
      <c r="G165" s="16"/>
      <c r="H165" s="16"/>
    </row>
    <row r="166" spans="1:8" s="90" customFormat="1" ht="12.75" x14ac:dyDescent="0.25">
      <c r="A166" s="17" t="s">
        <v>76</v>
      </c>
      <c r="B166" s="108" t="s">
        <v>259</v>
      </c>
      <c r="C166" s="132"/>
      <c r="D166" s="14" t="str">
        <f t="shared" si="42"/>
        <v>veuillez compléter le prix colonne C</v>
      </c>
      <c r="E166" s="16"/>
      <c r="F166" s="31"/>
      <c r="G166" s="16"/>
      <c r="H166" s="16"/>
    </row>
    <row r="167" spans="1:8" s="90" customFormat="1" ht="12.75" x14ac:dyDescent="0.25">
      <c r="A167" s="17" t="s">
        <v>77</v>
      </c>
      <c r="B167" s="108" t="s">
        <v>260</v>
      </c>
      <c r="C167" s="132"/>
      <c r="D167" s="14" t="str">
        <f t="shared" si="42"/>
        <v>veuillez compléter le prix colonne C</v>
      </c>
      <c r="E167" s="16"/>
      <c r="F167" s="31"/>
      <c r="G167" s="16"/>
      <c r="H167" s="16"/>
    </row>
    <row r="168" spans="1:8" s="90" customFormat="1" ht="12.75" x14ac:dyDescent="0.25">
      <c r="A168" s="17" t="s">
        <v>79</v>
      </c>
      <c r="B168" s="108" t="s">
        <v>261</v>
      </c>
      <c r="C168" s="132"/>
      <c r="D168" s="14" t="str">
        <f t="shared" si="42"/>
        <v>veuillez compléter le prix colonne C</v>
      </c>
      <c r="E168" s="16"/>
      <c r="F168" s="31"/>
      <c r="G168" s="16"/>
      <c r="H168" s="16"/>
    </row>
    <row r="169" spans="1:8" s="90" customFormat="1" ht="12.75" x14ac:dyDescent="0.25">
      <c r="A169" s="17" t="s">
        <v>80</v>
      </c>
      <c r="B169" s="108" t="s">
        <v>262</v>
      </c>
      <c r="C169" s="132"/>
      <c r="D169" s="14" t="str">
        <f t="shared" si="42"/>
        <v>veuillez compléter le prix colonne C</v>
      </c>
      <c r="E169" s="16"/>
      <c r="F169" s="31"/>
      <c r="G169" s="16"/>
      <c r="H169" s="16"/>
    </row>
    <row r="170" spans="1:8" s="90" customFormat="1" ht="12.75" x14ac:dyDescent="0.25">
      <c r="A170" s="17" t="s">
        <v>81</v>
      </c>
      <c r="B170" s="108" t="s">
        <v>430</v>
      </c>
      <c r="C170" s="132"/>
      <c r="D170" s="14" t="str">
        <f t="shared" si="42"/>
        <v>veuillez compléter le prix colonne C</v>
      </c>
      <c r="E170" s="16"/>
      <c r="F170" s="31"/>
      <c r="G170" s="16"/>
      <c r="H170" s="16"/>
    </row>
    <row r="171" spans="1:8" s="90" customFormat="1" ht="12.75" x14ac:dyDescent="0.25">
      <c r="A171" s="81"/>
      <c r="B171" s="76" t="s">
        <v>376</v>
      </c>
      <c r="C171" s="98"/>
      <c r="D171" s="16"/>
      <c r="E171" s="16"/>
      <c r="F171" s="31"/>
      <c r="G171" s="16"/>
      <c r="H171" s="16"/>
    </row>
    <row r="172" spans="1:8" s="90" customFormat="1" ht="12.75" x14ac:dyDescent="0.25">
      <c r="A172" s="79"/>
      <c r="B172" s="105" t="s">
        <v>377</v>
      </c>
      <c r="C172" s="89"/>
      <c r="D172" s="16"/>
      <c r="E172" s="16"/>
      <c r="F172" s="31"/>
      <c r="G172" s="16"/>
      <c r="H172" s="16"/>
    </row>
    <row r="173" spans="1:8" s="90" customFormat="1" ht="12.75" x14ac:dyDescent="0.25">
      <c r="A173" s="79"/>
      <c r="B173" s="105" t="s">
        <v>378</v>
      </c>
      <c r="C173" s="89"/>
      <c r="D173" s="16"/>
      <c r="E173" s="16"/>
      <c r="F173" s="31"/>
      <c r="G173" s="16"/>
      <c r="H173" s="16"/>
    </row>
    <row r="174" spans="1:8" s="16" customFormat="1" ht="12.75" x14ac:dyDescent="0.25">
      <c r="A174" s="17" t="s">
        <v>82</v>
      </c>
      <c r="B174" s="108" t="s">
        <v>263</v>
      </c>
      <c r="C174" s="132"/>
      <c r="D174" s="14" t="str">
        <f t="shared" ref="D174" si="43">IF(C174="","veuillez compléter le prix colonne C","")</f>
        <v>veuillez compléter le prix colonne C</v>
      </c>
      <c r="F174" s="31"/>
    </row>
    <row r="175" spans="1:8" s="90" customFormat="1" ht="12.75" x14ac:dyDescent="0.25">
      <c r="A175" s="79"/>
      <c r="B175" s="105" t="s">
        <v>379</v>
      </c>
      <c r="C175" s="89"/>
      <c r="D175" s="16"/>
      <c r="E175" s="16"/>
      <c r="F175" s="31"/>
      <c r="G175" s="16"/>
      <c r="H175" s="16"/>
    </row>
    <row r="176" spans="1:8" s="16" customFormat="1" ht="12.75" x14ac:dyDescent="0.25">
      <c r="A176" s="17" t="s">
        <v>83</v>
      </c>
      <c r="B176" s="108" t="s">
        <v>124</v>
      </c>
      <c r="C176" s="132"/>
      <c r="D176" s="14" t="str">
        <f t="shared" ref="D176" si="44">IF(C176="","veuillez compléter le prix colonne C","")</f>
        <v>veuillez compléter le prix colonne C</v>
      </c>
      <c r="F176" s="31"/>
    </row>
    <row r="177" spans="1:8" s="90" customFormat="1" ht="12.75" x14ac:dyDescent="0.25">
      <c r="A177" s="81"/>
      <c r="B177" s="76" t="s">
        <v>380</v>
      </c>
      <c r="C177" s="98"/>
      <c r="D177" s="16"/>
      <c r="E177" s="16"/>
      <c r="F177" s="31"/>
      <c r="G177" s="16"/>
      <c r="H177" s="16"/>
    </row>
    <row r="178" spans="1:8" s="90" customFormat="1" ht="12.75" x14ac:dyDescent="0.25">
      <c r="A178" s="79"/>
      <c r="B178" s="105" t="s">
        <v>381</v>
      </c>
      <c r="C178" s="89"/>
      <c r="D178" s="16"/>
      <c r="E178" s="16"/>
      <c r="F178" s="31"/>
      <c r="G178" s="16"/>
      <c r="H178" s="16"/>
    </row>
    <row r="179" spans="1:8" s="90" customFormat="1" ht="12.75" x14ac:dyDescent="0.25">
      <c r="A179" s="79"/>
      <c r="B179" s="105" t="s">
        <v>382</v>
      </c>
      <c r="C179" s="89"/>
      <c r="D179" s="16"/>
      <c r="E179" s="16"/>
      <c r="F179" s="31"/>
      <c r="G179" s="16"/>
      <c r="H179" s="16"/>
    </row>
    <row r="180" spans="1:8" s="16" customFormat="1" ht="12.75" x14ac:dyDescent="0.25">
      <c r="A180" s="17" t="s">
        <v>452</v>
      </c>
      <c r="B180" s="108" t="s">
        <v>264</v>
      </c>
      <c r="C180" s="132"/>
      <c r="D180" s="14" t="str">
        <f t="shared" ref="D180" si="45">IF(C180="","veuillez compléter le prix colonne C","")</f>
        <v>veuillez compléter le prix colonne C</v>
      </c>
      <c r="F180" s="31"/>
    </row>
    <row r="181" spans="1:8" s="90" customFormat="1" ht="12.75" x14ac:dyDescent="0.25">
      <c r="A181" s="79"/>
      <c r="B181" s="105" t="s">
        <v>383</v>
      </c>
      <c r="C181" s="89"/>
      <c r="D181" s="16"/>
      <c r="E181" s="16"/>
      <c r="F181" s="31"/>
      <c r="G181" s="16"/>
      <c r="H181" s="16"/>
    </row>
    <row r="182" spans="1:8" s="16" customFormat="1" ht="12.75" x14ac:dyDescent="0.25">
      <c r="A182" s="17" t="s">
        <v>84</v>
      </c>
      <c r="B182" s="108" t="s">
        <v>266</v>
      </c>
      <c r="C182" s="132"/>
      <c r="D182" s="14" t="str">
        <f t="shared" ref="D182:D183" si="46">IF(C182="","veuillez compléter le prix colonne C","")</f>
        <v>veuillez compléter le prix colonne C</v>
      </c>
      <c r="F182" s="31"/>
    </row>
    <row r="183" spans="1:8" s="16" customFormat="1" ht="12.75" x14ac:dyDescent="0.25">
      <c r="A183" s="17" t="s">
        <v>454</v>
      </c>
      <c r="B183" s="108" t="s">
        <v>449</v>
      </c>
      <c r="C183" s="132"/>
      <c r="D183" s="14" t="str">
        <f t="shared" si="46"/>
        <v>veuillez compléter le prix colonne C</v>
      </c>
      <c r="F183" s="31"/>
    </row>
    <row r="184" spans="1:8" s="90" customFormat="1" ht="12.75" x14ac:dyDescent="0.25">
      <c r="A184" s="81"/>
      <c r="B184" s="76" t="s">
        <v>384</v>
      </c>
      <c r="C184" s="98"/>
      <c r="D184" s="16"/>
      <c r="E184" s="16"/>
      <c r="F184" s="31"/>
      <c r="G184" s="16"/>
      <c r="H184" s="16"/>
    </row>
    <row r="185" spans="1:8" s="90" customFormat="1" ht="12.75" x14ac:dyDescent="0.25">
      <c r="A185" s="79"/>
      <c r="B185" s="105" t="s">
        <v>385</v>
      </c>
      <c r="C185" s="89"/>
      <c r="D185" s="16"/>
      <c r="E185" s="16"/>
      <c r="F185" s="31"/>
      <c r="G185" s="16"/>
      <c r="H185" s="16"/>
    </row>
    <row r="186" spans="1:8" s="90" customFormat="1" ht="12.75" x14ac:dyDescent="0.25">
      <c r="A186" s="79"/>
      <c r="B186" s="105" t="s">
        <v>386</v>
      </c>
      <c r="C186" s="89"/>
      <c r="D186" s="16"/>
      <c r="E186" s="16"/>
      <c r="F186" s="31"/>
      <c r="G186" s="16"/>
      <c r="H186" s="16"/>
    </row>
    <row r="187" spans="1:8" s="16" customFormat="1" ht="12.75" x14ac:dyDescent="0.25">
      <c r="A187" s="17" t="s">
        <v>85</v>
      </c>
      <c r="B187" s="108" t="s">
        <v>126</v>
      </c>
      <c r="C187" s="132"/>
      <c r="D187" s="14" t="str">
        <f t="shared" ref="D187" si="47">IF(C187="","veuillez compléter le prix colonne C","")</f>
        <v>veuillez compléter le prix colonne C</v>
      </c>
      <c r="F187" s="31"/>
    </row>
    <row r="188" spans="1:8" s="90" customFormat="1" ht="12.75" x14ac:dyDescent="0.25">
      <c r="A188" s="79"/>
      <c r="B188" s="105" t="s">
        <v>387</v>
      </c>
      <c r="C188" s="89"/>
      <c r="D188" s="16"/>
      <c r="E188" s="16"/>
      <c r="F188" s="31"/>
      <c r="G188" s="16"/>
      <c r="H188" s="16"/>
    </row>
    <row r="189" spans="1:8" s="16" customFormat="1" ht="12.75" x14ac:dyDescent="0.25">
      <c r="A189" s="17" t="s">
        <v>86</v>
      </c>
      <c r="B189" s="108" t="s">
        <v>267</v>
      </c>
      <c r="C189" s="132"/>
      <c r="D189" s="14" t="str">
        <f t="shared" ref="D189" si="48">IF(C189="","veuillez compléter le prix colonne C","")</f>
        <v>veuillez compléter le prix colonne C</v>
      </c>
      <c r="F189" s="31"/>
    </row>
    <row r="190" spans="1:8" s="90" customFormat="1" ht="12.75" x14ac:dyDescent="0.25">
      <c r="A190" s="81"/>
      <c r="B190" s="76" t="s">
        <v>388</v>
      </c>
      <c r="C190" s="98"/>
      <c r="D190" s="16"/>
      <c r="E190" s="16"/>
      <c r="F190" s="31"/>
      <c r="G190" s="16"/>
      <c r="H190" s="16"/>
    </row>
    <row r="191" spans="1:8" s="90" customFormat="1" ht="12.75" x14ac:dyDescent="0.25">
      <c r="A191" s="79"/>
      <c r="B191" s="105" t="s">
        <v>389</v>
      </c>
      <c r="C191" s="89"/>
      <c r="D191" s="16"/>
      <c r="E191" s="16"/>
      <c r="F191" s="31"/>
      <c r="G191" s="16"/>
      <c r="H191" s="16"/>
    </row>
    <row r="192" spans="1:8" s="90" customFormat="1" ht="12.75" x14ac:dyDescent="0.25">
      <c r="A192" s="79"/>
      <c r="B192" s="105" t="s">
        <v>390</v>
      </c>
      <c r="C192" s="89"/>
      <c r="D192" s="16"/>
      <c r="E192" s="16"/>
      <c r="F192" s="31"/>
      <c r="G192" s="16"/>
      <c r="H192" s="16"/>
    </row>
    <row r="193" spans="1:8" s="16" customFormat="1" ht="12.75" x14ac:dyDescent="0.25">
      <c r="A193" s="17" t="s">
        <v>88</v>
      </c>
      <c r="B193" s="108" t="s">
        <v>265</v>
      </c>
      <c r="C193" s="132"/>
      <c r="D193" s="14" t="str">
        <f t="shared" ref="D193" si="49">IF(C193="","veuillez compléter le prix colonne C","")</f>
        <v>veuillez compléter le prix colonne C</v>
      </c>
      <c r="F193" s="31"/>
    </row>
    <row r="194" spans="1:8" s="90" customFormat="1" ht="12.75" x14ac:dyDescent="0.25">
      <c r="A194" s="79"/>
      <c r="B194" s="105" t="s">
        <v>391</v>
      </c>
      <c r="C194" s="89"/>
      <c r="D194" s="16"/>
      <c r="E194" s="16"/>
      <c r="F194" s="31"/>
      <c r="G194" s="16"/>
      <c r="H194" s="16"/>
    </row>
    <row r="195" spans="1:8" s="16" customFormat="1" ht="12.75" x14ac:dyDescent="0.25">
      <c r="A195" s="17" t="s">
        <v>90</v>
      </c>
      <c r="B195" s="108" t="s">
        <v>268</v>
      </c>
      <c r="C195" s="132"/>
      <c r="D195" s="14" t="str">
        <f t="shared" ref="D195" si="50">IF(C195="","veuillez compléter le prix colonne C","")</f>
        <v>veuillez compléter le prix colonne C</v>
      </c>
      <c r="F195" s="31"/>
    </row>
    <row r="196" spans="1:8" s="90" customFormat="1" ht="12.75" x14ac:dyDescent="0.25">
      <c r="A196" s="81"/>
      <c r="B196" s="76" t="s">
        <v>392</v>
      </c>
      <c r="C196" s="98"/>
      <c r="D196" s="16"/>
      <c r="E196" s="16"/>
      <c r="F196" s="31"/>
      <c r="G196" s="16"/>
      <c r="H196" s="16"/>
    </row>
    <row r="197" spans="1:8" s="90" customFormat="1" ht="12.75" x14ac:dyDescent="0.25">
      <c r="A197" s="79"/>
      <c r="B197" s="105" t="s">
        <v>393</v>
      </c>
      <c r="C197" s="89"/>
      <c r="D197" s="16"/>
      <c r="E197" s="16"/>
      <c r="F197" s="31"/>
      <c r="G197" s="16"/>
      <c r="H197" s="16"/>
    </row>
    <row r="198" spans="1:8" s="90" customFormat="1" ht="12.75" x14ac:dyDescent="0.25">
      <c r="A198" s="79"/>
      <c r="B198" s="105" t="s">
        <v>394</v>
      </c>
      <c r="C198" s="89"/>
      <c r="D198" s="16"/>
      <c r="E198" s="16"/>
      <c r="F198" s="31"/>
      <c r="G198" s="16"/>
      <c r="H198" s="16"/>
    </row>
    <row r="199" spans="1:8" s="16" customFormat="1" ht="12.75" x14ac:dyDescent="0.25">
      <c r="A199" s="17" t="s">
        <v>91</v>
      </c>
      <c r="B199" s="108" t="s">
        <v>127</v>
      </c>
      <c r="C199" s="132"/>
      <c r="D199" s="14" t="str">
        <f t="shared" ref="D199:D201" si="51">IF(C199="","veuillez compléter le prix colonne C","")</f>
        <v>veuillez compléter le prix colonne C</v>
      </c>
      <c r="F199" s="31"/>
    </row>
    <row r="200" spans="1:8" s="90" customFormat="1" ht="12.75" x14ac:dyDescent="0.25">
      <c r="A200" s="79"/>
      <c r="B200" s="105" t="s">
        <v>395</v>
      </c>
      <c r="C200" s="89"/>
      <c r="D200" s="16"/>
      <c r="E200" s="16"/>
      <c r="F200" s="31"/>
      <c r="G200" s="16"/>
      <c r="H200" s="16"/>
    </row>
    <row r="201" spans="1:8" s="16" customFormat="1" ht="12.75" x14ac:dyDescent="0.25">
      <c r="A201" s="17" t="s">
        <v>93</v>
      </c>
      <c r="B201" s="108" t="s">
        <v>128</v>
      </c>
      <c r="C201" s="132"/>
      <c r="D201" s="14" t="str">
        <f t="shared" si="51"/>
        <v>veuillez compléter le prix colonne C</v>
      </c>
      <c r="F201" s="31"/>
    </row>
    <row r="202" spans="1:8" s="90" customFormat="1" ht="12.75" x14ac:dyDescent="0.25">
      <c r="A202" s="81"/>
      <c r="B202" s="76" t="s">
        <v>396</v>
      </c>
      <c r="C202" s="98"/>
      <c r="D202" s="16"/>
      <c r="E202" s="16"/>
      <c r="F202" s="31"/>
      <c r="G202" s="16"/>
      <c r="H202" s="16"/>
    </row>
    <row r="203" spans="1:8" s="90" customFormat="1" ht="12.75" x14ac:dyDescent="0.25">
      <c r="A203" s="79"/>
      <c r="B203" s="105" t="s">
        <v>397</v>
      </c>
      <c r="C203" s="89"/>
      <c r="D203" s="16"/>
      <c r="E203" s="16"/>
      <c r="F203" s="31"/>
      <c r="G203" s="16"/>
      <c r="H203" s="16"/>
    </row>
    <row r="204" spans="1:8" s="16" customFormat="1" ht="12.75" x14ac:dyDescent="0.25">
      <c r="A204" s="17" t="s">
        <v>94</v>
      </c>
      <c r="B204" s="108" t="s">
        <v>271</v>
      </c>
      <c r="C204" s="132"/>
      <c r="D204" s="14" t="str">
        <f t="shared" ref="D204" si="52">IF(C204="","veuillez compléter le prix colonne C","")</f>
        <v>veuillez compléter le prix colonne C</v>
      </c>
      <c r="F204" s="31"/>
    </row>
    <row r="205" spans="1:8" s="90" customFormat="1" ht="12.75" x14ac:dyDescent="0.25">
      <c r="A205" s="79"/>
      <c r="B205" s="105" t="s">
        <v>398</v>
      </c>
      <c r="C205" s="89"/>
      <c r="D205" s="16"/>
      <c r="E205" s="16"/>
      <c r="F205" s="31"/>
      <c r="G205" s="16"/>
      <c r="H205" s="16"/>
    </row>
    <row r="206" spans="1:8" s="90" customFormat="1" ht="12.75" x14ac:dyDescent="0.25">
      <c r="A206" s="79"/>
      <c r="B206" s="105" t="s">
        <v>399</v>
      </c>
      <c r="C206" s="89"/>
      <c r="D206" s="16"/>
      <c r="E206" s="16"/>
      <c r="F206" s="31"/>
      <c r="G206" s="16"/>
      <c r="H206" s="16"/>
    </row>
    <row r="207" spans="1:8" s="16" customFormat="1" ht="12.75" x14ac:dyDescent="0.25">
      <c r="A207" s="17" t="s">
        <v>96</v>
      </c>
      <c r="B207" s="108" t="s">
        <v>269</v>
      </c>
      <c r="C207" s="132"/>
      <c r="D207" s="14" t="str">
        <f t="shared" ref="D207" si="53">IF(C207="","veuillez compléter le prix colonne C","")</f>
        <v>veuillez compléter le prix colonne C</v>
      </c>
      <c r="F207" s="31"/>
    </row>
    <row r="208" spans="1:8" s="90" customFormat="1" ht="12.75" x14ac:dyDescent="0.25">
      <c r="A208" s="79"/>
      <c r="B208" s="105" t="s">
        <v>400</v>
      </c>
      <c r="C208" s="89"/>
      <c r="D208" s="16"/>
      <c r="E208" s="16"/>
      <c r="F208" s="31"/>
      <c r="G208" s="16"/>
      <c r="H208" s="16"/>
    </row>
    <row r="209" spans="1:8" s="16" customFormat="1" ht="12.75" x14ac:dyDescent="0.25">
      <c r="A209" s="17" t="s">
        <v>98</v>
      </c>
      <c r="B209" s="108" t="s">
        <v>270</v>
      </c>
      <c r="C209" s="132"/>
      <c r="D209" s="14" t="str">
        <f t="shared" ref="D209" si="54">IF(C209="","veuillez compléter le prix colonne C","")</f>
        <v>veuillez compléter le prix colonne C</v>
      </c>
      <c r="F209" s="31"/>
    </row>
    <row r="210" spans="1:8" s="90" customFormat="1" ht="12.75" x14ac:dyDescent="0.25">
      <c r="A210" s="81"/>
      <c r="B210" s="76" t="s">
        <v>401</v>
      </c>
      <c r="C210" s="98"/>
      <c r="D210" s="16"/>
      <c r="E210" s="16"/>
      <c r="F210" s="31"/>
      <c r="G210" s="16"/>
      <c r="H210" s="16"/>
    </row>
    <row r="211" spans="1:8" s="90" customFormat="1" ht="12.75" x14ac:dyDescent="0.25">
      <c r="A211" s="79"/>
      <c r="B211" s="105" t="s">
        <v>402</v>
      </c>
      <c r="C211" s="89"/>
      <c r="D211" s="16"/>
      <c r="E211" s="16"/>
      <c r="F211" s="31"/>
      <c r="G211" s="16"/>
      <c r="H211" s="16"/>
    </row>
    <row r="212" spans="1:8" s="16" customFormat="1" ht="12.75" x14ac:dyDescent="0.25">
      <c r="A212" s="17" t="s">
        <v>99</v>
      </c>
      <c r="B212" s="108" t="s">
        <v>129</v>
      </c>
      <c r="C212" s="132"/>
      <c r="D212" s="14" t="str">
        <f t="shared" ref="D212" si="55">IF(C212="","veuillez compléter le prix colonne C","")</f>
        <v>veuillez compléter le prix colonne C</v>
      </c>
      <c r="F212" s="31"/>
    </row>
    <row r="213" spans="1:8" s="90" customFormat="1" ht="12.75" x14ac:dyDescent="0.25">
      <c r="A213" s="79"/>
      <c r="B213" s="105" t="s">
        <v>403</v>
      </c>
      <c r="C213" s="89"/>
      <c r="D213" s="16"/>
      <c r="E213" s="16"/>
      <c r="F213" s="31"/>
      <c r="G213" s="16"/>
      <c r="H213" s="16"/>
    </row>
    <row r="214" spans="1:8" s="90" customFormat="1" ht="12.75" x14ac:dyDescent="0.25">
      <c r="A214" s="79"/>
      <c r="B214" s="105" t="s">
        <v>404</v>
      </c>
      <c r="C214" s="89"/>
      <c r="D214" s="16"/>
      <c r="E214" s="16"/>
      <c r="F214" s="31"/>
      <c r="G214" s="16"/>
      <c r="H214" s="16"/>
    </row>
    <row r="215" spans="1:8" s="16" customFormat="1" ht="12.75" x14ac:dyDescent="0.25">
      <c r="A215" s="17" t="s">
        <v>101</v>
      </c>
      <c r="B215" s="108" t="s">
        <v>130</v>
      </c>
      <c r="C215" s="132"/>
      <c r="D215" s="14" t="str">
        <f t="shared" ref="D215" si="56">IF(C215="","veuillez compléter le prix colonne C","")</f>
        <v>veuillez compléter le prix colonne C</v>
      </c>
      <c r="F215" s="31"/>
    </row>
    <row r="216" spans="1:8" s="90" customFormat="1" ht="12.75" x14ac:dyDescent="0.25">
      <c r="A216" s="79"/>
      <c r="B216" s="105" t="s">
        <v>405</v>
      </c>
      <c r="C216" s="89"/>
      <c r="D216" s="16"/>
      <c r="E216" s="16"/>
      <c r="F216" s="31"/>
      <c r="G216" s="16"/>
      <c r="H216" s="16"/>
    </row>
    <row r="217" spans="1:8" s="16" customFormat="1" ht="12.75" x14ac:dyDescent="0.25">
      <c r="A217" s="17" t="s">
        <v>102</v>
      </c>
      <c r="B217" s="108" t="s">
        <v>131</v>
      </c>
      <c r="C217" s="132"/>
      <c r="D217" s="14" t="str">
        <f t="shared" ref="D217" si="57">IF(C217="","veuillez compléter le prix colonne C","")</f>
        <v>veuillez compléter le prix colonne C</v>
      </c>
      <c r="F217" s="31"/>
    </row>
    <row r="218" spans="1:8" s="90" customFormat="1" ht="12.75" x14ac:dyDescent="0.25">
      <c r="A218" s="81"/>
      <c r="B218" s="76" t="s">
        <v>406</v>
      </c>
      <c r="C218" s="98"/>
      <c r="D218" s="16"/>
      <c r="E218" s="16"/>
      <c r="F218" s="31"/>
      <c r="G218" s="16"/>
      <c r="H218" s="16"/>
    </row>
    <row r="219" spans="1:8" s="90" customFormat="1" ht="12.75" x14ac:dyDescent="0.25">
      <c r="A219" s="79"/>
      <c r="B219" s="105" t="s">
        <v>407</v>
      </c>
      <c r="C219" s="89"/>
      <c r="D219" s="16"/>
      <c r="E219" s="16"/>
      <c r="F219" s="31"/>
      <c r="G219" s="16"/>
      <c r="H219" s="16"/>
    </row>
    <row r="220" spans="1:8" s="16" customFormat="1" ht="12.75" x14ac:dyDescent="0.25">
      <c r="A220" s="17" t="s">
        <v>103</v>
      </c>
      <c r="B220" s="108" t="s">
        <v>272</v>
      </c>
      <c r="C220" s="132"/>
      <c r="D220" s="14" t="str">
        <f t="shared" ref="D220" si="58">IF(C220="","veuillez compléter le prix colonne C","")</f>
        <v>veuillez compléter le prix colonne C</v>
      </c>
      <c r="F220" s="31"/>
    </row>
    <row r="221" spans="1:8" s="90" customFormat="1" ht="12.75" x14ac:dyDescent="0.25">
      <c r="A221" s="79"/>
      <c r="B221" s="105" t="s">
        <v>408</v>
      </c>
      <c r="C221" s="89"/>
      <c r="D221" s="16"/>
      <c r="E221" s="16"/>
      <c r="F221" s="31"/>
      <c r="G221" s="16"/>
      <c r="H221" s="16"/>
    </row>
    <row r="222" spans="1:8" s="90" customFormat="1" ht="12.75" x14ac:dyDescent="0.25">
      <c r="A222" s="79"/>
      <c r="B222" s="105" t="s">
        <v>409</v>
      </c>
      <c r="C222" s="89"/>
      <c r="D222" s="16"/>
      <c r="E222" s="16"/>
      <c r="F222" s="31"/>
      <c r="G222" s="16"/>
      <c r="H222" s="16"/>
    </row>
    <row r="223" spans="1:8" s="16" customFormat="1" ht="12.75" x14ac:dyDescent="0.25">
      <c r="A223" s="17" t="s">
        <v>104</v>
      </c>
      <c r="B223" s="108" t="s">
        <v>130</v>
      </c>
      <c r="C223" s="132"/>
      <c r="D223" s="14" t="str">
        <f t="shared" ref="D223" si="59">IF(C223="","veuillez compléter le prix colonne C","")</f>
        <v>veuillez compléter le prix colonne C</v>
      </c>
      <c r="F223" s="31"/>
    </row>
    <row r="224" spans="1:8" s="90" customFormat="1" ht="12.75" x14ac:dyDescent="0.25">
      <c r="A224" s="79"/>
      <c r="B224" s="105" t="s">
        <v>410</v>
      </c>
      <c r="C224" s="89"/>
      <c r="D224" s="16"/>
      <c r="E224" s="16"/>
      <c r="F224" s="31"/>
      <c r="G224" s="16"/>
      <c r="H224" s="16"/>
    </row>
    <row r="225" spans="1:8" s="16" customFormat="1" ht="12.75" x14ac:dyDescent="0.25">
      <c r="A225" s="17" t="s">
        <v>105</v>
      </c>
      <c r="B225" s="108" t="s">
        <v>273</v>
      </c>
      <c r="C225" s="132"/>
      <c r="D225" s="14" t="str">
        <f t="shared" ref="D225" si="60">IF(C225="","veuillez compléter le prix colonne C","")</f>
        <v>veuillez compléter le prix colonne C</v>
      </c>
      <c r="F225" s="31"/>
    </row>
    <row r="226" spans="1:8" s="90" customFormat="1" ht="12.75" x14ac:dyDescent="0.25">
      <c r="A226" s="81"/>
      <c r="B226" s="76" t="s">
        <v>411</v>
      </c>
      <c r="C226" s="98"/>
      <c r="D226" s="16"/>
      <c r="E226" s="16"/>
      <c r="F226" s="31"/>
      <c r="G226" s="16"/>
      <c r="H226" s="16"/>
    </row>
    <row r="227" spans="1:8" s="90" customFormat="1" ht="12.75" x14ac:dyDescent="0.25">
      <c r="A227" s="79"/>
      <c r="B227" s="105" t="s">
        <v>412</v>
      </c>
      <c r="C227" s="89"/>
      <c r="D227" s="16"/>
      <c r="E227" s="16"/>
      <c r="F227" s="31"/>
      <c r="G227" s="16"/>
      <c r="H227" s="16"/>
    </row>
    <row r="228" spans="1:8" s="90" customFormat="1" ht="12.75" x14ac:dyDescent="0.25">
      <c r="A228" s="79"/>
      <c r="B228" s="105" t="s">
        <v>413</v>
      </c>
      <c r="C228" s="89"/>
      <c r="D228" s="16"/>
      <c r="E228" s="16"/>
      <c r="F228" s="31"/>
      <c r="G228" s="16"/>
      <c r="H228" s="16"/>
    </row>
    <row r="229" spans="1:8" s="16" customFormat="1" ht="12.75" x14ac:dyDescent="0.25">
      <c r="A229" s="17" t="s">
        <v>106</v>
      </c>
      <c r="B229" s="108" t="s">
        <v>274</v>
      </c>
      <c r="C229" s="132"/>
      <c r="D229" s="14" t="str">
        <f t="shared" ref="D229" si="61">IF(C229="","veuillez compléter le prix colonne C","")</f>
        <v>veuillez compléter le prix colonne C</v>
      </c>
      <c r="F229" s="31"/>
    </row>
    <row r="230" spans="1:8" s="90" customFormat="1" ht="12.75" x14ac:dyDescent="0.25">
      <c r="A230" s="79"/>
      <c r="B230" s="105" t="s">
        <v>414</v>
      </c>
      <c r="C230" s="89"/>
      <c r="D230" s="16"/>
      <c r="E230" s="16"/>
      <c r="F230" s="31"/>
      <c r="G230" s="16"/>
      <c r="H230" s="16"/>
    </row>
    <row r="231" spans="1:8" s="16" customFormat="1" ht="12.75" x14ac:dyDescent="0.25">
      <c r="A231" s="17" t="s">
        <v>107</v>
      </c>
      <c r="B231" s="108" t="s">
        <v>275</v>
      </c>
      <c r="C231" s="132"/>
      <c r="D231" s="14" t="str">
        <f t="shared" ref="D231" si="62">IF(C231="","veuillez compléter le prix colonne C","")</f>
        <v>veuillez compléter le prix colonne C</v>
      </c>
      <c r="F231" s="31"/>
    </row>
    <row r="232" spans="1:8" s="90" customFormat="1" ht="12.75" x14ac:dyDescent="0.25">
      <c r="A232" s="81"/>
      <c r="B232" s="76" t="s">
        <v>415</v>
      </c>
      <c r="C232" s="98"/>
      <c r="D232" s="16"/>
      <c r="E232" s="16"/>
      <c r="F232" s="31"/>
      <c r="G232" s="16"/>
      <c r="H232" s="16"/>
    </row>
    <row r="233" spans="1:8" s="90" customFormat="1" ht="12.75" x14ac:dyDescent="0.25">
      <c r="A233" s="79"/>
      <c r="B233" s="105" t="s">
        <v>416</v>
      </c>
      <c r="C233" s="89"/>
      <c r="D233" s="16"/>
      <c r="E233" s="16"/>
      <c r="F233" s="31"/>
      <c r="G233" s="16"/>
      <c r="H233" s="16"/>
    </row>
    <row r="234" spans="1:8" s="90" customFormat="1" ht="12.75" x14ac:dyDescent="0.25">
      <c r="A234" s="79"/>
      <c r="B234" s="105" t="s">
        <v>417</v>
      </c>
      <c r="C234" s="89"/>
      <c r="D234" s="16"/>
      <c r="E234" s="16"/>
      <c r="F234" s="31"/>
      <c r="G234" s="16"/>
      <c r="H234" s="16"/>
    </row>
    <row r="235" spans="1:8" s="16" customFormat="1" ht="12.75" x14ac:dyDescent="0.25">
      <c r="A235" s="17" t="s">
        <v>108</v>
      </c>
      <c r="B235" s="108" t="s">
        <v>276</v>
      </c>
      <c r="C235" s="132"/>
      <c r="D235" s="14" t="str">
        <f t="shared" ref="D235:D237" si="63">IF(C235="","veuillez compléter le prix colonne C","")</f>
        <v>veuillez compléter le prix colonne C</v>
      </c>
      <c r="F235" s="31"/>
    </row>
    <row r="236" spans="1:8" s="90" customFormat="1" ht="12.75" x14ac:dyDescent="0.25">
      <c r="A236" s="79"/>
      <c r="B236" s="105" t="s">
        <v>277</v>
      </c>
      <c r="C236" s="89"/>
      <c r="D236" s="16"/>
      <c r="E236" s="16"/>
      <c r="F236" s="31"/>
      <c r="G236" s="16"/>
      <c r="H236" s="16"/>
    </row>
    <row r="237" spans="1:8" s="16" customFormat="1" ht="12.75" x14ac:dyDescent="0.25">
      <c r="A237" s="17" t="s">
        <v>109</v>
      </c>
      <c r="B237" s="108" t="s">
        <v>278</v>
      </c>
      <c r="C237" s="132"/>
      <c r="D237" s="14" t="str">
        <f t="shared" si="63"/>
        <v>veuillez compléter le prix colonne C</v>
      </c>
      <c r="F237" s="31"/>
    </row>
    <row r="238" spans="1:8" s="90" customFormat="1" ht="12.75" x14ac:dyDescent="0.25">
      <c r="A238" s="81"/>
      <c r="B238" s="76" t="s">
        <v>418</v>
      </c>
      <c r="C238" s="98"/>
      <c r="D238" s="16"/>
      <c r="E238" s="16"/>
      <c r="F238" s="31"/>
      <c r="G238" s="16"/>
      <c r="H238" s="16"/>
    </row>
    <row r="239" spans="1:8" s="90" customFormat="1" ht="12.75" x14ac:dyDescent="0.25">
      <c r="A239" s="79"/>
      <c r="B239" s="105" t="s">
        <v>419</v>
      </c>
      <c r="C239" s="89"/>
      <c r="D239" s="16"/>
      <c r="E239" s="16"/>
      <c r="F239" s="31"/>
      <c r="G239" s="16"/>
      <c r="H239" s="16"/>
    </row>
    <row r="240" spans="1:8" s="90" customFormat="1" ht="12.75" x14ac:dyDescent="0.25">
      <c r="A240" s="79"/>
      <c r="B240" s="105" t="s">
        <v>420</v>
      </c>
      <c r="C240" s="89"/>
      <c r="D240" s="16"/>
      <c r="E240" s="16"/>
      <c r="F240" s="31"/>
      <c r="G240" s="16"/>
      <c r="H240" s="16"/>
    </row>
    <row r="241" spans="1:8" s="16" customFormat="1" ht="12.75" x14ac:dyDescent="0.25">
      <c r="A241" s="17" t="s">
        <v>111</v>
      </c>
      <c r="B241" s="108" t="s">
        <v>279</v>
      </c>
      <c r="C241" s="132"/>
      <c r="D241" s="14" t="str">
        <f t="shared" ref="D241" si="64">IF(C241="","veuillez compléter le prix colonne C","")</f>
        <v>veuillez compléter le prix colonne C</v>
      </c>
      <c r="F241" s="31"/>
    </row>
    <row r="242" spans="1:8" s="90" customFormat="1" ht="12.75" x14ac:dyDescent="0.25">
      <c r="A242" s="79"/>
      <c r="B242" s="105" t="s">
        <v>421</v>
      </c>
      <c r="C242" s="89"/>
      <c r="D242" s="16"/>
      <c r="E242" s="16"/>
      <c r="F242" s="31"/>
      <c r="G242" s="16"/>
      <c r="H242" s="16"/>
    </row>
    <row r="243" spans="1:8" s="16" customFormat="1" ht="12.75" x14ac:dyDescent="0.25">
      <c r="A243" s="17" t="s">
        <v>113</v>
      </c>
      <c r="B243" s="108" t="s">
        <v>280</v>
      </c>
      <c r="C243" s="132"/>
      <c r="D243" s="14" t="str">
        <f t="shared" ref="D243" si="65">IF(C243="","veuillez compléter le prix colonne C","")</f>
        <v>veuillez compléter le prix colonne C</v>
      </c>
      <c r="F243" s="31"/>
    </row>
    <row r="244" spans="1:8" s="90" customFormat="1" ht="12.75" x14ac:dyDescent="0.25">
      <c r="A244" s="81"/>
      <c r="B244" s="76" t="s">
        <v>422</v>
      </c>
      <c r="C244" s="98"/>
      <c r="D244" s="16"/>
      <c r="E244" s="16"/>
      <c r="F244" s="31"/>
      <c r="G244" s="16"/>
      <c r="H244" s="16"/>
    </row>
    <row r="245" spans="1:8" s="90" customFormat="1" ht="12.75" x14ac:dyDescent="0.25">
      <c r="A245" s="79"/>
      <c r="B245" s="105" t="s">
        <v>423</v>
      </c>
      <c r="C245" s="89"/>
      <c r="D245" s="16"/>
      <c r="E245" s="16"/>
      <c r="F245" s="31"/>
      <c r="G245" s="16"/>
      <c r="H245" s="16"/>
    </row>
    <row r="246" spans="1:8" s="90" customFormat="1" ht="12.75" x14ac:dyDescent="0.25">
      <c r="A246" s="79"/>
      <c r="B246" s="105" t="s">
        <v>424</v>
      </c>
      <c r="C246" s="89"/>
      <c r="D246" s="16"/>
      <c r="E246" s="16"/>
      <c r="F246" s="31"/>
      <c r="G246" s="16"/>
      <c r="H246" s="16"/>
    </row>
    <row r="247" spans="1:8" s="16" customFormat="1" ht="12.75" x14ac:dyDescent="0.25">
      <c r="A247" s="17" t="s">
        <v>114</v>
      </c>
      <c r="B247" s="108" t="s">
        <v>281</v>
      </c>
      <c r="C247" s="132"/>
      <c r="D247" s="14" t="str">
        <f t="shared" ref="D247" si="66">IF(C247="","veuillez compléter le prix colonne C","")</f>
        <v>veuillez compléter le prix colonne C</v>
      </c>
      <c r="F247" s="31"/>
    </row>
    <row r="248" spans="1:8" s="90" customFormat="1" ht="12.75" x14ac:dyDescent="0.25">
      <c r="A248" s="79"/>
      <c r="B248" s="105" t="s">
        <v>425</v>
      </c>
      <c r="C248" s="89"/>
      <c r="D248" s="16"/>
      <c r="E248" s="16"/>
      <c r="F248" s="31"/>
      <c r="G248" s="16"/>
      <c r="H248" s="16"/>
    </row>
    <row r="249" spans="1:8" s="16" customFormat="1" ht="12.75" x14ac:dyDescent="0.25">
      <c r="A249" s="17" t="s">
        <v>115</v>
      </c>
      <c r="B249" s="108" t="s">
        <v>282</v>
      </c>
      <c r="C249" s="132"/>
      <c r="D249" s="14" t="str">
        <f t="shared" ref="D249" si="67">IF(C249="","veuillez compléter le prix colonne C","")</f>
        <v>veuillez compléter le prix colonne C</v>
      </c>
      <c r="F249" s="31"/>
    </row>
    <row r="250" spans="1:8" s="90" customFormat="1" ht="12.75" x14ac:dyDescent="0.25">
      <c r="A250" s="81"/>
      <c r="B250" s="76" t="s">
        <v>426</v>
      </c>
      <c r="C250" s="98"/>
      <c r="D250" s="16"/>
      <c r="E250" s="16"/>
      <c r="F250" s="31"/>
      <c r="G250" s="16"/>
      <c r="H250" s="16"/>
    </row>
    <row r="251" spans="1:8" s="90" customFormat="1" ht="12.75" x14ac:dyDescent="0.25">
      <c r="A251" s="79"/>
      <c r="B251" s="105" t="s">
        <v>427</v>
      </c>
      <c r="C251" s="89"/>
      <c r="D251" s="16"/>
      <c r="E251" s="16"/>
      <c r="F251" s="31"/>
      <c r="G251" s="16"/>
      <c r="H251" s="16"/>
    </row>
    <row r="252" spans="1:8" s="90" customFormat="1" ht="12.75" x14ac:dyDescent="0.25">
      <c r="A252" s="79"/>
      <c r="B252" s="105" t="s">
        <v>428</v>
      </c>
      <c r="C252" s="89"/>
      <c r="D252" s="14"/>
      <c r="E252" s="16"/>
      <c r="F252" s="31"/>
      <c r="G252" s="16"/>
      <c r="H252" s="16"/>
    </row>
    <row r="253" spans="1:8" s="16" customFormat="1" ht="12.75" x14ac:dyDescent="0.25">
      <c r="A253" s="17" t="s">
        <v>116</v>
      </c>
      <c r="B253" s="108" t="s">
        <v>132</v>
      </c>
      <c r="C253" s="132"/>
      <c r="D253" s="14" t="str">
        <f t="shared" ref="D253:D255" si="68">IF(C253="","veuillez compléter le prix colonne C","")</f>
        <v>veuillez compléter le prix colonne C</v>
      </c>
      <c r="F253" s="31"/>
    </row>
    <row r="254" spans="1:8" s="90" customFormat="1" ht="12.75" x14ac:dyDescent="0.25">
      <c r="A254" s="79"/>
      <c r="B254" s="105" t="s">
        <v>429</v>
      </c>
      <c r="C254" s="89"/>
      <c r="D254" s="16"/>
      <c r="E254" s="16"/>
      <c r="F254" s="31"/>
      <c r="G254" s="16"/>
      <c r="H254" s="16"/>
    </row>
    <row r="255" spans="1:8" s="16" customFormat="1" ht="12.75" x14ac:dyDescent="0.25">
      <c r="A255" s="17" t="s">
        <v>117</v>
      </c>
      <c r="B255" s="108" t="s">
        <v>133</v>
      </c>
      <c r="C255" s="132"/>
      <c r="D255" s="14" t="str">
        <f t="shared" si="68"/>
        <v>veuillez compléter le prix colonne C</v>
      </c>
      <c r="F255" s="31"/>
    </row>
    <row r="256" spans="1:8" s="69" customFormat="1" ht="15.75" x14ac:dyDescent="0.25">
      <c r="A256" s="63"/>
      <c r="B256" s="64" t="s">
        <v>189</v>
      </c>
      <c r="C256" s="301">
        <f>SUM(C159,C161,C163:C169,C174,C170,C176,C180,C182,C183,C187,C189,C193,C195,C199,C201,C204,C207,C209,C212,C215,C217,C220,C223,C225,C229,C231,C235,C237,C241,C243,C247,C249,C253,C255)</f>
        <v>0</v>
      </c>
      <c r="D256" s="66"/>
      <c r="E256" s="66"/>
      <c r="F256" s="67"/>
      <c r="G256" s="68"/>
      <c r="H256" s="68"/>
    </row>
    <row r="257" spans="1:74" s="69" customFormat="1" ht="15.75" x14ac:dyDescent="0.25">
      <c r="A257" s="63"/>
      <c r="B257" s="64" t="s">
        <v>188</v>
      </c>
      <c r="C257" s="109">
        <f>SUM(C152,C256)</f>
        <v>0</v>
      </c>
      <c r="D257" s="66"/>
      <c r="E257" s="66"/>
      <c r="F257" s="67"/>
      <c r="G257" s="68"/>
      <c r="H257" s="68"/>
    </row>
    <row r="258" spans="1:74" s="68" customFormat="1" ht="15.75" x14ac:dyDescent="0.25">
      <c r="A258" s="70"/>
      <c r="B258" s="71"/>
      <c r="C258" s="72"/>
      <c r="D258" s="66"/>
      <c r="E258" s="66"/>
      <c r="F258" s="67"/>
    </row>
    <row r="259" spans="1:74" ht="46.5" x14ac:dyDescent="0.25">
      <c r="A259" s="74"/>
      <c r="B259" s="93" t="s">
        <v>311</v>
      </c>
      <c r="C259" s="38"/>
      <c r="F259" s="32"/>
      <c r="G259" s="33"/>
      <c r="H259" s="33"/>
    </row>
    <row r="260" spans="1:74" ht="38.25" x14ac:dyDescent="0.25">
      <c r="A260" s="50" t="s">
        <v>6</v>
      </c>
      <c r="B260" s="51" t="s">
        <v>7</v>
      </c>
      <c r="C260" s="52" t="s">
        <v>301</v>
      </c>
      <c r="F260" s="32"/>
      <c r="G260" s="33"/>
      <c r="H260" s="33"/>
    </row>
    <row r="261" spans="1:74" x14ac:dyDescent="0.25">
      <c r="A261" s="110"/>
      <c r="B261" s="111" t="s">
        <v>448</v>
      </c>
      <c r="C261" s="52"/>
      <c r="F261" s="32"/>
      <c r="G261" s="33"/>
      <c r="H261" s="33"/>
    </row>
    <row r="262" spans="1:74" ht="12.75" customHeight="1" x14ac:dyDescent="0.25">
      <c r="A262" s="112" t="s">
        <v>118</v>
      </c>
      <c r="B262" s="18" t="s">
        <v>444</v>
      </c>
      <c r="C262" s="135"/>
      <c r="D262" s="24" t="str">
        <f t="shared" ref="D262:D265" si="69">IF(C262="","veuillez compléter le prix colonne C","")</f>
        <v>veuillez compléter le prix colonne C</v>
      </c>
      <c r="F262" s="32"/>
      <c r="G262" s="33"/>
      <c r="H262" s="33"/>
    </row>
    <row r="263" spans="1:74" ht="12.75" customHeight="1" x14ac:dyDescent="0.25">
      <c r="A263" s="112" t="s">
        <v>119</v>
      </c>
      <c r="B263" s="18" t="s">
        <v>445</v>
      </c>
      <c r="C263" s="135"/>
      <c r="D263" s="24" t="str">
        <f t="shared" si="69"/>
        <v>veuillez compléter le prix colonne C</v>
      </c>
      <c r="F263" s="32"/>
      <c r="G263" s="33"/>
      <c r="H263" s="33"/>
    </row>
    <row r="264" spans="1:74" ht="12.75" customHeight="1" x14ac:dyDescent="0.25">
      <c r="A264" s="112" t="s">
        <v>450</v>
      </c>
      <c r="B264" s="18" t="s">
        <v>446</v>
      </c>
      <c r="C264" s="135"/>
      <c r="D264" s="24" t="str">
        <f t="shared" si="69"/>
        <v>veuillez compléter le prix colonne C</v>
      </c>
      <c r="F264" s="32"/>
      <c r="G264" s="33"/>
      <c r="H264" s="33"/>
    </row>
    <row r="265" spans="1:74" ht="12.75" customHeight="1" x14ac:dyDescent="0.25">
      <c r="A265" s="112" t="s">
        <v>453</v>
      </c>
      <c r="B265" s="18" t="s">
        <v>447</v>
      </c>
      <c r="C265" s="135"/>
      <c r="D265" s="24" t="str">
        <f t="shared" si="69"/>
        <v>veuillez compléter le prix colonne C</v>
      </c>
      <c r="F265" s="32"/>
      <c r="G265" s="33"/>
      <c r="H265" s="33"/>
    </row>
    <row r="266" spans="1:74" ht="15.75" x14ac:dyDescent="0.25">
      <c r="A266" s="50"/>
      <c r="B266" s="113" t="s">
        <v>432</v>
      </c>
      <c r="C266" s="52">
        <f>SUM(C262,C263,C265)</f>
        <v>0</v>
      </c>
      <c r="D266" s="24"/>
      <c r="F266" s="32"/>
      <c r="G266" s="33"/>
      <c r="H266" s="33"/>
    </row>
    <row r="267" spans="1:74" x14ac:dyDescent="0.25">
      <c r="A267" s="299"/>
      <c r="B267" s="114"/>
      <c r="C267" s="115"/>
      <c r="D267" s="24"/>
      <c r="F267" s="32"/>
      <c r="G267" s="33"/>
      <c r="H267" s="33"/>
    </row>
    <row r="268" spans="1:74" ht="32.25" customHeight="1" x14ac:dyDescent="0.25">
      <c r="A268" s="103"/>
      <c r="B268" s="37" t="s">
        <v>307</v>
      </c>
      <c r="C268" s="38"/>
      <c r="F268" s="32"/>
      <c r="G268" s="33"/>
      <c r="H268" s="33"/>
    </row>
    <row r="269" spans="1:74" s="138" customFormat="1" ht="25.5" x14ac:dyDescent="0.25">
      <c r="A269" s="360"/>
      <c r="B269" s="40" t="s">
        <v>7</v>
      </c>
      <c r="C269" s="41" t="s">
        <v>208</v>
      </c>
      <c r="D269" s="358"/>
      <c r="E269" s="359"/>
      <c r="BQ269" s="240"/>
      <c r="BR269" s="241"/>
      <c r="BS269" s="153"/>
      <c r="BT269" s="153"/>
      <c r="BU269" s="153"/>
      <c r="BV269" s="153"/>
    </row>
    <row r="270" spans="1:74" s="90" customFormat="1" ht="14.25" customHeight="1" x14ac:dyDescent="0.25">
      <c r="A270" s="300"/>
      <c r="B270" s="76" t="s">
        <v>343</v>
      </c>
      <c r="C270" s="98"/>
      <c r="D270" s="16"/>
      <c r="E270" s="16"/>
      <c r="F270" s="31"/>
      <c r="G270" s="16"/>
      <c r="H270" s="16"/>
    </row>
    <row r="271" spans="1:74" x14ac:dyDescent="0.25">
      <c r="A271" s="17" t="s">
        <v>455</v>
      </c>
      <c r="B271" s="108" t="s">
        <v>308</v>
      </c>
      <c r="C271" s="49">
        <v>22000</v>
      </c>
      <c r="D271" s="298"/>
      <c r="F271" s="32"/>
      <c r="G271" s="33"/>
      <c r="H271" s="33"/>
    </row>
    <row r="272" spans="1:74" s="69" customFormat="1" ht="15.75" x14ac:dyDescent="0.25">
      <c r="A272" s="63"/>
      <c r="B272" s="64" t="s">
        <v>310</v>
      </c>
      <c r="C272" s="109">
        <f>C271</f>
        <v>22000</v>
      </c>
      <c r="D272" s="298"/>
      <c r="E272" s="66"/>
      <c r="F272" s="67"/>
      <c r="G272" s="68"/>
      <c r="H272" s="66"/>
    </row>
    <row r="273" spans="1:8" s="68" customFormat="1" ht="15.75" x14ac:dyDescent="0.25">
      <c r="A273" s="116"/>
      <c r="B273" s="117"/>
      <c r="C273" s="118"/>
      <c r="D273" s="66"/>
      <c r="E273" s="66"/>
      <c r="F273" s="67"/>
      <c r="H273" s="66"/>
    </row>
    <row r="274" spans="1:8" s="69" customFormat="1" ht="15.75" x14ac:dyDescent="0.25">
      <c r="A274" s="119"/>
      <c r="B274" s="120" t="s">
        <v>221</v>
      </c>
      <c r="C274" s="121">
        <f>SUM(C25,C45,C57,C86,C95,C104,C116,C257,C266,C272)</f>
        <v>22000</v>
      </c>
      <c r="D274" s="66"/>
      <c r="E274" s="66"/>
      <c r="F274" s="67"/>
      <c r="G274" s="68"/>
      <c r="H274" s="68"/>
    </row>
    <row r="275" spans="1:8" ht="15" x14ac:dyDescent="0.25">
      <c r="A275" s="122"/>
      <c r="F275" s="32"/>
      <c r="G275" s="33"/>
      <c r="H275" s="33"/>
    </row>
    <row r="276" spans="1:8" ht="15" x14ac:dyDescent="0.25">
      <c r="A276" s="125"/>
      <c r="F276" s="32"/>
      <c r="G276" s="33"/>
      <c r="H276" s="33"/>
    </row>
    <row r="277" spans="1:8" ht="15" x14ac:dyDescent="0.25">
      <c r="A277" s="126"/>
      <c r="F277" s="32"/>
      <c r="G277" s="33"/>
      <c r="H277" s="33"/>
    </row>
    <row r="278" spans="1:8" x14ac:dyDescent="0.25">
      <c r="F278" s="32"/>
      <c r="G278" s="33"/>
      <c r="H278" s="33"/>
    </row>
    <row r="279" spans="1:8" x14ac:dyDescent="0.25">
      <c r="C279" s="72"/>
      <c r="F279" s="32"/>
      <c r="G279" s="33"/>
      <c r="H279" s="33"/>
    </row>
    <row r="280" spans="1:8" x14ac:dyDescent="0.25">
      <c r="F280" s="32"/>
      <c r="G280" s="33"/>
      <c r="H280" s="33"/>
    </row>
    <row r="281" spans="1:8" x14ac:dyDescent="0.25">
      <c r="F281" s="32"/>
      <c r="G281" s="33"/>
      <c r="H281" s="33"/>
    </row>
  </sheetData>
  <sheetProtection password="CEB5" sheet="1" objects="1" scenarios="1"/>
  <mergeCells count="2">
    <mergeCell ref="A3:C3"/>
    <mergeCell ref="A2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showGridLines="0" topLeftCell="A72" workbookViewId="0">
      <selection activeCell="C5" sqref="C5"/>
    </sheetView>
  </sheetViews>
  <sheetFormatPr baseColWidth="10" defaultColWidth="11.42578125" defaultRowHeight="15" x14ac:dyDescent="0.25"/>
  <cols>
    <col min="1" max="1" width="17.85546875" style="138" customWidth="1"/>
    <col min="2" max="2" width="118.140625" style="138" customWidth="1"/>
    <col min="3" max="3" width="20.85546875" style="162" customWidth="1"/>
    <col min="4" max="4" width="30.5703125" style="138" bestFit="1" customWidth="1"/>
    <col min="5" max="5" width="32.7109375" style="137" bestFit="1" customWidth="1"/>
    <col min="6" max="6" width="11.42578125" style="137"/>
    <col min="7" max="16384" width="11.42578125" style="138"/>
  </cols>
  <sheetData>
    <row r="1" spans="1:6" ht="30.75" customHeight="1" x14ac:dyDescent="0.25">
      <c r="A1" s="333" t="s">
        <v>216</v>
      </c>
      <c r="B1" s="333"/>
      <c r="C1" s="333"/>
      <c r="D1" s="136"/>
    </row>
    <row r="2" spans="1:6" ht="51" customHeight="1" x14ac:dyDescent="0.25">
      <c r="A2" s="323" t="s">
        <v>5</v>
      </c>
      <c r="B2" s="323"/>
      <c r="C2" s="323"/>
      <c r="D2" s="139"/>
    </row>
    <row r="3" spans="1:6" x14ac:dyDescent="0.25">
      <c r="A3" s="332" t="s">
        <v>191</v>
      </c>
      <c r="B3" s="332"/>
      <c r="C3" s="332"/>
      <c r="D3" s="140"/>
    </row>
    <row r="4" spans="1:6" ht="24.95" customHeight="1" x14ac:dyDescent="0.25">
      <c r="A4" s="325" t="s">
        <v>192</v>
      </c>
      <c r="B4" s="326"/>
      <c r="C4" s="141" t="s">
        <v>193</v>
      </c>
      <c r="D4" s="142"/>
    </row>
    <row r="5" spans="1:6" ht="24.95" customHeight="1" x14ac:dyDescent="0.25">
      <c r="A5" s="328" t="s">
        <v>194</v>
      </c>
      <c r="B5" s="329"/>
      <c r="C5" s="164"/>
      <c r="D5" s="143" t="str">
        <f>IF(C5="","veuillez compléter le prix colonne C","")</f>
        <v>veuillez compléter le prix colonne C</v>
      </c>
    </row>
    <row r="6" spans="1:6" ht="24.95" customHeight="1" x14ac:dyDescent="0.25">
      <c r="A6" s="330" t="s">
        <v>134</v>
      </c>
      <c r="B6" s="330"/>
      <c r="C6" s="330"/>
      <c r="D6" s="142"/>
      <c r="E6" s="138"/>
      <c r="F6" s="138"/>
    </row>
    <row r="7" spans="1:6" ht="24.95" customHeight="1" x14ac:dyDescent="0.25">
      <c r="A7" s="144" t="s">
        <v>135</v>
      </c>
      <c r="B7" s="144" t="s">
        <v>136</v>
      </c>
      <c r="C7" s="144" t="s">
        <v>137</v>
      </c>
      <c r="D7" s="145"/>
      <c r="E7" s="138"/>
      <c r="F7" s="138"/>
    </row>
    <row r="8" spans="1:6" ht="24.95" customHeight="1" x14ac:dyDescent="0.25">
      <c r="A8" s="146" t="s">
        <v>138</v>
      </c>
      <c r="B8" s="147"/>
      <c r="C8" s="165"/>
      <c r="D8" s="143" t="str">
        <f>IF(C8="","veuillez compléter le prix colonne C","")</f>
        <v>veuillez compléter le prix colonne C</v>
      </c>
      <c r="E8" s="148"/>
      <c r="F8" s="148"/>
    </row>
    <row r="9" spans="1:6" ht="24.95" customHeight="1" x14ac:dyDescent="0.25">
      <c r="A9" s="149" t="s">
        <v>139</v>
      </c>
      <c r="B9" s="150"/>
      <c r="C9" s="165"/>
      <c r="D9" s="143" t="str">
        <f>IF(C9="","veuillez compléter le prix colonne C","")</f>
        <v>veuillez compléter le prix colonne C</v>
      </c>
      <c r="E9" s="138"/>
      <c r="F9" s="138"/>
    </row>
    <row r="10" spans="1:6" ht="24.95" customHeight="1" x14ac:dyDescent="0.25">
      <c r="A10" s="149" t="s">
        <v>140</v>
      </c>
      <c r="B10" s="151"/>
      <c r="C10" s="165"/>
      <c r="D10" s="143" t="str">
        <f>IF(C10="","veuillez compléter le prix colonne C","")</f>
        <v>veuillez compléter le prix colonne C</v>
      </c>
      <c r="E10" s="138"/>
      <c r="F10" s="138"/>
    </row>
    <row r="11" spans="1:6" ht="24.95" customHeight="1" x14ac:dyDescent="0.25">
      <c r="A11" s="149" t="s">
        <v>141</v>
      </c>
      <c r="B11" s="151"/>
      <c r="C11" s="165"/>
      <c r="D11" s="143" t="str">
        <f>IF(C11="","veuillez compléter le prix colonne C","")</f>
        <v>veuillez compléter le prix colonne C</v>
      </c>
      <c r="E11" s="138"/>
      <c r="F11" s="138"/>
    </row>
    <row r="12" spans="1:6" ht="24.95" customHeight="1" x14ac:dyDescent="0.25">
      <c r="A12" s="152"/>
      <c r="B12" s="153"/>
      <c r="C12" s="154"/>
      <c r="D12" s="155"/>
      <c r="E12" s="138"/>
      <c r="F12" s="138"/>
    </row>
    <row r="13" spans="1:6" ht="24.95" customHeight="1" x14ac:dyDescent="0.25">
      <c r="A13" s="332" t="s">
        <v>195</v>
      </c>
      <c r="B13" s="332"/>
      <c r="C13" s="332"/>
      <c r="D13" s="142"/>
      <c r="E13" s="138"/>
      <c r="F13" s="138"/>
    </row>
    <row r="14" spans="1:6" ht="24.95" customHeight="1" x14ac:dyDescent="0.25">
      <c r="A14" s="325" t="s">
        <v>192</v>
      </c>
      <c r="B14" s="326"/>
      <c r="C14" s="141" t="s">
        <v>193</v>
      </c>
      <c r="D14" s="142"/>
      <c r="E14" s="138"/>
      <c r="F14" s="138"/>
    </row>
    <row r="15" spans="1:6" ht="24.95" customHeight="1" x14ac:dyDescent="0.25">
      <c r="A15" s="328" t="s">
        <v>197</v>
      </c>
      <c r="B15" s="329"/>
      <c r="C15" s="164"/>
      <c r="D15" s="143" t="str">
        <f>IF(C15="","veuillez compléter le prix colonne C","")</f>
        <v>veuillez compléter le prix colonne C</v>
      </c>
      <c r="E15" s="138"/>
      <c r="F15" s="138"/>
    </row>
    <row r="16" spans="1:6" ht="24.95" customHeight="1" x14ac:dyDescent="0.25">
      <c r="A16" s="330" t="s">
        <v>134</v>
      </c>
      <c r="B16" s="330"/>
      <c r="C16" s="330"/>
      <c r="D16" s="142"/>
      <c r="E16" s="138"/>
      <c r="F16" s="138"/>
    </row>
    <row r="17" spans="1:6" ht="24.95" customHeight="1" x14ac:dyDescent="0.25">
      <c r="A17" s="144" t="s">
        <v>135</v>
      </c>
      <c r="B17" s="144" t="s">
        <v>136</v>
      </c>
      <c r="C17" s="144" t="s">
        <v>137</v>
      </c>
      <c r="D17" s="145"/>
      <c r="F17" s="138"/>
    </row>
    <row r="18" spans="1:6" ht="24.95" customHeight="1" x14ac:dyDescent="0.25">
      <c r="A18" s="146" t="s">
        <v>142</v>
      </c>
      <c r="B18" s="147"/>
      <c r="C18" s="165"/>
      <c r="D18" s="143" t="str">
        <f>IF(C18="","veuillez compléter le prix colonne C","")</f>
        <v>veuillez compléter le prix colonne C</v>
      </c>
      <c r="F18" s="138"/>
    </row>
    <row r="19" spans="1:6" ht="24.95" customHeight="1" x14ac:dyDescent="0.25">
      <c r="A19" s="156" t="s">
        <v>143</v>
      </c>
      <c r="B19" s="150"/>
      <c r="C19" s="165"/>
      <c r="D19" s="143" t="str">
        <f>IF(C19="","veuillez compléter le prix colonne C","")</f>
        <v>veuillez compléter le prix colonne C</v>
      </c>
      <c r="E19" s="163"/>
      <c r="F19" s="138"/>
    </row>
    <row r="20" spans="1:6" ht="24.95" customHeight="1" x14ac:dyDescent="0.25">
      <c r="A20" s="156" t="s">
        <v>144</v>
      </c>
      <c r="B20" s="151"/>
      <c r="C20" s="165"/>
      <c r="D20" s="143" t="str">
        <f>IF(C20="","veuillez compléter le prix colonne C","")</f>
        <v>veuillez compléter le prix colonne C</v>
      </c>
      <c r="F20" s="138"/>
    </row>
    <row r="21" spans="1:6" ht="24.95" customHeight="1" x14ac:dyDescent="0.25">
      <c r="A21" s="156" t="s">
        <v>145</v>
      </c>
      <c r="B21" s="151"/>
      <c r="C21" s="165"/>
      <c r="D21" s="143" t="str">
        <f>IF(C21="","veuillez compléter le prix colonne C","")</f>
        <v>veuillez compléter le prix colonne C</v>
      </c>
      <c r="F21" s="138"/>
    </row>
    <row r="22" spans="1:6" x14ac:dyDescent="0.25">
      <c r="A22" s="153"/>
      <c r="B22" s="153"/>
      <c r="C22" s="154"/>
      <c r="D22" s="155"/>
      <c r="F22" s="138"/>
    </row>
    <row r="23" spans="1:6" ht="24.95" customHeight="1" x14ac:dyDescent="0.25">
      <c r="A23" s="331" t="s">
        <v>196</v>
      </c>
      <c r="B23" s="327"/>
      <c r="C23" s="327"/>
      <c r="D23" s="142"/>
      <c r="F23" s="138"/>
    </row>
    <row r="24" spans="1:6" ht="24.95" customHeight="1" x14ac:dyDescent="0.25">
      <c r="A24" s="325" t="s">
        <v>192</v>
      </c>
      <c r="B24" s="326"/>
      <c r="C24" s="141" t="s">
        <v>193</v>
      </c>
      <c r="D24" s="142"/>
      <c r="F24" s="138"/>
    </row>
    <row r="25" spans="1:6" ht="24.95" customHeight="1" x14ac:dyDescent="0.25">
      <c r="A25" s="328" t="s">
        <v>197</v>
      </c>
      <c r="B25" s="329"/>
      <c r="C25" s="164"/>
      <c r="D25" s="143" t="str">
        <f>IF(C25="","veuillez compléter le prix colonne C","")</f>
        <v>veuillez compléter le prix colonne C</v>
      </c>
      <c r="F25" s="138"/>
    </row>
    <row r="26" spans="1:6" ht="24.95" customHeight="1" x14ac:dyDescent="0.25">
      <c r="A26" s="330" t="s">
        <v>134</v>
      </c>
      <c r="B26" s="330"/>
      <c r="C26" s="330"/>
      <c r="D26" s="142"/>
      <c r="F26" s="138"/>
    </row>
    <row r="27" spans="1:6" ht="24.95" customHeight="1" x14ac:dyDescent="0.25">
      <c r="A27" s="144" t="s">
        <v>135</v>
      </c>
      <c r="B27" s="144" t="s">
        <v>136</v>
      </c>
      <c r="C27" s="144" t="s">
        <v>137</v>
      </c>
      <c r="D27" s="145"/>
      <c r="F27" s="138"/>
    </row>
    <row r="28" spans="1:6" ht="24.95" customHeight="1" x14ac:dyDescent="0.25">
      <c r="A28" s="146" t="s">
        <v>146</v>
      </c>
      <c r="B28" s="147"/>
      <c r="C28" s="165"/>
      <c r="D28" s="143" t="str">
        <f>IF(C28="","veuillez compléter le prix colonne C","")</f>
        <v>veuillez compléter le prix colonne C</v>
      </c>
      <c r="F28" s="138"/>
    </row>
    <row r="29" spans="1:6" ht="24.95" customHeight="1" x14ac:dyDescent="0.25">
      <c r="A29" s="157" t="s">
        <v>147</v>
      </c>
      <c r="B29" s="158"/>
      <c r="C29" s="165"/>
      <c r="D29" s="143" t="str">
        <f>IF(C29="","veuillez compléter le prix colonne C","")</f>
        <v>veuillez compléter le prix colonne C</v>
      </c>
      <c r="E29" s="159"/>
      <c r="F29" s="138"/>
    </row>
    <row r="30" spans="1:6" ht="24.95" customHeight="1" x14ac:dyDescent="0.25">
      <c r="A30" s="156" t="s">
        <v>148</v>
      </c>
      <c r="B30" s="151"/>
      <c r="C30" s="165"/>
      <c r="D30" s="143" t="str">
        <f>IF(C30="","veuillez compléter le prix colonne C","")</f>
        <v>veuillez compléter le prix colonne C</v>
      </c>
      <c r="E30" s="138"/>
      <c r="F30" s="138"/>
    </row>
    <row r="31" spans="1:6" ht="24.95" customHeight="1" x14ac:dyDescent="0.25">
      <c r="A31" s="156" t="s">
        <v>149</v>
      </c>
      <c r="B31" s="151"/>
      <c r="C31" s="165"/>
      <c r="D31" s="143" t="str">
        <f>IF(C31="","veuillez compléter le prix colonne C","")</f>
        <v>veuillez compléter le prix colonne C</v>
      </c>
      <c r="E31" s="138"/>
      <c r="F31" s="138"/>
    </row>
    <row r="32" spans="1:6" x14ac:dyDescent="0.25">
      <c r="A32" s="153"/>
      <c r="B32" s="153"/>
      <c r="C32" s="154"/>
      <c r="D32" s="155"/>
      <c r="E32" s="138"/>
      <c r="F32" s="138"/>
    </row>
    <row r="33" spans="1:6" ht="24.95" customHeight="1" x14ac:dyDescent="0.25">
      <c r="A33" s="327" t="s">
        <v>209</v>
      </c>
      <c r="B33" s="327"/>
      <c r="C33" s="327"/>
      <c r="D33" s="142"/>
      <c r="E33" s="138"/>
      <c r="F33" s="138"/>
    </row>
    <row r="34" spans="1:6" ht="24.95" customHeight="1" x14ac:dyDescent="0.25">
      <c r="A34" s="325" t="s">
        <v>192</v>
      </c>
      <c r="B34" s="326"/>
      <c r="C34" s="141" t="s">
        <v>193</v>
      </c>
      <c r="D34" s="143" t="str">
        <f>IF(C34="","veuillez compléter le prix colonne C","")</f>
        <v/>
      </c>
      <c r="E34" s="138"/>
      <c r="F34" s="138"/>
    </row>
    <row r="35" spans="1:6" ht="24.95" customHeight="1" x14ac:dyDescent="0.25">
      <c r="A35" s="328" t="s">
        <v>197</v>
      </c>
      <c r="B35" s="329"/>
      <c r="C35" s="164"/>
      <c r="D35" s="143" t="str">
        <f>IF(C35="","veuillez compléter le prix colonne C","")</f>
        <v>veuillez compléter le prix colonne C</v>
      </c>
      <c r="E35" s="138"/>
      <c r="F35" s="138"/>
    </row>
    <row r="36" spans="1:6" ht="24.95" customHeight="1" x14ac:dyDescent="0.25">
      <c r="A36" s="330" t="s">
        <v>134</v>
      </c>
      <c r="B36" s="330"/>
      <c r="C36" s="330"/>
      <c r="D36" s="142"/>
      <c r="E36" s="138"/>
      <c r="F36" s="138"/>
    </row>
    <row r="37" spans="1:6" ht="24.95" customHeight="1" x14ac:dyDescent="0.25">
      <c r="A37" s="144" t="s">
        <v>135</v>
      </c>
      <c r="B37" s="144" t="s">
        <v>136</v>
      </c>
      <c r="C37" s="144" t="s">
        <v>137</v>
      </c>
      <c r="D37" s="145"/>
      <c r="E37" s="138"/>
      <c r="F37" s="138"/>
    </row>
    <row r="38" spans="1:6" ht="24.95" customHeight="1" x14ac:dyDescent="0.25">
      <c r="A38" s="156" t="s">
        <v>150</v>
      </c>
      <c r="B38" s="147"/>
      <c r="C38" s="165"/>
      <c r="D38" s="143" t="str">
        <f>IF(C38="","veuillez compléter le prix colonne C","")</f>
        <v>veuillez compléter le prix colonne C</v>
      </c>
      <c r="E38" s="138"/>
      <c r="F38" s="138"/>
    </row>
    <row r="39" spans="1:6" ht="24.95" customHeight="1" x14ac:dyDescent="0.25">
      <c r="A39" s="156" t="s">
        <v>151</v>
      </c>
      <c r="B39" s="150"/>
      <c r="C39" s="165"/>
      <c r="D39" s="143" t="str">
        <f>IF(C39="","veuillez compléter le prix colonne C","")</f>
        <v>veuillez compléter le prix colonne C</v>
      </c>
      <c r="E39" s="138"/>
      <c r="F39" s="138"/>
    </row>
    <row r="40" spans="1:6" ht="24.95" customHeight="1" x14ac:dyDescent="0.25">
      <c r="A40" s="156" t="s">
        <v>152</v>
      </c>
      <c r="B40" s="151"/>
      <c r="C40" s="165"/>
      <c r="D40" s="143" t="str">
        <f>IF(C40="","veuillez compléter le prix colonne C","")</f>
        <v>veuillez compléter le prix colonne C</v>
      </c>
      <c r="E40" s="138"/>
      <c r="F40" s="138"/>
    </row>
    <row r="41" spans="1:6" ht="24.95" customHeight="1" x14ac:dyDescent="0.25">
      <c r="A41" s="156" t="s">
        <v>153</v>
      </c>
      <c r="B41" s="151"/>
      <c r="C41" s="165"/>
      <c r="D41" s="143" t="str">
        <f>IF(C41="","veuillez compléter le prix colonne C","")</f>
        <v>veuillez compléter le prix colonne C</v>
      </c>
      <c r="E41" s="138"/>
      <c r="F41" s="138"/>
    </row>
    <row r="42" spans="1:6" ht="24.95" customHeight="1" x14ac:dyDescent="0.25">
      <c r="A42" s="153"/>
      <c r="B42" s="153"/>
      <c r="C42" s="154"/>
      <c r="D42" s="155"/>
      <c r="E42" s="138"/>
      <c r="F42" s="138"/>
    </row>
    <row r="43" spans="1:6" ht="24.95" customHeight="1" x14ac:dyDescent="0.25">
      <c r="A43" s="327" t="s">
        <v>210</v>
      </c>
      <c r="B43" s="327"/>
      <c r="C43" s="327"/>
      <c r="D43" s="142"/>
      <c r="E43" s="138"/>
      <c r="F43" s="138"/>
    </row>
    <row r="44" spans="1:6" ht="24.95" customHeight="1" x14ac:dyDescent="0.25">
      <c r="A44" s="325" t="s">
        <v>192</v>
      </c>
      <c r="B44" s="326"/>
      <c r="C44" s="141" t="s">
        <v>193</v>
      </c>
      <c r="D44" s="142"/>
      <c r="E44" s="138"/>
      <c r="F44" s="138"/>
    </row>
    <row r="45" spans="1:6" ht="24.95" customHeight="1" x14ac:dyDescent="0.25">
      <c r="A45" s="328" t="s">
        <v>197</v>
      </c>
      <c r="B45" s="329"/>
      <c r="C45" s="164"/>
      <c r="D45" s="143" t="str">
        <f>IF(C45="","veuillez compléter le prix colonne C","")</f>
        <v>veuillez compléter le prix colonne C</v>
      </c>
      <c r="E45" s="138"/>
      <c r="F45" s="138"/>
    </row>
    <row r="46" spans="1:6" ht="24.95" customHeight="1" x14ac:dyDescent="0.25">
      <c r="A46" s="330" t="s">
        <v>134</v>
      </c>
      <c r="B46" s="330"/>
      <c r="C46" s="330"/>
      <c r="D46" s="142"/>
      <c r="E46" s="138"/>
      <c r="F46" s="138"/>
    </row>
    <row r="47" spans="1:6" ht="24.95" customHeight="1" x14ac:dyDescent="0.25">
      <c r="A47" s="144" t="s">
        <v>135</v>
      </c>
      <c r="B47" s="144" t="s">
        <v>136</v>
      </c>
      <c r="C47" s="144" t="s">
        <v>137</v>
      </c>
      <c r="D47" s="145"/>
      <c r="E47" s="138"/>
      <c r="F47" s="138"/>
    </row>
    <row r="48" spans="1:6" ht="24.95" customHeight="1" x14ac:dyDescent="0.25">
      <c r="A48" s="156" t="s">
        <v>154</v>
      </c>
      <c r="B48" s="147"/>
      <c r="C48" s="165"/>
      <c r="D48" s="143" t="str">
        <f>IF(C48="","veuillez compléter le prix colonne C","")</f>
        <v>veuillez compléter le prix colonne C</v>
      </c>
      <c r="E48" s="138"/>
      <c r="F48" s="138"/>
    </row>
    <row r="49" spans="1:6" ht="24.95" customHeight="1" x14ac:dyDescent="0.25">
      <c r="A49" s="156" t="s">
        <v>155</v>
      </c>
      <c r="B49" s="150"/>
      <c r="C49" s="165"/>
      <c r="D49" s="143" t="str">
        <f>IF(C49="","veuillez compléter le prix colonne C","")</f>
        <v>veuillez compléter le prix colonne C</v>
      </c>
      <c r="E49" s="138"/>
      <c r="F49" s="138"/>
    </row>
    <row r="50" spans="1:6" ht="24.95" customHeight="1" x14ac:dyDescent="0.25">
      <c r="A50" s="156" t="s">
        <v>156</v>
      </c>
      <c r="B50" s="151"/>
      <c r="C50" s="165"/>
      <c r="D50" s="143" t="str">
        <f>IF(C50="","veuillez compléter le prix colonne C","")</f>
        <v>veuillez compléter le prix colonne C</v>
      </c>
      <c r="E50" s="138"/>
      <c r="F50" s="138"/>
    </row>
    <row r="51" spans="1:6" ht="24.95" customHeight="1" x14ac:dyDescent="0.25">
      <c r="A51" s="156" t="s">
        <v>157</v>
      </c>
      <c r="B51" s="151"/>
      <c r="C51" s="165"/>
      <c r="D51" s="143" t="str">
        <f>IF(C51="","veuillez compléter le prix colonne C","")</f>
        <v>veuillez compléter le prix colonne C</v>
      </c>
      <c r="E51" s="138"/>
      <c r="F51" s="138"/>
    </row>
    <row r="52" spans="1:6" x14ac:dyDescent="0.25">
      <c r="A52" s="153"/>
      <c r="B52" s="153"/>
      <c r="C52" s="154"/>
      <c r="D52" s="155"/>
      <c r="E52" s="138"/>
      <c r="F52" s="138"/>
    </row>
    <row r="53" spans="1:6" ht="24.95" customHeight="1" x14ac:dyDescent="0.25">
      <c r="A53" s="327" t="s">
        <v>211</v>
      </c>
      <c r="B53" s="327"/>
      <c r="C53" s="327"/>
      <c r="D53" s="142"/>
      <c r="E53" s="138"/>
      <c r="F53" s="138"/>
    </row>
    <row r="54" spans="1:6" ht="24.95" customHeight="1" x14ac:dyDescent="0.25">
      <c r="A54" s="325" t="s">
        <v>192</v>
      </c>
      <c r="B54" s="326"/>
      <c r="C54" s="141" t="s">
        <v>193</v>
      </c>
      <c r="D54" s="142"/>
      <c r="E54" s="138"/>
      <c r="F54" s="138"/>
    </row>
    <row r="55" spans="1:6" ht="24.95" customHeight="1" x14ac:dyDescent="0.25">
      <c r="A55" s="328" t="s">
        <v>197</v>
      </c>
      <c r="B55" s="329"/>
      <c r="C55" s="164"/>
      <c r="D55" s="143" t="str">
        <f>IF(C55="","veuillez compléter le prix colonne C","")</f>
        <v>veuillez compléter le prix colonne C</v>
      </c>
      <c r="E55" s="138"/>
      <c r="F55" s="138"/>
    </row>
    <row r="56" spans="1:6" ht="24.95" customHeight="1" x14ac:dyDescent="0.25">
      <c r="A56" s="330" t="s">
        <v>134</v>
      </c>
      <c r="B56" s="330"/>
      <c r="C56" s="330"/>
      <c r="D56" s="142"/>
      <c r="E56" s="138"/>
      <c r="F56" s="138"/>
    </row>
    <row r="57" spans="1:6" ht="24.95" customHeight="1" x14ac:dyDescent="0.25">
      <c r="A57" s="144" t="s">
        <v>135</v>
      </c>
      <c r="B57" s="144" t="s">
        <v>136</v>
      </c>
      <c r="C57" s="144" t="s">
        <v>137</v>
      </c>
      <c r="D57" s="145"/>
      <c r="E57" s="138"/>
      <c r="F57" s="138"/>
    </row>
    <row r="58" spans="1:6" ht="24.95" customHeight="1" x14ac:dyDescent="0.25">
      <c r="A58" s="156" t="s">
        <v>158</v>
      </c>
      <c r="B58" s="147"/>
      <c r="C58" s="165"/>
      <c r="D58" s="143" t="str">
        <f>IF(C58="","veuillez compléter le prix colonne C","")</f>
        <v>veuillez compléter le prix colonne C</v>
      </c>
      <c r="E58" s="138"/>
      <c r="F58" s="138"/>
    </row>
    <row r="59" spans="1:6" ht="24.95" customHeight="1" x14ac:dyDescent="0.25">
      <c r="A59" s="156" t="s">
        <v>159</v>
      </c>
      <c r="B59" s="150"/>
      <c r="C59" s="165"/>
      <c r="D59" s="143" t="str">
        <f>IF(C59="","veuillez compléter le prix colonne C","")</f>
        <v>veuillez compléter le prix colonne C</v>
      </c>
      <c r="E59" s="138"/>
      <c r="F59" s="138"/>
    </row>
    <row r="60" spans="1:6" ht="24.95" customHeight="1" x14ac:dyDescent="0.25">
      <c r="A60" s="156" t="s">
        <v>160</v>
      </c>
      <c r="B60" s="151"/>
      <c r="C60" s="165"/>
      <c r="D60" s="143" t="str">
        <f>IF(C60="","veuillez compléter le prix colonne C","")</f>
        <v>veuillez compléter le prix colonne C</v>
      </c>
      <c r="E60" s="138"/>
      <c r="F60" s="138"/>
    </row>
    <row r="61" spans="1:6" ht="24.95" customHeight="1" x14ac:dyDescent="0.25">
      <c r="A61" s="156" t="s">
        <v>161</v>
      </c>
      <c r="B61" s="151"/>
      <c r="C61" s="165"/>
      <c r="D61" s="143" t="str">
        <f>IF(C61="","veuillez compléter le prix colonne C","")</f>
        <v>veuillez compléter le prix colonne C</v>
      </c>
      <c r="E61" s="138"/>
      <c r="F61" s="138"/>
    </row>
    <row r="62" spans="1:6" ht="20.25" customHeight="1" x14ac:dyDescent="0.25">
      <c r="A62" s="153"/>
      <c r="B62" s="153"/>
      <c r="C62" s="154"/>
      <c r="D62" s="155"/>
      <c r="E62" s="138"/>
      <c r="F62" s="138"/>
    </row>
    <row r="63" spans="1:6" ht="39" customHeight="1" x14ac:dyDescent="0.25">
      <c r="A63" s="331" t="s">
        <v>283</v>
      </c>
      <c r="B63" s="331"/>
      <c r="C63" s="331"/>
      <c r="D63" s="142"/>
      <c r="E63" s="138"/>
      <c r="F63" s="138"/>
    </row>
    <row r="64" spans="1:6" ht="24.95" customHeight="1" x14ac:dyDescent="0.25">
      <c r="A64" s="325" t="s">
        <v>192</v>
      </c>
      <c r="B64" s="326"/>
      <c r="C64" s="141" t="s">
        <v>193</v>
      </c>
      <c r="D64" s="142"/>
      <c r="E64" s="138"/>
      <c r="F64" s="138"/>
    </row>
    <row r="65" spans="1:6" ht="24.95" customHeight="1" x14ac:dyDescent="0.25">
      <c r="A65" s="328" t="s">
        <v>197</v>
      </c>
      <c r="B65" s="329"/>
      <c r="C65" s="164"/>
      <c r="D65" s="143" t="str">
        <f>IF(C65="","veuillez compléter le prix colonne C","")</f>
        <v>veuillez compléter le prix colonne C</v>
      </c>
      <c r="E65" s="138"/>
      <c r="F65" s="138"/>
    </row>
    <row r="66" spans="1:6" ht="24.95" customHeight="1" x14ac:dyDescent="0.25">
      <c r="A66" s="330" t="s">
        <v>134</v>
      </c>
      <c r="B66" s="330"/>
      <c r="C66" s="330"/>
      <c r="D66" s="142"/>
      <c r="E66" s="138"/>
      <c r="F66" s="138"/>
    </row>
    <row r="67" spans="1:6" ht="24.95" customHeight="1" x14ac:dyDescent="0.25">
      <c r="A67" s="144" t="s">
        <v>135</v>
      </c>
      <c r="B67" s="144" t="s">
        <v>136</v>
      </c>
      <c r="C67" s="144" t="s">
        <v>137</v>
      </c>
      <c r="D67" s="145"/>
      <c r="E67" s="138"/>
      <c r="F67" s="138"/>
    </row>
    <row r="68" spans="1:6" ht="24.95" customHeight="1" x14ac:dyDescent="0.25">
      <c r="A68" s="156" t="s">
        <v>162</v>
      </c>
      <c r="B68" s="147"/>
      <c r="C68" s="165"/>
      <c r="D68" s="143" t="str">
        <f>IF(C68="","veuillez compléter le prix colonne C","")</f>
        <v>veuillez compléter le prix colonne C</v>
      </c>
      <c r="E68" s="138"/>
      <c r="F68" s="138"/>
    </row>
    <row r="69" spans="1:6" ht="24.95" customHeight="1" x14ac:dyDescent="0.25">
      <c r="A69" s="156" t="s">
        <v>163</v>
      </c>
      <c r="B69" s="150"/>
      <c r="C69" s="165"/>
      <c r="D69" s="143" t="str">
        <f>IF(C69="","veuillez compléter le prix colonne C","")</f>
        <v>veuillez compléter le prix colonne C</v>
      </c>
      <c r="E69" s="138"/>
      <c r="F69" s="138"/>
    </row>
    <row r="70" spans="1:6" ht="24.95" customHeight="1" x14ac:dyDescent="0.25">
      <c r="A70" s="156" t="s">
        <v>164</v>
      </c>
      <c r="B70" s="151"/>
      <c r="C70" s="165"/>
      <c r="D70" s="143" t="str">
        <f>IF(C70="","veuillez compléter le prix colonne C","")</f>
        <v>veuillez compléter le prix colonne C</v>
      </c>
      <c r="E70" s="138"/>
      <c r="F70" s="138"/>
    </row>
    <row r="71" spans="1:6" ht="24.95" customHeight="1" x14ac:dyDescent="0.25">
      <c r="A71" s="156" t="s">
        <v>165</v>
      </c>
      <c r="B71" s="151"/>
      <c r="C71" s="165"/>
      <c r="D71" s="143" t="str">
        <f>IF(C71="","veuillez compléter le prix colonne C","")</f>
        <v>veuillez compléter le prix colonne C</v>
      </c>
      <c r="E71" s="138"/>
      <c r="F71" s="138"/>
    </row>
    <row r="72" spans="1:6" x14ac:dyDescent="0.25">
      <c r="A72" s="153"/>
      <c r="B72" s="153"/>
      <c r="C72" s="154"/>
      <c r="D72" s="155"/>
      <c r="E72" s="138"/>
      <c r="F72" s="138"/>
    </row>
    <row r="73" spans="1:6" ht="24.95" customHeight="1" x14ac:dyDescent="0.25">
      <c r="A73" s="327" t="s">
        <v>212</v>
      </c>
      <c r="B73" s="327"/>
      <c r="C73" s="327"/>
      <c r="D73" s="142"/>
      <c r="E73" s="138"/>
      <c r="F73" s="138"/>
    </row>
    <row r="74" spans="1:6" ht="24.95" customHeight="1" x14ac:dyDescent="0.25">
      <c r="A74" s="325" t="s">
        <v>192</v>
      </c>
      <c r="B74" s="326"/>
      <c r="C74" s="141" t="s">
        <v>193</v>
      </c>
      <c r="D74" s="142"/>
      <c r="E74" s="138"/>
      <c r="F74" s="138"/>
    </row>
    <row r="75" spans="1:6" ht="24.95" customHeight="1" x14ac:dyDescent="0.25">
      <c r="A75" s="328" t="s">
        <v>197</v>
      </c>
      <c r="B75" s="329"/>
      <c r="C75" s="164"/>
      <c r="D75" s="143" t="str">
        <f>IF(C75="","veuillez compléter le prix colonne C","")</f>
        <v>veuillez compléter le prix colonne C</v>
      </c>
      <c r="E75" s="138"/>
      <c r="F75" s="138"/>
    </row>
    <row r="76" spans="1:6" ht="24.95" customHeight="1" x14ac:dyDescent="0.25">
      <c r="A76" s="330" t="s">
        <v>134</v>
      </c>
      <c r="B76" s="330"/>
      <c r="C76" s="330"/>
      <c r="D76" s="142"/>
      <c r="E76" s="138"/>
      <c r="F76" s="138"/>
    </row>
    <row r="77" spans="1:6" ht="24.95" customHeight="1" x14ac:dyDescent="0.25">
      <c r="A77" s="144" t="s">
        <v>135</v>
      </c>
      <c r="B77" s="144" t="s">
        <v>136</v>
      </c>
      <c r="C77" s="144" t="s">
        <v>137</v>
      </c>
      <c r="D77" s="145"/>
      <c r="E77" s="138"/>
      <c r="F77" s="138"/>
    </row>
    <row r="78" spans="1:6" ht="24.95" customHeight="1" x14ac:dyDescent="0.25">
      <c r="A78" s="156" t="s">
        <v>166</v>
      </c>
      <c r="B78" s="147"/>
      <c r="C78" s="165"/>
      <c r="D78" s="143" t="str">
        <f>IF(C78="","veuillez compléter le prix colonne C","")</f>
        <v>veuillez compléter le prix colonne C</v>
      </c>
      <c r="E78" s="138"/>
      <c r="F78" s="138"/>
    </row>
    <row r="79" spans="1:6" ht="24.95" customHeight="1" x14ac:dyDescent="0.25">
      <c r="A79" s="156" t="s">
        <v>167</v>
      </c>
      <c r="B79" s="150"/>
      <c r="C79" s="165"/>
      <c r="D79" s="143" t="str">
        <f>IF(C79="","veuillez compléter le prix colonne C","")</f>
        <v>veuillez compléter le prix colonne C</v>
      </c>
      <c r="E79" s="138"/>
      <c r="F79" s="138"/>
    </row>
    <row r="80" spans="1:6" ht="24.95" customHeight="1" x14ac:dyDescent="0.25">
      <c r="A80" s="156" t="s">
        <v>168</v>
      </c>
      <c r="B80" s="151"/>
      <c r="C80" s="165"/>
      <c r="D80" s="143" t="str">
        <f>IF(C80="","veuillez compléter le prix colonne C","")</f>
        <v>veuillez compléter le prix colonne C</v>
      </c>
      <c r="E80" s="138"/>
      <c r="F80" s="138"/>
    </row>
    <row r="81" spans="1:6" ht="24.95" customHeight="1" x14ac:dyDescent="0.25">
      <c r="A81" s="156" t="s">
        <v>169</v>
      </c>
      <c r="B81" s="151"/>
      <c r="C81" s="165"/>
      <c r="D81" s="143" t="str">
        <f>IF(C81="","veuillez compléter le prix colonne C","")</f>
        <v>veuillez compléter le prix colonne C</v>
      </c>
      <c r="E81" s="138"/>
      <c r="F81" s="138"/>
    </row>
    <row r="82" spans="1:6" x14ac:dyDescent="0.25">
      <c r="A82" s="153"/>
      <c r="B82" s="153"/>
      <c r="C82" s="154"/>
      <c r="D82" s="143"/>
      <c r="E82" s="138"/>
      <c r="F82" s="138"/>
    </row>
    <row r="83" spans="1:6" ht="24.95" customHeight="1" x14ac:dyDescent="0.25">
      <c r="A83" s="327" t="s">
        <v>213</v>
      </c>
      <c r="B83" s="327"/>
      <c r="C83" s="327"/>
      <c r="D83" s="142"/>
      <c r="E83" s="138"/>
      <c r="F83" s="138"/>
    </row>
    <row r="84" spans="1:6" ht="24.95" customHeight="1" x14ac:dyDescent="0.25">
      <c r="A84" s="325" t="s">
        <v>192</v>
      </c>
      <c r="B84" s="326"/>
      <c r="C84" s="141" t="s">
        <v>193</v>
      </c>
      <c r="D84" s="142"/>
      <c r="E84" s="138"/>
      <c r="F84" s="138"/>
    </row>
    <row r="85" spans="1:6" ht="24.95" customHeight="1" x14ac:dyDescent="0.25">
      <c r="A85" s="328" t="s">
        <v>197</v>
      </c>
      <c r="B85" s="329"/>
      <c r="C85" s="164"/>
      <c r="D85" s="143" t="str">
        <f>IF(C85="","veuillez compléter le prix colonne C","")</f>
        <v>veuillez compléter le prix colonne C</v>
      </c>
      <c r="E85" s="138"/>
      <c r="F85" s="138"/>
    </row>
    <row r="86" spans="1:6" ht="24.95" customHeight="1" x14ac:dyDescent="0.25">
      <c r="A86" s="330" t="s">
        <v>134</v>
      </c>
      <c r="B86" s="330"/>
      <c r="C86" s="330"/>
      <c r="D86" s="142"/>
      <c r="E86" s="138"/>
      <c r="F86" s="138"/>
    </row>
    <row r="87" spans="1:6" ht="24.95" customHeight="1" x14ac:dyDescent="0.25">
      <c r="A87" s="144" t="s">
        <v>135</v>
      </c>
      <c r="B87" s="144" t="s">
        <v>136</v>
      </c>
      <c r="C87" s="144" t="s">
        <v>137</v>
      </c>
      <c r="D87" s="145"/>
      <c r="E87" s="138"/>
      <c r="F87" s="138"/>
    </row>
    <row r="88" spans="1:6" ht="24.95" customHeight="1" x14ac:dyDescent="0.25">
      <c r="A88" s="156" t="s">
        <v>170</v>
      </c>
      <c r="B88" s="147"/>
      <c r="C88" s="165"/>
      <c r="D88" s="143" t="str">
        <f>IF(C88="","veuillez compléter le prix colonne C","")</f>
        <v>veuillez compléter le prix colonne C</v>
      </c>
      <c r="E88" s="138"/>
      <c r="F88" s="138"/>
    </row>
    <row r="89" spans="1:6" ht="24.95" customHeight="1" x14ac:dyDescent="0.25">
      <c r="A89" s="156" t="s">
        <v>171</v>
      </c>
      <c r="B89" s="150"/>
      <c r="C89" s="165"/>
      <c r="D89" s="143" t="str">
        <f>IF(C89="","veuillez compléter le prix colonne C","")</f>
        <v>veuillez compléter le prix colonne C</v>
      </c>
      <c r="E89" s="138"/>
      <c r="F89" s="138"/>
    </row>
    <row r="90" spans="1:6" ht="24.95" customHeight="1" x14ac:dyDescent="0.25">
      <c r="A90" s="156" t="s">
        <v>172</v>
      </c>
      <c r="B90" s="151"/>
      <c r="C90" s="165"/>
      <c r="D90" s="143" t="str">
        <f>IF(C90="","veuillez compléter le prix colonne C","")</f>
        <v>veuillez compléter le prix colonne C</v>
      </c>
      <c r="E90" s="138"/>
      <c r="F90" s="138"/>
    </row>
    <row r="91" spans="1:6" ht="24.95" customHeight="1" x14ac:dyDescent="0.25">
      <c r="A91" s="156" t="s">
        <v>173</v>
      </c>
      <c r="B91" s="151"/>
      <c r="C91" s="165"/>
      <c r="D91" s="143" t="str">
        <f>IF(C91="","veuillez compléter le prix colonne C","")</f>
        <v>veuillez compléter le prix colonne C</v>
      </c>
      <c r="E91" s="138"/>
      <c r="F91" s="138"/>
    </row>
    <row r="92" spans="1:6" ht="24.95" customHeight="1" x14ac:dyDescent="0.25">
      <c r="A92" s="160"/>
      <c r="B92" s="153"/>
      <c r="C92" s="161"/>
      <c r="D92" s="143"/>
      <c r="E92" s="138"/>
      <c r="F92" s="138"/>
    </row>
  </sheetData>
  <sheetProtection password="CEB5" sheet="1" objects="1" scenarios="1"/>
  <mergeCells count="38">
    <mergeCell ref="A1:C1"/>
    <mergeCell ref="A2:C2"/>
    <mergeCell ref="A3:C3"/>
    <mergeCell ref="A5:B5"/>
    <mergeCell ref="A4:B4"/>
    <mergeCell ref="A33:C33"/>
    <mergeCell ref="A6:C6"/>
    <mergeCell ref="A13:C13"/>
    <mergeCell ref="A15:B15"/>
    <mergeCell ref="A16:C16"/>
    <mergeCell ref="A23:C23"/>
    <mergeCell ref="A25:B25"/>
    <mergeCell ref="A26:C26"/>
    <mergeCell ref="A14:B14"/>
    <mergeCell ref="A24:B24"/>
    <mergeCell ref="A46:C46"/>
    <mergeCell ref="A53:C53"/>
    <mergeCell ref="A55:B55"/>
    <mergeCell ref="A44:B44"/>
    <mergeCell ref="A54:B54"/>
    <mergeCell ref="A34:B34"/>
    <mergeCell ref="A35:B35"/>
    <mergeCell ref="A36:C36"/>
    <mergeCell ref="A43:C43"/>
    <mergeCell ref="A45:B45"/>
    <mergeCell ref="A56:C56"/>
    <mergeCell ref="A63:C63"/>
    <mergeCell ref="A65:B65"/>
    <mergeCell ref="A66:C66"/>
    <mergeCell ref="A73:C73"/>
    <mergeCell ref="A64:B64"/>
    <mergeCell ref="A74:B74"/>
    <mergeCell ref="A84:B84"/>
    <mergeCell ref="A83:C83"/>
    <mergeCell ref="A85:B85"/>
    <mergeCell ref="A86:C86"/>
    <mergeCell ref="A76:C76"/>
    <mergeCell ref="A75:B7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303"/>
  <sheetViews>
    <sheetView showGridLines="0" topLeftCell="B1" zoomScaleNormal="100" workbookViewId="0">
      <selection activeCell="G293" sqref="G293"/>
    </sheetView>
  </sheetViews>
  <sheetFormatPr baseColWidth="10" defaultRowHeight="12.75" x14ac:dyDescent="0.2"/>
  <cols>
    <col min="1" max="1" width="11.42578125" style="127"/>
    <col min="2" max="2" width="162.5703125" style="256" customWidth="1"/>
    <col min="3" max="3" width="19.42578125" style="256" bestFit="1" customWidth="1"/>
    <col min="4" max="4" width="25.42578125" style="293" customWidth="1"/>
    <col min="5" max="5" width="22.85546875" style="256" customWidth="1"/>
    <col min="6" max="6" width="18.42578125" style="256" bestFit="1" customWidth="1"/>
    <col min="7" max="7" width="16.28515625" style="256" bestFit="1" customWidth="1"/>
    <col min="8" max="8" width="16.42578125" style="256" customWidth="1"/>
    <col min="9" max="9" width="21" style="256" customWidth="1"/>
    <col min="10" max="10" width="44.85546875" style="257" bestFit="1" customWidth="1"/>
    <col min="11" max="11" width="14.85546875" style="257" customWidth="1"/>
    <col min="12" max="255" width="11.42578125" style="257"/>
    <col min="256" max="256" width="77" style="257" customWidth="1"/>
    <col min="257" max="265" width="16.42578125" style="257" customWidth="1"/>
    <col min="266" max="266" width="11.42578125" style="257"/>
    <col min="267" max="267" width="14.85546875" style="257" customWidth="1"/>
    <col min="268" max="511" width="11.42578125" style="257"/>
    <col min="512" max="512" width="77" style="257" customWidth="1"/>
    <col min="513" max="521" width="16.42578125" style="257" customWidth="1"/>
    <col min="522" max="522" width="11.42578125" style="257"/>
    <col min="523" max="523" width="14.85546875" style="257" customWidth="1"/>
    <col min="524" max="767" width="11.42578125" style="257"/>
    <col min="768" max="768" width="77" style="257" customWidth="1"/>
    <col min="769" max="777" width="16.42578125" style="257" customWidth="1"/>
    <col min="778" max="778" width="11.42578125" style="257"/>
    <col min="779" max="779" width="14.85546875" style="257" customWidth="1"/>
    <col min="780" max="1023" width="11.42578125" style="257"/>
    <col min="1024" max="1024" width="77" style="257" customWidth="1"/>
    <col min="1025" max="1033" width="16.42578125" style="257" customWidth="1"/>
    <col min="1034" max="1034" width="11.42578125" style="257"/>
    <col min="1035" max="1035" width="14.85546875" style="257" customWidth="1"/>
    <col min="1036" max="1279" width="11.42578125" style="257"/>
    <col min="1280" max="1280" width="77" style="257" customWidth="1"/>
    <col min="1281" max="1289" width="16.42578125" style="257" customWidth="1"/>
    <col min="1290" max="1290" width="11.42578125" style="257"/>
    <col min="1291" max="1291" width="14.85546875" style="257" customWidth="1"/>
    <col min="1292" max="1535" width="11.42578125" style="257"/>
    <col min="1536" max="1536" width="77" style="257" customWidth="1"/>
    <col min="1537" max="1545" width="16.42578125" style="257" customWidth="1"/>
    <col min="1546" max="1546" width="11.42578125" style="257"/>
    <col min="1547" max="1547" width="14.85546875" style="257" customWidth="1"/>
    <col min="1548" max="1791" width="11.42578125" style="257"/>
    <col min="1792" max="1792" width="77" style="257" customWidth="1"/>
    <col min="1793" max="1801" width="16.42578125" style="257" customWidth="1"/>
    <col min="1802" max="1802" width="11.42578125" style="257"/>
    <col min="1803" max="1803" width="14.85546875" style="257" customWidth="1"/>
    <col min="1804" max="2047" width="11.42578125" style="257"/>
    <col min="2048" max="2048" width="77" style="257" customWidth="1"/>
    <col min="2049" max="2057" width="16.42578125" style="257" customWidth="1"/>
    <col min="2058" max="2058" width="11.42578125" style="257"/>
    <col min="2059" max="2059" width="14.85546875" style="257" customWidth="1"/>
    <col min="2060" max="2303" width="11.42578125" style="257"/>
    <col min="2304" max="2304" width="77" style="257" customWidth="1"/>
    <col min="2305" max="2313" width="16.42578125" style="257" customWidth="1"/>
    <col min="2314" max="2314" width="11.42578125" style="257"/>
    <col min="2315" max="2315" width="14.85546875" style="257" customWidth="1"/>
    <col min="2316" max="2559" width="11.42578125" style="257"/>
    <col min="2560" max="2560" width="77" style="257" customWidth="1"/>
    <col min="2561" max="2569" width="16.42578125" style="257" customWidth="1"/>
    <col min="2570" max="2570" width="11.42578125" style="257"/>
    <col min="2571" max="2571" width="14.85546875" style="257" customWidth="1"/>
    <col min="2572" max="2815" width="11.42578125" style="257"/>
    <col min="2816" max="2816" width="77" style="257" customWidth="1"/>
    <col min="2817" max="2825" width="16.42578125" style="257" customWidth="1"/>
    <col min="2826" max="2826" width="11.42578125" style="257"/>
    <col min="2827" max="2827" width="14.85546875" style="257" customWidth="1"/>
    <col min="2828" max="3071" width="11.42578125" style="257"/>
    <col min="3072" max="3072" width="77" style="257" customWidth="1"/>
    <col min="3073" max="3081" width="16.42578125" style="257" customWidth="1"/>
    <col min="3082" max="3082" width="11.42578125" style="257"/>
    <col min="3083" max="3083" width="14.85546875" style="257" customWidth="1"/>
    <col min="3084" max="3327" width="11.42578125" style="257"/>
    <col min="3328" max="3328" width="77" style="257" customWidth="1"/>
    <col min="3329" max="3337" width="16.42578125" style="257" customWidth="1"/>
    <col min="3338" max="3338" width="11.42578125" style="257"/>
    <col min="3339" max="3339" width="14.85546875" style="257" customWidth="1"/>
    <col min="3340" max="3583" width="11.42578125" style="257"/>
    <col min="3584" max="3584" width="77" style="257" customWidth="1"/>
    <col min="3585" max="3593" width="16.42578125" style="257" customWidth="1"/>
    <col min="3594" max="3594" width="11.42578125" style="257"/>
    <col min="3595" max="3595" width="14.85546875" style="257" customWidth="1"/>
    <col min="3596" max="3839" width="11.42578125" style="257"/>
    <col min="3840" max="3840" width="77" style="257" customWidth="1"/>
    <col min="3841" max="3849" width="16.42578125" style="257" customWidth="1"/>
    <col min="3850" max="3850" width="11.42578125" style="257"/>
    <col min="3851" max="3851" width="14.85546875" style="257" customWidth="1"/>
    <col min="3852" max="4095" width="11.42578125" style="257"/>
    <col min="4096" max="4096" width="77" style="257" customWidth="1"/>
    <col min="4097" max="4105" width="16.42578125" style="257" customWidth="1"/>
    <col min="4106" max="4106" width="11.42578125" style="257"/>
    <col min="4107" max="4107" width="14.85546875" style="257" customWidth="1"/>
    <col min="4108" max="4351" width="11.42578125" style="257"/>
    <col min="4352" max="4352" width="77" style="257" customWidth="1"/>
    <col min="4353" max="4361" width="16.42578125" style="257" customWidth="1"/>
    <col min="4362" max="4362" width="11.42578125" style="257"/>
    <col min="4363" max="4363" width="14.85546875" style="257" customWidth="1"/>
    <col min="4364" max="4607" width="11.42578125" style="257"/>
    <col min="4608" max="4608" width="77" style="257" customWidth="1"/>
    <col min="4609" max="4617" width="16.42578125" style="257" customWidth="1"/>
    <col min="4618" max="4618" width="11.42578125" style="257"/>
    <col min="4619" max="4619" width="14.85546875" style="257" customWidth="1"/>
    <col min="4620" max="4863" width="11.42578125" style="257"/>
    <col min="4864" max="4864" width="77" style="257" customWidth="1"/>
    <col min="4865" max="4873" width="16.42578125" style="257" customWidth="1"/>
    <col min="4874" max="4874" width="11.42578125" style="257"/>
    <col min="4875" max="4875" width="14.85546875" style="257" customWidth="1"/>
    <col min="4876" max="5119" width="11.42578125" style="257"/>
    <col min="5120" max="5120" width="77" style="257" customWidth="1"/>
    <col min="5121" max="5129" width="16.42578125" style="257" customWidth="1"/>
    <col min="5130" max="5130" width="11.42578125" style="257"/>
    <col min="5131" max="5131" width="14.85546875" style="257" customWidth="1"/>
    <col min="5132" max="5375" width="11.42578125" style="257"/>
    <col min="5376" max="5376" width="77" style="257" customWidth="1"/>
    <col min="5377" max="5385" width="16.42578125" style="257" customWidth="1"/>
    <col min="5386" max="5386" width="11.42578125" style="257"/>
    <col min="5387" max="5387" width="14.85546875" style="257" customWidth="1"/>
    <col min="5388" max="5631" width="11.42578125" style="257"/>
    <col min="5632" max="5632" width="77" style="257" customWidth="1"/>
    <col min="5633" max="5641" width="16.42578125" style="257" customWidth="1"/>
    <col min="5642" max="5642" width="11.42578125" style="257"/>
    <col min="5643" max="5643" width="14.85546875" style="257" customWidth="1"/>
    <col min="5644" max="5887" width="11.42578125" style="257"/>
    <col min="5888" max="5888" width="77" style="257" customWidth="1"/>
    <col min="5889" max="5897" width="16.42578125" style="257" customWidth="1"/>
    <col min="5898" max="5898" width="11.42578125" style="257"/>
    <col min="5899" max="5899" width="14.85546875" style="257" customWidth="1"/>
    <col min="5900" max="6143" width="11.42578125" style="257"/>
    <col min="6144" max="6144" width="77" style="257" customWidth="1"/>
    <col min="6145" max="6153" width="16.42578125" style="257" customWidth="1"/>
    <col min="6154" max="6154" width="11.42578125" style="257"/>
    <col min="6155" max="6155" width="14.85546875" style="257" customWidth="1"/>
    <col min="6156" max="6399" width="11.42578125" style="257"/>
    <col min="6400" max="6400" width="77" style="257" customWidth="1"/>
    <col min="6401" max="6409" width="16.42578125" style="257" customWidth="1"/>
    <col min="6410" max="6410" width="11.42578125" style="257"/>
    <col min="6411" max="6411" width="14.85546875" style="257" customWidth="1"/>
    <col min="6412" max="6655" width="11.42578125" style="257"/>
    <col min="6656" max="6656" width="77" style="257" customWidth="1"/>
    <col min="6657" max="6665" width="16.42578125" style="257" customWidth="1"/>
    <col min="6666" max="6666" width="11.42578125" style="257"/>
    <col min="6667" max="6667" width="14.85546875" style="257" customWidth="1"/>
    <col min="6668" max="6911" width="11.42578125" style="257"/>
    <col min="6912" max="6912" width="77" style="257" customWidth="1"/>
    <col min="6913" max="6921" width="16.42578125" style="257" customWidth="1"/>
    <col min="6922" max="6922" width="11.42578125" style="257"/>
    <col min="6923" max="6923" width="14.85546875" style="257" customWidth="1"/>
    <col min="6924" max="7167" width="11.42578125" style="257"/>
    <col min="7168" max="7168" width="77" style="257" customWidth="1"/>
    <col min="7169" max="7177" width="16.42578125" style="257" customWidth="1"/>
    <col min="7178" max="7178" width="11.42578125" style="257"/>
    <col min="7179" max="7179" width="14.85546875" style="257" customWidth="1"/>
    <col min="7180" max="7423" width="11.42578125" style="257"/>
    <col min="7424" max="7424" width="77" style="257" customWidth="1"/>
    <col min="7425" max="7433" width="16.42578125" style="257" customWidth="1"/>
    <col min="7434" max="7434" width="11.42578125" style="257"/>
    <col min="7435" max="7435" width="14.85546875" style="257" customWidth="1"/>
    <col min="7436" max="7679" width="11.42578125" style="257"/>
    <col min="7680" max="7680" width="77" style="257" customWidth="1"/>
    <col min="7681" max="7689" width="16.42578125" style="257" customWidth="1"/>
    <col min="7690" max="7690" width="11.42578125" style="257"/>
    <col min="7691" max="7691" width="14.85546875" style="257" customWidth="1"/>
    <col min="7692" max="7935" width="11.42578125" style="257"/>
    <col min="7936" max="7936" width="77" style="257" customWidth="1"/>
    <col min="7937" max="7945" width="16.42578125" style="257" customWidth="1"/>
    <col min="7946" max="7946" width="11.42578125" style="257"/>
    <col min="7947" max="7947" width="14.85546875" style="257" customWidth="1"/>
    <col min="7948" max="8191" width="11.42578125" style="257"/>
    <col min="8192" max="8192" width="77" style="257" customWidth="1"/>
    <col min="8193" max="8201" width="16.42578125" style="257" customWidth="1"/>
    <col min="8202" max="8202" width="11.42578125" style="257"/>
    <col min="8203" max="8203" width="14.85546875" style="257" customWidth="1"/>
    <col min="8204" max="8447" width="11.42578125" style="257"/>
    <col min="8448" max="8448" width="77" style="257" customWidth="1"/>
    <col min="8449" max="8457" width="16.42578125" style="257" customWidth="1"/>
    <col min="8458" max="8458" width="11.42578125" style="257"/>
    <col min="8459" max="8459" width="14.85546875" style="257" customWidth="1"/>
    <col min="8460" max="8703" width="11.42578125" style="257"/>
    <col min="8704" max="8704" width="77" style="257" customWidth="1"/>
    <col min="8705" max="8713" width="16.42578125" style="257" customWidth="1"/>
    <col min="8714" max="8714" width="11.42578125" style="257"/>
    <col min="8715" max="8715" width="14.85546875" style="257" customWidth="1"/>
    <col min="8716" max="8959" width="11.42578125" style="257"/>
    <col min="8960" max="8960" width="77" style="257" customWidth="1"/>
    <col min="8961" max="8969" width="16.42578125" style="257" customWidth="1"/>
    <col min="8970" max="8970" width="11.42578125" style="257"/>
    <col min="8971" max="8971" width="14.85546875" style="257" customWidth="1"/>
    <col min="8972" max="9215" width="11.42578125" style="257"/>
    <col min="9216" max="9216" width="77" style="257" customWidth="1"/>
    <col min="9217" max="9225" width="16.42578125" style="257" customWidth="1"/>
    <col min="9226" max="9226" width="11.42578125" style="257"/>
    <col min="9227" max="9227" width="14.85546875" style="257" customWidth="1"/>
    <col min="9228" max="9471" width="11.42578125" style="257"/>
    <col min="9472" max="9472" width="77" style="257" customWidth="1"/>
    <col min="9473" max="9481" width="16.42578125" style="257" customWidth="1"/>
    <col min="9482" max="9482" width="11.42578125" style="257"/>
    <col min="9483" max="9483" width="14.85546875" style="257" customWidth="1"/>
    <col min="9484" max="9727" width="11.42578125" style="257"/>
    <col min="9728" max="9728" width="77" style="257" customWidth="1"/>
    <col min="9729" max="9737" width="16.42578125" style="257" customWidth="1"/>
    <col min="9738" max="9738" width="11.42578125" style="257"/>
    <col min="9739" max="9739" width="14.85546875" style="257" customWidth="1"/>
    <col min="9740" max="9983" width="11.42578125" style="257"/>
    <col min="9984" max="9984" width="77" style="257" customWidth="1"/>
    <col min="9985" max="9993" width="16.42578125" style="257" customWidth="1"/>
    <col min="9994" max="9994" width="11.42578125" style="257"/>
    <col min="9995" max="9995" width="14.85546875" style="257" customWidth="1"/>
    <col min="9996" max="10239" width="11.42578125" style="257"/>
    <col min="10240" max="10240" width="77" style="257" customWidth="1"/>
    <col min="10241" max="10249" width="16.42578125" style="257" customWidth="1"/>
    <col min="10250" max="10250" width="11.42578125" style="257"/>
    <col min="10251" max="10251" width="14.85546875" style="257" customWidth="1"/>
    <col min="10252" max="10495" width="11.42578125" style="257"/>
    <col min="10496" max="10496" width="77" style="257" customWidth="1"/>
    <col min="10497" max="10505" width="16.42578125" style="257" customWidth="1"/>
    <col min="10506" max="10506" width="11.42578125" style="257"/>
    <col min="10507" max="10507" width="14.85546875" style="257" customWidth="1"/>
    <col min="10508" max="10751" width="11.42578125" style="257"/>
    <col min="10752" max="10752" width="77" style="257" customWidth="1"/>
    <col min="10753" max="10761" width="16.42578125" style="257" customWidth="1"/>
    <col min="10762" max="10762" width="11.42578125" style="257"/>
    <col min="10763" max="10763" width="14.85546875" style="257" customWidth="1"/>
    <col min="10764" max="11007" width="11.42578125" style="257"/>
    <col min="11008" max="11008" width="77" style="257" customWidth="1"/>
    <col min="11009" max="11017" width="16.42578125" style="257" customWidth="1"/>
    <col min="11018" max="11018" width="11.42578125" style="257"/>
    <col min="11019" max="11019" width="14.85546875" style="257" customWidth="1"/>
    <col min="11020" max="11263" width="11.42578125" style="257"/>
    <col min="11264" max="11264" width="77" style="257" customWidth="1"/>
    <col min="11265" max="11273" width="16.42578125" style="257" customWidth="1"/>
    <col min="11274" max="11274" width="11.42578125" style="257"/>
    <col min="11275" max="11275" width="14.85546875" style="257" customWidth="1"/>
    <col min="11276" max="11519" width="11.42578125" style="257"/>
    <col min="11520" max="11520" width="77" style="257" customWidth="1"/>
    <col min="11521" max="11529" width="16.42578125" style="257" customWidth="1"/>
    <col min="11530" max="11530" width="11.42578125" style="257"/>
    <col min="11531" max="11531" width="14.85546875" style="257" customWidth="1"/>
    <col min="11532" max="11775" width="11.42578125" style="257"/>
    <col min="11776" max="11776" width="77" style="257" customWidth="1"/>
    <col min="11777" max="11785" width="16.42578125" style="257" customWidth="1"/>
    <col min="11786" max="11786" width="11.42578125" style="257"/>
    <col min="11787" max="11787" width="14.85546875" style="257" customWidth="1"/>
    <col min="11788" max="12031" width="11.42578125" style="257"/>
    <col min="12032" max="12032" width="77" style="257" customWidth="1"/>
    <col min="12033" max="12041" width="16.42578125" style="257" customWidth="1"/>
    <col min="12042" max="12042" width="11.42578125" style="257"/>
    <col min="12043" max="12043" width="14.85546875" style="257" customWidth="1"/>
    <col min="12044" max="12287" width="11.42578125" style="257"/>
    <col min="12288" max="12288" width="77" style="257" customWidth="1"/>
    <col min="12289" max="12297" width="16.42578125" style="257" customWidth="1"/>
    <col min="12298" max="12298" width="11.42578125" style="257"/>
    <col min="12299" max="12299" width="14.85546875" style="257" customWidth="1"/>
    <col min="12300" max="12543" width="11.42578125" style="257"/>
    <col min="12544" max="12544" width="77" style="257" customWidth="1"/>
    <col min="12545" max="12553" width="16.42578125" style="257" customWidth="1"/>
    <col min="12554" max="12554" width="11.42578125" style="257"/>
    <col min="12555" max="12555" width="14.85546875" style="257" customWidth="1"/>
    <col min="12556" max="12799" width="11.42578125" style="257"/>
    <col min="12800" max="12800" width="77" style="257" customWidth="1"/>
    <col min="12801" max="12809" width="16.42578125" style="257" customWidth="1"/>
    <col min="12810" max="12810" width="11.42578125" style="257"/>
    <col min="12811" max="12811" width="14.85546875" style="257" customWidth="1"/>
    <col min="12812" max="13055" width="11.42578125" style="257"/>
    <col min="13056" max="13056" width="77" style="257" customWidth="1"/>
    <col min="13057" max="13065" width="16.42578125" style="257" customWidth="1"/>
    <col min="13066" max="13066" width="11.42578125" style="257"/>
    <col min="13067" max="13067" width="14.85546875" style="257" customWidth="1"/>
    <col min="13068" max="13311" width="11.42578125" style="257"/>
    <col min="13312" max="13312" width="77" style="257" customWidth="1"/>
    <col min="13313" max="13321" width="16.42578125" style="257" customWidth="1"/>
    <col min="13322" max="13322" width="11.42578125" style="257"/>
    <col min="13323" max="13323" width="14.85546875" style="257" customWidth="1"/>
    <col min="13324" max="13567" width="11.42578125" style="257"/>
    <col min="13568" max="13568" width="77" style="257" customWidth="1"/>
    <col min="13569" max="13577" width="16.42578125" style="257" customWidth="1"/>
    <col min="13578" max="13578" width="11.42578125" style="257"/>
    <col min="13579" max="13579" width="14.85546875" style="257" customWidth="1"/>
    <col min="13580" max="13823" width="11.42578125" style="257"/>
    <col min="13824" max="13824" width="77" style="257" customWidth="1"/>
    <col min="13825" max="13833" width="16.42578125" style="257" customWidth="1"/>
    <col min="13834" max="13834" width="11.42578125" style="257"/>
    <col min="13835" max="13835" width="14.85546875" style="257" customWidth="1"/>
    <col min="13836" max="14079" width="11.42578125" style="257"/>
    <col min="14080" max="14080" width="77" style="257" customWidth="1"/>
    <col min="14081" max="14089" width="16.42578125" style="257" customWidth="1"/>
    <col min="14090" max="14090" width="11.42578125" style="257"/>
    <col min="14091" max="14091" width="14.85546875" style="257" customWidth="1"/>
    <col min="14092" max="14335" width="11.42578125" style="257"/>
    <col min="14336" max="14336" width="77" style="257" customWidth="1"/>
    <col min="14337" max="14345" width="16.42578125" style="257" customWidth="1"/>
    <col min="14346" max="14346" width="11.42578125" style="257"/>
    <col min="14347" max="14347" width="14.85546875" style="257" customWidth="1"/>
    <col min="14348" max="14591" width="11.42578125" style="257"/>
    <col min="14592" max="14592" width="77" style="257" customWidth="1"/>
    <col min="14593" max="14601" width="16.42578125" style="257" customWidth="1"/>
    <col min="14602" max="14602" width="11.42578125" style="257"/>
    <col min="14603" max="14603" width="14.85546875" style="257" customWidth="1"/>
    <col min="14604" max="14847" width="11.42578125" style="257"/>
    <col min="14848" max="14848" width="77" style="257" customWidth="1"/>
    <col min="14849" max="14857" width="16.42578125" style="257" customWidth="1"/>
    <col min="14858" max="14858" width="11.42578125" style="257"/>
    <col min="14859" max="14859" width="14.85546875" style="257" customWidth="1"/>
    <col min="14860" max="15103" width="11.42578125" style="257"/>
    <col min="15104" max="15104" width="77" style="257" customWidth="1"/>
    <col min="15105" max="15113" width="16.42578125" style="257" customWidth="1"/>
    <col min="15114" max="15114" width="11.42578125" style="257"/>
    <col min="15115" max="15115" width="14.85546875" style="257" customWidth="1"/>
    <col min="15116" max="15359" width="11.42578125" style="257"/>
    <col min="15360" max="15360" width="77" style="257" customWidth="1"/>
    <col min="15361" max="15369" width="16.42578125" style="257" customWidth="1"/>
    <col min="15370" max="15370" width="11.42578125" style="257"/>
    <col min="15371" max="15371" width="14.85546875" style="257" customWidth="1"/>
    <col min="15372" max="15615" width="11.42578125" style="257"/>
    <col min="15616" max="15616" width="77" style="257" customWidth="1"/>
    <col min="15617" max="15625" width="16.42578125" style="257" customWidth="1"/>
    <col min="15626" max="15626" width="11.42578125" style="257"/>
    <col min="15627" max="15627" width="14.85546875" style="257" customWidth="1"/>
    <col min="15628" max="15871" width="11.42578125" style="257"/>
    <col min="15872" max="15872" width="77" style="257" customWidth="1"/>
    <col min="15873" max="15881" width="16.42578125" style="257" customWidth="1"/>
    <col min="15882" max="15882" width="11.42578125" style="257"/>
    <col min="15883" max="15883" width="14.85546875" style="257" customWidth="1"/>
    <col min="15884" max="16127" width="11.42578125" style="257"/>
    <col min="16128" max="16128" width="77" style="257" customWidth="1"/>
    <col min="16129" max="16137" width="16.42578125" style="257" customWidth="1"/>
    <col min="16138" max="16138" width="11.42578125" style="257"/>
    <col min="16139" max="16139" width="14.85546875" style="257" customWidth="1"/>
    <col min="16140" max="16384" width="11.42578125" style="257"/>
  </cols>
  <sheetData>
    <row r="2" spans="1:7" s="138" customFormat="1" ht="24.75" customHeight="1" x14ac:dyDescent="0.25">
      <c r="A2" s="347" t="s">
        <v>198</v>
      </c>
      <c r="B2" s="347"/>
      <c r="C2" s="347"/>
      <c r="D2" s="347"/>
      <c r="E2" s="347"/>
    </row>
    <row r="3" spans="1:7" s="138" customFormat="1" ht="34.5" customHeight="1" x14ac:dyDescent="0.25">
      <c r="A3" s="348" t="s">
        <v>5</v>
      </c>
      <c r="B3" s="349"/>
      <c r="C3" s="349"/>
      <c r="D3" s="349"/>
      <c r="E3" s="349"/>
    </row>
    <row r="4" spans="1:7" s="168" customFormat="1" ht="36.75" customHeight="1" x14ac:dyDescent="0.25">
      <c r="A4" s="36"/>
      <c r="B4" s="37" t="s">
        <v>176</v>
      </c>
      <c r="C4" s="37"/>
      <c r="D4" s="166"/>
      <c r="E4" s="167"/>
    </row>
    <row r="5" spans="1:7" s="168" customFormat="1" ht="51" x14ac:dyDescent="0.25">
      <c r="A5" s="39" t="s">
        <v>6</v>
      </c>
      <c r="B5" s="40" t="s">
        <v>7</v>
      </c>
      <c r="C5" s="41" t="s">
        <v>291</v>
      </c>
      <c r="D5" s="169" t="s">
        <v>199</v>
      </c>
      <c r="E5" s="170" t="s">
        <v>297</v>
      </c>
      <c r="F5" s="171">
        <f>110+4+17.5+2</f>
        <v>133.5</v>
      </c>
      <c r="G5" s="171"/>
    </row>
    <row r="6" spans="1:7" s="138" customFormat="1" ht="15" x14ac:dyDescent="0.25">
      <c r="A6" s="42"/>
      <c r="B6" s="43" t="s">
        <v>245</v>
      </c>
      <c r="C6" s="44"/>
      <c r="D6" s="172"/>
      <c r="E6" s="173"/>
    </row>
    <row r="7" spans="1:7" s="138" customFormat="1" ht="15" x14ac:dyDescent="0.25">
      <c r="A7" s="45"/>
      <c r="B7" s="43" t="s">
        <v>246</v>
      </c>
      <c r="C7" s="46"/>
      <c r="D7" s="174"/>
      <c r="E7" s="175"/>
    </row>
    <row r="8" spans="1:7" s="138" customFormat="1" ht="15" x14ac:dyDescent="0.25">
      <c r="A8" s="17" t="s">
        <v>8</v>
      </c>
      <c r="B8" s="48" t="s">
        <v>247</v>
      </c>
      <c r="C8" s="49">
        <f>'BPU maintenance forfaitaire'!C8</f>
        <v>0</v>
      </c>
      <c r="D8" s="176">
        <v>45</v>
      </c>
      <c r="E8" s="177">
        <f>C8*D8</f>
        <v>0</v>
      </c>
    </row>
    <row r="9" spans="1:7" s="138" customFormat="1" ht="15" x14ac:dyDescent="0.25">
      <c r="A9" s="79"/>
      <c r="B9" s="43" t="s">
        <v>241</v>
      </c>
      <c r="C9" s="295"/>
      <c r="D9" s="174"/>
      <c r="E9" s="208"/>
    </row>
    <row r="10" spans="1:7" s="138" customFormat="1" ht="15" x14ac:dyDescent="0.25">
      <c r="A10" s="17" t="s">
        <v>9</v>
      </c>
      <c r="B10" s="48" t="s">
        <v>238</v>
      </c>
      <c r="C10" s="49">
        <f>'BPU maintenance forfaitaire'!C10</f>
        <v>0</v>
      </c>
      <c r="D10" s="176">
        <v>45</v>
      </c>
      <c r="E10" s="177">
        <f>C10*D10</f>
        <v>0</v>
      </c>
    </row>
    <row r="11" spans="1:7" s="138" customFormat="1" ht="38.25" x14ac:dyDescent="0.25">
      <c r="A11" s="50" t="s">
        <v>6</v>
      </c>
      <c r="B11" s="51" t="s">
        <v>7</v>
      </c>
      <c r="C11" s="52" t="s">
        <v>292</v>
      </c>
      <c r="D11" s="296" t="s">
        <v>295</v>
      </c>
      <c r="E11" s="297" t="s">
        <v>296</v>
      </c>
    </row>
    <row r="12" spans="1:7" s="138" customFormat="1" ht="15" x14ac:dyDescent="0.25">
      <c r="A12" s="50"/>
      <c r="B12" s="53" t="s">
        <v>243</v>
      </c>
      <c r="C12" s="52"/>
      <c r="D12" s="179"/>
      <c r="E12" s="178"/>
      <c r="F12" s="180"/>
    </row>
    <row r="13" spans="1:7" s="138" customFormat="1" ht="15" x14ac:dyDescent="0.25">
      <c r="A13" s="54"/>
      <c r="B13" s="20" t="s">
        <v>244</v>
      </c>
      <c r="C13" s="55"/>
      <c r="D13" s="179"/>
      <c r="E13" s="178"/>
    </row>
    <row r="14" spans="1:7" s="138" customFormat="1" ht="15" x14ac:dyDescent="0.25">
      <c r="A14" s="17" t="s">
        <v>10</v>
      </c>
      <c r="B14" s="48" t="s">
        <v>236</v>
      </c>
      <c r="C14" s="49">
        <f>'BPU maintenance forfaitaire'!C14</f>
        <v>0</v>
      </c>
      <c r="D14" s="176">
        <v>1</v>
      </c>
      <c r="E14" s="177">
        <f>C14*D14</f>
        <v>0</v>
      </c>
    </row>
    <row r="15" spans="1:7" s="138" customFormat="1" ht="15" x14ac:dyDescent="0.25">
      <c r="A15" s="54"/>
      <c r="B15" s="20" t="s">
        <v>240</v>
      </c>
      <c r="C15" s="60"/>
      <c r="D15" s="181"/>
      <c r="E15" s="182"/>
    </row>
    <row r="16" spans="1:7" s="138" customFormat="1" ht="15" x14ac:dyDescent="0.25">
      <c r="A16" s="17" t="s">
        <v>11</v>
      </c>
      <c r="B16" s="48" t="s">
        <v>237</v>
      </c>
      <c r="C16" s="49">
        <f>'BPU maintenance forfaitaire'!C16</f>
        <v>0</v>
      </c>
      <c r="D16" s="183">
        <v>1</v>
      </c>
      <c r="E16" s="177">
        <f>C16*D16</f>
        <v>0</v>
      </c>
    </row>
    <row r="17" spans="1:5" s="138" customFormat="1" ht="15.75" x14ac:dyDescent="0.25">
      <c r="A17" s="54"/>
      <c r="B17" s="21" t="s">
        <v>248</v>
      </c>
      <c r="C17" s="60"/>
      <c r="D17" s="181"/>
      <c r="E17" s="184"/>
    </row>
    <row r="18" spans="1:5" s="138" customFormat="1" ht="15" x14ac:dyDescent="0.25">
      <c r="A18" s="17" t="s">
        <v>12</v>
      </c>
      <c r="B18" s="48" t="s">
        <v>442</v>
      </c>
      <c r="C18" s="49">
        <f>'BPU maintenance forfaitaire'!C18</f>
        <v>0</v>
      </c>
      <c r="D18" s="176">
        <v>4</v>
      </c>
      <c r="E18" s="177">
        <f t="shared" ref="E18:E19" si="0">C18*D18</f>
        <v>0</v>
      </c>
    </row>
    <row r="19" spans="1:5" s="138" customFormat="1" ht="15" x14ac:dyDescent="0.25">
      <c r="A19" s="17" t="s">
        <v>13</v>
      </c>
      <c r="B19" s="48" t="s">
        <v>443</v>
      </c>
      <c r="C19" s="49">
        <f>'BPU maintenance forfaitaire'!C19</f>
        <v>0</v>
      </c>
      <c r="D19" s="185">
        <v>4</v>
      </c>
      <c r="E19" s="177">
        <f t="shared" si="0"/>
        <v>0</v>
      </c>
    </row>
    <row r="20" spans="1:5" s="138" customFormat="1" ht="15" x14ac:dyDescent="0.25">
      <c r="A20" s="54"/>
      <c r="B20" s="21" t="s">
        <v>242</v>
      </c>
      <c r="C20" s="60"/>
      <c r="D20" s="179"/>
      <c r="E20" s="178"/>
    </row>
    <row r="21" spans="1:5" s="138" customFormat="1" ht="15.75" x14ac:dyDescent="0.25">
      <c r="A21" s="62"/>
      <c r="B21" s="20" t="s">
        <v>313</v>
      </c>
      <c r="C21" s="60"/>
      <c r="D21" s="179"/>
      <c r="E21" s="178"/>
    </row>
    <row r="22" spans="1:5" s="138" customFormat="1" ht="15" x14ac:dyDescent="0.25">
      <c r="A22" s="17" t="s">
        <v>14</v>
      </c>
      <c r="B22" s="48" t="s">
        <v>239</v>
      </c>
      <c r="C22" s="49">
        <f>'BPU maintenance forfaitaire'!C22</f>
        <v>0</v>
      </c>
      <c r="D22" s="176">
        <v>4</v>
      </c>
      <c r="E22" s="177">
        <f>C22*D22</f>
        <v>0</v>
      </c>
    </row>
    <row r="23" spans="1:5" s="138" customFormat="1" ht="15.75" x14ac:dyDescent="0.25">
      <c r="A23" s="20"/>
      <c r="B23" s="21" t="s">
        <v>439</v>
      </c>
      <c r="C23" s="20"/>
      <c r="D23" s="179"/>
      <c r="E23" s="178"/>
    </row>
    <row r="24" spans="1:5" s="138" customFormat="1" ht="15" x14ac:dyDescent="0.25">
      <c r="A24" s="17" t="s">
        <v>16</v>
      </c>
      <c r="B24" s="48" t="s">
        <v>441</v>
      </c>
      <c r="C24" s="49">
        <f>'BPU maintenance forfaitaire'!C24</f>
        <v>0</v>
      </c>
      <c r="D24" s="294">
        <v>4</v>
      </c>
      <c r="E24" s="186">
        <f>C24*D24</f>
        <v>0</v>
      </c>
    </row>
    <row r="25" spans="1:5" s="138" customFormat="1" ht="15.75" x14ac:dyDescent="0.25">
      <c r="A25" s="63"/>
      <c r="B25" s="334" t="s">
        <v>312</v>
      </c>
      <c r="C25" s="335"/>
      <c r="D25" s="336"/>
      <c r="E25" s="187">
        <f>SUM(E8,E14,E16,E18:E19,E10,E22,E24)</f>
        <v>0</v>
      </c>
    </row>
    <row r="26" spans="1:5" s="137" customFormat="1" ht="20.25" x14ac:dyDescent="0.25">
      <c r="A26" s="70"/>
      <c r="B26" s="188"/>
      <c r="C26" s="189"/>
      <c r="D26" s="190"/>
      <c r="E26" s="191"/>
    </row>
    <row r="27" spans="1:5" s="137" customFormat="1" ht="23.25" x14ac:dyDescent="0.25">
      <c r="A27" s="74"/>
      <c r="B27" s="37" t="s">
        <v>177</v>
      </c>
      <c r="C27" s="38"/>
      <c r="D27" s="192"/>
      <c r="E27" s="192"/>
    </row>
    <row r="28" spans="1:5" s="137" customFormat="1" ht="51" x14ac:dyDescent="0.25">
      <c r="A28" s="39" t="s">
        <v>6</v>
      </c>
      <c r="B28" s="40" t="s">
        <v>7</v>
      </c>
      <c r="C28" s="41" t="s">
        <v>208</v>
      </c>
      <c r="D28" s="193" t="s">
        <v>199</v>
      </c>
      <c r="E28" s="194" t="s">
        <v>297</v>
      </c>
    </row>
    <row r="29" spans="1:5" s="137" customFormat="1" ht="15" x14ac:dyDescent="0.25">
      <c r="A29" s="75"/>
      <c r="B29" s="76" t="s">
        <v>314</v>
      </c>
      <c r="C29" s="77"/>
      <c r="D29" s="195"/>
      <c r="E29" s="196"/>
    </row>
    <row r="30" spans="1:5" s="137" customFormat="1" ht="15" x14ac:dyDescent="0.25">
      <c r="A30" s="26"/>
      <c r="B30" s="78" t="s">
        <v>319</v>
      </c>
      <c r="C30" s="46"/>
      <c r="D30" s="197"/>
      <c r="E30" s="198"/>
    </row>
    <row r="31" spans="1:5" s="137" customFormat="1" ht="15" x14ac:dyDescent="0.25">
      <c r="A31" s="17" t="s">
        <v>344</v>
      </c>
      <c r="B31" s="48" t="s">
        <v>15</v>
      </c>
      <c r="C31" s="49">
        <f>'BPU maintenance forfaitaire'!C31</f>
        <v>0</v>
      </c>
      <c r="D31" s="199">
        <v>45</v>
      </c>
      <c r="E31" s="177">
        <f>C31*D31</f>
        <v>0</v>
      </c>
    </row>
    <row r="32" spans="1:5" s="137" customFormat="1" ht="15" x14ac:dyDescent="0.25">
      <c r="A32" s="79"/>
      <c r="B32" s="78" t="s">
        <v>320</v>
      </c>
      <c r="C32" s="46"/>
      <c r="D32" s="197"/>
      <c r="E32" s="198"/>
    </row>
    <row r="33" spans="1:8" s="137" customFormat="1" ht="15" x14ac:dyDescent="0.25">
      <c r="A33" s="26"/>
      <c r="B33" s="78" t="s">
        <v>321</v>
      </c>
      <c r="C33" s="46"/>
      <c r="D33" s="197"/>
      <c r="E33" s="198"/>
    </row>
    <row r="34" spans="1:8" s="137" customFormat="1" ht="15" x14ac:dyDescent="0.25">
      <c r="A34" s="17" t="s">
        <v>17</v>
      </c>
      <c r="B34" s="48" t="s">
        <v>232</v>
      </c>
      <c r="C34" s="49">
        <f>'BPU maintenance forfaitaire'!C34</f>
        <v>0</v>
      </c>
      <c r="D34" s="199">
        <v>45</v>
      </c>
      <c r="E34" s="177">
        <f>C34*D34</f>
        <v>0</v>
      </c>
    </row>
    <row r="35" spans="1:8" s="137" customFormat="1" ht="15" x14ac:dyDescent="0.25">
      <c r="A35" s="26"/>
      <c r="B35" s="78" t="s">
        <v>322</v>
      </c>
      <c r="C35" s="46"/>
      <c r="D35" s="197"/>
      <c r="E35" s="198"/>
    </row>
    <row r="36" spans="1:8" s="137" customFormat="1" ht="15" x14ac:dyDescent="0.25">
      <c r="A36" s="17" t="s">
        <v>18</v>
      </c>
      <c r="B36" s="48" t="s">
        <v>21</v>
      </c>
      <c r="C36" s="49">
        <f>'BPU maintenance forfaitaire'!C36</f>
        <v>0</v>
      </c>
      <c r="D36" s="199">
        <v>45</v>
      </c>
      <c r="E36" s="177">
        <f>C36*D36</f>
        <v>0</v>
      </c>
    </row>
    <row r="37" spans="1:8" s="137" customFormat="1" ht="15" x14ac:dyDescent="0.25">
      <c r="A37" s="81"/>
      <c r="B37" s="76" t="s">
        <v>315</v>
      </c>
      <c r="C37" s="82"/>
      <c r="D37" s="195"/>
      <c r="E37" s="196"/>
    </row>
    <row r="38" spans="1:8" s="137" customFormat="1" ht="15" x14ac:dyDescent="0.25">
      <c r="A38" s="79"/>
      <c r="B38" s="78" t="s">
        <v>323</v>
      </c>
      <c r="C38" s="46"/>
      <c r="D38" s="197"/>
      <c r="E38" s="198"/>
    </row>
    <row r="39" spans="1:8" s="137" customFormat="1" ht="15" x14ac:dyDescent="0.25">
      <c r="A39" s="17" t="s">
        <v>19</v>
      </c>
      <c r="B39" s="48" t="s">
        <v>24</v>
      </c>
      <c r="C39" s="49">
        <f>'BPU maintenance forfaitaire'!C39</f>
        <v>0</v>
      </c>
      <c r="D39" s="199">
        <v>45</v>
      </c>
      <c r="E39" s="177">
        <f>C39*D39</f>
        <v>0</v>
      </c>
    </row>
    <row r="40" spans="1:8" s="137" customFormat="1" ht="15" x14ac:dyDescent="0.25">
      <c r="A40" s="79"/>
      <c r="B40" s="78" t="s">
        <v>324</v>
      </c>
      <c r="C40" s="46"/>
      <c r="D40" s="197"/>
      <c r="E40" s="198"/>
    </row>
    <row r="41" spans="1:8" s="137" customFormat="1" ht="15" x14ac:dyDescent="0.25">
      <c r="A41" s="26"/>
      <c r="B41" s="78" t="s">
        <v>325</v>
      </c>
      <c r="C41" s="46"/>
      <c r="D41" s="197"/>
      <c r="E41" s="198"/>
    </row>
    <row r="42" spans="1:8" s="137" customFormat="1" ht="15" x14ac:dyDescent="0.25">
      <c r="A42" s="17" t="s">
        <v>20</v>
      </c>
      <c r="B42" s="48" t="s">
        <v>26</v>
      </c>
      <c r="C42" s="49">
        <f>'BPU maintenance forfaitaire'!C42</f>
        <v>0</v>
      </c>
      <c r="D42" s="199">
        <v>45</v>
      </c>
      <c r="E42" s="177">
        <f>C42*D42</f>
        <v>0</v>
      </c>
    </row>
    <row r="43" spans="1:8" s="137" customFormat="1" ht="15" x14ac:dyDescent="0.25">
      <c r="A43" s="26"/>
      <c r="B43" s="78" t="s">
        <v>326</v>
      </c>
      <c r="C43" s="46"/>
      <c r="D43" s="197"/>
      <c r="E43" s="198"/>
    </row>
    <row r="44" spans="1:8" s="137" customFormat="1" ht="15" x14ac:dyDescent="0.25">
      <c r="A44" s="83" t="s">
        <v>22</v>
      </c>
      <c r="B44" s="84" t="s">
        <v>35</v>
      </c>
      <c r="C44" s="49">
        <f>'BPU maintenance forfaitaire'!C44</f>
        <v>0</v>
      </c>
      <c r="D44" s="199">
        <v>45</v>
      </c>
      <c r="E44" s="177">
        <f>C44*D44</f>
        <v>0</v>
      </c>
    </row>
    <row r="45" spans="1:8" s="137" customFormat="1" ht="15.75" x14ac:dyDescent="0.25">
      <c r="A45" s="63"/>
      <c r="B45" s="334" t="s">
        <v>178</v>
      </c>
      <c r="C45" s="335"/>
      <c r="D45" s="336"/>
      <c r="E45" s="200">
        <f>SUM(E31,E34,E36,E39,E42,E44)</f>
        <v>0</v>
      </c>
    </row>
    <row r="46" spans="1:8" s="137" customFormat="1" ht="20.25" x14ac:dyDescent="0.25">
      <c r="A46" s="70"/>
      <c r="B46" s="188"/>
      <c r="C46" s="189"/>
      <c r="D46" s="190"/>
      <c r="E46" s="191"/>
    </row>
    <row r="47" spans="1:8" s="35" customFormat="1" ht="27" customHeight="1" x14ac:dyDescent="0.25">
      <c r="A47" s="74"/>
      <c r="B47" s="37" t="s">
        <v>179</v>
      </c>
      <c r="C47" s="38"/>
      <c r="D47" s="38"/>
      <c r="E47" s="192"/>
      <c r="F47" s="32"/>
      <c r="G47" s="33"/>
      <c r="H47" s="33"/>
    </row>
    <row r="48" spans="1:8" s="35" customFormat="1" ht="37.5" customHeight="1" x14ac:dyDescent="0.25">
      <c r="A48" s="86" t="s">
        <v>6</v>
      </c>
      <c r="B48" s="87" t="s">
        <v>7</v>
      </c>
      <c r="C48" s="88" t="s">
        <v>208</v>
      </c>
      <c r="D48" s="193" t="s">
        <v>199</v>
      </c>
      <c r="E48" s="194" t="s">
        <v>297</v>
      </c>
      <c r="F48" s="32"/>
      <c r="G48" s="33"/>
      <c r="H48" s="33"/>
    </row>
    <row r="49" spans="1:8" s="90" customFormat="1" x14ac:dyDescent="0.25">
      <c r="A49" s="75"/>
      <c r="B49" s="76" t="s">
        <v>327</v>
      </c>
      <c r="C49" s="77"/>
      <c r="D49" s="201"/>
      <c r="E49" s="201"/>
      <c r="F49" s="31"/>
      <c r="G49" s="16"/>
      <c r="H49" s="16"/>
    </row>
    <row r="50" spans="1:8" s="90" customFormat="1" x14ac:dyDescent="0.25">
      <c r="A50" s="26"/>
      <c r="B50" s="78" t="s">
        <v>328</v>
      </c>
      <c r="C50" s="89"/>
      <c r="D50" s="26"/>
      <c r="E50" s="27"/>
      <c r="F50" s="15"/>
      <c r="G50" s="16"/>
      <c r="H50" s="16"/>
    </row>
    <row r="51" spans="1:8" s="35" customFormat="1" ht="15" x14ac:dyDescent="0.25">
      <c r="A51" s="17" t="s">
        <v>23</v>
      </c>
      <c r="B51" s="48" t="s">
        <v>233</v>
      </c>
      <c r="C51" s="49">
        <f>'BPU maintenance forfaitaire'!C51</f>
        <v>0</v>
      </c>
      <c r="D51" s="199">
        <v>45</v>
      </c>
      <c r="E51" s="177">
        <f>C51*D51</f>
        <v>0</v>
      </c>
      <c r="F51" s="80"/>
      <c r="G51" s="33"/>
      <c r="H51" s="33"/>
    </row>
    <row r="52" spans="1:8" s="90" customFormat="1" x14ac:dyDescent="0.25">
      <c r="A52" s="79"/>
      <c r="B52" s="78" t="s">
        <v>329</v>
      </c>
      <c r="C52" s="46"/>
      <c r="D52" s="202"/>
      <c r="E52" s="202"/>
      <c r="F52" s="31"/>
      <c r="G52" s="16"/>
      <c r="H52" s="16"/>
    </row>
    <row r="53" spans="1:8" s="90" customFormat="1" x14ac:dyDescent="0.25">
      <c r="A53" s="26"/>
      <c r="B53" s="78" t="s">
        <v>330</v>
      </c>
      <c r="C53" s="89"/>
      <c r="D53" s="26"/>
      <c r="E53" s="27"/>
      <c r="F53" s="15"/>
      <c r="G53" s="16"/>
      <c r="H53" s="16"/>
    </row>
    <row r="54" spans="1:8" s="90" customFormat="1" ht="15" x14ac:dyDescent="0.25">
      <c r="A54" s="17" t="s">
        <v>25</v>
      </c>
      <c r="B54" s="48" t="s">
        <v>235</v>
      </c>
      <c r="C54" s="49">
        <f>'BPU maintenance forfaitaire'!C54</f>
        <v>0</v>
      </c>
      <c r="D54" s="199">
        <v>45</v>
      </c>
      <c r="E54" s="177">
        <f>C54*D54</f>
        <v>0</v>
      </c>
      <c r="F54" s="31"/>
      <c r="G54" s="16"/>
      <c r="H54" s="16"/>
    </row>
    <row r="55" spans="1:8" s="90" customFormat="1" x14ac:dyDescent="0.25">
      <c r="A55" s="26"/>
      <c r="B55" s="78" t="s">
        <v>331</v>
      </c>
      <c r="C55" s="89"/>
      <c r="D55" s="26"/>
      <c r="E55" s="202"/>
      <c r="F55" s="31"/>
      <c r="G55" s="16"/>
      <c r="H55" s="16"/>
    </row>
    <row r="56" spans="1:8" s="69" customFormat="1" ht="15" x14ac:dyDescent="0.25">
      <c r="A56" s="83" t="s">
        <v>27</v>
      </c>
      <c r="B56" s="84" t="s">
        <v>48</v>
      </c>
      <c r="C56" s="49">
        <f>'BPU maintenance forfaitaire'!C56</f>
        <v>0</v>
      </c>
      <c r="D56" s="199">
        <v>45</v>
      </c>
      <c r="E56" s="177">
        <f>C56*D56</f>
        <v>0</v>
      </c>
      <c r="F56" s="67"/>
      <c r="G56" s="68"/>
      <c r="H56" s="68"/>
    </row>
    <row r="57" spans="1:8" s="67" customFormat="1" ht="15.75" x14ac:dyDescent="0.25">
      <c r="A57" s="63"/>
      <c r="B57" s="334" t="s">
        <v>180</v>
      </c>
      <c r="C57" s="335"/>
      <c r="D57" s="336"/>
      <c r="E57" s="203">
        <f>SUM(E51,E54,E56)</f>
        <v>0</v>
      </c>
    </row>
    <row r="58" spans="1:8" s="67" customFormat="1" ht="15.75" x14ac:dyDescent="0.25">
      <c r="A58" s="70"/>
      <c r="B58" s="117"/>
      <c r="C58" s="61"/>
      <c r="D58" s="204"/>
      <c r="E58" s="204"/>
    </row>
    <row r="59" spans="1:8" s="138" customFormat="1" ht="23.25" x14ac:dyDescent="0.25">
      <c r="A59" s="92"/>
      <c r="B59" s="93" t="s">
        <v>293</v>
      </c>
      <c r="C59" s="38"/>
      <c r="D59" s="205"/>
      <c r="E59" s="206"/>
      <c r="G59" s="137"/>
    </row>
    <row r="60" spans="1:8" s="138" customFormat="1" ht="51" x14ac:dyDescent="0.25">
      <c r="A60" s="86" t="s">
        <v>6</v>
      </c>
      <c r="B60" s="87" t="s">
        <v>7</v>
      </c>
      <c r="C60" s="88" t="s">
        <v>208</v>
      </c>
      <c r="D60" s="193" t="s">
        <v>199</v>
      </c>
      <c r="E60" s="194" t="s">
        <v>297</v>
      </c>
    </row>
    <row r="61" spans="1:8" s="138" customFormat="1" ht="15" x14ac:dyDescent="0.25">
      <c r="A61" s="81"/>
      <c r="B61" s="97" t="s">
        <v>316</v>
      </c>
      <c r="C61" s="82"/>
      <c r="D61" s="195"/>
      <c r="E61" s="196"/>
    </row>
    <row r="62" spans="1:8" s="138" customFormat="1" ht="15" x14ac:dyDescent="0.25">
      <c r="A62" s="79"/>
      <c r="B62" s="78" t="s">
        <v>317</v>
      </c>
      <c r="C62" s="46"/>
      <c r="D62" s="207"/>
      <c r="E62" s="208"/>
    </row>
    <row r="63" spans="1:8" s="138" customFormat="1" ht="15" x14ac:dyDescent="0.25">
      <c r="A63" s="17" t="s">
        <v>28</v>
      </c>
      <c r="B63" s="48" t="s">
        <v>302</v>
      </c>
      <c r="C63" s="49">
        <f>'BPU maintenance forfaitaire'!C63</f>
        <v>0</v>
      </c>
      <c r="D63" s="199">
        <v>45</v>
      </c>
      <c r="E63" s="177">
        <f>C63*D63</f>
        <v>0</v>
      </c>
    </row>
    <row r="64" spans="1:8" s="138" customFormat="1" ht="15" x14ac:dyDescent="0.25">
      <c r="A64" s="27"/>
      <c r="B64" s="78" t="s">
        <v>318</v>
      </c>
      <c r="C64" s="46"/>
      <c r="D64" s="197"/>
      <c r="E64" s="198"/>
    </row>
    <row r="65" spans="1:5" s="138" customFormat="1" ht="15" x14ac:dyDescent="0.25">
      <c r="A65" s="17" t="s">
        <v>29</v>
      </c>
      <c r="B65" s="48" t="s">
        <v>286</v>
      </c>
      <c r="C65" s="49">
        <f>'BPU maintenance forfaitaire'!C65</f>
        <v>0</v>
      </c>
      <c r="D65" s="199">
        <v>45</v>
      </c>
      <c r="E65" s="177">
        <f t="shared" ref="E65:E70" si="1">C65*D65</f>
        <v>0</v>
      </c>
    </row>
    <row r="66" spans="1:5" s="138" customFormat="1" ht="15" x14ac:dyDescent="0.25">
      <c r="A66" s="17" t="s">
        <v>30</v>
      </c>
      <c r="B66" s="48" t="s">
        <v>287</v>
      </c>
      <c r="C66" s="49">
        <f>'BPU maintenance forfaitaire'!C66</f>
        <v>0</v>
      </c>
      <c r="D66" s="199">
        <v>45</v>
      </c>
      <c r="E66" s="177">
        <f t="shared" si="1"/>
        <v>0</v>
      </c>
    </row>
    <row r="67" spans="1:5" s="138" customFormat="1" ht="15" x14ac:dyDescent="0.25">
      <c r="A67" s="17" t="s">
        <v>31</v>
      </c>
      <c r="B67" s="48" t="s">
        <v>288</v>
      </c>
      <c r="C67" s="49">
        <f>'BPU maintenance forfaitaire'!C67</f>
        <v>0</v>
      </c>
      <c r="D67" s="199">
        <v>45</v>
      </c>
      <c r="E67" s="177">
        <f t="shared" si="1"/>
        <v>0</v>
      </c>
    </row>
    <row r="68" spans="1:5" s="138" customFormat="1" ht="15" x14ac:dyDescent="0.25">
      <c r="A68" s="17" t="s">
        <v>32</v>
      </c>
      <c r="B68" s="48" t="s">
        <v>289</v>
      </c>
      <c r="C68" s="49">
        <f>'BPU maintenance forfaitaire'!C68</f>
        <v>0</v>
      </c>
      <c r="D68" s="199">
        <v>45</v>
      </c>
      <c r="E68" s="177">
        <f t="shared" si="1"/>
        <v>0</v>
      </c>
    </row>
    <row r="69" spans="1:5" s="138" customFormat="1" ht="15" x14ac:dyDescent="0.25">
      <c r="A69" s="17" t="s">
        <v>33</v>
      </c>
      <c r="B69" s="48" t="s">
        <v>290</v>
      </c>
      <c r="C69" s="49">
        <f>'BPU maintenance forfaitaire'!C69</f>
        <v>0</v>
      </c>
      <c r="D69" s="199">
        <v>45</v>
      </c>
      <c r="E69" s="177">
        <f t="shared" si="1"/>
        <v>0</v>
      </c>
    </row>
    <row r="70" spans="1:5" s="138" customFormat="1" ht="15" x14ac:dyDescent="0.25">
      <c r="A70" s="17" t="s">
        <v>34</v>
      </c>
      <c r="B70" s="48" t="s">
        <v>451</v>
      </c>
      <c r="C70" s="49">
        <f>'BPU maintenance forfaitaire'!C70</f>
        <v>0</v>
      </c>
      <c r="D70" s="199">
        <v>45</v>
      </c>
      <c r="E70" s="177">
        <f t="shared" si="1"/>
        <v>0</v>
      </c>
    </row>
    <row r="71" spans="1:5" s="138" customFormat="1" ht="18" x14ac:dyDescent="0.25">
      <c r="A71" s="79"/>
      <c r="B71" s="78" t="s">
        <v>332</v>
      </c>
      <c r="C71" s="46"/>
      <c r="D71" s="209"/>
      <c r="E71" s="210"/>
    </row>
    <row r="72" spans="1:5" s="138" customFormat="1" ht="15" x14ac:dyDescent="0.25">
      <c r="A72" s="79"/>
      <c r="B72" s="78" t="s">
        <v>333</v>
      </c>
      <c r="C72" s="46"/>
      <c r="D72" s="207"/>
      <c r="E72" s="208"/>
    </row>
    <row r="73" spans="1:5" s="138" customFormat="1" ht="15" x14ac:dyDescent="0.25">
      <c r="A73" s="79"/>
      <c r="B73" s="78" t="s">
        <v>335</v>
      </c>
      <c r="C73" s="46"/>
      <c r="D73" s="197"/>
      <c r="E73" s="198"/>
    </row>
    <row r="74" spans="1:5" s="138" customFormat="1" ht="15" x14ac:dyDescent="0.25">
      <c r="A74" s="17" t="s">
        <v>36</v>
      </c>
      <c r="B74" s="48" t="s">
        <v>303</v>
      </c>
      <c r="C74" s="49">
        <f>'BPU maintenance forfaitaire'!C74</f>
        <v>0</v>
      </c>
      <c r="D74" s="199">
        <v>45</v>
      </c>
      <c r="E74" s="177">
        <f>C74*D74</f>
        <v>0</v>
      </c>
    </row>
    <row r="75" spans="1:5" s="138" customFormat="1" ht="15" x14ac:dyDescent="0.25">
      <c r="A75" s="79"/>
      <c r="B75" s="78" t="s">
        <v>334</v>
      </c>
      <c r="C75" s="46"/>
      <c r="D75" s="207"/>
      <c r="E75" s="208"/>
    </row>
    <row r="76" spans="1:5" s="138" customFormat="1" ht="15" x14ac:dyDescent="0.25">
      <c r="A76" s="17" t="s">
        <v>37</v>
      </c>
      <c r="B76" s="48" t="s">
        <v>286</v>
      </c>
      <c r="C76" s="49">
        <f>'BPU maintenance forfaitaire'!C76</f>
        <v>0</v>
      </c>
      <c r="D76" s="199">
        <v>45</v>
      </c>
      <c r="E76" s="177">
        <f t="shared" ref="E76:E81" si="2">C76*D76</f>
        <v>0</v>
      </c>
    </row>
    <row r="77" spans="1:5" s="138" customFormat="1" ht="15" x14ac:dyDescent="0.25">
      <c r="A77" s="17" t="s">
        <v>38</v>
      </c>
      <c r="B77" s="48" t="s">
        <v>287</v>
      </c>
      <c r="C77" s="49">
        <f>'BPU maintenance forfaitaire'!C77</f>
        <v>0</v>
      </c>
      <c r="D77" s="199">
        <v>45</v>
      </c>
      <c r="E77" s="177">
        <f t="shared" si="2"/>
        <v>0</v>
      </c>
    </row>
    <row r="78" spans="1:5" s="138" customFormat="1" ht="15" customHeight="1" x14ac:dyDescent="0.25">
      <c r="A78" s="17" t="s">
        <v>39</v>
      </c>
      <c r="B78" s="48" t="s">
        <v>288</v>
      </c>
      <c r="C78" s="49">
        <f>'BPU maintenance forfaitaire'!C78</f>
        <v>0</v>
      </c>
      <c r="D78" s="199">
        <v>45</v>
      </c>
      <c r="E78" s="177">
        <f t="shared" si="2"/>
        <v>0</v>
      </c>
    </row>
    <row r="79" spans="1:5" s="138" customFormat="1" ht="16.5" customHeight="1" x14ac:dyDescent="0.25">
      <c r="A79" s="17" t="s">
        <v>40</v>
      </c>
      <c r="B79" s="48" t="s">
        <v>289</v>
      </c>
      <c r="C79" s="49">
        <f>'BPU maintenance forfaitaire'!C79</f>
        <v>0</v>
      </c>
      <c r="D79" s="199">
        <v>45</v>
      </c>
      <c r="E79" s="177">
        <f t="shared" si="2"/>
        <v>0</v>
      </c>
    </row>
    <row r="80" spans="1:5" s="211" customFormat="1" ht="17.25" customHeight="1" x14ac:dyDescent="0.25">
      <c r="A80" s="17" t="s">
        <v>41</v>
      </c>
      <c r="B80" s="48" t="s">
        <v>290</v>
      </c>
      <c r="C80" s="49">
        <f>'BPU maintenance forfaitaire'!C80</f>
        <v>0</v>
      </c>
      <c r="D80" s="199">
        <v>45</v>
      </c>
      <c r="E80" s="177">
        <f t="shared" si="2"/>
        <v>0</v>
      </c>
    </row>
    <row r="81" spans="1:5" s="211" customFormat="1" ht="17.25" customHeight="1" x14ac:dyDescent="0.25">
      <c r="A81" s="17" t="s">
        <v>42</v>
      </c>
      <c r="B81" s="48" t="s">
        <v>451</v>
      </c>
      <c r="C81" s="49">
        <f>'BPU maintenance forfaitaire'!C81</f>
        <v>0</v>
      </c>
      <c r="D81" s="199">
        <v>45</v>
      </c>
      <c r="E81" s="177">
        <f t="shared" si="2"/>
        <v>0</v>
      </c>
    </row>
    <row r="82" spans="1:5" s="138" customFormat="1" ht="15" x14ac:dyDescent="0.25">
      <c r="A82" s="79"/>
      <c r="B82" s="78" t="s">
        <v>336</v>
      </c>
      <c r="C82" s="46"/>
      <c r="D82" s="197"/>
      <c r="E82" s="198"/>
    </row>
    <row r="83" spans="1:5" s="138" customFormat="1" ht="15" x14ac:dyDescent="0.25">
      <c r="A83" s="17" t="s">
        <v>43</v>
      </c>
      <c r="B83" s="48" t="s">
        <v>304</v>
      </c>
      <c r="C83" s="49">
        <f>'BPU maintenance forfaitaire'!C83</f>
        <v>0</v>
      </c>
      <c r="D83" s="199">
        <v>45</v>
      </c>
      <c r="E83" s="177">
        <f>C83*D83</f>
        <v>0</v>
      </c>
    </row>
    <row r="84" spans="1:5" s="138" customFormat="1" ht="15" x14ac:dyDescent="0.25">
      <c r="A84" s="79"/>
      <c r="B84" s="78" t="s">
        <v>337</v>
      </c>
      <c r="C84" s="46"/>
      <c r="D84" s="197"/>
      <c r="E84" s="198"/>
    </row>
    <row r="85" spans="1:5" s="138" customFormat="1" ht="15.75" customHeight="1" x14ac:dyDescent="0.25">
      <c r="A85" s="83" t="s">
        <v>44</v>
      </c>
      <c r="B85" s="84" t="s">
        <v>305</v>
      </c>
      <c r="C85" s="49">
        <f>'BPU maintenance forfaitaire'!C85</f>
        <v>0</v>
      </c>
      <c r="D85" s="199">
        <v>45</v>
      </c>
      <c r="E85" s="177">
        <f>C85*D85</f>
        <v>0</v>
      </c>
    </row>
    <row r="86" spans="1:5" s="138" customFormat="1" ht="15.75" x14ac:dyDescent="0.25">
      <c r="A86" s="63"/>
      <c r="B86" s="334" t="s">
        <v>181</v>
      </c>
      <c r="C86" s="335"/>
      <c r="D86" s="336"/>
      <c r="E86" s="200">
        <f>SUM(E63,E65:E69,E70,E74,E76:E80,E81,E83,E85)</f>
        <v>0</v>
      </c>
    </row>
    <row r="87" spans="1:5" s="137" customFormat="1" ht="15.75" x14ac:dyDescent="0.25">
      <c r="A87" s="70"/>
      <c r="B87" s="71"/>
      <c r="C87" s="212"/>
      <c r="D87" s="190"/>
      <c r="E87" s="191"/>
    </row>
    <row r="88" spans="1:5" s="138" customFormat="1" ht="23.25" x14ac:dyDescent="0.25">
      <c r="A88" s="74"/>
      <c r="B88" s="37" t="s">
        <v>182</v>
      </c>
      <c r="C88" s="38"/>
      <c r="D88" s="213"/>
      <c r="E88" s="214"/>
    </row>
    <row r="89" spans="1:5" s="138" customFormat="1" ht="51" x14ac:dyDescent="0.25">
      <c r="A89" s="86" t="s">
        <v>6</v>
      </c>
      <c r="B89" s="87" t="s">
        <v>7</v>
      </c>
      <c r="C89" s="88" t="s">
        <v>208</v>
      </c>
      <c r="D89" s="193" t="s">
        <v>199</v>
      </c>
      <c r="E89" s="194" t="s">
        <v>297</v>
      </c>
    </row>
    <row r="90" spans="1:5" s="138" customFormat="1" ht="15" x14ac:dyDescent="0.25">
      <c r="A90" s="81"/>
      <c r="B90" s="97" t="s">
        <v>338</v>
      </c>
      <c r="C90" s="98"/>
      <c r="D90" s="215"/>
      <c r="E90" s="216"/>
    </row>
    <row r="91" spans="1:5" s="138" customFormat="1" ht="15" x14ac:dyDescent="0.25">
      <c r="A91" s="79"/>
      <c r="B91" s="78" t="s">
        <v>339</v>
      </c>
      <c r="C91" s="89"/>
      <c r="D91" s="197"/>
      <c r="E91" s="198"/>
    </row>
    <row r="92" spans="1:5" s="138" customFormat="1" ht="15" x14ac:dyDescent="0.25">
      <c r="A92" s="17" t="s">
        <v>45</v>
      </c>
      <c r="B92" s="48" t="s">
        <v>59</v>
      </c>
      <c r="C92" s="49">
        <f>'BPU maintenance forfaitaire'!C92</f>
        <v>0</v>
      </c>
      <c r="D92" s="199">
        <v>45</v>
      </c>
      <c r="E92" s="177">
        <f>C92*D92</f>
        <v>0</v>
      </c>
    </row>
    <row r="93" spans="1:5" s="138" customFormat="1" ht="18" x14ac:dyDescent="0.25">
      <c r="A93" s="79"/>
      <c r="B93" s="78" t="s">
        <v>340</v>
      </c>
      <c r="C93" s="89"/>
      <c r="D93" s="209"/>
      <c r="E93" s="210"/>
    </row>
    <row r="94" spans="1:5" s="138" customFormat="1" ht="15" x14ac:dyDescent="0.25">
      <c r="A94" s="17" t="s">
        <v>46</v>
      </c>
      <c r="B94" s="48" t="s">
        <v>64</v>
      </c>
      <c r="C94" s="49">
        <f>'BPU maintenance forfaitaire'!C94</f>
        <v>0</v>
      </c>
      <c r="D94" s="199">
        <v>45</v>
      </c>
      <c r="E94" s="177">
        <f>C94*D94</f>
        <v>0</v>
      </c>
    </row>
    <row r="95" spans="1:5" s="138" customFormat="1" ht="15.75" x14ac:dyDescent="0.25">
      <c r="A95" s="63"/>
      <c r="B95" s="334" t="s">
        <v>183</v>
      </c>
      <c r="C95" s="335"/>
      <c r="D95" s="336"/>
      <c r="E95" s="200">
        <f>SUM(E92,E94)</f>
        <v>0</v>
      </c>
    </row>
    <row r="96" spans="1:5" s="137" customFormat="1" ht="15.75" x14ac:dyDescent="0.25">
      <c r="A96" s="70"/>
      <c r="B96" s="117"/>
      <c r="C96" s="217"/>
      <c r="D96" s="199"/>
      <c r="E96" s="177"/>
    </row>
    <row r="97" spans="1:5" s="138" customFormat="1" ht="23.25" x14ac:dyDescent="0.25">
      <c r="A97" s="74"/>
      <c r="B97" s="37" t="s">
        <v>184</v>
      </c>
      <c r="C97" s="38"/>
      <c r="D97" s="213"/>
      <c r="E97" s="214"/>
    </row>
    <row r="98" spans="1:5" s="138" customFormat="1" ht="51" x14ac:dyDescent="0.25">
      <c r="A98" s="86" t="s">
        <v>6</v>
      </c>
      <c r="B98" s="87" t="s">
        <v>7</v>
      </c>
      <c r="C98" s="88" t="s">
        <v>208</v>
      </c>
      <c r="D98" s="193" t="s">
        <v>199</v>
      </c>
      <c r="E98" s="194" t="s">
        <v>297</v>
      </c>
    </row>
    <row r="99" spans="1:5" s="138" customFormat="1" ht="15" x14ac:dyDescent="0.25">
      <c r="A99" s="81"/>
      <c r="B99" s="97" t="s">
        <v>341</v>
      </c>
      <c r="C99" s="98"/>
      <c r="D99" s="98"/>
      <c r="E99" s="196"/>
    </row>
    <row r="100" spans="1:5" s="138" customFormat="1" ht="15" x14ac:dyDescent="0.25">
      <c r="A100" s="79"/>
      <c r="B100" s="99" t="s">
        <v>342</v>
      </c>
      <c r="C100" s="89"/>
      <c r="D100" s="207"/>
      <c r="E100" s="208"/>
    </row>
    <row r="101" spans="1:5" s="138" customFormat="1" ht="15" x14ac:dyDescent="0.25">
      <c r="A101" s="17" t="s">
        <v>47</v>
      </c>
      <c r="B101" s="48" t="s">
        <v>234</v>
      </c>
      <c r="C101" s="49">
        <f>'BPU maintenance forfaitaire'!C101</f>
        <v>0</v>
      </c>
      <c r="D101" s="199">
        <v>45</v>
      </c>
      <c r="E101" s="177">
        <f>C101*D101</f>
        <v>0</v>
      </c>
    </row>
    <row r="102" spans="1:5" s="138" customFormat="1" ht="15" x14ac:dyDescent="0.25">
      <c r="A102" s="79"/>
      <c r="B102" s="99" t="s">
        <v>345</v>
      </c>
      <c r="C102" s="89"/>
      <c r="D102" s="207"/>
      <c r="E102" s="208"/>
    </row>
    <row r="103" spans="1:5" s="138" customFormat="1" ht="15" x14ac:dyDescent="0.25">
      <c r="A103" s="17" t="s">
        <v>49</v>
      </c>
      <c r="B103" s="100" t="s">
        <v>70</v>
      </c>
      <c r="C103" s="49">
        <f>'BPU maintenance forfaitaire'!C103</f>
        <v>0</v>
      </c>
      <c r="D103" s="199">
        <v>45</v>
      </c>
      <c r="E103" s="177">
        <f>C103*D103</f>
        <v>0</v>
      </c>
    </row>
    <row r="104" spans="1:5" s="138" customFormat="1" ht="15.75" x14ac:dyDescent="0.25">
      <c r="A104" s="63"/>
      <c r="B104" s="334" t="s">
        <v>185</v>
      </c>
      <c r="C104" s="335"/>
      <c r="D104" s="336"/>
      <c r="E104" s="200">
        <f>SUM(E101,E103)</f>
        <v>0</v>
      </c>
    </row>
    <row r="105" spans="1:5" s="155" customFormat="1" ht="15" x14ac:dyDescent="0.25">
      <c r="A105" s="70"/>
      <c r="B105" s="218"/>
      <c r="C105" s="191"/>
      <c r="D105" s="190"/>
      <c r="E105" s="191"/>
    </row>
    <row r="106" spans="1:5" s="138" customFormat="1" ht="23.25" x14ac:dyDescent="0.25">
      <c r="A106" s="74"/>
      <c r="B106" s="37" t="s">
        <v>187</v>
      </c>
      <c r="C106" s="38"/>
      <c r="D106" s="213"/>
      <c r="E106" s="214"/>
    </row>
    <row r="107" spans="1:5" s="138" customFormat="1" ht="51" x14ac:dyDescent="0.25">
      <c r="A107" s="86" t="s">
        <v>6</v>
      </c>
      <c r="B107" s="87" t="s">
        <v>7</v>
      </c>
      <c r="C107" s="88" t="s">
        <v>208</v>
      </c>
      <c r="D107" s="193" t="s">
        <v>199</v>
      </c>
      <c r="E107" s="194" t="s">
        <v>297</v>
      </c>
    </row>
    <row r="108" spans="1:5" s="138" customFormat="1" ht="18" x14ac:dyDescent="0.25">
      <c r="A108" s="81"/>
      <c r="B108" s="102" t="s">
        <v>346</v>
      </c>
      <c r="C108" s="82"/>
      <c r="D108" s="219"/>
      <c r="E108" s="220"/>
    </row>
    <row r="109" spans="1:5" s="138" customFormat="1" ht="18" x14ac:dyDescent="0.25">
      <c r="A109" s="79"/>
      <c r="B109" s="78" t="s">
        <v>347</v>
      </c>
      <c r="C109" s="46"/>
      <c r="D109" s="209"/>
      <c r="E109" s="210"/>
    </row>
    <row r="110" spans="1:5" s="138" customFormat="1" ht="15" x14ac:dyDescent="0.25">
      <c r="A110" s="17" t="s">
        <v>50</v>
      </c>
      <c r="B110" s="48" t="s">
        <v>73</v>
      </c>
      <c r="C110" s="49">
        <f>'BPU maintenance forfaitaire'!C110</f>
        <v>0</v>
      </c>
      <c r="D110" s="199">
        <v>45</v>
      </c>
      <c r="E110" s="177">
        <f>C110*D110</f>
        <v>0</v>
      </c>
    </row>
    <row r="111" spans="1:5" s="138" customFormat="1" ht="15" x14ac:dyDescent="0.25">
      <c r="A111" s="79"/>
      <c r="B111" s="78" t="s">
        <v>348</v>
      </c>
      <c r="C111" s="46"/>
      <c r="D111" s="197"/>
      <c r="E111" s="198"/>
    </row>
    <row r="112" spans="1:5" s="138" customFormat="1" ht="15" x14ac:dyDescent="0.25">
      <c r="A112" s="79"/>
      <c r="B112" s="78" t="s">
        <v>349</v>
      </c>
      <c r="C112" s="46"/>
      <c r="D112" s="207"/>
      <c r="E112" s="208"/>
    </row>
    <row r="113" spans="1:5" s="138" customFormat="1" ht="15" x14ac:dyDescent="0.25">
      <c r="A113" s="17" t="s">
        <v>51</v>
      </c>
      <c r="B113" s="48" t="s">
        <v>75</v>
      </c>
      <c r="C113" s="49">
        <f>'BPU maintenance forfaitaire'!C113</f>
        <v>0</v>
      </c>
      <c r="D113" s="199">
        <v>45</v>
      </c>
      <c r="E113" s="177">
        <f>C113*D113</f>
        <v>0</v>
      </c>
    </row>
    <row r="114" spans="1:5" s="138" customFormat="1" ht="15" x14ac:dyDescent="0.25">
      <c r="A114" s="79"/>
      <c r="B114" s="78" t="s">
        <v>350</v>
      </c>
      <c r="C114" s="46"/>
      <c r="D114" s="197"/>
      <c r="E114" s="198"/>
    </row>
    <row r="115" spans="1:5" s="138" customFormat="1" ht="15" x14ac:dyDescent="0.25">
      <c r="A115" s="83" t="s">
        <v>52</v>
      </c>
      <c r="B115" s="84" t="s">
        <v>78</v>
      </c>
      <c r="C115" s="49">
        <f>'BPU maintenance forfaitaire'!C115</f>
        <v>0</v>
      </c>
      <c r="D115" s="199">
        <v>45</v>
      </c>
      <c r="E115" s="177">
        <f>C115*D115</f>
        <v>0</v>
      </c>
    </row>
    <row r="116" spans="1:5" s="138" customFormat="1" ht="15.75" x14ac:dyDescent="0.25">
      <c r="A116" s="63"/>
      <c r="B116" s="334" t="s">
        <v>186</v>
      </c>
      <c r="C116" s="335"/>
      <c r="D116" s="336"/>
      <c r="E116" s="200">
        <f>SUM(E110,E113,E115)</f>
        <v>0</v>
      </c>
    </row>
    <row r="117" spans="1:5" s="137" customFormat="1" ht="15.75" x14ac:dyDescent="0.25">
      <c r="A117" s="70"/>
      <c r="B117" s="71"/>
      <c r="C117" s="72"/>
      <c r="D117" s="221"/>
      <c r="E117" s="222"/>
    </row>
    <row r="118" spans="1:5" s="138" customFormat="1" ht="69.75" x14ac:dyDescent="0.25">
      <c r="A118" s="103"/>
      <c r="B118" s="93" t="s">
        <v>249</v>
      </c>
      <c r="C118" s="38"/>
      <c r="D118" s="38"/>
      <c r="E118" s="38"/>
    </row>
    <row r="119" spans="1:5" s="138" customFormat="1" ht="51" x14ac:dyDescent="0.25">
      <c r="A119" s="86" t="s">
        <v>6</v>
      </c>
      <c r="B119" s="87" t="s">
        <v>7</v>
      </c>
      <c r="C119" s="88" t="s">
        <v>208</v>
      </c>
      <c r="D119" s="193" t="s">
        <v>199</v>
      </c>
      <c r="E119" s="194" t="s">
        <v>297</v>
      </c>
    </row>
    <row r="120" spans="1:5" s="138" customFormat="1" ht="15.75" x14ac:dyDescent="0.25">
      <c r="A120" s="81"/>
      <c r="B120" s="104" t="s">
        <v>351</v>
      </c>
      <c r="C120" s="98"/>
      <c r="D120" s="215"/>
      <c r="E120" s="216"/>
    </row>
    <row r="121" spans="1:5" s="138" customFormat="1" ht="15" x14ac:dyDescent="0.25">
      <c r="A121" s="81"/>
      <c r="B121" s="76" t="s">
        <v>352</v>
      </c>
      <c r="C121" s="98"/>
      <c r="D121" s="195"/>
      <c r="E121" s="196"/>
    </row>
    <row r="122" spans="1:5" s="138" customFormat="1" ht="15" x14ac:dyDescent="0.25">
      <c r="A122" s="79"/>
      <c r="B122" s="105" t="s">
        <v>353</v>
      </c>
      <c r="C122" s="89"/>
      <c r="D122" s="89"/>
      <c r="E122" s="89"/>
    </row>
    <row r="123" spans="1:5" s="138" customFormat="1" ht="15" x14ac:dyDescent="0.25">
      <c r="A123" s="17" t="s">
        <v>53</v>
      </c>
      <c r="B123" s="106" t="s">
        <v>250</v>
      </c>
      <c r="C123" s="49">
        <f>'BPU maintenance forfaitaire'!C123</f>
        <v>0</v>
      </c>
      <c r="D123" s="199">
        <v>45</v>
      </c>
      <c r="E123" s="177">
        <f>C123*D123</f>
        <v>0</v>
      </c>
    </row>
    <row r="124" spans="1:5" s="138" customFormat="1" ht="21" customHeight="1" x14ac:dyDescent="0.25">
      <c r="A124" s="79"/>
      <c r="B124" s="105" t="s">
        <v>354</v>
      </c>
      <c r="C124" s="89"/>
      <c r="D124" s="89"/>
      <c r="E124" s="89"/>
    </row>
    <row r="125" spans="1:5" s="138" customFormat="1" ht="15" x14ac:dyDescent="0.25">
      <c r="A125" s="17" t="s">
        <v>54</v>
      </c>
      <c r="B125" s="48" t="s">
        <v>251</v>
      </c>
      <c r="C125" s="49">
        <f>'BPU maintenance forfaitaire'!C125</f>
        <v>0</v>
      </c>
      <c r="D125" s="199">
        <v>45</v>
      </c>
      <c r="E125" s="177">
        <f>C125*D125</f>
        <v>0</v>
      </c>
    </row>
    <row r="126" spans="1:5" s="138" customFormat="1" ht="15" x14ac:dyDescent="0.25">
      <c r="A126" s="79"/>
      <c r="B126" s="105" t="s">
        <v>355</v>
      </c>
      <c r="C126" s="89"/>
      <c r="D126" s="89"/>
      <c r="E126" s="89"/>
    </row>
    <row r="127" spans="1:5" s="138" customFormat="1" ht="15" x14ac:dyDescent="0.25">
      <c r="A127" s="17" t="s">
        <v>55</v>
      </c>
      <c r="B127" s="48" t="s">
        <v>252</v>
      </c>
      <c r="C127" s="49">
        <f>'BPU maintenance forfaitaire'!C127</f>
        <v>0</v>
      </c>
      <c r="D127" s="199">
        <v>45</v>
      </c>
      <c r="E127" s="177">
        <f>C127*D127</f>
        <v>0</v>
      </c>
    </row>
    <row r="128" spans="1:5" s="138" customFormat="1" ht="15" x14ac:dyDescent="0.25">
      <c r="A128" s="81"/>
      <c r="B128" s="76" t="s">
        <v>356</v>
      </c>
      <c r="C128" s="98"/>
      <c r="D128" s="195"/>
      <c r="E128" s="196"/>
    </row>
    <row r="129" spans="1:5" s="138" customFormat="1" ht="15" x14ac:dyDescent="0.25">
      <c r="A129" s="79"/>
      <c r="B129" s="105" t="s">
        <v>357</v>
      </c>
      <c r="C129" s="89"/>
      <c r="D129" s="89"/>
      <c r="E129" s="89"/>
    </row>
    <row r="130" spans="1:5" s="138" customFormat="1" ht="15" x14ac:dyDescent="0.25">
      <c r="A130" s="17" t="s">
        <v>56</v>
      </c>
      <c r="B130" s="106" t="s">
        <v>87</v>
      </c>
      <c r="C130" s="49">
        <f>'BPU maintenance forfaitaire'!C130</f>
        <v>0</v>
      </c>
      <c r="D130" s="199">
        <v>45</v>
      </c>
      <c r="E130" s="177">
        <f>C130*D130</f>
        <v>0</v>
      </c>
    </row>
    <row r="131" spans="1:5" s="138" customFormat="1" ht="15" x14ac:dyDescent="0.25">
      <c r="A131" s="79"/>
      <c r="B131" s="105" t="s">
        <v>358</v>
      </c>
      <c r="C131" s="89"/>
      <c r="D131" s="89"/>
      <c r="E131" s="89"/>
    </row>
    <row r="132" spans="1:5" s="138" customFormat="1" ht="15" x14ac:dyDescent="0.25">
      <c r="A132" s="17" t="s">
        <v>57</v>
      </c>
      <c r="B132" s="48" t="s">
        <v>89</v>
      </c>
      <c r="C132" s="49">
        <f>'BPU maintenance forfaitaire'!C132</f>
        <v>0</v>
      </c>
      <c r="D132" s="199">
        <v>45</v>
      </c>
      <c r="E132" s="177">
        <f>C132*D132</f>
        <v>0</v>
      </c>
    </row>
    <row r="133" spans="1:5" s="223" customFormat="1" ht="15" x14ac:dyDescent="0.25">
      <c r="A133" s="79"/>
      <c r="B133" s="105" t="s">
        <v>359</v>
      </c>
      <c r="C133" s="89"/>
      <c r="D133" s="89"/>
      <c r="E133" s="89"/>
    </row>
    <row r="134" spans="1:5" s="138" customFormat="1" ht="15" x14ac:dyDescent="0.25">
      <c r="A134" s="17" t="s">
        <v>58</v>
      </c>
      <c r="B134" s="48" t="s">
        <v>92</v>
      </c>
      <c r="C134" s="49">
        <f>'BPU maintenance forfaitaire'!C134</f>
        <v>0</v>
      </c>
      <c r="D134" s="199">
        <v>45</v>
      </c>
      <c r="E134" s="177">
        <f>C134*D134</f>
        <v>0</v>
      </c>
    </row>
    <row r="135" spans="1:5" s="138" customFormat="1" ht="15" x14ac:dyDescent="0.25">
      <c r="A135" s="81"/>
      <c r="B135" s="76" t="s">
        <v>360</v>
      </c>
      <c r="C135" s="98"/>
      <c r="D135" s="195"/>
      <c r="E135" s="196"/>
    </row>
    <row r="136" spans="1:5" s="138" customFormat="1" ht="15" x14ac:dyDescent="0.25">
      <c r="A136" s="79"/>
      <c r="B136" s="105" t="s">
        <v>361</v>
      </c>
      <c r="C136" s="89"/>
      <c r="D136" s="89"/>
      <c r="E136" s="89"/>
    </row>
    <row r="137" spans="1:5" s="138" customFormat="1" ht="15" x14ac:dyDescent="0.25">
      <c r="A137" s="17" t="s">
        <v>60</v>
      </c>
      <c r="B137" s="106" t="s">
        <v>95</v>
      </c>
      <c r="C137" s="49">
        <f>'BPU maintenance forfaitaire'!C137</f>
        <v>0</v>
      </c>
      <c r="D137" s="199">
        <v>45</v>
      </c>
      <c r="E137" s="177">
        <f>C137*D137</f>
        <v>0</v>
      </c>
    </row>
    <row r="138" spans="1:5" s="138" customFormat="1" ht="15" x14ac:dyDescent="0.25">
      <c r="A138" s="79"/>
      <c r="B138" s="105" t="s">
        <v>363</v>
      </c>
      <c r="C138" s="89"/>
      <c r="D138" s="89"/>
      <c r="E138" s="89"/>
    </row>
    <row r="139" spans="1:5" s="138" customFormat="1" ht="15" x14ac:dyDescent="0.25">
      <c r="A139" s="17" t="s">
        <v>61</v>
      </c>
      <c r="B139" s="48" t="s">
        <v>97</v>
      </c>
      <c r="C139" s="49">
        <f>'BPU maintenance forfaitaire'!C139</f>
        <v>0</v>
      </c>
      <c r="D139" s="199">
        <v>45</v>
      </c>
      <c r="E139" s="177">
        <f>C139*D139</f>
        <v>0</v>
      </c>
    </row>
    <row r="140" spans="1:5" s="138" customFormat="1" ht="15" x14ac:dyDescent="0.25">
      <c r="A140" s="79"/>
      <c r="B140" s="105" t="s">
        <v>364</v>
      </c>
      <c r="C140" s="89"/>
      <c r="D140" s="89"/>
      <c r="E140" s="89"/>
    </row>
    <row r="141" spans="1:5" s="138" customFormat="1" ht="15" x14ac:dyDescent="0.25">
      <c r="A141" s="17" t="s">
        <v>62</v>
      </c>
      <c r="B141" s="48" t="s">
        <v>100</v>
      </c>
      <c r="C141" s="49">
        <f>'BPU maintenance forfaitaire'!C141</f>
        <v>0</v>
      </c>
      <c r="D141" s="199">
        <v>45</v>
      </c>
      <c r="E141" s="177">
        <f>C141*D141</f>
        <v>0</v>
      </c>
    </row>
    <row r="142" spans="1:5" s="138" customFormat="1" ht="15" x14ac:dyDescent="0.25">
      <c r="A142" s="81"/>
      <c r="B142" s="76" t="s">
        <v>362</v>
      </c>
      <c r="C142" s="98"/>
      <c r="D142" s="195"/>
      <c r="E142" s="196"/>
    </row>
    <row r="143" spans="1:5" s="138" customFormat="1" ht="15" x14ac:dyDescent="0.25">
      <c r="A143" s="79"/>
      <c r="B143" s="105" t="s">
        <v>365</v>
      </c>
      <c r="C143" s="89"/>
      <c r="D143" s="89"/>
      <c r="E143" s="89"/>
    </row>
    <row r="144" spans="1:5" s="138" customFormat="1" ht="15" x14ac:dyDescent="0.25">
      <c r="A144" s="17" t="s">
        <v>63</v>
      </c>
      <c r="B144" s="48" t="s">
        <v>253</v>
      </c>
      <c r="C144" s="49">
        <f>'BPU maintenance forfaitaire'!C144</f>
        <v>0</v>
      </c>
      <c r="D144" s="199">
        <v>45</v>
      </c>
      <c r="E144" s="177">
        <f>C144*D144</f>
        <v>0</v>
      </c>
    </row>
    <row r="145" spans="1:6" s="138" customFormat="1" ht="15" x14ac:dyDescent="0.25">
      <c r="A145" s="79"/>
      <c r="B145" s="105" t="s">
        <v>366</v>
      </c>
      <c r="C145" s="89"/>
      <c r="D145" s="89"/>
      <c r="E145" s="89"/>
    </row>
    <row r="146" spans="1:6" s="138" customFormat="1" ht="15" x14ac:dyDescent="0.25">
      <c r="A146" s="17" t="s">
        <v>65</v>
      </c>
      <c r="B146" s="48" t="s">
        <v>254</v>
      </c>
      <c r="C146" s="49">
        <f>'BPU maintenance forfaitaire'!C146</f>
        <v>0</v>
      </c>
      <c r="D146" s="199">
        <v>45</v>
      </c>
      <c r="E146" s="177">
        <f>C146*D146</f>
        <v>0</v>
      </c>
    </row>
    <row r="147" spans="1:6" s="138" customFormat="1" ht="15" x14ac:dyDescent="0.25">
      <c r="A147" s="81"/>
      <c r="B147" s="76" t="s">
        <v>367</v>
      </c>
      <c r="C147" s="98"/>
      <c r="D147" s="195"/>
      <c r="E147" s="196"/>
    </row>
    <row r="148" spans="1:6" s="138" customFormat="1" ht="15" x14ac:dyDescent="0.25">
      <c r="A148" s="79"/>
      <c r="B148" s="105" t="s">
        <v>368</v>
      </c>
      <c r="C148" s="89"/>
      <c r="D148" s="89"/>
      <c r="E148" s="89"/>
    </row>
    <row r="149" spans="1:6" s="138" customFormat="1" ht="15" x14ac:dyDescent="0.25">
      <c r="A149" s="17" t="s">
        <v>66</v>
      </c>
      <c r="B149" s="48" t="s">
        <v>110</v>
      </c>
      <c r="C149" s="49">
        <f>'BPU maintenance forfaitaire'!C149</f>
        <v>0</v>
      </c>
      <c r="D149" s="199">
        <v>45</v>
      </c>
      <c r="E149" s="177">
        <f>C149*D149</f>
        <v>0</v>
      </c>
    </row>
    <row r="150" spans="1:6" s="138" customFormat="1" ht="15" x14ac:dyDescent="0.25">
      <c r="A150" s="79"/>
      <c r="B150" s="105" t="s">
        <v>369</v>
      </c>
      <c r="C150" s="89"/>
      <c r="D150" s="89"/>
      <c r="E150" s="89"/>
    </row>
    <row r="151" spans="1:6" s="138" customFormat="1" ht="15" x14ac:dyDescent="0.25">
      <c r="A151" s="17" t="s">
        <v>67</v>
      </c>
      <c r="B151" s="48" t="s">
        <v>112</v>
      </c>
      <c r="C151" s="49">
        <f>'BPU maintenance forfaitaire'!C151</f>
        <v>0</v>
      </c>
      <c r="D151" s="199">
        <v>45</v>
      </c>
      <c r="E151" s="177">
        <f>C151*D151</f>
        <v>0</v>
      </c>
    </row>
    <row r="152" spans="1:6" s="138" customFormat="1" ht="15.75" x14ac:dyDescent="0.25">
      <c r="A152" s="63"/>
      <c r="B152" s="334" t="s">
        <v>190</v>
      </c>
      <c r="C152" s="335"/>
      <c r="D152" s="336"/>
      <c r="E152" s="224">
        <f>SUM(E123,E125,E127,E130,E132,E134,E137,E139,E141,E144,E146,E149,E151)</f>
        <v>0</v>
      </c>
    </row>
    <row r="153" spans="1:6" s="138" customFormat="1" ht="116.25" x14ac:dyDescent="0.25">
      <c r="A153" s="103"/>
      <c r="B153" s="93" t="s">
        <v>285</v>
      </c>
      <c r="C153" s="38"/>
      <c r="D153" s="38"/>
      <c r="E153" s="38"/>
      <c r="F153" s="137"/>
    </row>
    <row r="154" spans="1:6" s="138" customFormat="1" ht="51" x14ac:dyDescent="0.25">
      <c r="A154" s="39" t="s">
        <v>6</v>
      </c>
      <c r="B154" s="40" t="s">
        <v>7</v>
      </c>
      <c r="C154" s="41" t="s">
        <v>208</v>
      </c>
      <c r="D154" s="193" t="s">
        <v>199</v>
      </c>
      <c r="E154" s="194" t="s">
        <v>297</v>
      </c>
    </row>
    <row r="155" spans="1:6" s="138" customFormat="1" ht="15" x14ac:dyDescent="0.25">
      <c r="A155" s="81"/>
      <c r="B155" s="76" t="s">
        <v>370</v>
      </c>
      <c r="C155" s="98"/>
      <c r="D155" s="215"/>
      <c r="E155" s="216"/>
    </row>
    <row r="156" spans="1:6" s="138" customFormat="1" ht="15" x14ac:dyDescent="0.25">
      <c r="A156" s="81"/>
      <c r="B156" s="76" t="s">
        <v>371</v>
      </c>
      <c r="C156" s="98"/>
      <c r="D156" s="225"/>
      <c r="E156" s="226"/>
    </row>
    <row r="157" spans="1:6" s="138" customFormat="1" ht="15" x14ac:dyDescent="0.25">
      <c r="A157" s="79"/>
      <c r="B157" s="105" t="s">
        <v>372</v>
      </c>
      <c r="C157" s="89"/>
      <c r="D157" s="89"/>
      <c r="E157" s="89"/>
    </row>
    <row r="158" spans="1:6" s="138" customFormat="1" ht="15" x14ac:dyDescent="0.25">
      <c r="A158" s="79"/>
      <c r="B158" s="105" t="s">
        <v>373</v>
      </c>
      <c r="C158" s="89"/>
      <c r="D158" s="89"/>
      <c r="E158" s="89"/>
    </row>
    <row r="159" spans="1:6" s="138" customFormat="1" ht="15" x14ac:dyDescent="0.25">
      <c r="A159" s="17" t="s">
        <v>68</v>
      </c>
      <c r="B159" s="108" t="s">
        <v>284</v>
      </c>
      <c r="C159" s="49">
        <f>'BPU maintenance forfaitaire'!C159</f>
        <v>0</v>
      </c>
      <c r="D159" s="199">
        <v>45</v>
      </c>
      <c r="E159" s="177">
        <f>C159*D159</f>
        <v>0</v>
      </c>
    </row>
    <row r="160" spans="1:6" s="138" customFormat="1" ht="15" x14ac:dyDescent="0.25">
      <c r="A160" s="79"/>
      <c r="B160" s="105" t="s">
        <v>374</v>
      </c>
      <c r="C160" s="89"/>
      <c r="D160" s="89"/>
      <c r="E160" s="89"/>
    </row>
    <row r="161" spans="1:5" s="138" customFormat="1" ht="15" x14ac:dyDescent="0.25">
      <c r="A161" s="17" t="s">
        <v>69</v>
      </c>
      <c r="B161" s="108" t="s">
        <v>255</v>
      </c>
      <c r="C161" s="49">
        <f>'BPU maintenance forfaitaire'!C161</f>
        <v>0</v>
      </c>
      <c r="D161" s="199">
        <v>45</v>
      </c>
      <c r="E161" s="177">
        <f>C161*D161</f>
        <v>0</v>
      </c>
    </row>
    <row r="162" spans="1:5" s="138" customFormat="1" ht="15" x14ac:dyDescent="0.25">
      <c r="A162" s="79"/>
      <c r="B162" s="105" t="s">
        <v>375</v>
      </c>
      <c r="C162" s="89"/>
      <c r="D162" s="89"/>
      <c r="E162" s="89"/>
    </row>
    <row r="163" spans="1:5" s="138" customFormat="1" ht="15" x14ac:dyDescent="0.25">
      <c r="A163" s="17" t="s">
        <v>71</v>
      </c>
      <c r="B163" s="108" t="s">
        <v>256</v>
      </c>
      <c r="C163" s="49">
        <f>'BPU maintenance forfaitaire'!C163</f>
        <v>0</v>
      </c>
      <c r="D163" s="199">
        <v>45</v>
      </c>
      <c r="E163" s="177">
        <f t="shared" ref="E163:E170" si="3">C163*D163</f>
        <v>0</v>
      </c>
    </row>
    <row r="164" spans="1:5" s="138" customFormat="1" ht="15" x14ac:dyDescent="0.25">
      <c r="A164" s="17" t="s">
        <v>72</v>
      </c>
      <c r="B164" s="108" t="s">
        <v>257</v>
      </c>
      <c r="C164" s="49">
        <f>'BPU maintenance forfaitaire'!C164</f>
        <v>0</v>
      </c>
      <c r="D164" s="199">
        <v>45</v>
      </c>
      <c r="E164" s="177">
        <f t="shared" si="3"/>
        <v>0</v>
      </c>
    </row>
    <row r="165" spans="1:5" s="138" customFormat="1" ht="15" x14ac:dyDescent="0.25">
      <c r="A165" s="17" t="s">
        <v>74</v>
      </c>
      <c r="B165" s="108" t="s">
        <v>258</v>
      </c>
      <c r="C165" s="49">
        <f>'BPU maintenance forfaitaire'!C165</f>
        <v>0</v>
      </c>
      <c r="D165" s="199">
        <v>45</v>
      </c>
      <c r="E165" s="177">
        <f t="shared" si="3"/>
        <v>0</v>
      </c>
    </row>
    <row r="166" spans="1:5" s="138" customFormat="1" ht="15" x14ac:dyDescent="0.25">
      <c r="A166" s="17" t="s">
        <v>76</v>
      </c>
      <c r="B166" s="108" t="s">
        <v>259</v>
      </c>
      <c r="C166" s="49">
        <f>'BPU maintenance forfaitaire'!C166</f>
        <v>0</v>
      </c>
      <c r="D166" s="199">
        <v>45</v>
      </c>
      <c r="E166" s="177">
        <f t="shared" si="3"/>
        <v>0</v>
      </c>
    </row>
    <row r="167" spans="1:5" s="138" customFormat="1" ht="15" x14ac:dyDescent="0.25">
      <c r="A167" s="17" t="s">
        <v>77</v>
      </c>
      <c r="B167" s="108" t="s">
        <v>260</v>
      </c>
      <c r="C167" s="49">
        <f>'BPU maintenance forfaitaire'!C167</f>
        <v>0</v>
      </c>
      <c r="D167" s="199">
        <v>45</v>
      </c>
      <c r="E167" s="177">
        <f t="shared" si="3"/>
        <v>0</v>
      </c>
    </row>
    <row r="168" spans="1:5" s="138" customFormat="1" ht="15" x14ac:dyDescent="0.25">
      <c r="A168" s="17" t="s">
        <v>79</v>
      </c>
      <c r="B168" s="108" t="s">
        <v>261</v>
      </c>
      <c r="C168" s="49">
        <f>'BPU maintenance forfaitaire'!C168</f>
        <v>0</v>
      </c>
      <c r="D168" s="199">
        <v>45</v>
      </c>
      <c r="E168" s="177">
        <f t="shared" si="3"/>
        <v>0</v>
      </c>
    </row>
    <row r="169" spans="1:5" s="138" customFormat="1" ht="15" x14ac:dyDescent="0.25">
      <c r="A169" s="17" t="s">
        <v>80</v>
      </c>
      <c r="B169" s="108" t="s">
        <v>262</v>
      </c>
      <c r="C169" s="49">
        <f>'BPU maintenance forfaitaire'!C169</f>
        <v>0</v>
      </c>
      <c r="D169" s="199">
        <v>45</v>
      </c>
      <c r="E169" s="177">
        <f t="shared" si="3"/>
        <v>0</v>
      </c>
    </row>
    <row r="170" spans="1:5" s="138" customFormat="1" ht="15" x14ac:dyDescent="0.25">
      <c r="A170" s="17" t="s">
        <v>81</v>
      </c>
      <c r="B170" s="108" t="s">
        <v>430</v>
      </c>
      <c r="C170" s="49">
        <f>'BPU maintenance forfaitaire'!C170</f>
        <v>0</v>
      </c>
      <c r="D170" s="199">
        <v>45</v>
      </c>
      <c r="E170" s="177">
        <f t="shared" si="3"/>
        <v>0</v>
      </c>
    </row>
    <row r="171" spans="1:5" s="138" customFormat="1" ht="15" x14ac:dyDescent="0.25">
      <c r="A171" s="81"/>
      <c r="B171" s="76" t="s">
        <v>376</v>
      </c>
      <c r="C171" s="98"/>
      <c r="D171" s="215"/>
      <c r="E171" s="216"/>
    </row>
    <row r="172" spans="1:5" s="138" customFormat="1" ht="15" x14ac:dyDescent="0.25">
      <c r="A172" s="79"/>
      <c r="B172" s="105" t="s">
        <v>377</v>
      </c>
      <c r="C172" s="89"/>
      <c r="D172" s="89"/>
      <c r="E172" s="89"/>
    </row>
    <row r="173" spans="1:5" s="138" customFormat="1" ht="15" x14ac:dyDescent="0.25">
      <c r="A173" s="79"/>
      <c r="B173" s="105" t="s">
        <v>378</v>
      </c>
      <c r="C173" s="89"/>
      <c r="D173" s="89"/>
      <c r="E173" s="89"/>
    </row>
    <row r="174" spans="1:5" s="138" customFormat="1" ht="15" x14ac:dyDescent="0.25">
      <c r="A174" s="17" t="s">
        <v>82</v>
      </c>
      <c r="B174" s="108" t="s">
        <v>263</v>
      </c>
      <c r="C174" s="49">
        <f>'BPU maintenance forfaitaire'!C174</f>
        <v>0</v>
      </c>
      <c r="D174" s="199">
        <v>45</v>
      </c>
      <c r="E174" s="177">
        <f>C174*D174</f>
        <v>0</v>
      </c>
    </row>
    <row r="175" spans="1:5" s="138" customFormat="1" ht="15" x14ac:dyDescent="0.25">
      <c r="A175" s="79"/>
      <c r="B175" s="105" t="s">
        <v>379</v>
      </c>
      <c r="C175" s="89"/>
      <c r="D175" s="89"/>
      <c r="E175" s="89"/>
    </row>
    <row r="176" spans="1:5" s="138" customFormat="1" ht="15" x14ac:dyDescent="0.25">
      <c r="A176" s="17" t="s">
        <v>83</v>
      </c>
      <c r="B176" s="108" t="s">
        <v>124</v>
      </c>
      <c r="C176" s="49">
        <f>'BPU maintenance forfaitaire'!C176</f>
        <v>0</v>
      </c>
      <c r="D176" s="199">
        <v>45</v>
      </c>
      <c r="E176" s="177">
        <f>C176*D176</f>
        <v>0</v>
      </c>
    </row>
    <row r="177" spans="1:5" s="138" customFormat="1" ht="15" x14ac:dyDescent="0.25">
      <c r="A177" s="81"/>
      <c r="B177" s="76" t="s">
        <v>380</v>
      </c>
      <c r="C177" s="98"/>
      <c r="D177" s="98"/>
      <c r="E177" s="227"/>
    </row>
    <row r="178" spans="1:5" s="138" customFormat="1" ht="15" x14ac:dyDescent="0.25">
      <c r="A178" s="79"/>
      <c r="B178" s="105" t="s">
        <v>381</v>
      </c>
      <c r="C178" s="89"/>
      <c r="D178" s="89"/>
      <c r="E178" s="89"/>
    </row>
    <row r="179" spans="1:5" s="138" customFormat="1" ht="15" x14ac:dyDescent="0.25">
      <c r="A179" s="79"/>
      <c r="B179" s="105" t="s">
        <v>382</v>
      </c>
      <c r="C179" s="89"/>
      <c r="D179" s="89"/>
      <c r="E179" s="89"/>
    </row>
    <row r="180" spans="1:5" s="138" customFormat="1" ht="15" x14ac:dyDescent="0.25">
      <c r="A180" s="17" t="s">
        <v>452</v>
      </c>
      <c r="B180" s="108" t="s">
        <v>264</v>
      </c>
      <c r="C180" s="49">
        <f>'BPU maintenance forfaitaire'!C180</f>
        <v>0</v>
      </c>
      <c r="D180" s="199">
        <v>45</v>
      </c>
      <c r="E180" s="177">
        <f>C180*D180</f>
        <v>0</v>
      </c>
    </row>
    <row r="181" spans="1:5" s="138" customFormat="1" ht="15" x14ac:dyDescent="0.25">
      <c r="A181" s="79"/>
      <c r="B181" s="105" t="s">
        <v>383</v>
      </c>
      <c r="C181" s="89"/>
      <c r="D181" s="89"/>
      <c r="E181" s="89"/>
    </row>
    <row r="182" spans="1:5" s="138" customFormat="1" ht="15" x14ac:dyDescent="0.25">
      <c r="A182" s="17" t="s">
        <v>84</v>
      </c>
      <c r="B182" s="108" t="s">
        <v>266</v>
      </c>
      <c r="C182" s="49">
        <f>'BPU maintenance forfaitaire'!C182</f>
        <v>0</v>
      </c>
      <c r="D182" s="199">
        <v>45</v>
      </c>
      <c r="E182" s="177">
        <f>C182*D182</f>
        <v>0</v>
      </c>
    </row>
    <row r="183" spans="1:5" s="138" customFormat="1" ht="15" x14ac:dyDescent="0.25">
      <c r="A183" s="17" t="s">
        <v>454</v>
      </c>
      <c r="B183" s="108" t="s">
        <v>449</v>
      </c>
      <c r="C183" s="49">
        <f>'BPU maintenance forfaitaire'!C183</f>
        <v>0</v>
      </c>
      <c r="D183" s="199">
        <v>45</v>
      </c>
      <c r="E183" s="177">
        <f>C183*D183</f>
        <v>0</v>
      </c>
    </row>
    <row r="184" spans="1:5" s="138" customFormat="1" ht="15" x14ac:dyDescent="0.25">
      <c r="A184" s="81"/>
      <c r="B184" s="76" t="s">
        <v>384</v>
      </c>
      <c r="C184" s="98"/>
      <c r="D184" s="98"/>
      <c r="E184" s="98"/>
    </row>
    <row r="185" spans="1:5" s="138" customFormat="1" ht="15" x14ac:dyDescent="0.25">
      <c r="A185" s="79"/>
      <c r="B185" s="105" t="s">
        <v>385</v>
      </c>
      <c r="C185" s="89"/>
      <c r="D185" s="89"/>
      <c r="E185" s="89"/>
    </row>
    <row r="186" spans="1:5" s="138" customFormat="1" ht="15" x14ac:dyDescent="0.25">
      <c r="A186" s="79"/>
      <c r="B186" s="105" t="s">
        <v>386</v>
      </c>
      <c r="C186" s="89"/>
      <c r="D186" s="89"/>
      <c r="E186" s="89"/>
    </row>
    <row r="187" spans="1:5" s="138" customFormat="1" ht="15" x14ac:dyDescent="0.25">
      <c r="A187" s="17" t="s">
        <v>85</v>
      </c>
      <c r="B187" s="108" t="s">
        <v>126</v>
      </c>
      <c r="C187" s="49">
        <f>'BPU maintenance forfaitaire'!C187</f>
        <v>0</v>
      </c>
      <c r="D187" s="199">
        <v>45</v>
      </c>
      <c r="E187" s="177">
        <f>C187*D187</f>
        <v>0</v>
      </c>
    </row>
    <row r="188" spans="1:5" s="138" customFormat="1" ht="15" x14ac:dyDescent="0.25">
      <c r="A188" s="79"/>
      <c r="B188" s="105" t="s">
        <v>387</v>
      </c>
      <c r="C188" s="89"/>
      <c r="D188" s="89"/>
      <c r="E188" s="89"/>
    </row>
    <row r="189" spans="1:5" s="138" customFormat="1" ht="15" x14ac:dyDescent="0.25">
      <c r="A189" s="17" t="s">
        <v>86</v>
      </c>
      <c r="B189" s="108" t="s">
        <v>267</v>
      </c>
      <c r="C189" s="49">
        <f>'BPU maintenance forfaitaire'!C189</f>
        <v>0</v>
      </c>
      <c r="D189" s="199">
        <v>45</v>
      </c>
      <c r="E189" s="177">
        <f>C189*D189</f>
        <v>0</v>
      </c>
    </row>
    <row r="190" spans="1:5" s="138" customFormat="1" ht="15" x14ac:dyDescent="0.25">
      <c r="A190" s="81"/>
      <c r="B190" s="76" t="s">
        <v>388</v>
      </c>
      <c r="C190" s="98"/>
      <c r="D190" s="98"/>
      <c r="E190" s="98"/>
    </row>
    <row r="191" spans="1:5" s="138" customFormat="1" ht="15" x14ac:dyDescent="0.25">
      <c r="A191" s="79"/>
      <c r="B191" s="105" t="s">
        <v>389</v>
      </c>
      <c r="C191" s="89"/>
      <c r="D191" s="89"/>
      <c r="E191" s="89"/>
    </row>
    <row r="192" spans="1:5" s="138" customFormat="1" ht="15" x14ac:dyDescent="0.25">
      <c r="A192" s="79"/>
      <c r="B192" s="105" t="s">
        <v>390</v>
      </c>
      <c r="C192" s="89"/>
      <c r="D192" s="89"/>
      <c r="E192" s="89"/>
    </row>
    <row r="193" spans="1:5" s="138" customFormat="1" ht="15" x14ac:dyDescent="0.25">
      <c r="A193" s="17" t="s">
        <v>88</v>
      </c>
      <c r="B193" s="108" t="s">
        <v>265</v>
      </c>
      <c r="C193" s="49">
        <f>'BPU maintenance forfaitaire'!C193</f>
        <v>0</v>
      </c>
      <c r="D193" s="199">
        <v>45</v>
      </c>
      <c r="E193" s="177">
        <f>C193*D193</f>
        <v>0</v>
      </c>
    </row>
    <row r="194" spans="1:5" s="138" customFormat="1" ht="15" x14ac:dyDescent="0.25">
      <c r="A194" s="79"/>
      <c r="B194" s="105" t="s">
        <v>391</v>
      </c>
      <c r="C194" s="89"/>
      <c r="D194" s="89"/>
      <c r="E194" s="89"/>
    </row>
    <row r="195" spans="1:5" s="138" customFormat="1" ht="15" x14ac:dyDescent="0.25">
      <c r="A195" s="17" t="s">
        <v>90</v>
      </c>
      <c r="B195" s="108" t="s">
        <v>268</v>
      </c>
      <c r="C195" s="49">
        <f>'BPU maintenance forfaitaire'!C195</f>
        <v>0</v>
      </c>
      <c r="D195" s="199">
        <v>45</v>
      </c>
      <c r="E195" s="177">
        <f>C195*D195</f>
        <v>0</v>
      </c>
    </row>
    <row r="196" spans="1:5" s="138" customFormat="1" ht="15" x14ac:dyDescent="0.25">
      <c r="A196" s="81"/>
      <c r="B196" s="76" t="s">
        <v>392</v>
      </c>
      <c r="C196" s="98"/>
      <c r="D196" s="98"/>
      <c r="E196" s="98"/>
    </row>
    <row r="197" spans="1:5" s="138" customFormat="1" ht="15" x14ac:dyDescent="0.25">
      <c r="A197" s="79"/>
      <c r="B197" s="105" t="s">
        <v>393</v>
      </c>
      <c r="C197" s="89"/>
      <c r="D197" s="89"/>
      <c r="E197" s="89"/>
    </row>
    <row r="198" spans="1:5" s="138" customFormat="1" ht="15" x14ac:dyDescent="0.25">
      <c r="A198" s="79"/>
      <c r="B198" s="105" t="s">
        <v>394</v>
      </c>
      <c r="C198" s="89"/>
      <c r="D198" s="89"/>
      <c r="E198" s="89"/>
    </row>
    <row r="199" spans="1:5" s="138" customFormat="1" ht="15" x14ac:dyDescent="0.25">
      <c r="A199" s="17" t="s">
        <v>91</v>
      </c>
      <c r="B199" s="108" t="s">
        <v>127</v>
      </c>
      <c r="C199" s="49">
        <f>'BPU maintenance forfaitaire'!C199</f>
        <v>0</v>
      </c>
      <c r="D199" s="199">
        <v>45</v>
      </c>
      <c r="E199" s="177">
        <f>C199*D199</f>
        <v>0</v>
      </c>
    </row>
    <row r="200" spans="1:5" s="138" customFormat="1" ht="15" x14ac:dyDescent="0.25">
      <c r="A200" s="79"/>
      <c r="B200" s="105" t="s">
        <v>395</v>
      </c>
      <c r="C200" s="89"/>
      <c r="D200" s="89"/>
      <c r="E200" s="89"/>
    </row>
    <row r="201" spans="1:5" s="138" customFormat="1" ht="15" x14ac:dyDescent="0.25">
      <c r="A201" s="17" t="s">
        <v>93</v>
      </c>
      <c r="B201" s="108" t="s">
        <v>128</v>
      </c>
      <c r="C201" s="49">
        <f>'BPU maintenance forfaitaire'!C201</f>
        <v>0</v>
      </c>
      <c r="D201" s="199">
        <v>45</v>
      </c>
      <c r="E201" s="177">
        <f>C201*D201</f>
        <v>0</v>
      </c>
    </row>
    <row r="202" spans="1:5" s="138" customFormat="1" ht="15" x14ac:dyDescent="0.25">
      <c r="A202" s="81"/>
      <c r="B202" s="76" t="s">
        <v>396</v>
      </c>
      <c r="C202" s="98"/>
      <c r="D202" s="98"/>
      <c r="E202" s="98"/>
    </row>
    <row r="203" spans="1:5" s="138" customFormat="1" ht="15" x14ac:dyDescent="0.25">
      <c r="A203" s="79"/>
      <c r="B203" s="105" t="s">
        <v>397</v>
      </c>
      <c r="C203" s="89"/>
      <c r="D203" s="89"/>
      <c r="E203" s="89"/>
    </row>
    <row r="204" spans="1:5" s="138" customFormat="1" ht="15" x14ac:dyDescent="0.25">
      <c r="A204" s="17" t="s">
        <v>94</v>
      </c>
      <c r="B204" s="108" t="s">
        <v>271</v>
      </c>
      <c r="C204" s="49">
        <f>'BPU maintenance forfaitaire'!C204</f>
        <v>0</v>
      </c>
      <c r="D204" s="199">
        <v>45</v>
      </c>
      <c r="E204" s="177">
        <f>C204*D204</f>
        <v>0</v>
      </c>
    </row>
    <row r="205" spans="1:5" s="138" customFormat="1" ht="15" x14ac:dyDescent="0.25">
      <c r="A205" s="79"/>
      <c r="B205" s="105" t="s">
        <v>398</v>
      </c>
      <c r="C205" s="89"/>
      <c r="D205" s="89"/>
      <c r="E205" s="89"/>
    </row>
    <row r="206" spans="1:5" s="138" customFormat="1" ht="15" x14ac:dyDescent="0.25">
      <c r="A206" s="79"/>
      <c r="B206" s="105" t="s">
        <v>399</v>
      </c>
      <c r="C206" s="89"/>
      <c r="D206" s="89"/>
      <c r="E206" s="89"/>
    </row>
    <row r="207" spans="1:5" s="138" customFormat="1" ht="15" x14ac:dyDescent="0.25">
      <c r="A207" s="17" t="s">
        <v>96</v>
      </c>
      <c r="B207" s="108" t="s">
        <v>269</v>
      </c>
      <c r="C207" s="49">
        <f>'BPU maintenance forfaitaire'!C207</f>
        <v>0</v>
      </c>
      <c r="D207" s="199">
        <v>45</v>
      </c>
      <c r="E207" s="177">
        <f>C207*D207</f>
        <v>0</v>
      </c>
    </row>
    <row r="208" spans="1:5" s="138" customFormat="1" ht="15" x14ac:dyDescent="0.25">
      <c r="A208" s="79"/>
      <c r="B208" s="105" t="s">
        <v>400</v>
      </c>
      <c r="C208" s="89"/>
      <c r="D208" s="89"/>
      <c r="E208" s="89"/>
    </row>
    <row r="209" spans="1:6" s="138" customFormat="1" ht="15" x14ac:dyDescent="0.25">
      <c r="A209" s="17" t="s">
        <v>98</v>
      </c>
      <c r="B209" s="108" t="s">
        <v>270</v>
      </c>
      <c r="C209" s="49">
        <f>'BPU maintenance forfaitaire'!C209</f>
        <v>0</v>
      </c>
      <c r="D209" s="199">
        <v>45</v>
      </c>
      <c r="E209" s="177">
        <f>C209*D209</f>
        <v>0</v>
      </c>
      <c r="F209" s="228"/>
    </row>
    <row r="210" spans="1:6" s="138" customFormat="1" ht="15" x14ac:dyDescent="0.25">
      <c r="A210" s="81"/>
      <c r="B210" s="76" t="s">
        <v>401</v>
      </c>
      <c r="C210" s="98"/>
      <c r="D210" s="98"/>
      <c r="E210" s="98"/>
    </row>
    <row r="211" spans="1:6" s="138" customFormat="1" ht="15" x14ac:dyDescent="0.25">
      <c r="A211" s="79"/>
      <c r="B211" s="105" t="s">
        <v>402</v>
      </c>
      <c r="C211" s="89"/>
      <c r="D211" s="89"/>
      <c r="E211" s="89"/>
    </row>
    <row r="212" spans="1:6" s="138" customFormat="1" ht="15" x14ac:dyDescent="0.25">
      <c r="A212" s="17" t="s">
        <v>99</v>
      </c>
      <c r="B212" s="108" t="s">
        <v>129</v>
      </c>
      <c r="C212" s="49">
        <f>'BPU maintenance forfaitaire'!C212</f>
        <v>0</v>
      </c>
      <c r="D212" s="199">
        <v>45</v>
      </c>
      <c r="E212" s="177">
        <f>C212*D212</f>
        <v>0</v>
      </c>
    </row>
    <row r="213" spans="1:6" s="138" customFormat="1" ht="15" x14ac:dyDescent="0.25">
      <c r="A213" s="79"/>
      <c r="B213" s="105" t="s">
        <v>403</v>
      </c>
      <c r="C213" s="89"/>
      <c r="D213" s="89"/>
      <c r="E213" s="89"/>
    </row>
    <row r="214" spans="1:6" s="138" customFormat="1" ht="15" x14ac:dyDescent="0.25">
      <c r="A214" s="79"/>
      <c r="B214" s="105" t="s">
        <v>404</v>
      </c>
      <c r="C214" s="89"/>
      <c r="D214" s="89"/>
      <c r="E214" s="89"/>
    </row>
    <row r="215" spans="1:6" s="138" customFormat="1" ht="15" x14ac:dyDescent="0.25">
      <c r="A215" s="17" t="s">
        <v>101</v>
      </c>
      <c r="B215" s="108" t="s">
        <v>130</v>
      </c>
      <c r="C215" s="49">
        <f>'BPU maintenance forfaitaire'!C215</f>
        <v>0</v>
      </c>
      <c r="D215" s="199">
        <v>45</v>
      </c>
      <c r="E215" s="177">
        <f>C215*D215</f>
        <v>0</v>
      </c>
    </row>
    <row r="216" spans="1:6" s="138" customFormat="1" ht="15" x14ac:dyDescent="0.25">
      <c r="A216" s="79"/>
      <c r="B216" s="105" t="s">
        <v>405</v>
      </c>
      <c r="C216" s="89"/>
      <c r="D216" s="197"/>
      <c r="E216" s="89"/>
    </row>
    <row r="217" spans="1:6" s="138" customFormat="1" ht="15" x14ac:dyDescent="0.25">
      <c r="A217" s="17" t="s">
        <v>102</v>
      </c>
      <c r="B217" s="108" t="s">
        <v>131</v>
      </c>
      <c r="C217" s="49">
        <f>'BPU maintenance forfaitaire'!C217</f>
        <v>0</v>
      </c>
      <c r="D217" s="199">
        <v>45</v>
      </c>
      <c r="E217" s="177">
        <f>C217*D217</f>
        <v>0</v>
      </c>
    </row>
    <row r="218" spans="1:6" s="138" customFormat="1" ht="15" x14ac:dyDescent="0.25">
      <c r="A218" s="81"/>
      <c r="B218" s="76" t="s">
        <v>406</v>
      </c>
      <c r="C218" s="98"/>
      <c r="D218" s="98"/>
      <c r="E218" s="98"/>
    </row>
    <row r="219" spans="1:6" s="138" customFormat="1" ht="15" x14ac:dyDescent="0.25">
      <c r="A219" s="79"/>
      <c r="B219" s="105" t="s">
        <v>407</v>
      </c>
      <c r="C219" s="89"/>
      <c r="D219" s="89"/>
      <c r="E219" s="175"/>
    </row>
    <row r="220" spans="1:6" s="138" customFormat="1" ht="15" x14ac:dyDescent="0.25">
      <c r="A220" s="17" t="s">
        <v>103</v>
      </c>
      <c r="B220" s="108" t="s">
        <v>272</v>
      </c>
      <c r="C220" s="49">
        <f>'BPU maintenance forfaitaire'!C220</f>
        <v>0</v>
      </c>
      <c r="D220" s="199">
        <v>45</v>
      </c>
      <c r="E220" s="177">
        <f>C220*D220</f>
        <v>0</v>
      </c>
    </row>
    <row r="221" spans="1:6" s="138" customFormat="1" ht="15" x14ac:dyDescent="0.25">
      <c r="A221" s="79"/>
      <c r="B221" s="105" t="s">
        <v>408</v>
      </c>
      <c r="C221" s="89"/>
      <c r="D221" s="89"/>
      <c r="E221" s="89"/>
    </row>
    <row r="222" spans="1:6" s="138" customFormat="1" ht="15" x14ac:dyDescent="0.25">
      <c r="A222" s="79"/>
      <c r="B222" s="105" t="s">
        <v>409</v>
      </c>
      <c r="C222" s="89"/>
      <c r="D222" s="89"/>
      <c r="E222" s="89"/>
    </row>
    <row r="223" spans="1:6" s="138" customFormat="1" ht="15" x14ac:dyDescent="0.25">
      <c r="A223" s="17" t="s">
        <v>104</v>
      </c>
      <c r="B223" s="108" t="s">
        <v>130</v>
      </c>
      <c r="C223" s="49">
        <f>'BPU maintenance forfaitaire'!C223</f>
        <v>0</v>
      </c>
      <c r="D223" s="199">
        <v>45</v>
      </c>
      <c r="E223" s="177">
        <f>C223*D223</f>
        <v>0</v>
      </c>
    </row>
    <row r="224" spans="1:6" s="138" customFormat="1" ht="15" x14ac:dyDescent="0.25">
      <c r="A224" s="79"/>
      <c r="B224" s="105" t="s">
        <v>410</v>
      </c>
      <c r="C224" s="89"/>
      <c r="D224" s="89"/>
      <c r="E224" s="89"/>
    </row>
    <row r="225" spans="1:5" s="138" customFormat="1" ht="15" x14ac:dyDescent="0.25">
      <c r="A225" s="17" t="s">
        <v>105</v>
      </c>
      <c r="B225" s="108" t="s">
        <v>273</v>
      </c>
      <c r="C225" s="49">
        <f>'BPU maintenance forfaitaire'!C225</f>
        <v>0</v>
      </c>
      <c r="D225" s="199">
        <v>45</v>
      </c>
      <c r="E225" s="177">
        <f>C225*D225</f>
        <v>0</v>
      </c>
    </row>
    <row r="226" spans="1:5" s="138" customFormat="1" ht="15" x14ac:dyDescent="0.25">
      <c r="A226" s="81"/>
      <c r="B226" s="76" t="s">
        <v>411</v>
      </c>
      <c r="C226" s="98"/>
      <c r="D226" s="98"/>
      <c r="E226" s="98"/>
    </row>
    <row r="227" spans="1:5" s="138" customFormat="1" ht="15" x14ac:dyDescent="0.25">
      <c r="A227" s="79"/>
      <c r="B227" s="105" t="s">
        <v>412</v>
      </c>
      <c r="C227" s="89"/>
      <c r="D227" s="89"/>
      <c r="E227" s="89"/>
    </row>
    <row r="228" spans="1:5" s="138" customFormat="1" ht="15" x14ac:dyDescent="0.25">
      <c r="A228" s="79"/>
      <c r="B228" s="105" t="s">
        <v>413</v>
      </c>
      <c r="C228" s="89"/>
      <c r="D228" s="89"/>
      <c r="E228" s="89"/>
    </row>
    <row r="229" spans="1:5" s="138" customFormat="1" ht="15" x14ac:dyDescent="0.25">
      <c r="A229" s="17" t="s">
        <v>106</v>
      </c>
      <c r="B229" s="108" t="s">
        <v>274</v>
      </c>
      <c r="C229" s="49">
        <f>'BPU maintenance forfaitaire'!C229</f>
        <v>0</v>
      </c>
      <c r="D229" s="199">
        <v>45</v>
      </c>
      <c r="E229" s="177">
        <f>C229*D229</f>
        <v>0</v>
      </c>
    </row>
    <row r="230" spans="1:5" s="138" customFormat="1" ht="15" x14ac:dyDescent="0.25">
      <c r="A230" s="79"/>
      <c r="B230" s="105" t="s">
        <v>414</v>
      </c>
      <c r="C230" s="89"/>
      <c r="D230" s="89"/>
      <c r="E230" s="89"/>
    </row>
    <row r="231" spans="1:5" s="138" customFormat="1" ht="15" x14ac:dyDescent="0.25">
      <c r="A231" s="17" t="s">
        <v>107</v>
      </c>
      <c r="B231" s="108" t="s">
        <v>275</v>
      </c>
      <c r="C231" s="49">
        <f>'BPU maintenance forfaitaire'!C231</f>
        <v>0</v>
      </c>
      <c r="D231" s="199">
        <v>45</v>
      </c>
      <c r="E231" s="177">
        <f>C231*D231</f>
        <v>0</v>
      </c>
    </row>
    <row r="232" spans="1:5" s="138" customFormat="1" ht="15" x14ac:dyDescent="0.25">
      <c r="A232" s="81"/>
      <c r="B232" s="76" t="s">
        <v>415</v>
      </c>
      <c r="C232" s="98"/>
      <c r="D232" s="98"/>
      <c r="E232" s="98"/>
    </row>
    <row r="233" spans="1:5" s="138" customFormat="1" ht="15" x14ac:dyDescent="0.25">
      <c r="A233" s="79"/>
      <c r="B233" s="105" t="s">
        <v>416</v>
      </c>
      <c r="C233" s="89"/>
      <c r="D233" s="89"/>
      <c r="E233" s="89"/>
    </row>
    <row r="234" spans="1:5" s="138" customFormat="1" ht="15" x14ac:dyDescent="0.25">
      <c r="A234" s="79"/>
      <c r="B234" s="105" t="s">
        <v>417</v>
      </c>
      <c r="C234" s="89"/>
      <c r="D234" s="89"/>
      <c r="E234" s="89"/>
    </row>
    <row r="235" spans="1:5" s="138" customFormat="1" ht="15" x14ac:dyDescent="0.25">
      <c r="A235" s="17" t="s">
        <v>108</v>
      </c>
      <c r="B235" s="108" t="s">
        <v>276</v>
      </c>
      <c r="C235" s="49">
        <f>'BPU maintenance forfaitaire'!C235</f>
        <v>0</v>
      </c>
      <c r="D235" s="199">
        <v>45</v>
      </c>
      <c r="E235" s="177">
        <f>C235*D235</f>
        <v>0</v>
      </c>
    </row>
    <row r="236" spans="1:5" s="138" customFormat="1" ht="15" x14ac:dyDescent="0.25">
      <c r="A236" s="79"/>
      <c r="B236" s="105" t="s">
        <v>277</v>
      </c>
      <c r="C236" s="89"/>
      <c r="D236" s="89"/>
      <c r="E236" s="89"/>
    </row>
    <row r="237" spans="1:5" s="138" customFormat="1" ht="15" x14ac:dyDescent="0.25">
      <c r="A237" s="17" t="s">
        <v>109</v>
      </c>
      <c r="B237" s="108" t="s">
        <v>278</v>
      </c>
      <c r="C237" s="49">
        <f>'BPU maintenance forfaitaire'!C237</f>
        <v>0</v>
      </c>
      <c r="D237" s="199">
        <v>45</v>
      </c>
      <c r="E237" s="177">
        <f>C237*D237</f>
        <v>0</v>
      </c>
    </row>
    <row r="238" spans="1:5" s="138" customFormat="1" ht="15" x14ac:dyDescent="0.25">
      <c r="A238" s="81"/>
      <c r="B238" s="76" t="s">
        <v>418</v>
      </c>
      <c r="C238" s="98"/>
      <c r="D238" s="98"/>
      <c r="E238" s="98"/>
    </row>
    <row r="239" spans="1:5" s="138" customFormat="1" ht="15" x14ac:dyDescent="0.25">
      <c r="A239" s="79"/>
      <c r="B239" s="105" t="s">
        <v>419</v>
      </c>
      <c r="C239" s="89"/>
      <c r="D239" s="89"/>
      <c r="E239" s="89"/>
    </row>
    <row r="240" spans="1:5" s="138" customFormat="1" ht="15" x14ac:dyDescent="0.25">
      <c r="A240" s="79"/>
      <c r="B240" s="105" t="s">
        <v>420</v>
      </c>
      <c r="C240" s="89"/>
      <c r="D240" s="89"/>
      <c r="E240" s="89"/>
    </row>
    <row r="241" spans="1:74" s="138" customFormat="1" ht="15" x14ac:dyDescent="0.25">
      <c r="A241" s="17" t="s">
        <v>111</v>
      </c>
      <c r="B241" s="108" t="s">
        <v>279</v>
      </c>
      <c r="C241" s="49">
        <f>'BPU maintenance forfaitaire'!C241</f>
        <v>0</v>
      </c>
      <c r="D241" s="199">
        <v>45</v>
      </c>
      <c r="E241" s="177">
        <f>C241*D241</f>
        <v>0</v>
      </c>
    </row>
    <row r="242" spans="1:74" s="138" customFormat="1" ht="15" x14ac:dyDescent="0.25">
      <c r="A242" s="79"/>
      <c r="B242" s="105" t="s">
        <v>421</v>
      </c>
      <c r="C242" s="89"/>
      <c r="D242" s="89"/>
      <c r="E242" s="89"/>
    </row>
    <row r="243" spans="1:74" s="138" customFormat="1" ht="15" x14ac:dyDescent="0.25">
      <c r="A243" s="17" t="s">
        <v>113</v>
      </c>
      <c r="B243" s="108" t="s">
        <v>280</v>
      </c>
      <c r="C243" s="49">
        <f>'BPU maintenance forfaitaire'!C243</f>
        <v>0</v>
      </c>
      <c r="D243" s="199">
        <v>45</v>
      </c>
      <c r="E243" s="177">
        <f>C243*D243</f>
        <v>0</v>
      </c>
    </row>
    <row r="244" spans="1:74" s="138" customFormat="1" ht="15" customHeight="1" x14ac:dyDescent="0.25">
      <c r="A244" s="81"/>
      <c r="B244" s="76" t="s">
        <v>422</v>
      </c>
      <c r="C244" s="98"/>
      <c r="D244" s="98"/>
      <c r="E244" s="98"/>
    </row>
    <row r="245" spans="1:74" s="138" customFormat="1" ht="15" x14ac:dyDescent="0.25">
      <c r="A245" s="79"/>
      <c r="B245" s="105" t="s">
        <v>423</v>
      </c>
      <c r="C245" s="89"/>
      <c r="D245" s="89"/>
      <c r="E245" s="89"/>
    </row>
    <row r="246" spans="1:74" s="138" customFormat="1" ht="15" x14ac:dyDescent="0.25">
      <c r="A246" s="79"/>
      <c r="B246" s="105" t="s">
        <v>424</v>
      </c>
      <c r="C246" s="89"/>
      <c r="D246" s="89"/>
      <c r="E246" s="89"/>
    </row>
    <row r="247" spans="1:74" s="138" customFormat="1" ht="15.75" thickBot="1" x14ac:dyDescent="0.3">
      <c r="A247" s="17" t="s">
        <v>114</v>
      </c>
      <c r="B247" s="108" t="s">
        <v>281</v>
      </c>
      <c r="C247" s="49">
        <f>'BPU maintenance forfaitaire'!C247</f>
        <v>0</v>
      </c>
      <c r="D247" s="199">
        <v>45</v>
      </c>
      <c r="E247" s="177">
        <f>C247*D247</f>
        <v>0</v>
      </c>
    </row>
    <row r="248" spans="1:74" s="138" customFormat="1" ht="15" customHeight="1" x14ac:dyDescent="0.25">
      <c r="A248" s="79"/>
      <c r="B248" s="105" t="s">
        <v>425</v>
      </c>
      <c r="C248" s="89"/>
      <c r="D248" s="89"/>
      <c r="E248" s="89"/>
      <c r="BQ248" s="229" t="s">
        <v>120</v>
      </c>
      <c r="BR248" s="230"/>
      <c r="BS248" s="231"/>
      <c r="BT248" s="231"/>
      <c r="BU248" s="231"/>
      <c r="BV248" s="232"/>
    </row>
    <row r="249" spans="1:74" s="138" customFormat="1" ht="15" customHeight="1" thickBot="1" x14ac:dyDescent="0.3">
      <c r="A249" s="17" t="s">
        <v>115</v>
      </c>
      <c r="B249" s="108" t="s">
        <v>282</v>
      </c>
      <c r="C249" s="49">
        <f>'BPU maintenance forfaitaire'!C249</f>
        <v>0</v>
      </c>
      <c r="D249" s="199">
        <v>45</v>
      </c>
      <c r="E249" s="177">
        <f>C249*D249</f>
        <v>0</v>
      </c>
      <c r="BQ249" s="233" t="s">
        <v>125</v>
      </c>
      <c r="BR249" s="234"/>
      <c r="BS249" s="235"/>
      <c r="BT249" s="235"/>
      <c r="BU249" s="235"/>
      <c r="BV249" s="236"/>
    </row>
    <row r="250" spans="1:74" s="138" customFormat="1" ht="15" customHeight="1" thickBot="1" x14ac:dyDescent="0.3">
      <c r="A250" s="81"/>
      <c r="B250" s="76" t="s">
        <v>426</v>
      </c>
      <c r="C250" s="98"/>
      <c r="D250" s="98"/>
      <c r="E250" s="98"/>
      <c r="BQ250" s="229" t="s">
        <v>121</v>
      </c>
      <c r="BR250" s="230"/>
      <c r="BS250" s="231"/>
      <c r="BT250" s="231"/>
      <c r="BU250" s="231"/>
      <c r="BV250" s="232"/>
    </row>
    <row r="251" spans="1:74" s="138" customFormat="1" ht="15" customHeight="1" x14ac:dyDescent="0.25">
      <c r="A251" s="79"/>
      <c r="B251" s="105" t="s">
        <v>427</v>
      </c>
      <c r="C251" s="89"/>
      <c r="D251" s="89"/>
      <c r="E251" s="89"/>
      <c r="BQ251" s="237" t="s">
        <v>122</v>
      </c>
      <c r="BR251" s="230"/>
      <c r="BS251" s="231"/>
      <c r="BT251" s="231"/>
      <c r="BU251" s="231"/>
      <c r="BV251" s="232"/>
    </row>
    <row r="252" spans="1:74" s="138" customFormat="1" ht="15" customHeight="1" x14ac:dyDescent="0.25">
      <c r="A252" s="79"/>
      <c r="B252" s="105" t="s">
        <v>428</v>
      </c>
      <c r="C252" s="89"/>
      <c r="D252" s="89"/>
      <c r="E252" s="89"/>
      <c r="BQ252" s="237"/>
      <c r="BR252" s="234"/>
      <c r="BS252" s="235"/>
      <c r="BT252" s="235"/>
      <c r="BU252" s="235"/>
      <c r="BV252" s="236"/>
    </row>
    <row r="253" spans="1:74" s="138" customFormat="1" ht="15" customHeight="1" thickBot="1" x14ac:dyDescent="0.3">
      <c r="A253" s="17" t="s">
        <v>116</v>
      </c>
      <c r="B253" s="108" t="s">
        <v>132</v>
      </c>
      <c r="C253" s="49">
        <f>'BPU maintenance forfaitaire'!C253</f>
        <v>0</v>
      </c>
      <c r="D253" s="199">
        <v>45</v>
      </c>
      <c r="E253" s="177">
        <f>C253*D253</f>
        <v>0</v>
      </c>
      <c r="BQ253" s="237"/>
      <c r="BR253" s="234"/>
      <c r="BS253" s="235"/>
      <c r="BT253" s="235"/>
      <c r="BU253" s="235"/>
      <c r="BV253" s="236"/>
    </row>
    <row r="254" spans="1:74" s="138" customFormat="1" ht="15" customHeight="1" x14ac:dyDescent="0.25">
      <c r="A254" s="79"/>
      <c r="B254" s="105" t="s">
        <v>429</v>
      </c>
      <c r="C254" s="89"/>
      <c r="D254" s="89"/>
      <c r="E254" s="89"/>
      <c r="BQ254" s="237" t="s">
        <v>123</v>
      </c>
      <c r="BR254" s="230"/>
      <c r="BS254" s="231"/>
      <c r="BT254" s="231"/>
      <c r="BU254" s="231"/>
      <c r="BV254" s="232"/>
    </row>
    <row r="255" spans="1:74" s="138" customFormat="1" ht="15" customHeight="1" x14ac:dyDescent="0.25">
      <c r="A255" s="17" t="s">
        <v>117</v>
      </c>
      <c r="B255" s="108" t="s">
        <v>133</v>
      </c>
      <c r="C255" s="49">
        <f>'BPU maintenance forfaitaire'!C255</f>
        <v>0</v>
      </c>
      <c r="D255" s="199">
        <v>45</v>
      </c>
      <c r="E255" s="177">
        <f>C255*D255</f>
        <v>0</v>
      </c>
      <c r="BQ255" s="233" t="s">
        <v>124</v>
      </c>
      <c r="BR255" s="238"/>
      <c r="BS255" s="151"/>
      <c r="BT255" s="151"/>
      <c r="BU255" s="151"/>
      <c r="BV255" s="239"/>
    </row>
    <row r="256" spans="1:74" s="138" customFormat="1" ht="15" customHeight="1" x14ac:dyDescent="0.25">
      <c r="A256" s="63"/>
      <c r="B256" s="334" t="s">
        <v>189</v>
      </c>
      <c r="C256" s="335"/>
      <c r="D256" s="336"/>
      <c r="E256" s="203">
        <f>SUM(E159,E161,E163:E170,E174,E176,E180,E182,E183,E187,E189,E193,E195,E199,E201,E204,E207,E209,E212,E215,E217,E220,E223,E225,E229,E231,E235,E237,E241,E243,E247,E249,E253,E255)</f>
        <v>0</v>
      </c>
      <c r="BQ256" s="240"/>
      <c r="BR256" s="241"/>
      <c r="BS256" s="153"/>
      <c r="BT256" s="153"/>
      <c r="BU256" s="153"/>
      <c r="BV256" s="153"/>
    </row>
    <row r="257" spans="1:74" s="155" customFormat="1" ht="15" customHeight="1" x14ac:dyDescent="0.25">
      <c r="A257" s="63"/>
      <c r="B257" s="334" t="s">
        <v>188</v>
      </c>
      <c r="C257" s="335"/>
      <c r="D257" s="336"/>
      <c r="E257" s="203">
        <f>SUM(E152,E256)</f>
        <v>0</v>
      </c>
    </row>
    <row r="258" spans="1:74" s="155" customFormat="1" ht="15" customHeight="1" x14ac:dyDescent="0.25">
      <c r="A258" s="70"/>
      <c r="B258" s="71"/>
      <c r="C258" s="72"/>
      <c r="D258" s="242"/>
      <c r="E258" s="242"/>
    </row>
    <row r="259" spans="1:74" s="138" customFormat="1" ht="47.25" thickBot="1" x14ac:dyDescent="0.3">
      <c r="A259" s="74"/>
      <c r="B259" s="93" t="s">
        <v>311</v>
      </c>
      <c r="C259" s="243"/>
      <c r="D259" s="243"/>
      <c r="E259" s="243"/>
    </row>
    <row r="260" spans="1:74" s="138" customFormat="1" ht="45.75" customHeight="1" x14ac:dyDescent="0.25">
      <c r="A260" s="50" t="s">
        <v>6</v>
      </c>
      <c r="B260" s="51" t="s">
        <v>7</v>
      </c>
      <c r="C260" s="52" t="s">
        <v>301</v>
      </c>
      <c r="D260" s="244" t="s">
        <v>431</v>
      </c>
      <c r="E260" s="244" t="s">
        <v>297</v>
      </c>
      <c r="BQ260" s="229" t="s">
        <v>120</v>
      </c>
      <c r="BR260" s="230"/>
      <c r="BS260" s="231"/>
      <c r="BT260" s="231"/>
      <c r="BU260" s="231"/>
      <c r="BV260" s="232"/>
    </row>
    <row r="261" spans="1:74" s="138" customFormat="1" ht="15" customHeight="1" x14ac:dyDescent="0.25">
      <c r="A261" s="110"/>
      <c r="B261" s="111" t="s">
        <v>448</v>
      </c>
      <c r="C261" s="52"/>
      <c r="D261" s="245"/>
      <c r="E261" s="245"/>
      <c r="BQ261" s="233" t="s">
        <v>125</v>
      </c>
      <c r="BR261" s="234"/>
      <c r="BS261" s="235"/>
      <c r="BT261" s="235"/>
      <c r="BU261" s="235"/>
      <c r="BV261" s="236"/>
    </row>
    <row r="262" spans="1:74" s="138" customFormat="1" ht="15" customHeight="1" x14ac:dyDescent="0.25">
      <c r="A262" s="112" t="s">
        <v>118</v>
      </c>
      <c r="B262" s="18" t="s">
        <v>444</v>
      </c>
      <c r="C262" s="49">
        <f>'BPU maintenance forfaitaire'!C262</f>
        <v>0</v>
      </c>
      <c r="D262" s="246">
        <v>4</v>
      </c>
      <c r="E262" s="177">
        <f t="shared" ref="E262:E265" si="4">C262*D262</f>
        <v>0</v>
      </c>
      <c r="BQ262" s="240"/>
      <c r="BR262" s="241"/>
      <c r="BS262" s="153"/>
      <c r="BT262" s="153"/>
      <c r="BU262" s="153"/>
      <c r="BV262" s="153"/>
    </row>
    <row r="263" spans="1:74" s="138" customFormat="1" ht="15" customHeight="1" x14ac:dyDescent="0.25">
      <c r="A263" s="112" t="s">
        <v>119</v>
      </c>
      <c r="B263" s="18" t="s">
        <v>445</v>
      </c>
      <c r="C263" s="49">
        <f>'BPU maintenance forfaitaire'!C263</f>
        <v>0</v>
      </c>
      <c r="D263" s="246">
        <v>4</v>
      </c>
      <c r="E263" s="177">
        <f t="shared" si="4"/>
        <v>0</v>
      </c>
      <c r="BQ263" s="240"/>
      <c r="BR263" s="241"/>
      <c r="BS263" s="153"/>
      <c r="BT263" s="153"/>
      <c r="BU263" s="153"/>
      <c r="BV263" s="153"/>
    </row>
    <row r="264" spans="1:74" s="138" customFormat="1" ht="15" customHeight="1" x14ac:dyDescent="0.25">
      <c r="A264" s="112" t="s">
        <v>450</v>
      </c>
      <c r="B264" s="18" t="s">
        <v>446</v>
      </c>
      <c r="C264" s="49">
        <f>'BPU maintenance forfaitaire'!C264</f>
        <v>0</v>
      </c>
      <c r="D264" s="246">
        <v>4</v>
      </c>
      <c r="E264" s="177">
        <f t="shared" si="4"/>
        <v>0</v>
      </c>
      <c r="BQ264" s="240"/>
      <c r="BR264" s="241"/>
      <c r="BS264" s="153"/>
      <c r="BT264" s="153"/>
      <c r="BU264" s="153"/>
      <c r="BV264" s="153"/>
    </row>
    <row r="265" spans="1:74" s="138" customFormat="1" ht="15" customHeight="1" x14ac:dyDescent="0.25">
      <c r="A265" s="112" t="s">
        <v>453</v>
      </c>
      <c r="B265" s="18" t="s">
        <v>447</v>
      </c>
      <c r="C265" s="49">
        <f>'BPU maintenance forfaitaire'!C265</f>
        <v>0</v>
      </c>
      <c r="D265" s="246">
        <v>4</v>
      </c>
      <c r="E265" s="177">
        <f t="shared" si="4"/>
        <v>0</v>
      </c>
      <c r="BQ265" s="240"/>
      <c r="BR265" s="241"/>
      <c r="BS265" s="153"/>
      <c r="BT265" s="153"/>
      <c r="BU265" s="153"/>
      <c r="BV265" s="153"/>
    </row>
    <row r="266" spans="1:74" s="138" customFormat="1" ht="15" customHeight="1" x14ac:dyDescent="0.25">
      <c r="A266" s="50"/>
      <c r="B266" s="355" t="s">
        <v>432</v>
      </c>
      <c r="C266" s="356"/>
      <c r="D266" s="357"/>
      <c r="E266" s="247">
        <f>SUM(E262:E265)</f>
        <v>0</v>
      </c>
      <c r="BQ266" s="240"/>
      <c r="BR266" s="241"/>
      <c r="BS266" s="153"/>
      <c r="BT266" s="153"/>
      <c r="BU266" s="153"/>
      <c r="BV266" s="153"/>
    </row>
    <row r="267" spans="1:74" s="138" customFormat="1" ht="15" customHeight="1" x14ac:dyDescent="0.25">
      <c r="A267" s="299"/>
      <c r="B267" s="248"/>
      <c r="C267" s="249"/>
      <c r="D267" s="249"/>
      <c r="E267" s="249"/>
      <c r="BQ267" s="240"/>
      <c r="BR267" s="241"/>
      <c r="BS267" s="153"/>
      <c r="BT267" s="153"/>
      <c r="BU267" s="153"/>
      <c r="BV267" s="153"/>
    </row>
    <row r="268" spans="1:74" s="138" customFormat="1" ht="39" customHeight="1" x14ac:dyDescent="0.25">
      <c r="A268" s="103"/>
      <c r="B268" s="37" t="s">
        <v>307</v>
      </c>
      <c r="C268" s="250"/>
      <c r="D268" s="250"/>
      <c r="E268" s="250"/>
      <c r="BQ268" s="240"/>
      <c r="BR268" s="241"/>
      <c r="BS268" s="153"/>
      <c r="BT268" s="153"/>
      <c r="BU268" s="153"/>
      <c r="BV268" s="153"/>
    </row>
    <row r="269" spans="1:74" s="138" customFormat="1" ht="39" customHeight="1" x14ac:dyDescent="0.25">
      <c r="A269" s="302"/>
      <c r="B269" s="40" t="s">
        <v>7</v>
      </c>
      <c r="C269" s="41" t="s">
        <v>208</v>
      </c>
      <c r="D269" s="193" t="s">
        <v>199</v>
      </c>
      <c r="E269" s="194" t="s">
        <v>297</v>
      </c>
      <c r="BQ269" s="240"/>
      <c r="BR269" s="241"/>
      <c r="BS269" s="153"/>
      <c r="BT269" s="153"/>
      <c r="BU269" s="153"/>
      <c r="BV269" s="153"/>
    </row>
    <row r="270" spans="1:74" s="138" customFormat="1" ht="15" customHeight="1" x14ac:dyDescent="0.25">
      <c r="A270" s="303"/>
      <c r="B270" s="76" t="s">
        <v>309</v>
      </c>
      <c r="C270" s="98"/>
      <c r="D270" s="98"/>
      <c r="E270" s="98"/>
      <c r="BQ270" s="240"/>
      <c r="BR270" s="241"/>
      <c r="BS270" s="153"/>
      <c r="BT270" s="153"/>
      <c r="BU270" s="153"/>
      <c r="BV270" s="153"/>
    </row>
    <row r="271" spans="1:74" s="138" customFormat="1" ht="15" customHeight="1" x14ac:dyDescent="0.25">
      <c r="A271" s="17" t="s">
        <v>455</v>
      </c>
      <c r="B271" s="108" t="s">
        <v>308</v>
      </c>
      <c r="C271" s="49">
        <f>'BPU maintenance forfaitaire'!C271</f>
        <v>22000</v>
      </c>
      <c r="D271" s="251">
        <v>45</v>
      </c>
      <c r="E271" s="177">
        <f>C271*D271</f>
        <v>990000</v>
      </c>
      <c r="BQ271" s="240"/>
      <c r="BR271" s="241"/>
      <c r="BS271" s="153"/>
      <c r="BT271" s="153"/>
      <c r="BU271" s="153"/>
      <c r="BV271" s="153"/>
    </row>
    <row r="272" spans="1:74" s="138" customFormat="1" ht="15" customHeight="1" x14ac:dyDescent="0.25">
      <c r="A272" s="63"/>
      <c r="B272" s="334" t="s">
        <v>310</v>
      </c>
      <c r="C272" s="335"/>
      <c r="D272" s="336"/>
      <c r="E272" s="200">
        <f>E271</f>
        <v>990000</v>
      </c>
      <c r="BQ272" s="240"/>
      <c r="BR272" s="241"/>
      <c r="BS272" s="153"/>
      <c r="BT272" s="153"/>
      <c r="BU272" s="153"/>
      <c r="BV272" s="153"/>
    </row>
    <row r="273" spans="1:9" s="137" customFormat="1" ht="15" customHeight="1" x14ac:dyDescent="0.25">
      <c r="A273" s="116"/>
      <c r="B273" s="71"/>
      <c r="C273" s="72"/>
      <c r="D273" s="252"/>
      <c r="E273" s="253"/>
      <c r="F273" s="155"/>
    </row>
    <row r="274" spans="1:9" ht="21" customHeight="1" x14ac:dyDescent="0.2">
      <c r="A274" s="350" t="s">
        <v>220</v>
      </c>
      <c r="B274" s="350"/>
      <c r="C274" s="350"/>
      <c r="D274" s="350"/>
      <c r="E274" s="254">
        <f>SUM(E25,E45,E57,E86,E95,E104,E116,E257,E266,E272)</f>
        <v>990000</v>
      </c>
      <c r="F274" s="255"/>
    </row>
    <row r="275" spans="1:9" ht="21.75" customHeight="1" x14ac:dyDescent="0.2">
      <c r="A275" s="258"/>
      <c r="B275" s="258"/>
      <c r="C275" s="258"/>
      <c r="D275" s="258"/>
      <c r="E275" s="259"/>
      <c r="F275" s="260"/>
    </row>
    <row r="276" spans="1:9" s="263" customFormat="1" ht="17.25" customHeight="1" x14ac:dyDescent="0.2">
      <c r="A276" s="127"/>
      <c r="B276" s="261"/>
      <c r="C276" s="261"/>
      <c r="D276" s="262"/>
      <c r="E276" s="261"/>
      <c r="F276" s="261"/>
      <c r="G276" s="261"/>
      <c r="H276" s="261"/>
      <c r="I276" s="261"/>
    </row>
    <row r="277" spans="1:9" ht="30" customHeight="1" x14ac:dyDescent="0.2">
      <c r="A277" s="352" t="s">
        <v>214</v>
      </c>
      <c r="B277" s="352"/>
      <c r="C277" s="352"/>
      <c r="D277" s="352"/>
      <c r="E277" s="352"/>
      <c r="F277" s="352"/>
      <c r="G277" s="352"/>
    </row>
    <row r="278" spans="1:9" x14ac:dyDescent="0.2">
      <c r="A278" s="353"/>
      <c r="B278" s="353"/>
      <c r="C278" s="353"/>
      <c r="D278" s="353"/>
      <c r="E278" s="353"/>
      <c r="F278" s="353"/>
      <c r="G278" s="354"/>
    </row>
    <row r="279" spans="1:9" s="256" customFormat="1" ht="69.75" customHeight="1" x14ac:dyDescent="0.25">
      <c r="A279" s="351" t="s">
        <v>306</v>
      </c>
      <c r="B279" s="351"/>
      <c r="C279" s="264" t="s">
        <v>219</v>
      </c>
      <c r="D279" s="265" t="s">
        <v>201</v>
      </c>
      <c r="E279" s="264" t="s">
        <v>174</v>
      </c>
      <c r="F279" s="264" t="s">
        <v>175</v>
      </c>
      <c r="G279" s="264" t="s">
        <v>218</v>
      </c>
    </row>
    <row r="280" spans="1:9" s="256" customFormat="1" ht="15" customHeight="1" x14ac:dyDescent="0.25">
      <c r="A280" s="338" t="s">
        <v>200</v>
      </c>
      <c r="B280" s="338"/>
      <c r="C280" s="266">
        <v>30000</v>
      </c>
      <c r="D280" s="267">
        <f>'BPU maintenance hors forfait'!C5</f>
        <v>0</v>
      </c>
      <c r="E280" s="268">
        <v>100</v>
      </c>
      <c r="F280" s="269" t="str">
        <f>IFERROR(AVERAGE('BPU maintenance hors forfait'!C8:C11),"")</f>
        <v/>
      </c>
      <c r="G280" s="270" t="str">
        <f>IFERROR((C280*D280)+(E280*F280),"")</f>
        <v/>
      </c>
    </row>
    <row r="281" spans="1:9" s="256" customFormat="1" ht="15" customHeight="1" x14ac:dyDescent="0.25">
      <c r="A281" s="338" t="s">
        <v>207</v>
      </c>
      <c r="B281" s="338"/>
      <c r="C281" s="266">
        <v>10000</v>
      </c>
      <c r="D281" s="267">
        <f>'BPU maintenance hors forfait'!C15</f>
        <v>0</v>
      </c>
      <c r="E281" s="268">
        <v>50</v>
      </c>
      <c r="F281" s="269" t="str">
        <f>IFERROR(AVERAGE('BPU maintenance hors forfait'!C18:C21),"")</f>
        <v/>
      </c>
      <c r="G281" s="270" t="str">
        <f t="shared" ref="G281:G288" si="5">IFERROR((C281*D281)+(E281*F281),"")</f>
        <v/>
      </c>
    </row>
    <row r="282" spans="1:9" s="256" customFormat="1" ht="15" customHeight="1" x14ac:dyDescent="0.25">
      <c r="A282" s="338" t="s">
        <v>206</v>
      </c>
      <c r="B282" s="338"/>
      <c r="C282" s="266">
        <v>20000</v>
      </c>
      <c r="D282" s="267">
        <f>'BPU maintenance hors forfait'!C25</f>
        <v>0</v>
      </c>
      <c r="E282" s="268">
        <v>100</v>
      </c>
      <c r="F282" s="269" t="str">
        <f>IFERROR(AVERAGE('BPU maintenance hors forfait'!C28:C31),"")</f>
        <v/>
      </c>
      <c r="G282" s="270" t="str">
        <f t="shared" si="5"/>
        <v/>
      </c>
    </row>
    <row r="283" spans="1:9" s="256" customFormat="1" ht="15" customHeight="1" x14ac:dyDescent="0.25">
      <c r="A283" s="338" t="s">
        <v>205</v>
      </c>
      <c r="B283" s="338"/>
      <c r="C283" s="266">
        <v>30000</v>
      </c>
      <c r="D283" s="267">
        <f>'BPU maintenance hors forfait'!C35</f>
        <v>0</v>
      </c>
      <c r="E283" s="268">
        <v>120</v>
      </c>
      <c r="F283" s="269" t="str">
        <f>IFERROR(AVERAGE('BPU maintenance hors forfait'!C38:C41),"")</f>
        <v/>
      </c>
      <c r="G283" s="270" t="str">
        <f t="shared" si="5"/>
        <v/>
      </c>
    </row>
    <row r="284" spans="1:9" s="256" customFormat="1" ht="15" customHeight="1" x14ac:dyDescent="0.25">
      <c r="A284" s="338" t="s">
        <v>204</v>
      </c>
      <c r="B284" s="338"/>
      <c r="C284" s="266">
        <v>4500</v>
      </c>
      <c r="D284" s="267">
        <f>'BPU maintenance hors forfait'!C45</f>
        <v>0</v>
      </c>
      <c r="E284" s="268">
        <v>20</v>
      </c>
      <c r="F284" s="269" t="str">
        <f>IFERROR(AVERAGE('BPU maintenance hors forfait'!C48:C51),"")</f>
        <v/>
      </c>
      <c r="G284" s="270" t="str">
        <f t="shared" si="5"/>
        <v/>
      </c>
    </row>
    <row r="285" spans="1:9" s="256" customFormat="1" ht="15" customHeight="1" x14ac:dyDescent="0.25">
      <c r="A285" s="338" t="s">
        <v>203</v>
      </c>
      <c r="B285" s="338"/>
      <c r="C285" s="266">
        <v>2500</v>
      </c>
      <c r="D285" s="267">
        <f>'BPU maintenance hors forfait'!C55</f>
        <v>0</v>
      </c>
      <c r="E285" s="268">
        <v>25</v>
      </c>
      <c r="F285" s="269" t="str">
        <f>IFERROR(AVERAGE('BPU maintenance hors forfait'!C58:C61),"")</f>
        <v/>
      </c>
      <c r="G285" s="270" t="str">
        <f t="shared" si="5"/>
        <v/>
      </c>
    </row>
    <row r="286" spans="1:9" s="256" customFormat="1" ht="15" x14ac:dyDescent="0.25">
      <c r="A286" s="338" t="s">
        <v>433</v>
      </c>
      <c r="B286" s="338"/>
      <c r="C286" s="266">
        <v>55000</v>
      </c>
      <c r="D286" s="267">
        <f>'BPU maintenance hors forfait'!C65</f>
        <v>0</v>
      </c>
      <c r="E286" s="268">
        <v>160</v>
      </c>
      <c r="F286" s="269" t="str">
        <f>IFERROR(AVERAGE('BPU maintenance hors forfait'!C68:C71),"")</f>
        <v/>
      </c>
      <c r="G286" s="270" t="str">
        <f t="shared" si="5"/>
        <v/>
      </c>
    </row>
    <row r="287" spans="1:9" s="256" customFormat="1" ht="15" x14ac:dyDescent="0.25">
      <c r="A287" s="338" t="s">
        <v>434</v>
      </c>
      <c r="B287" s="338"/>
      <c r="C287" s="266">
        <v>35000</v>
      </c>
      <c r="D287" s="267">
        <f>'BPU maintenance hors forfait'!C75</f>
        <v>0</v>
      </c>
      <c r="E287" s="271">
        <v>140</v>
      </c>
      <c r="F287" s="269" t="str">
        <f>IFERROR(AVERAGE('BPU maintenance hors forfait'!C78:C81),"")</f>
        <v/>
      </c>
      <c r="G287" s="270" t="str">
        <f t="shared" si="5"/>
        <v/>
      </c>
    </row>
    <row r="288" spans="1:9" s="256" customFormat="1" ht="15" customHeight="1" x14ac:dyDescent="0.25">
      <c r="A288" s="346" t="s">
        <v>202</v>
      </c>
      <c r="B288" s="346"/>
      <c r="C288" s="266">
        <v>15000</v>
      </c>
      <c r="D288" s="267">
        <f>'BPU maintenance hors forfait'!C85</f>
        <v>0</v>
      </c>
      <c r="E288" s="268">
        <v>50</v>
      </c>
      <c r="F288" s="269" t="str">
        <f>IFERROR(AVERAGE('BPU maintenance hors forfait'!C88:C91),"")</f>
        <v/>
      </c>
      <c r="G288" s="270" t="str">
        <f t="shared" si="5"/>
        <v/>
      </c>
    </row>
    <row r="289" spans="1:10" s="256" customFormat="1" ht="18" x14ac:dyDescent="0.25">
      <c r="A289" s="343" t="s">
        <v>217</v>
      </c>
      <c r="B289" s="344"/>
      <c r="C289" s="344"/>
      <c r="D289" s="344"/>
      <c r="E289" s="344"/>
      <c r="F289" s="345"/>
      <c r="G289" s="272">
        <f>SUM(G280,G281,G282,G283,G284,G285,G286,G287,G288)</f>
        <v>0</v>
      </c>
    </row>
    <row r="290" spans="1:10" s="256" customFormat="1" ht="21" customHeight="1" x14ac:dyDescent="0.25">
      <c r="A290" s="339" t="s">
        <v>436</v>
      </c>
      <c r="B290" s="340"/>
      <c r="C290" s="340"/>
      <c r="D290" s="340"/>
      <c r="E290" s="340"/>
      <c r="F290" s="341"/>
      <c r="G290" s="273">
        <f>G289*4</f>
        <v>0</v>
      </c>
    </row>
    <row r="291" spans="1:10" s="256" customFormat="1" ht="20.25" x14ac:dyDescent="0.25">
      <c r="A291" s="342" t="s">
        <v>435</v>
      </c>
      <c r="B291" s="342"/>
      <c r="C291" s="342"/>
      <c r="D291" s="342"/>
      <c r="E291" s="342"/>
      <c r="F291" s="342"/>
      <c r="G291" s="342"/>
    </row>
    <row r="292" spans="1:10" s="282" customFormat="1" ht="30" customHeight="1" x14ac:dyDescent="0.2">
      <c r="A292" s="274"/>
      <c r="B292" s="275"/>
      <c r="C292" s="276"/>
      <c r="D292" s="277"/>
      <c r="E292" s="278"/>
      <c r="F292" s="279"/>
      <c r="G292" s="280"/>
      <c r="H292" s="281"/>
      <c r="I292" s="280"/>
      <c r="J292" s="279"/>
    </row>
    <row r="293" spans="1:10" ht="35.1" customHeight="1" x14ac:dyDescent="0.2">
      <c r="A293" s="337" t="s">
        <v>437</v>
      </c>
      <c r="B293" s="337"/>
      <c r="C293" s="337"/>
      <c r="D293" s="337"/>
      <c r="E293" s="283">
        <f>E274+G290</f>
        <v>990000</v>
      </c>
      <c r="G293" s="284"/>
      <c r="H293" s="285"/>
      <c r="I293" s="284"/>
      <c r="J293" s="282"/>
    </row>
    <row r="294" spans="1:10" ht="32.1" customHeight="1" x14ac:dyDescent="0.2">
      <c r="A294" s="337" t="s">
        <v>438</v>
      </c>
      <c r="B294" s="337"/>
      <c r="C294" s="337"/>
      <c r="D294" s="337"/>
      <c r="E294" s="283">
        <f>E293*1.2</f>
        <v>1188000</v>
      </c>
      <c r="G294" s="279"/>
      <c r="H294" s="279"/>
      <c r="I294" s="279"/>
      <c r="J294" s="282"/>
    </row>
    <row r="295" spans="1:10" ht="30" customHeight="1" x14ac:dyDescent="0.25">
      <c r="A295" s="286"/>
      <c r="D295" s="287"/>
      <c r="E295" s="288"/>
      <c r="F295" s="289"/>
      <c r="G295" s="255"/>
      <c r="H295" s="255"/>
    </row>
    <row r="296" spans="1:10" ht="30" customHeight="1" x14ac:dyDescent="0.2">
      <c r="A296" s="290"/>
      <c r="D296" s="287"/>
      <c r="E296" s="288"/>
      <c r="F296" s="289"/>
    </row>
    <row r="297" spans="1:10" ht="30" customHeight="1" x14ac:dyDescent="0.2">
      <c r="A297" s="291"/>
      <c r="B297" s="289"/>
      <c r="D297" s="287"/>
      <c r="E297" s="288"/>
      <c r="F297" s="289"/>
    </row>
    <row r="298" spans="1:10" ht="30" customHeight="1" x14ac:dyDescent="0.2">
      <c r="A298" s="292"/>
    </row>
    <row r="299" spans="1:10" ht="30" customHeight="1" x14ac:dyDescent="0.2">
      <c r="A299" s="292"/>
      <c r="B299" s="289"/>
    </row>
    <row r="300" spans="1:10" ht="30" customHeight="1" x14ac:dyDescent="0.2">
      <c r="A300" s="292"/>
    </row>
    <row r="301" spans="1:10" ht="30" customHeight="1" x14ac:dyDescent="0.2">
      <c r="A301" s="292"/>
      <c r="G301" s="257"/>
      <c r="H301" s="257"/>
      <c r="I301" s="257"/>
    </row>
    <row r="302" spans="1:10" ht="30" customHeight="1" x14ac:dyDescent="0.2">
      <c r="A302" s="292"/>
      <c r="G302" s="257"/>
      <c r="H302" s="257"/>
      <c r="I302" s="257"/>
    </row>
    <row r="303" spans="1:10" x14ac:dyDescent="0.2">
      <c r="G303" s="257"/>
      <c r="H303" s="257"/>
      <c r="I303" s="257"/>
    </row>
  </sheetData>
  <sheetProtection password="CEB5" sheet="1" objects="1" scenarios="1"/>
  <mergeCells count="32">
    <mergeCell ref="A2:E2"/>
    <mergeCell ref="A3:E3"/>
    <mergeCell ref="A293:D293"/>
    <mergeCell ref="A274:D274"/>
    <mergeCell ref="A281:B281"/>
    <mergeCell ref="A279:B279"/>
    <mergeCell ref="A280:B280"/>
    <mergeCell ref="A277:G277"/>
    <mergeCell ref="A278:G278"/>
    <mergeCell ref="B266:D266"/>
    <mergeCell ref="B272:D272"/>
    <mergeCell ref="B257:D257"/>
    <mergeCell ref="A283:B283"/>
    <mergeCell ref="A282:B282"/>
    <mergeCell ref="A285:B285"/>
    <mergeCell ref="A284:B284"/>
    <mergeCell ref="B86:D86"/>
    <mergeCell ref="B57:D57"/>
    <mergeCell ref="B45:D45"/>
    <mergeCell ref="B25:D25"/>
    <mergeCell ref="A294:D294"/>
    <mergeCell ref="B256:D256"/>
    <mergeCell ref="B152:D152"/>
    <mergeCell ref="B116:D116"/>
    <mergeCell ref="B104:D104"/>
    <mergeCell ref="B95:D95"/>
    <mergeCell ref="A286:B286"/>
    <mergeCell ref="A287:B287"/>
    <mergeCell ref="A290:F290"/>
    <mergeCell ref="A291:G291"/>
    <mergeCell ref="A289:F289"/>
    <mergeCell ref="A288:B28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Mode_application_des_prix</vt:lpstr>
      <vt:lpstr>BPU maintenance forfaitaire</vt:lpstr>
      <vt:lpstr>BPU maintenance hors forfait</vt:lpstr>
      <vt:lpstr>DQE</vt:lpstr>
      <vt:lpstr>'BPU maintenance forfaitaire'!_Toc194922921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LALLIER Lionnel TSEF 2E CLASSE DEF</dc:creator>
  <cp:lastModifiedBy>LALLIER Lionnel TSEF 2E CLASSE DEF</cp:lastModifiedBy>
  <dcterms:created xsi:type="dcterms:W3CDTF">2024-09-12T12:35:54Z</dcterms:created>
  <dcterms:modified xsi:type="dcterms:W3CDTF">2025-12-19T08:21:59Z</dcterms:modified>
</cp:coreProperties>
</file>