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00_COMMUN\AC Signalétique Lille 2026\260130 EQ2\"/>
    </mc:Choice>
  </mc:AlternateContent>
  <xr:revisionPtr revIDLastSave="0" documentId="13_ncr:1_{436FCEEA-C94D-4C66-BDD0-020A9D0EE053}" xr6:coauthVersionLast="47" xr6:coauthVersionMax="47" xr10:uidLastSave="{00000000-0000-0000-0000-000000000000}"/>
  <bookViews>
    <workbookView xWindow="-120" yWindow="-120" windowWidth="29040" windowHeight="15720" xr2:uid="{F5047B30-5384-A142-B7E6-A0EAE0A86B61}"/>
  </bookViews>
  <sheets>
    <sheet name="DQE" sheetId="1" r:id="rId1"/>
  </sheets>
  <definedNames>
    <definedName name="_xlnm.Print_Area" localSheetId="0">DQE!$B$2:$V$52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" i="1" l="1"/>
  <c r="Q10" i="1"/>
  <c r="Q22" i="1"/>
  <c r="Q28" i="1"/>
  <c r="Q29" i="1"/>
  <c r="Q34" i="1"/>
  <c r="Q36" i="1"/>
  <c r="Q40" i="1"/>
  <c r="Q12" i="1"/>
  <c r="Q13" i="1"/>
  <c r="Q16" i="1"/>
  <c r="Q17" i="1"/>
  <c r="Q18" i="1"/>
  <c r="Q19" i="1"/>
  <c r="Q23" i="1"/>
  <c r="Q25" i="1"/>
  <c r="Q31" i="1"/>
  <c r="Q32" i="1"/>
  <c r="Q37" i="1"/>
  <c r="Q43" i="1"/>
  <c r="Q44" i="1"/>
  <c r="G36" i="1"/>
  <c r="G35" i="1"/>
  <c r="F27" i="1"/>
  <c r="G26" i="1"/>
  <c r="F26" i="1"/>
  <c r="F15" i="1"/>
  <c r="G7" i="1"/>
  <c r="R50" i="1"/>
  <c r="R51" i="1" s="1"/>
  <c r="S50" i="1"/>
  <c r="T50" i="1"/>
  <c r="T51" i="1" s="1"/>
  <c r="T52" i="1" s="1"/>
  <c r="U50" i="1"/>
  <c r="U51" i="1" s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7" i="1"/>
  <c r="Q8" i="1"/>
  <c r="Q9" i="1"/>
  <c r="Q11" i="1"/>
  <c r="Q14" i="1"/>
  <c r="Q38" i="1"/>
  <c r="Q39" i="1"/>
  <c r="Q46" i="1"/>
  <c r="Q47" i="1"/>
  <c r="Q48" i="1"/>
  <c r="Q50" i="1" l="1"/>
  <c r="Q51" i="1" s="1"/>
  <c r="Q30" i="1"/>
  <c r="Q42" i="1"/>
  <c r="Q41" i="1"/>
  <c r="Q35" i="1"/>
  <c r="Q27" i="1"/>
  <c r="Q15" i="1"/>
  <c r="Q26" i="1"/>
  <c r="Q21" i="1"/>
  <c r="Q33" i="1"/>
  <c r="Q45" i="1"/>
  <c r="Q24" i="1"/>
  <c r="Q20" i="1"/>
  <c r="V50" i="1"/>
  <c r="V51" i="1" s="1"/>
  <c r="V52" i="1" s="1"/>
  <c r="S51" i="1"/>
  <c r="S52" i="1" s="1"/>
  <c r="U52" i="1"/>
  <c r="R52" i="1"/>
  <c r="Q52" i="1" l="1"/>
</calcChain>
</file>

<file path=xl/sharedStrings.xml><?xml version="1.0" encoding="utf-8"?>
<sst xmlns="http://schemas.openxmlformats.org/spreadsheetml/2006/main" count="154" uniqueCount="113">
  <si>
    <t>DQE</t>
  </si>
  <si>
    <t>type</t>
  </si>
  <si>
    <t>unité</t>
  </si>
  <si>
    <t>description</t>
  </si>
  <si>
    <t>Qté totale</t>
  </si>
  <si>
    <t>Prix/unitaire</t>
  </si>
  <si>
    <t>Total</t>
  </si>
  <si>
    <t>H1</t>
  </si>
  <si>
    <t>à la lettre</t>
  </si>
  <si>
    <t>Grande identification</t>
  </si>
  <si>
    <t>H2</t>
  </si>
  <si>
    <t>ens.</t>
  </si>
  <si>
    <t>Identification approche Audience</t>
  </si>
  <si>
    <t>REP-1</t>
  </si>
  <si>
    <t>u.</t>
  </si>
  <si>
    <t>Grand répertoire étage</t>
  </si>
  <si>
    <t>REP-2</t>
  </si>
  <si>
    <t>Répertoire circulation verticale</t>
  </si>
  <si>
    <t>REP-3</t>
  </si>
  <si>
    <t>Petit répertoire étage</t>
  </si>
  <si>
    <t>REP-4</t>
  </si>
  <si>
    <t>Répertoire de secteur</t>
  </si>
  <si>
    <t>P1-A</t>
  </si>
  <si>
    <t>Identification porte vue lointaine</t>
  </si>
  <si>
    <t>P1-B</t>
  </si>
  <si>
    <t>P2</t>
  </si>
  <si>
    <t>dentification porte vue proche</t>
  </si>
  <si>
    <t>P3</t>
  </si>
  <si>
    <t>Identification porte Numérotation</t>
  </si>
  <si>
    <t>P4</t>
  </si>
  <si>
    <t>Identification porte de bureau</t>
  </si>
  <si>
    <t>DR-1</t>
  </si>
  <si>
    <t>Grand drapeau</t>
  </si>
  <si>
    <t>DR-2</t>
  </si>
  <si>
    <t>Petit drapeau</t>
  </si>
  <si>
    <t>D1</t>
  </si>
  <si>
    <t>Grand directionnel</t>
  </si>
  <si>
    <t>D2</t>
  </si>
  <si>
    <t>Directionnel moyen</t>
  </si>
  <si>
    <t>D3</t>
  </si>
  <si>
    <t>Petit directionnel</t>
  </si>
  <si>
    <t>D4</t>
  </si>
  <si>
    <t>Directionnel Atrium 1</t>
  </si>
  <si>
    <t>D5</t>
  </si>
  <si>
    <t>Directionnel Atrium 2</t>
  </si>
  <si>
    <t>S-DR</t>
  </si>
  <si>
    <t>Drapeau zone Sécurisée</t>
  </si>
  <si>
    <t>S-P1</t>
  </si>
  <si>
    <t>Porte 1 zone Sécurisée</t>
  </si>
  <si>
    <t>S-P2</t>
  </si>
  <si>
    <t>Porte 2 zone Sécurisée</t>
  </si>
  <si>
    <t>S-P3</t>
  </si>
  <si>
    <t>Porte 3 zone Sécurisée</t>
  </si>
  <si>
    <t>S-D1</t>
  </si>
  <si>
    <t>Grand directionnel zone Sécurisée</t>
  </si>
  <si>
    <t>S-D2</t>
  </si>
  <si>
    <t>Directionnel moyen zone Sécurisée</t>
  </si>
  <si>
    <t>S-REP1</t>
  </si>
  <si>
    <t>Grand répertoire étage zone Sécurisée</t>
  </si>
  <si>
    <t>S-REP-2</t>
  </si>
  <si>
    <t>Répertoire circulation verticale zone Sécurisée</t>
  </si>
  <si>
    <t>S-REP-3</t>
  </si>
  <si>
    <t>Petit répertoire étage zone Sécurisée</t>
  </si>
  <si>
    <t>ET</t>
  </si>
  <si>
    <t>étiquette porte</t>
  </si>
  <si>
    <t>BS-01</t>
  </si>
  <si>
    <t>m2</t>
  </si>
  <si>
    <t>adhésif surface vitrage</t>
  </si>
  <si>
    <t>BS-02</t>
  </si>
  <si>
    <t>mL</t>
  </si>
  <si>
    <t>adhésif ligne vitrage</t>
  </si>
  <si>
    <t>BS-03</t>
  </si>
  <si>
    <t>EX-1</t>
  </si>
  <si>
    <t>identification extérieure 1</t>
  </si>
  <si>
    <t>EX-2</t>
  </si>
  <si>
    <t>identification extérieure 2</t>
  </si>
  <si>
    <t>EX-3</t>
  </si>
  <si>
    <t>identification extérieure 3</t>
  </si>
  <si>
    <t>PK-0</t>
  </si>
  <si>
    <t>totem entrée parking</t>
  </si>
  <si>
    <t>PK-1</t>
  </si>
  <si>
    <t>directionnel parking</t>
  </si>
  <si>
    <t>PK-2</t>
  </si>
  <si>
    <t>bloc parking</t>
  </si>
  <si>
    <t>PK-3</t>
  </si>
  <si>
    <t>identification allée parking</t>
  </si>
  <si>
    <t>PK-4</t>
  </si>
  <si>
    <t>porte parking</t>
  </si>
  <si>
    <t>études EXE</t>
  </si>
  <si>
    <t>Prototypes</t>
  </si>
  <si>
    <t>pose à blanc</t>
  </si>
  <si>
    <t>GLOBAL HT</t>
  </si>
  <si>
    <t>Total TTC</t>
  </si>
  <si>
    <t>Candidat</t>
  </si>
  <si>
    <t>TVA au taux 20%</t>
  </si>
  <si>
    <t>Répartition entre cotraitants</t>
  </si>
  <si>
    <t>Titulaire
ou mandataire</t>
  </si>
  <si>
    <t>Cotraitant 2</t>
  </si>
  <si>
    <t>Cotraitant 3</t>
  </si>
  <si>
    <t xml:space="preserve">Nouveau Palais de Justice de Lille
Signalétique générale
ETUDE, FOURNITURE ET POSE </t>
  </si>
  <si>
    <t>TOTAL HT</t>
  </si>
  <si>
    <t>Cotraitant [...]</t>
  </si>
  <si>
    <r>
      <t>Les études d’exécution graphique (EXE) relèvent de la maîtrise d’œuvre sauf pour les types ET (étiquettes portes) dont l’exécution est à la charge du titulaire (</t>
    </r>
    <r>
      <rPr>
        <sz val="12"/>
        <color rgb="FFFF0000"/>
        <rFont val="Calibri"/>
        <family val="2"/>
        <scheme val="minor"/>
      </rPr>
      <t>ARTICLE</t>
    </r>
    <r>
      <rPr>
        <sz val="12"/>
        <color theme="1"/>
        <rFont val="Calibri"/>
        <family val="2"/>
        <scheme val="minor"/>
      </rPr>
      <t xml:space="preserve"> 4 du CCTP). Le prix à indiquer par les candidats </t>
    </r>
    <r>
      <rPr>
        <sz val="12"/>
        <color rgb="FFFF0000"/>
        <rFont val="Calibri"/>
        <family val="2"/>
        <scheme val="minor"/>
      </rPr>
      <t>PORTENT SUR</t>
    </r>
    <r>
      <rPr>
        <sz val="12"/>
        <color theme="1"/>
        <rFont val="Calibri"/>
        <family val="2"/>
        <scheme val="minor"/>
      </rPr>
      <t xml:space="preserve"> une mission globale </t>
    </r>
    <r>
      <rPr>
        <sz val="12"/>
        <color rgb="FFFF0000"/>
        <rFont val="Calibri"/>
        <family val="2"/>
        <scheme val="minor"/>
      </rPr>
      <t>COMPRENANT</t>
    </r>
    <r>
      <rPr>
        <sz val="12"/>
        <color theme="1"/>
        <rFont val="Calibri"/>
        <family val="2"/>
        <scheme val="minor"/>
      </rPr>
      <t xml:space="preserve"> : exécution technique, fourniture, fabrication et pose des éléments de signalétique, AINSI QUE NOTAMMENT TOUS LES ELEMENTS RAPPELES A L ARTICLE 5.1 DU CCAP.</t>
    </r>
  </si>
  <si>
    <t>niv 7</t>
  </si>
  <si>
    <t>niv 6</t>
  </si>
  <si>
    <t>niv 5</t>
  </si>
  <si>
    <t>niv 4</t>
  </si>
  <si>
    <t>niv 3</t>
  </si>
  <si>
    <t>niv 2</t>
  </si>
  <si>
    <t>niv 1</t>
  </si>
  <si>
    <t>niv 0</t>
  </si>
  <si>
    <t>niv -1</t>
  </si>
  <si>
    <t>niv 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</si>
</sst>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&quot;€&quot;"/>
    <numFmt numFmtId="165" formatCode="#,##0.00\ &quot;€&quot;"/>
  </numFmts>
  <fonts count="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Marianne"/>
      <family val="3"/>
    </font>
    <font>
      <b/>
      <u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1" fillId="3" borderId="0" applyNumberFormat="0" applyBorder="0" applyAlignment="0" applyProtection="0"/>
  </cellStyleXfs>
  <cellXfs count="93">
    <xf numFmtId="0" fontId="0" fillId="0" borderId="0" xfId="0"/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5" fontId="0" fillId="0" borderId="27" xfId="0" applyNumberForma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26" xfId="0" applyNumberFormat="1" applyBorder="1" applyAlignment="1">
      <alignment horizontal="center" vertical="center"/>
    </xf>
    <xf numFmtId="165" fontId="0" fillId="4" borderId="2" xfId="0" applyNumberFormat="1" applyFill="1" applyBorder="1" applyAlignment="1">
      <alignment horizontal="center" vertical="center"/>
    </xf>
    <xf numFmtId="164" fontId="2" fillId="4" borderId="7" xfId="0" applyNumberFormat="1" applyFont="1" applyFill="1" applyBorder="1" applyAlignment="1">
      <alignment horizontal="center" vertical="center"/>
    </xf>
    <xf numFmtId="165" fontId="0" fillId="4" borderId="10" xfId="0" applyNumberFormat="1" applyFill="1" applyBorder="1" applyAlignment="1">
      <alignment horizontal="center" vertical="center"/>
    </xf>
    <xf numFmtId="164" fontId="0" fillId="4" borderId="16" xfId="0" applyNumberFormat="1" applyFill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44" fontId="0" fillId="0" borderId="0" xfId="1" applyFont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0" fillId="0" borderId="24" xfId="1" applyFont="1" applyBorder="1" applyAlignment="1">
      <alignment horizontal="center" vertical="center"/>
    </xf>
    <xf numFmtId="44" fontId="0" fillId="0" borderId="32" xfId="1" applyFon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44" fontId="0" fillId="0" borderId="23" xfId="1" applyFont="1" applyBorder="1" applyAlignment="1">
      <alignment horizontal="center" vertical="center"/>
    </xf>
    <xf numFmtId="44" fontId="0" fillId="0" borderId="4" xfId="1" applyFont="1" applyBorder="1" applyAlignment="1">
      <alignment horizontal="center" vertical="center"/>
    </xf>
    <xf numFmtId="44" fontId="0" fillId="0" borderId="36" xfId="1" applyFont="1" applyBorder="1" applyAlignment="1">
      <alignment horizontal="center" vertical="center"/>
    </xf>
    <xf numFmtId="44" fontId="0" fillId="0" borderId="37" xfId="1" applyFont="1" applyBorder="1" applyAlignment="1">
      <alignment horizontal="center" vertical="center"/>
    </xf>
    <xf numFmtId="44" fontId="0" fillId="0" borderId="38" xfId="1" applyFont="1" applyBorder="1" applyAlignment="1">
      <alignment horizontal="center" vertical="center"/>
    </xf>
    <xf numFmtId="44" fontId="0" fillId="0" borderId="39" xfId="1" applyFont="1" applyBorder="1" applyAlignment="1">
      <alignment horizontal="center" vertical="center"/>
    </xf>
    <xf numFmtId="164" fontId="2" fillId="4" borderId="5" xfId="0" applyNumberFormat="1" applyFont="1" applyFill="1" applyBorder="1" applyAlignment="1">
      <alignment horizontal="center" vertical="center"/>
    </xf>
    <xf numFmtId="164" fontId="2" fillId="4" borderId="31" xfId="0" applyNumberFormat="1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2" fillId="4" borderId="35" xfId="0" applyNumberFormat="1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3" borderId="18" xfId="2" applyFont="1" applyBorder="1" applyAlignment="1">
      <alignment horizontal="center" vertical="center" wrapText="1"/>
    </xf>
    <xf numFmtId="0" fontId="5" fillId="3" borderId="19" xfId="2" applyFont="1" applyBorder="1" applyAlignment="1">
      <alignment horizontal="center" vertical="center" wrapText="1"/>
    </xf>
    <xf numFmtId="0" fontId="5" fillId="3" borderId="20" xfId="2" applyFont="1" applyBorder="1" applyAlignment="1">
      <alignment horizontal="center" vertical="center" wrapText="1"/>
    </xf>
    <xf numFmtId="0" fontId="5" fillId="3" borderId="25" xfId="2" applyFont="1" applyBorder="1" applyAlignment="1">
      <alignment horizontal="center" vertical="center" wrapText="1"/>
    </xf>
    <xf numFmtId="0" fontId="5" fillId="3" borderId="17" xfId="2" applyFont="1" applyBorder="1" applyAlignment="1">
      <alignment horizontal="center" vertical="center" wrapText="1"/>
    </xf>
    <xf numFmtId="0" fontId="5" fillId="3" borderId="28" xfId="2" applyFont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5" borderId="29" xfId="0" applyFont="1" applyFill="1" applyBorder="1" applyAlignment="1">
      <alignment horizontal="center" vertical="center" wrapText="1"/>
    </xf>
    <xf numFmtId="0" fontId="2" fillId="5" borderId="33" xfId="0" applyFont="1" applyFill="1" applyBorder="1" applyAlignment="1">
      <alignment horizontal="center" vertical="center" wrapText="1"/>
    </xf>
    <xf numFmtId="0" fontId="2" fillId="5" borderId="30" xfId="0" applyFont="1" applyFill="1" applyBorder="1" applyAlignment="1">
      <alignment horizontal="center" vertical="center"/>
    </xf>
    <xf numFmtId="0" fontId="2" fillId="5" borderId="34" xfId="0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44" fontId="2" fillId="0" borderId="14" xfId="1" applyFont="1" applyBorder="1" applyAlignment="1">
      <alignment horizontal="center" vertical="center"/>
    </xf>
    <xf numFmtId="44" fontId="2" fillId="0" borderId="5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</cellXfs>
  <cellStyles count="3">
    <cellStyle name="20 % - Accent1" xfId="2" builtinId="30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BAC53-C7B3-2D43-AC20-DE18E8426B32}">
  <dimension ref="B1:V53"/>
  <sheetViews>
    <sheetView tabSelected="1" topLeftCell="D1" zoomScale="115" zoomScaleNormal="115" zoomScaleSheetLayoutView="115" zoomScalePageLayoutView="40" workbookViewId="0">
      <selection activeCell="E1" sqref="E1:N1048576"/>
    </sheetView>
  </sheetViews>
  <sheetFormatPr baseColWidth="10" defaultColWidth="10.875" defaultRowHeight="15.75" outlineLevelCol="1" x14ac:dyDescent="0.25"/>
  <cols>
    <col min="1" max="1" width="10.875" style="1"/>
    <col min="2" max="2" width="16.375" style="1" bestFit="1" customWidth="1"/>
    <col min="3" max="3" width="10.875" style="1"/>
    <col min="4" max="4" width="39" style="1" bestFit="1" customWidth="1"/>
    <col min="5" max="14" width="10.875" style="1" customWidth="1" outlineLevel="1"/>
    <col min="15" max="15" width="13" style="1" customWidth="1"/>
    <col min="16" max="16" width="14.5" style="12" bestFit="1" customWidth="1"/>
    <col min="17" max="17" width="12.875" style="1" customWidth="1"/>
    <col min="18" max="20" width="10.875" style="1"/>
    <col min="21" max="21" width="12.25" style="1" bestFit="1" customWidth="1"/>
    <col min="22" max="16384" width="10.875" style="1"/>
  </cols>
  <sheetData>
    <row r="1" spans="2:22" ht="16.5" thickBot="1" x14ac:dyDescent="0.3"/>
    <row r="2" spans="2:22" ht="56.25" customHeight="1" x14ac:dyDescent="0.25">
      <c r="B2" s="59" t="s">
        <v>99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1"/>
      <c r="R2" s="59" t="s">
        <v>99</v>
      </c>
      <c r="S2" s="60"/>
      <c r="T2" s="60"/>
      <c r="U2" s="60"/>
      <c r="V2" s="61"/>
    </row>
    <row r="3" spans="2:22" ht="35.1" customHeight="1" thickBot="1" x14ac:dyDescent="0.3">
      <c r="B3" s="62" t="s">
        <v>0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4"/>
      <c r="R3" s="62" t="s">
        <v>0</v>
      </c>
      <c r="S3" s="63"/>
      <c r="T3" s="63"/>
      <c r="U3" s="63"/>
      <c r="V3" s="64"/>
    </row>
    <row r="4" spans="2:22" ht="33.75" customHeight="1" thickBot="1" x14ac:dyDescent="0.3">
      <c r="B4" s="41" t="s">
        <v>93</v>
      </c>
      <c r="C4" s="24"/>
      <c r="Q4" s="14"/>
      <c r="R4" s="68" t="s">
        <v>95</v>
      </c>
      <c r="S4" s="68"/>
      <c r="T4" s="68"/>
      <c r="U4" s="68"/>
      <c r="V4" s="68"/>
    </row>
    <row r="5" spans="2:22" ht="84" customHeight="1" thickBot="1" x14ac:dyDescent="0.3">
      <c r="B5" s="65" t="s">
        <v>102</v>
      </c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7"/>
      <c r="R5" s="69" t="s">
        <v>96</v>
      </c>
      <c r="S5" s="71" t="s">
        <v>97</v>
      </c>
      <c r="T5" s="71" t="s">
        <v>98</v>
      </c>
      <c r="U5" s="71" t="s">
        <v>101</v>
      </c>
      <c r="V5" s="73" t="s">
        <v>100</v>
      </c>
    </row>
    <row r="6" spans="2:22" ht="17.100000000000001" customHeight="1" thickBot="1" x14ac:dyDescent="0.3">
      <c r="B6" s="7" t="s">
        <v>1</v>
      </c>
      <c r="C6" s="7" t="s">
        <v>2</v>
      </c>
      <c r="D6" s="8" t="s">
        <v>3</v>
      </c>
      <c r="E6" s="8" t="s">
        <v>112</v>
      </c>
      <c r="F6" s="88" t="s">
        <v>111</v>
      </c>
      <c r="G6" s="88" t="s">
        <v>110</v>
      </c>
      <c r="H6" s="88" t="s">
        <v>109</v>
      </c>
      <c r="I6" s="88" t="s">
        <v>108</v>
      </c>
      <c r="J6" s="88" t="s">
        <v>107</v>
      </c>
      <c r="K6" s="88" t="s">
        <v>106</v>
      </c>
      <c r="L6" s="88" t="s">
        <v>105</v>
      </c>
      <c r="M6" s="88" t="s">
        <v>104</v>
      </c>
      <c r="N6" s="87" t="s">
        <v>103</v>
      </c>
      <c r="O6" s="7" t="s">
        <v>4</v>
      </c>
      <c r="P6" s="25" t="s">
        <v>5</v>
      </c>
      <c r="Q6" s="7" t="s">
        <v>6</v>
      </c>
      <c r="R6" s="70"/>
      <c r="S6" s="72"/>
      <c r="T6" s="72"/>
      <c r="U6" s="72"/>
      <c r="V6" s="74" t="s">
        <v>6</v>
      </c>
    </row>
    <row r="7" spans="2:22" ht="15.95" customHeight="1" thickBot="1" x14ac:dyDescent="0.3">
      <c r="B7" s="3" t="s">
        <v>7</v>
      </c>
      <c r="C7" s="11" t="s">
        <v>8</v>
      </c>
      <c r="D7" s="34" t="s">
        <v>9</v>
      </c>
      <c r="E7" s="86">
        <v>0</v>
      </c>
      <c r="F7" s="85">
        <v>0</v>
      </c>
      <c r="G7" s="85">
        <f>81+15+22+14+30+6+6+22</f>
        <v>196</v>
      </c>
      <c r="H7" s="85">
        <v>10</v>
      </c>
      <c r="I7" s="85">
        <v>30</v>
      </c>
      <c r="J7" s="85">
        <v>0</v>
      </c>
      <c r="K7" s="85">
        <v>0</v>
      </c>
      <c r="L7" s="85">
        <v>0</v>
      </c>
      <c r="M7" s="85">
        <v>0</v>
      </c>
      <c r="N7" s="84">
        <v>0</v>
      </c>
      <c r="O7" s="11">
        <v>236</v>
      </c>
      <c r="P7" s="26"/>
      <c r="Q7" s="89">
        <f>O7*P7</f>
        <v>0</v>
      </c>
      <c r="R7" s="47"/>
      <c r="S7" s="48"/>
      <c r="T7" s="48"/>
      <c r="U7" s="48"/>
      <c r="V7" s="49">
        <f>SUM(R7:U7)</f>
        <v>0</v>
      </c>
    </row>
    <row r="8" spans="2:22" ht="15.95" customHeight="1" x14ac:dyDescent="0.25">
      <c r="B8" s="4" t="s">
        <v>10</v>
      </c>
      <c r="C8" s="9" t="s">
        <v>11</v>
      </c>
      <c r="D8" s="35" t="s">
        <v>12</v>
      </c>
      <c r="E8" s="83">
        <v>0</v>
      </c>
      <c r="F8" s="75">
        <v>0</v>
      </c>
      <c r="G8" s="75">
        <v>9</v>
      </c>
      <c r="H8" s="75">
        <v>1</v>
      </c>
      <c r="I8" s="75">
        <v>3</v>
      </c>
      <c r="J8" s="75">
        <v>0</v>
      </c>
      <c r="K8" s="75">
        <v>0</v>
      </c>
      <c r="L8" s="75">
        <v>0</v>
      </c>
      <c r="M8" s="75">
        <v>0</v>
      </c>
      <c r="N8" s="82">
        <v>0</v>
      </c>
      <c r="O8" s="9">
        <v>13</v>
      </c>
      <c r="P8" s="28"/>
      <c r="Q8" s="90">
        <f>O8*P8</f>
        <v>0</v>
      </c>
      <c r="R8" s="44"/>
      <c r="S8" s="43"/>
      <c r="T8" s="43"/>
      <c r="U8" s="43"/>
      <c r="V8" s="45">
        <f t="shared" ref="V8:V48" si="0">SUM(R8:U8)</f>
        <v>0</v>
      </c>
    </row>
    <row r="9" spans="2:22" x14ac:dyDescent="0.25">
      <c r="B9" s="4" t="s">
        <v>13</v>
      </c>
      <c r="C9" s="9" t="s">
        <v>14</v>
      </c>
      <c r="D9" s="35" t="s">
        <v>15</v>
      </c>
      <c r="E9" s="83">
        <v>0</v>
      </c>
      <c r="F9" s="75">
        <v>3</v>
      </c>
      <c r="G9" s="75">
        <v>3</v>
      </c>
      <c r="H9" s="75">
        <v>3</v>
      </c>
      <c r="I9" s="75">
        <v>3</v>
      </c>
      <c r="J9" s="75">
        <v>3</v>
      </c>
      <c r="K9" s="75">
        <v>3</v>
      </c>
      <c r="L9" s="75">
        <v>3</v>
      </c>
      <c r="M9" s="75">
        <v>0</v>
      </c>
      <c r="N9" s="82">
        <v>0</v>
      </c>
      <c r="O9" s="9">
        <v>21</v>
      </c>
      <c r="P9" s="28"/>
      <c r="Q9" s="91">
        <f>O9*P9</f>
        <v>0</v>
      </c>
      <c r="R9" s="44"/>
      <c r="S9" s="43"/>
      <c r="T9" s="43"/>
      <c r="U9" s="43"/>
      <c r="V9" s="45">
        <f t="shared" si="0"/>
        <v>0</v>
      </c>
    </row>
    <row r="10" spans="2:22" ht="15.95" customHeight="1" x14ac:dyDescent="0.25">
      <c r="B10" s="4" t="s">
        <v>16</v>
      </c>
      <c r="C10" s="9" t="s">
        <v>14</v>
      </c>
      <c r="D10" s="35" t="s">
        <v>17</v>
      </c>
      <c r="E10" s="83">
        <v>5</v>
      </c>
      <c r="F10" s="75">
        <v>9</v>
      </c>
      <c r="G10" s="75">
        <v>9</v>
      </c>
      <c r="H10" s="75">
        <v>13</v>
      </c>
      <c r="I10" s="75">
        <v>11</v>
      </c>
      <c r="J10" s="75">
        <v>11</v>
      </c>
      <c r="K10" s="75">
        <v>11</v>
      </c>
      <c r="L10" s="75">
        <v>11</v>
      </c>
      <c r="M10" s="75">
        <v>4</v>
      </c>
      <c r="N10" s="82">
        <v>1</v>
      </c>
      <c r="O10" s="9">
        <v>85</v>
      </c>
      <c r="P10" s="28"/>
      <c r="Q10" s="91">
        <f>O10*P10</f>
        <v>0</v>
      </c>
      <c r="R10" s="44"/>
      <c r="S10" s="43"/>
      <c r="T10" s="43"/>
      <c r="U10" s="43"/>
      <c r="V10" s="45">
        <f t="shared" si="0"/>
        <v>0</v>
      </c>
    </row>
    <row r="11" spans="2:22" ht="15.95" customHeight="1" x14ac:dyDescent="0.25">
      <c r="B11" s="4" t="s">
        <v>18</v>
      </c>
      <c r="C11" s="9" t="s">
        <v>14</v>
      </c>
      <c r="D11" s="35" t="s">
        <v>19</v>
      </c>
      <c r="E11" s="83">
        <v>4</v>
      </c>
      <c r="F11" s="75">
        <v>5</v>
      </c>
      <c r="G11" s="75">
        <v>10</v>
      </c>
      <c r="H11" s="75">
        <v>9</v>
      </c>
      <c r="I11" s="75">
        <v>7</v>
      </c>
      <c r="J11" s="75">
        <v>14</v>
      </c>
      <c r="K11" s="75">
        <v>14</v>
      </c>
      <c r="L11" s="75">
        <v>14</v>
      </c>
      <c r="M11" s="75">
        <v>3</v>
      </c>
      <c r="N11" s="82">
        <v>0</v>
      </c>
      <c r="O11" s="9">
        <v>80</v>
      </c>
      <c r="P11" s="28"/>
      <c r="Q11" s="91">
        <f>O11*P11</f>
        <v>0</v>
      </c>
      <c r="R11" s="44"/>
      <c r="S11" s="43"/>
      <c r="T11" s="43"/>
      <c r="U11" s="43"/>
      <c r="V11" s="45">
        <f t="shared" si="0"/>
        <v>0</v>
      </c>
    </row>
    <row r="12" spans="2:22" x14ac:dyDescent="0.25">
      <c r="B12" s="4" t="s">
        <v>20</v>
      </c>
      <c r="C12" s="9" t="s">
        <v>14</v>
      </c>
      <c r="D12" s="35" t="s">
        <v>21</v>
      </c>
      <c r="E12" s="83">
        <v>0</v>
      </c>
      <c r="F12" s="75">
        <v>0</v>
      </c>
      <c r="G12" s="75">
        <v>0</v>
      </c>
      <c r="H12" s="75">
        <v>0</v>
      </c>
      <c r="I12" s="75">
        <v>0</v>
      </c>
      <c r="J12" s="75">
        <v>6</v>
      </c>
      <c r="K12" s="75">
        <v>6</v>
      </c>
      <c r="L12" s="75">
        <v>6</v>
      </c>
      <c r="M12" s="75">
        <v>0</v>
      </c>
      <c r="N12" s="82">
        <v>0</v>
      </c>
      <c r="O12" s="9">
        <v>18</v>
      </c>
      <c r="P12" s="28"/>
      <c r="Q12" s="91">
        <f>O12*P12</f>
        <v>0</v>
      </c>
      <c r="R12" s="44"/>
      <c r="S12" s="43"/>
      <c r="T12" s="43"/>
      <c r="U12" s="43"/>
      <c r="V12" s="45">
        <f t="shared" si="0"/>
        <v>0</v>
      </c>
    </row>
    <row r="13" spans="2:22" x14ac:dyDescent="0.25">
      <c r="B13" s="4" t="s">
        <v>22</v>
      </c>
      <c r="C13" s="9" t="s">
        <v>14</v>
      </c>
      <c r="D13" s="36" t="s">
        <v>23</v>
      </c>
      <c r="E13" s="83">
        <v>0</v>
      </c>
      <c r="F13" s="75">
        <v>22</v>
      </c>
      <c r="G13" s="75">
        <v>109</v>
      </c>
      <c r="H13" s="75">
        <v>33</v>
      </c>
      <c r="I13" s="75">
        <v>49</v>
      </c>
      <c r="J13" s="75">
        <v>63</v>
      </c>
      <c r="K13" s="75">
        <v>65</v>
      </c>
      <c r="L13" s="75">
        <v>75</v>
      </c>
      <c r="M13" s="75">
        <v>12</v>
      </c>
      <c r="N13" s="82">
        <v>0</v>
      </c>
      <c r="O13" s="9">
        <v>428</v>
      </c>
      <c r="P13" s="28"/>
      <c r="Q13" s="91">
        <f>O13*P13</f>
        <v>0</v>
      </c>
      <c r="R13" s="44"/>
      <c r="S13" s="43"/>
      <c r="T13" s="43"/>
      <c r="U13" s="43"/>
      <c r="V13" s="45">
        <f t="shared" si="0"/>
        <v>0</v>
      </c>
    </row>
    <row r="14" spans="2:22" x14ac:dyDescent="0.25">
      <c r="B14" s="4" t="s">
        <v>24</v>
      </c>
      <c r="C14" s="9" t="s">
        <v>14</v>
      </c>
      <c r="D14" s="36" t="s">
        <v>23</v>
      </c>
      <c r="E14" s="83">
        <v>0</v>
      </c>
      <c r="F14" s="75">
        <v>11</v>
      </c>
      <c r="G14" s="75">
        <v>48</v>
      </c>
      <c r="H14" s="75">
        <v>11</v>
      </c>
      <c r="I14" s="75">
        <v>31</v>
      </c>
      <c r="J14" s="75">
        <v>42</v>
      </c>
      <c r="K14" s="75">
        <v>45</v>
      </c>
      <c r="L14" s="75">
        <v>50</v>
      </c>
      <c r="M14" s="75">
        <v>10</v>
      </c>
      <c r="N14" s="82"/>
      <c r="O14" s="9">
        <v>248</v>
      </c>
      <c r="P14" s="28"/>
      <c r="Q14" s="91">
        <f>O14*P14</f>
        <v>0</v>
      </c>
      <c r="R14" s="44"/>
      <c r="S14" s="43"/>
      <c r="T14" s="43"/>
      <c r="U14" s="43"/>
      <c r="V14" s="45">
        <f t="shared" si="0"/>
        <v>0</v>
      </c>
    </row>
    <row r="15" spans="2:22" ht="17.100000000000001" customHeight="1" x14ac:dyDescent="0.25">
      <c r="B15" s="4" t="s">
        <v>25</v>
      </c>
      <c r="C15" s="9" t="s">
        <v>14</v>
      </c>
      <c r="D15" s="35" t="s">
        <v>26</v>
      </c>
      <c r="E15" s="83">
        <v>19</v>
      </c>
      <c r="F15" s="75">
        <f>40+115</f>
        <v>155</v>
      </c>
      <c r="G15" s="75">
        <v>146</v>
      </c>
      <c r="H15" s="75">
        <v>43</v>
      </c>
      <c r="I15" s="75">
        <v>65</v>
      </c>
      <c r="J15" s="75">
        <v>101</v>
      </c>
      <c r="K15" s="75">
        <v>125</v>
      </c>
      <c r="L15" s="75">
        <v>126</v>
      </c>
      <c r="M15" s="75">
        <v>38</v>
      </c>
      <c r="N15" s="82">
        <v>2</v>
      </c>
      <c r="O15" s="9">
        <v>820</v>
      </c>
      <c r="P15" s="28"/>
      <c r="Q15" s="91">
        <f>O15*P15</f>
        <v>0</v>
      </c>
      <c r="R15" s="44"/>
      <c r="S15" s="43"/>
      <c r="T15" s="43"/>
      <c r="U15" s="43"/>
      <c r="V15" s="45">
        <f t="shared" si="0"/>
        <v>0</v>
      </c>
    </row>
    <row r="16" spans="2:22" ht="15.95" customHeight="1" x14ac:dyDescent="0.25">
      <c r="B16" s="4" t="s">
        <v>27</v>
      </c>
      <c r="C16" s="9" t="s">
        <v>14</v>
      </c>
      <c r="D16" s="35" t="s">
        <v>28</v>
      </c>
      <c r="E16" s="83">
        <v>0</v>
      </c>
      <c r="F16" s="75">
        <v>58</v>
      </c>
      <c r="G16" s="75">
        <v>38</v>
      </c>
      <c r="H16" s="75">
        <v>7</v>
      </c>
      <c r="I16" s="75">
        <v>11</v>
      </c>
      <c r="J16" s="75">
        <v>23</v>
      </c>
      <c r="K16" s="75">
        <v>37</v>
      </c>
      <c r="L16" s="75">
        <v>44</v>
      </c>
      <c r="M16" s="75">
        <v>17</v>
      </c>
      <c r="N16" s="82">
        <v>0</v>
      </c>
      <c r="O16" s="9">
        <v>235</v>
      </c>
      <c r="P16" s="28"/>
      <c r="Q16" s="91">
        <f>O16*P16</f>
        <v>0</v>
      </c>
      <c r="R16" s="44"/>
      <c r="S16" s="43"/>
      <c r="T16" s="43"/>
      <c r="U16" s="43"/>
      <c r="V16" s="45">
        <f t="shared" si="0"/>
        <v>0</v>
      </c>
    </row>
    <row r="17" spans="2:22" x14ac:dyDescent="0.25">
      <c r="B17" s="4" t="s">
        <v>29</v>
      </c>
      <c r="C17" s="9" t="s">
        <v>14</v>
      </c>
      <c r="D17" s="35" t="s">
        <v>30</v>
      </c>
      <c r="E17" s="83">
        <v>0</v>
      </c>
      <c r="F17" s="75">
        <v>7</v>
      </c>
      <c r="G17" s="75">
        <v>20</v>
      </c>
      <c r="H17" s="75">
        <v>0</v>
      </c>
      <c r="I17" s="75">
        <v>5</v>
      </c>
      <c r="J17" s="75">
        <v>107</v>
      </c>
      <c r="K17" s="75">
        <v>97</v>
      </c>
      <c r="L17" s="75">
        <v>91</v>
      </c>
      <c r="M17" s="75">
        <v>0</v>
      </c>
      <c r="N17" s="82">
        <v>0</v>
      </c>
      <c r="O17" s="9">
        <v>327</v>
      </c>
      <c r="P17" s="28"/>
      <c r="Q17" s="91">
        <f>O17*P17</f>
        <v>0</v>
      </c>
      <c r="R17" s="44"/>
      <c r="S17" s="43"/>
      <c r="T17" s="43"/>
      <c r="U17" s="43"/>
      <c r="V17" s="45">
        <f t="shared" si="0"/>
        <v>0</v>
      </c>
    </row>
    <row r="18" spans="2:22" x14ac:dyDescent="0.25">
      <c r="B18" s="4" t="s">
        <v>31</v>
      </c>
      <c r="C18" s="9" t="s">
        <v>14</v>
      </c>
      <c r="D18" s="35" t="s">
        <v>32</v>
      </c>
      <c r="E18" s="83">
        <v>0</v>
      </c>
      <c r="F18" s="75">
        <v>3</v>
      </c>
      <c r="G18" s="75">
        <v>16</v>
      </c>
      <c r="H18" s="75">
        <v>0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82">
        <v>0</v>
      </c>
      <c r="O18" s="9">
        <v>19</v>
      </c>
      <c r="P18" s="28"/>
      <c r="Q18" s="91">
        <f>O18*P18</f>
        <v>0</v>
      </c>
      <c r="R18" s="44"/>
      <c r="S18" s="43"/>
      <c r="T18" s="43"/>
      <c r="U18" s="43"/>
      <c r="V18" s="45">
        <f t="shared" si="0"/>
        <v>0</v>
      </c>
    </row>
    <row r="19" spans="2:22" x14ac:dyDescent="0.25">
      <c r="B19" s="4" t="s">
        <v>33</v>
      </c>
      <c r="C19" s="9" t="s">
        <v>14</v>
      </c>
      <c r="D19" s="35" t="s">
        <v>34</v>
      </c>
      <c r="E19" s="83">
        <v>0</v>
      </c>
      <c r="F19" s="75">
        <v>0</v>
      </c>
      <c r="G19" s="75">
        <v>14</v>
      </c>
      <c r="H19" s="75">
        <v>8</v>
      </c>
      <c r="I19" s="75">
        <v>6</v>
      </c>
      <c r="J19" s="75">
        <v>2</v>
      </c>
      <c r="K19" s="75">
        <v>0</v>
      </c>
      <c r="L19" s="75">
        <v>0</v>
      </c>
      <c r="M19" s="75">
        <v>0</v>
      </c>
      <c r="N19" s="82">
        <v>0</v>
      </c>
      <c r="O19" s="9">
        <v>30</v>
      </c>
      <c r="P19" s="28"/>
      <c r="Q19" s="91">
        <f>O19*P19</f>
        <v>0</v>
      </c>
      <c r="R19" s="44"/>
      <c r="S19" s="43"/>
      <c r="T19" s="43"/>
      <c r="U19" s="43"/>
      <c r="V19" s="45">
        <f t="shared" si="0"/>
        <v>0</v>
      </c>
    </row>
    <row r="20" spans="2:22" x14ac:dyDescent="0.25">
      <c r="B20" s="4" t="s">
        <v>35</v>
      </c>
      <c r="C20" s="9" t="s">
        <v>14</v>
      </c>
      <c r="D20" s="35" t="s">
        <v>36</v>
      </c>
      <c r="E20" s="83">
        <v>0</v>
      </c>
      <c r="F20" s="75">
        <v>11</v>
      </c>
      <c r="G20" s="75">
        <v>10</v>
      </c>
      <c r="H20" s="75">
        <v>0</v>
      </c>
      <c r="I20" s="75">
        <v>0</v>
      </c>
      <c r="J20" s="75">
        <v>0</v>
      </c>
      <c r="K20" s="75">
        <v>0</v>
      </c>
      <c r="L20" s="75">
        <v>0</v>
      </c>
      <c r="M20" s="75">
        <v>0</v>
      </c>
      <c r="N20" s="82">
        <v>0</v>
      </c>
      <c r="O20" s="9">
        <v>21</v>
      </c>
      <c r="P20" s="28"/>
      <c r="Q20" s="91">
        <f>O20*P20</f>
        <v>0</v>
      </c>
      <c r="R20" s="44"/>
      <c r="S20" s="43"/>
      <c r="T20" s="43"/>
      <c r="U20" s="43"/>
      <c r="V20" s="45">
        <f t="shared" si="0"/>
        <v>0</v>
      </c>
    </row>
    <row r="21" spans="2:22" x14ac:dyDescent="0.25">
      <c r="B21" s="4" t="s">
        <v>37</v>
      </c>
      <c r="C21" s="9" t="s">
        <v>14</v>
      </c>
      <c r="D21" s="35" t="s">
        <v>38</v>
      </c>
      <c r="E21" s="83">
        <v>0</v>
      </c>
      <c r="F21" s="75">
        <v>3</v>
      </c>
      <c r="G21" s="75">
        <v>1</v>
      </c>
      <c r="H21" s="75">
        <v>2</v>
      </c>
      <c r="I21" s="75">
        <v>3</v>
      </c>
      <c r="J21" s="75">
        <v>12</v>
      </c>
      <c r="K21" s="75">
        <v>6</v>
      </c>
      <c r="L21" s="75">
        <v>6</v>
      </c>
      <c r="M21" s="75">
        <v>0</v>
      </c>
      <c r="N21" s="82">
        <v>0</v>
      </c>
      <c r="O21" s="9">
        <v>33</v>
      </c>
      <c r="P21" s="28"/>
      <c r="Q21" s="91">
        <f>O21*P21</f>
        <v>0</v>
      </c>
      <c r="R21" s="44"/>
      <c r="S21" s="43"/>
      <c r="T21" s="43"/>
      <c r="U21" s="43"/>
      <c r="V21" s="45">
        <f t="shared" si="0"/>
        <v>0</v>
      </c>
    </row>
    <row r="22" spans="2:22" x14ac:dyDescent="0.25">
      <c r="B22" s="4" t="s">
        <v>39</v>
      </c>
      <c r="C22" s="9" t="s">
        <v>14</v>
      </c>
      <c r="D22" s="35" t="s">
        <v>40</v>
      </c>
      <c r="E22" s="83">
        <v>3</v>
      </c>
      <c r="F22" s="75">
        <v>2</v>
      </c>
      <c r="G22" s="75">
        <v>1</v>
      </c>
      <c r="H22" s="75">
        <v>5</v>
      </c>
      <c r="I22" s="75">
        <v>8</v>
      </c>
      <c r="J22" s="75">
        <v>0</v>
      </c>
      <c r="K22" s="75">
        <v>8</v>
      </c>
      <c r="L22" s="75">
        <v>8</v>
      </c>
      <c r="M22" s="75">
        <v>1</v>
      </c>
      <c r="N22" s="82">
        <v>0</v>
      </c>
      <c r="O22" s="9">
        <v>36</v>
      </c>
      <c r="P22" s="28"/>
      <c r="Q22" s="91">
        <f>O22*P22</f>
        <v>0</v>
      </c>
      <c r="R22" s="44"/>
      <c r="S22" s="43"/>
      <c r="T22" s="43"/>
      <c r="U22" s="43"/>
      <c r="V22" s="45">
        <f t="shared" si="0"/>
        <v>0</v>
      </c>
    </row>
    <row r="23" spans="2:22" x14ac:dyDescent="0.25">
      <c r="B23" s="4" t="s">
        <v>41</v>
      </c>
      <c r="C23" s="9" t="s">
        <v>11</v>
      </c>
      <c r="D23" s="35" t="s">
        <v>42</v>
      </c>
      <c r="E23" s="83">
        <v>0</v>
      </c>
      <c r="F23" s="75">
        <v>0</v>
      </c>
      <c r="G23" s="75">
        <v>1</v>
      </c>
      <c r="H23" s="75">
        <v>0</v>
      </c>
      <c r="I23" s="75">
        <v>0</v>
      </c>
      <c r="J23" s="75">
        <v>0</v>
      </c>
      <c r="K23" s="75">
        <v>0</v>
      </c>
      <c r="L23" s="75">
        <v>0</v>
      </c>
      <c r="M23" s="75">
        <v>0</v>
      </c>
      <c r="N23" s="82">
        <v>0</v>
      </c>
      <c r="O23" s="9">
        <v>1</v>
      </c>
      <c r="P23" s="28"/>
      <c r="Q23" s="91">
        <f>O23*P23</f>
        <v>0</v>
      </c>
      <c r="R23" s="44"/>
      <c r="S23" s="43"/>
      <c r="T23" s="43"/>
      <c r="U23" s="43"/>
      <c r="V23" s="45">
        <f t="shared" si="0"/>
        <v>0</v>
      </c>
    </row>
    <row r="24" spans="2:22" x14ac:dyDescent="0.25">
      <c r="B24" s="4" t="s">
        <v>43</v>
      </c>
      <c r="C24" s="9" t="s">
        <v>11</v>
      </c>
      <c r="D24" s="35" t="s">
        <v>44</v>
      </c>
      <c r="E24" s="83">
        <v>0</v>
      </c>
      <c r="F24" s="75">
        <v>1</v>
      </c>
      <c r="G24" s="75">
        <v>0</v>
      </c>
      <c r="H24" s="75">
        <v>0</v>
      </c>
      <c r="I24" s="75">
        <v>0</v>
      </c>
      <c r="J24" s="75">
        <v>0</v>
      </c>
      <c r="K24" s="75">
        <v>0</v>
      </c>
      <c r="L24" s="75">
        <v>0</v>
      </c>
      <c r="M24" s="75">
        <v>0</v>
      </c>
      <c r="N24" s="82">
        <v>0</v>
      </c>
      <c r="O24" s="9">
        <v>1</v>
      </c>
      <c r="P24" s="28"/>
      <c r="Q24" s="91">
        <f>O24*P24</f>
        <v>0</v>
      </c>
      <c r="R24" s="44"/>
      <c r="S24" s="43"/>
      <c r="T24" s="43"/>
      <c r="U24" s="43"/>
      <c r="V24" s="45">
        <f t="shared" si="0"/>
        <v>0</v>
      </c>
    </row>
    <row r="25" spans="2:22" x14ac:dyDescent="0.25">
      <c r="B25" s="4" t="s">
        <v>45</v>
      </c>
      <c r="C25" s="9" t="s">
        <v>14</v>
      </c>
      <c r="D25" s="35" t="s">
        <v>46</v>
      </c>
      <c r="E25" s="83">
        <v>0</v>
      </c>
      <c r="F25" s="75">
        <v>5</v>
      </c>
      <c r="G25" s="75">
        <v>0</v>
      </c>
      <c r="H25" s="75">
        <v>0</v>
      </c>
      <c r="I25" s="75">
        <v>0</v>
      </c>
      <c r="J25" s="75">
        <v>0</v>
      </c>
      <c r="K25" s="75">
        <v>0</v>
      </c>
      <c r="L25" s="75">
        <v>0</v>
      </c>
      <c r="M25" s="75">
        <v>0</v>
      </c>
      <c r="N25" s="82">
        <v>0</v>
      </c>
      <c r="O25" s="9">
        <v>5</v>
      </c>
      <c r="P25" s="28"/>
      <c r="Q25" s="91">
        <f>O25*P25</f>
        <v>0</v>
      </c>
      <c r="R25" s="44"/>
      <c r="S25" s="43"/>
      <c r="T25" s="43"/>
      <c r="U25" s="43"/>
      <c r="V25" s="45">
        <f t="shared" si="0"/>
        <v>0</v>
      </c>
    </row>
    <row r="26" spans="2:22" x14ac:dyDescent="0.25">
      <c r="B26" s="4" t="s">
        <v>47</v>
      </c>
      <c r="C26" s="9" t="s">
        <v>14</v>
      </c>
      <c r="D26" s="35" t="s">
        <v>48</v>
      </c>
      <c r="E26" s="83">
        <v>0</v>
      </c>
      <c r="F26" s="75">
        <f>8+21</f>
        <v>29</v>
      </c>
      <c r="G26" s="75">
        <f>12+2</f>
        <v>14</v>
      </c>
      <c r="H26" s="75">
        <v>0</v>
      </c>
      <c r="I26" s="75">
        <v>0</v>
      </c>
      <c r="J26" s="75">
        <v>4</v>
      </c>
      <c r="K26" s="75">
        <v>0</v>
      </c>
      <c r="L26" s="75">
        <v>0</v>
      </c>
      <c r="M26" s="75">
        <v>0</v>
      </c>
      <c r="N26" s="82">
        <v>0</v>
      </c>
      <c r="O26" s="9">
        <v>47</v>
      </c>
      <c r="P26" s="28"/>
      <c r="Q26" s="91">
        <f>O26*P26</f>
        <v>0</v>
      </c>
      <c r="R26" s="44"/>
      <c r="S26" s="43"/>
      <c r="T26" s="43"/>
      <c r="U26" s="43"/>
      <c r="V26" s="45">
        <f t="shared" si="0"/>
        <v>0</v>
      </c>
    </row>
    <row r="27" spans="2:22" ht="15" customHeight="1" x14ac:dyDescent="0.25">
      <c r="B27" s="4" t="s">
        <v>49</v>
      </c>
      <c r="C27" s="9" t="s">
        <v>14</v>
      </c>
      <c r="D27" s="35" t="s">
        <v>50</v>
      </c>
      <c r="E27" s="83">
        <v>0</v>
      </c>
      <c r="F27" s="75">
        <f>8+57</f>
        <v>65</v>
      </c>
      <c r="G27" s="75">
        <v>18</v>
      </c>
      <c r="H27" s="75">
        <v>0</v>
      </c>
      <c r="I27" s="75">
        <v>4</v>
      </c>
      <c r="J27" s="75">
        <v>28</v>
      </c>
      <c r="K27" s="75">
        <v>4</v>
      </c>
      <c r="L27" s="75">
        <v>4</v>
      </c>
      <c r="M27" s="75">
        <v>0</v>
      </c>
      <c r="N27" s="82">
        <v>0</v>
      </c>
      <c r="O27" s="9">
        <v>123</v>
      </c>
      <c r="P27" s="28"/>
      <c r="Q27" s="91">
        <f>O27*P27</f>
        <v>0</v>
      </c>
      <c r="R27" s="44"/>
      <c r="S27" s="43"/>
      <c r="T27" s="43"/>
      <c r="U27" s="43"/>
      <c r="V27" s="45">
        <f t="shared" si="0"/>
        <v>0</v>
      </c>
    </row>
    <row r="28" spans="2:22" x14ac:dyDescent="0.25">
      <c r="B28" s="4" t="s">
        <v>51</v>
      </c>
      <c r="C28" s="9" t="s">
        <v>14</v>
      </c>
      <c r="D28" s="35" t="s">
        <v>52</v>
      </c>
      <c r="E28" s="83">
        <v>0</v>
      </c>
      <c r="F28" s="75">
        <v>21</v>
      </c>
      <c r="G28" s="75">
        <v>0</v>
      </c>
      <c r="H28" s="75">
        <v>0</v>
      </c>
      <c r="I28" s="75">
        <v>0</v>
      </c>
      <c r="J28" s="75">
        <v>16</v>
      </c>
      <c r="K28" s="75">
        <v>0</v>
      </c>
      <c r="L28" s="75">
        <v>0</v>
      </c>
      <c r="M28" s="75">
        <v>0</v>
      </c>
      <c r="N28" s="82">
        <v>0</v>
      </c>
      <c r="O28" s="9">
        <v>37</v>
      </c>
      <c r="P28" s="28"/>
      <c r="Q28" s="91">
        <f>O28*P28</f>
        <v>0</v>
      </c>
      <c r="R28" s="44"/>
      <c r="S28" s="43"/>
      <c r="T28" s="43"/>
      <c r="U28" s="43"/>
      <c r="V28" s="45">
        <f t="shared" si="0"/>
        <v>0</v>
      </c>
    </row>
    <row r="29" spans="2:22" x14ac:dyDescent="0.25">
      <c r="B29" s="4" t="s">
        <v>53</v>
      </c>
      <c r="C29" s="9" t="s">
        <v>14</v>
      </c>
      <c r="D29" s="35" t="s">
        <v>54</v>
      </c>
      <c r="E29" s="83">
        <v>0</v>
      </c>
      <c r="F29" s="75">
        <v>6</v>
      </c>
      <c r="G29" s="75">
        <v>0</v>
      </c>
      <c r="H29" s="75">
        <v>0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82">
        <v>0</v>
      </c>
      <c r="O29" s="9">
        <v>6</v>
      </c>
      <c r="P29" s="28"/>
      <c r="Q29" s="91">
        <f>O29*P29</f>
        <v>0</v>
      </c>
      <c r="R29" s="44"/>
      <c r="S29" s="43"/>
      <c r="T29" s="43"/>
      <c r="U29" s="43"/>
      <c r="V29" s="45">
        <f t="shared" si="0"/>
        <v>0</v>
      </c>
    </row>
    <row r="30" spans="2:22" x14ac:dyDescent="0.25">
      <c r="B30" s="4" t="s">
        <v>55</v>
      </c>
      <c r="C30" s="9" t="s">
        <v>14</v>
      </c>
      <c r="D30" s="35" t="s">
        <v>56</v>
      </c>
      <c r="E30" s="83">
        <v>0</v>
      </c>
      <c r="F30" s="75">
        <v>2</v>
      </c>
      <c r="G30" s="75">
        <v>3</v>
      </c>
      <c r="H30" s="75">
        <v>0</v>
      </c>
      <c r="I30" s="75">
        <v>0</v>
      </c>
      <c r="J30" s="75">
        <v>2</v>
      </c>
      <c r="K30" s="75">
        <v>0</v>
      </c>
      <c r="L30" s="75">
        <v>0</v>
      </c>
      <c r="M30" s="75">
        <v>0</v>
      </c>
      <c r="N30" s="82">
        <v>0</v>
      </c>
      <c r="O30" s="9">
        <v>7</v>
      </c>
      <c r="P30" s="28"/>
      <c r="Q30" s="91">
        <f>O30*P30</f>
        <v>0</v>
      </c>
      <c r="R30" s="44"/>
      <c r="S30" s="43"/>
      <c r="T30" s="43"/>
      <c r="U30" s="43"/>
      <c r="V30" s="45">
        <f t="shared" si="0"/>
        <v>0</v>
      </c>
    </row>
    <row r="31" spans="2:22" x14ac:dyDescent="0.25">
      <c r="B31" s="4" t="s">
        <v>57</v>
      </c>
      <c r="C31" s="9" t="s">
        <v>14</v>
      </c>
      <c r="D31" s="35" t="s">
        <v>58</v>
      </c>
      <c r="E31" s="83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82">
        <v>0</v>
      </c>
      <c r="O31" s="9">
        <v>0</v>
      </c>
      <c r="P31" s="28"/>
      <c r="Q31" s="91">
        <f>O31*P31</f>
        <v>0</v>
      </c>
      <c r="R31" s="44"/>
      <c r="S31" s="43"/>
      <c r="T31" s="43"/>
      <c r="U31" s="43"/>
      <c r="V31" s="45">
        <f t="shared" si="0"/>
        <v>0</v>
      </c>
    </row>
    <row r="32" spans="2:22" x14ac:dyDescent="0.25">
      <c r="B32" s="4" t="s">
        <v>59</v>
      </c>
      <c r="C32" s="9" t="s">
        <v>14</v>
      </c>
      <c r="D32" s="35" t="s">
        <v>60</v>
      </c>
      <c r="E32" s="83">
        <v>0</v>
      </c>
      <c r="F32" s="75">
        <v>1</v>
      </c>
      <c r="G32" s="75">
        <v>6</v>
      </c>
      <c r="H32" s="75">
        <v>0</v>
      </c>
      <c r="I32" s="75">
        <v>2</v>
      </c>
      <c r="J32" s="75">
        <v>2</v>
      </c>
      <c r="K32" s="75">
        <v>2</v>
      </c>
      <c r="L32" s="75">
        <v>2</v>
      </c>
      <c r="M32" s="75">
        <v>0</v>
      </c>
      <c r="N32" s="82">
        <v>0</v>
      </c>
      <c r="O32" s="9">
        <v>15</v>
      </c>
      <c r="P32" s="28"/>
      <c r="Q32" s="91">
        <f>O32*P32</f>
        <v>0</v>
      </c>
      <c r="R32" s="44"/>
      <c r="S32" s="43"/>
      <c r="T32" s="43"/>
      <c r="U32" s="43"/>
      <c r="V32" s="45">
        <f t="shared" si="0"/>
        <v>0</v>
      </c>
    </row>
    <row r="33" spans="2:22" x14ac:dyDescent="0.25">
      <c r="B33" s="4" t="s">
        <v>61</v>
      </c>
      <c r="C33" s="9" t="s">
        <v>14</v>
      </c>
      <c r="D33" s="35" t="s">
        <v>62</v>
      </c>
      <c r="E33" s="83">
        <v>0</v>
      </c>
      <c r="F33" s="75">
        <v>6</v>
      </c>
      <c r="G33" s="75">
        <v>2</v>
      </c>
      <c r="H33" s="75">
        <v>0</v>
      </c>
      <c r="I33" s="75">
        <v>1</v>
      </c>
      <c r="J33" s="75">
        <v>1</v>
      </c>
      <c r="K33" s="75">
        <v>1</v>
      </c>
      <c r="L33" s="75">
        <v>1</v>
      </c>
      <c r="M33" s="75">
        <v>0</v>
      </c>
      <c r="N33" s="82">
        <v>0</v>
      </c>
      <c r="O33" s="9">
        <v>12</v>
      </c>
      <c r="P33" s="28"/>
      <c r="Q33" s="91">
        <f>O33*P33</f>
        <v>0</v>
      </c>
      <c r="R33" s="44"/>
      <c r="S33" s="43"/>
      <c r="T33" s="43"/>
      <c r="U33" s="43"/>
      <c r="V33" s="45">
        <f t="shared" si="0"/>
        <v>0</v>
      </c>
    </row>
    <row r="34" spans="2:22" x14ac:dyDescent="0.25">
      <c r="B34" s="4" t="s">
        <v>63</v>
      </c>
      <c r="C34" s="9" t="s">
        <v>14</v>
      </c>
      <c r="D34" s="37" t="s">
        <v>64</v>
      </c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9">
        <v>1374</v>
      </c>
      <c r="P34" s="28"/>
      <c r="Q34" s="91">
        <f>O34*P34</f>
        <v>0</v>
      </c>
      <c r="R34" s="44"/>
      <c r="S34" s="43"/>
      <c r="T34" s="43"/>
      <c r="U34" s="43"/>
      <c r="V34" s="45">
        <f t="shared" si="0"/>
        <v>0</v>
      </c>
    </row>
    <row r="35" spans="2:22" x14ac:dyDescent="0.25">
      <c r="B35" s="4" t="s">
        <v>65</v>
      </c>
      <c r="C35" s="9" t="s">
        <v>66</v>
      </c>
      <c r="D35" s="35" t="s">
        <v>67</v>
      </c>
      <c r="E35" s="83">
        <v>0</v>
      </c>
      <c r="F35" s="75">
        <v>0</v>
      </c>
      <c r="G35" s="75">
        <f>25*2.8</f>
        <v>70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82">
        <v>0</v>
      </c>
      <c r="O35" s="9">
        <v>70</v>
      </c>
      <c r="P35" s="28"/>
      <c r="Q35" s="91">
        <f>O35*P35</f>
        <v>0</v>
      </c>
      <c r="R35" s="44"/>
      <c r="S35" s="43"/>
      <c r="T35" s="43"/>
      <c r="U35" s="43"/>
      <c r="V35" s="45">
        <f t="shared" si="0"/>
        <v>0</v>
      </c>
    </row>
    <row r="36" spans="2:22" x14ac:dyDescent="0.25">
      <c r="B36" s="4" t="s">
        <v>68</v>
      </c>
      <c r="C36" s="9" t="s">
        <v>69</v>
      </c>
      <c r="D36" s="38" t="s">
        <v>70</v>
      </c>
      <c r="E36" s="1">
        <v>0</v>
      </c>
      <c r="F36" s="75">
        <v>0</v>
      </c>
      <c r="G36" s="83">
        <f>8.5+8</f>
        <v>16.5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82">
        <v>0</v>
      </c>
      <c r="O36" s="9">
        <v>16.5</v>
      </c>
      <c r="P36" s="28"/>
      <c r="Q36" s="91">
        <f>O36*P36</f>
        <v>0</v>
      </c>
      <c r="R36" s="44"/>
      <c r="S36" s="43"/>
      <c r="T36" s="43"/>
      <c r="U36" s="43"/>
      <c r="V36" s="45">
        <f t="shared" si="0"/>
        <v>0</v>
      </c>
    </row>
    <row r="37" spans="2:22" x14ac:dyDescent="0.25">
      <c r="B37" s="4" t="s">
        <v>71</v>
      </c>
      <c r="C37" s="9" t="s">
        <v>14</v>
      </c>
      <c r="D37" s="35" t="s">
        <v>67</v>
      </c>
      <c r="E37" s="83">
        <v>0</v>
      </c>
      <c r="F37" s="75">
        <v>0</v>
      </c>
      <c r="G37" s="75">
        <v>4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82">
        <v>0</v>
      </c>
      <c r="O37" s="9">
        <v>4</v>
      </c>
      <c r="P37" s="28"/>
      <c r="Q37" s="91">
        <f>O37*P37</f>
        <v>0</v>
      </c>
      <c r="R37" s="44"/>
      <c r="S37" s="43"/>
      <c r="T37" s="43"/>
      <c r="U37" s="43"/>
      <c r="V37" s="45">
        <f t="shared" si="0"/>
        <v>0</v>
      </c>
    </row>
    <row r="38" spans="2:22" x14ac:dyDescent="0.25">
      <c r="B38" s="4" t="s">
        <v>72</v>
      </c>
      <c r="C38" s="9" t="s">
        <v>14</v>
      </c>
      <c r="D38" s="35" t="s">
        <v>73</v>
      </c>
      <c r="E38" s="83">
        <v>0</v>
      </c>
      <c r="F38" s="75">
        <v>0</v>
      </c>
      <c r="G38" s="75">
        <v>1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82">
        <v>0</v>
      </c>
      <c r="O38" s="9">
        <v>1</v>
      </c>
      <c r="P38" s="28"/>
      <c r="Q38" s="91">
        <f>O38*P38</f>
        <v>0</v>
      </c>
      <c r="R38" s="44"/>
      <c r="S38" s="43"/>
      <c r="T38" s="43"/>
      <c r="U38" s="43"/>
      <c r="V38" s="45">
        <f t="shared" si="0"/>
        <v>0</v>
      </c>
    </row>
    <row r="39" spans="2:22" x14ac:dyDescent="0.25">
      <c r="B39" s="4" t="s">
        <v>74</v>
      </c>
      <c r="C39" s="9" t="s">
        <v>14</v>
      </c>
      <c r="D39" s="35" t="s">
        <v>75</v>
      </c>
      <c r="E39" s="83">
        <v>0</v>
      </c>
      <c r="F39" s="75">
        <v>0</v>
      </c>
      <c r="G39" s="75">
        <v>1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82">
        <v>0</v>
      </c>
      <c r="O39" s="9">
        <v>1</v>
      </c>
      <c r="P39" s="28"/>
      <c r="Q39" s="91">
        <f>O39*P39</f>
        <v>0</v>
      </c>
      <c r="R39" s="44"/>
      <c r="S39" s="43"/>
      <c r="T39" s="43"/>
      <c r="U39" s="43"/>
      <c r="V39" s="45">
        <f t="shared" si="0"/>
        <v>0</v>
      </c>
    </row>
    <row r="40" spans="2:22" ht="18" customHeight="1" x14ac:dyDescent="0.25">
      <c r="B40" s="4" t="s">
        <v>76</v>
      </c>
      <c r="C40" s="9" t="s">
        <v>14</v>
      </c>
      <c r="D40" s="35" t="s">
        <v>77</v>
      </c>
      <c r="E40" s="83">
        <v>0</v>
      </c>
      <c r="F40" s="75">
        <v>0</v>
      </c>
      <c r="G40" s="75">
        <v>1</v>
      </c>
      <c r="H40" s="75">
        <v>0</v>
      </c>
      <c r="I40" s="75">
        <v>0</v>
      </c>
      <c r="J40" s="75">
        <v>0</v>
      </c>
      <c r="K40" s="75">
        <v>0</v>
      </c>
      <c r="L40" s="75">
        <v>0</v>
      </c>
      <c r="M40" s="75">
        <v>0</v>
      </c>
      <c r="N40" s="82">
        <v>0</v>
      </c>
      <c r="O40" s="9">
        <v>1</v>
      </c>
      <c r="P40" s="28"/>
      <c r="Q40" s="91">
        <f>O40*P40</f>
        <v>0</v>
      </c>
      <c r="R40" s="44"/>
      <c r="S40" s="43"/>
      <c r="T40" s="43"/>
      <c r="U40" s="43"/>
      <c r="V40" s="45">
        <f t="shared" si="0"/>
        <v>0</v>
      </c>
    </row>
    <row r="41" spans="2:22" ht="17.100000000000001" customHeight="1" x14ac:dyDescent="0.25">
      <c r="B41" s="4" t="s">
        <v>78</v>
      </c>
      <c r="C41" s="9" t="s">
        <v>14</v>
      </c>
      <c r="D41" s="35" t="s">
        <v>79</v>
      </c>
      <c r="E41" s="83">
        <v>0</v>
      </c>
      <c r="F41" s="75">
        <v>0</v>
      </c>
      <c r="G41" s="75">
        <v>2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82">
        <v>0</v>
      </c>
      <c r="O41" s="9">
        <v>2</v>
      </c>
      <c r="P41" s="28"/>
      <c r="Q41" s="91">
        <f>O41*P41</f>
        <v>0</v>
      </c>
      <c r="R41" s="44"/>
      <c r="S41" s="43"/>
      <c r="T41" s="43"/>
      <c r="U41" s="43"/>
      <c r="V41" s="45">
        <f t="shared" si="0"/>
        <v>0</v>
      </c>
    </row>
    <row r="42" spans="2:22" ht="17.100000000000001" customHeight="1" x14ac:dyDescent="0.25">
      <c r="B42" s="4" t="s">
        <v>80</v>
      </c>
      <c r="C42" s="9" t="s">
        <v>14</v>
      </c>
      <c r="D42" s="35" t="s">
        <v>81</v>
      </c>
      <c r="E42" s="83">
        <v>17</v>
      </c>
      <c r="F42" s="75">
        <v>2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82">
        <v>0</v>
      </c>
      <c r="O42" s="9">
        <v>19</v>
      </c>
      <c r="P42" s="28"/>
      <c r="Q42" s="91">
        <f>O42*P42</f>
        <v>0</v>
      </c>
      <c r="R42" s="44"/>
      <c r="S42" s="43"/>
      <c r="T42" s="43"/>
      <c r="U42" s="43"/>
      <c r="V42" s="45">
        <f t="shared" si="0"/>
        <v>0</v>
      </c>
    </row>
    <row r="43" spans="2:22" x14ac:dyDescent="0.25">
      <c r="B43" s="4" t="s">
        <v>82</v>
      </c>
      <c r="C43" s="9" t="s">
        <v>14</v>
      </c>
      <c r="D43" s="35" t="s">
        <v>83</v>
      </c>
      <c r="E43" s="83">
        <v>9</v>
      </c>
      <c r="F43" s="75">
        <v>6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82">
        <v>0</v>
      </c>
      <c r="O43" s="9">
        <v>15</v>
      </c>
      <c r="P43" s="28"/>
      <c r="Q43" s="91">
        <f>O43*P43</f>
        <v>0</v>
      </c>
      <c r="R43" s="44"/>
      <c r="S43" s="43"/>
      <c r="T43" s="43"/>
      <c r="U43" s="43"/>
      <c r="V43" s="45">
        <f t="shared" si="0"/>
        <v>0</v>
      </c>
    </row>
    <row r="44" spans="2:22" x14ac:dyDescent="0.25">
      <c r="B44" s="4" t="s">
        <v>84</v>
      </c>
      <c r="C44" s="9" t="s">
        <v>14</v>
      </c>
      <c r="D44" s="35" t="s">
        <v>85</v>
      </c>
      <c r="E44" s="83">
        <v>45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82">
        <v>0</v>
      </c>
      <c r="O44" s="9">
        <v>45</v>
      </c>
      <c r="P44" s="28"/>
      <c r="Q44" s="91">
        <f>O44*P44</f>
        <v>0</v>
      </c>
      <c r="R44" s="44"/>
      <c r="S44" s="43"/>
      <c r="T44" s="43"/>
      <c r="U44" s="43"/>
      <c r="V44" s="45">
        <f t="shared" si="0"/>
        <v>0</v>
      </c>
    </row>
    <row r="45" spans="2:22" ht="16.5" thickBot="1" x14ac:dyDescent="0.3">
      <c r="B45" s="19" t="s">
        <v>86</v>
      </c>
      <c r="C45" s="20" t="s">
        <v>11</v>
      </c>
      <c r="D45" s="38" t="s">
        <v>87</v>
      </c>
      <c r="E45" s="81">
        <v>5</v>
      </c>
      <c r="F45" s="80">
        <v>0</v>
      </c>
      <c r="G45" s="80">
        <v>0</v>
      </c>
      <c r="H45" s="80">
        <v>0</v>
      </c>
      <c r="I45" s="80">
        <v>0</v>
      </c>
      <c r="J45" s="80">
        <v>0</v>
      </c>
      <c r="K45" s="80">
        <v>0</v>
      </c>
      <c r="L45" s="80">
        <v>0</v>
      </c>
      <c r="M45" s="80">
        <v>0</v>
      </c>
      <c r="N45" s="79">
        <v>0</v>
      </c>
      <c r="O45" s="9">
        <v>5</v>
      </c>
      <c r="P45" s="29"/>
      <c r="Q45" s="91">
        <f>O45*P45</f>
        <v>0</v>
      </c>
      <c r="R45" s="44"/>
      <c r="S45" s="43"/>
      <c r="T45" s="43"/>
      <c r="U45" s="43"/>
      <c r="V45" s="45">
        <f t="shared" si="0"/>
        <v>0</v>
      </c>
    </row>
    <row r="46" spans="2:22" ht="16.5" thickBot="1" x14ac:dyDescent="0.3">
      <c r="B46" s="23" t="s">
        <v>88</v>
      </c>
      <c r="C46" s="21"/>
      <c r="D46" s="39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2">
        <v>1</v>
      </c>
      <c r="P46" s="28"/>
      <c r="Q46" s="91">
        <f>O46*P46</f>
        <v>0</v>
      </c>
      <c r="R46" s="44"/>
      <c r="S46" s="43"/>
      <c r="T46" s="43"/>
      <c r="U46" s="43"/>
      <c r="V46" s="45">
        <f t="shared" si="0"/>
        <v>0</v>
      </c>
    </row>
    <row r="47" spans="2:22" ht="16.5" thickBot="1" x14ac:dyDescent="0.3">
      <c r="B47" s="5" t="s">
        <v>89</v>
      </c>
      <c r="C47" s="10" t="s">
        <v>11</v>
      </c>
      <c r="D47" s="40"/>
      <c r="E47" s="78"/>
      <c r="F47" s="77"/>
      <c r="G47" s="77"/>
      <c r="H47" s="77"/>
      <c r="I47" s="77"/>
      <c r="J47" s="77"/>
      <c r="K47" s="77"/>
      <c r="L47" s="77"/>
      <c r="M47" s="77"/>
      <c r="N47" s="76"/>
      <c r="O47" s="92">
        <v>1</v>
      </c>
      <c r="P47" s="28"/>
      <c r="Q47" s="91">
        <f>O47*P47</f>
        <v>0</v>
      </c>
      <c r="R47" s="44"/>
      <c r="S47" s="43"/>
      <c r="T47" s="43"/>
      <c r="U47" s="43"/>
      <c r="V47" s="45">
        <f t="shared" si="0"/>
        <v>0</v>
      </c>
    </row>
    <row r="48" spans="2:22" ht="16.5" thickBot="1" x14ac:dyDescent="0.3">
      <c r="B48" s="5" t="s">
        <v>90</v>
      </c>
      <c r="C48" s="10" t="s">
        <v>11</v>
      </c>
      <c r="D48" s="40"/>
      <c r="E48" s="78"/>
      <c r="F48" s="77"/>
      <c r="G48" s="77"/>
      <c r="H48" s="77"/>
      <c r="I48" s="77"/>
      <c r="J48" s="77"/>
      <c r="K48" s="77"/>
      <c r="L48" s="77"/>
      <c r="M48" s="77"/>
      <c r="N48" s="76"/>
      <c r="O48" s="92">
        <v>1</v>
      </c>
      <c r="P48" s="28"/>
      <c r="Q48" s="91">
        <f>O48*P48</f>
        <v>0</v>
      </c>
      <c r="R48" s="44"/>
      <c r="S48" s="43"/>
      <c r="T48" s="43"/>
      <c r="U48" s="43"/>
      <c r="V48" s="45">
        <f t="shared" si="0"/>
        <v>0</v>
      </c>
    </row>
    <row r="49" spans="2:22" ht="6.95" customHeight="1" thickBot="1" x14ac:dyDescent="0.3">
      <c r="B49" s="16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2"/>
      <c r="Q49" s="6"/>
      <c r="R49" s="50"/>
      <c r="S49" s="51"/>
      <c r="T49" s="51"/>
      <c r="U49" s="51"/>
      <c r="V49" s="52"/>
    </row>
    <row r="50" spans="2:22" ht="16.5" thickBot="1" x14ac:dyDescent="0.3">
      <c r="B50" s="27"/>
      <c r="C50" s="57"/>
      <c r="D50" s="57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58"/>
      <c r="P50" s="30" t="s">
        <v>91</v>
      </c>
      <c r="Q50" s="31">
        <f>SUM(Q7:Q48)</f>
        <v>0</v>
      </c>
      <c r="R50" s="53">
        <f t="shared" ref="R50:U50" si="1">SUM(R7:R48)</f>
        <v>0</v>
      </c>
      <c r="S50" s="54">
        <f t="shared" si="1"/>
        <v>0</v>
      </c>
      <c r="T50" s="54">
        <f t="shared" si="1"/>
        <v>0</v>
      </c>
      <c r="U50" s="54">
        <f t="shared" si="1"/>
        <v>0</v>
      </c>
      <c r="V50" s="54">
        <f>SUM(V7:V48)</f>
        <v>0</v>
      </c>
    </row>
    <row r="51" spans="2:22" ht="16.5" thickBot="1" x14ac:dyDescent="0.3">
      <c r="B51" s="15"/>
      <c r="P51" s="12" t="s">
        <v>94</v>
      </c>
      <c r="Q51" s="17">
        <f>Q50*0.2</f>
        <v>0</v>
      </c>
      <c r="R51" s="55">
        <f t="shared" ref="R51:U51" si="2">R50*0.2</f>
        <v>0</v>
      </c>
      <c r="S51" s="46">
        <f t="shared" si="2"/>
        <v>0</v>
      </c>
      <c r="T51" s="46">
        <f t="shared" si="2"/>
        <v>0</v>
      </c>
      <c r="U51" s="46">
        <f t="shared" si="2"/>
        <v>0</v>
      </c>
      <c r="V51" s="46">
        <f>V50*0.2</f>
        <v>0</v>
      </c>
    </row>
    <row r="52" spans="2:22" ht="16.5" thickBot="1" x14ac:dyDescent="0.3">
      <c r="B52" s="18"/>
      <c r="C52" s="13"/>
      <c r="D52" s="13"/>
      <c r="O52" s="13"/>
      <c r="P52" s="32" t="s">
        <v>92</v>
      </c>
      <c r="Q52" s="33">
        <f>Q50+Q51</f>
        <v>0</v>
      </c>
      <c r="R52" s="31">
        <f t="shared" ref="R52:U52" si="3">R50+R51</f>
        <v>0</v>
      </c>
      <c r="S52" s="56">
        <f t="shared" si="3"/>
        <v>0</v>
      </c>
      <c r="T52" s="56">
        <f t="shared" si="3"/>
        <v>0</v>
      </c>
      <c r="U52" s="56">
        <f t="shared" si="3"/>
        <v>0</v>
      </c>
      <c r="V52" s="56">
        <f>V50+V51</f>
        <v>0</v>
      </c>
    </row>
    <row r="53" spans="2:22" x14ac:dyDescent="0.25">
      <c r="R53" s="42"/>
      <c r="S53" s="42"/>
      <c r="T53" s="42"/>
      <c r="U53" s="42"/>
      <c r="V53" s="42"/>
    </row>
  </sheetData>
  <mergeCells count="13">
    <mergeCell ref="E47:N47"/>
    <mergeCell ref="E48:N48"/>
    <mergeCell ref="B2:Q2"/>
    <mergeCell ref="B3:Q3"/>
    <mergeCell ref="B5:Q5"/>
    <mergeCell ref="R4:V4"/>
    <mergeCell ref="R2:V2"/>
    <mergeCell ref="R3:V3"/>
    <mergeCell ref="R5:R6"/>
    <mergeCell ref="S5:S6"/>
    <mergeCell ref="T5:T6"/>
    <mergeCell ref="U5:U6"/>
    <mergeCell ref="V5:V6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6" fitToHeight="0" orientation="portrait" r:id="rId1"/>
  <headerFooter>
    <oddHeader>&amp;L&amp;G</oddHeader>
    <oddFooter>&amp;LAPIJ NPJL Signalétique&amp;CDQE&amp;R&amp;P/&amp;N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3bee4c5c-8f43-4f7f-9637-07f983ecca3d" ContentTypeId="0x0101007BD61AFCC8A643B8924AB3F7EE1826010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Project Document" ma:contentTypeID="0x0101007BD61AFCC8A643B8924AB3F7EE1826010200540B23680B3FAF4F9A7DA557BF2A9E73" ma:contentTypeVersion="45" ma:contentTypeDescription="Base content type for project documents" ma:contentTypeScope="" ma:versionID="f9e7d8ae87c8683e135ea0b15219879f">
  <xsd:schema xmlns:xsd="http://www.w3.org/2001/XMLSchema" xmlns:xs="http://www.w3.org/2001/XMLSchema" xmlns:p="http://schemas.microsoft.com/office/2006/metadata/properties" xmlns:ns1="http://schemas.microsoft.com/sharepoint/v3" xmlns:ns2="980b2c76-4eb4-4926-991a-bb246786b55e" xmlns:ns3="8043c280-e672-43f5-886c-af9cae53c7c4" targetNamespace="http://schemas.microsoft.com/office/2006/metadata/properties" ma:root="true" ma:fieldsID="9db3c532a70655d221ad5d2d32246f8c" ns1:_="" ns2:_="" ns3:_="">
    <xsd:import namespace="http://schemas.microsoft.com/sharepoint/v3"/>
    <xsd:import namespace="980b2c76-4eb4-4926-991a-bb246786b55e"/>
    <xsd:import namespace="8043c280-e672-43f5-886c-af9cae53c7c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TaxCatchAll" minOccurs="0"/>
                <xsd:element ref="ns2:TaxCatchAllLabel" minOccurs="0"/>
                <xsd:element ref="ns2:TaxKeywordTaxHTField" minOccurs="0"/>
                <xsd:element ref="ns1:AverageRating" minOccurs="0"/>
                <xsd:element ref="ns1:RatingCount" minOccurs="0"/>
                <xsd:element ref="ns1:RatedBy" minOccurs="0"/>
                <xsd:element ref="ns1:Ratings" minOccurs="0"/>
                <xsd:element ref="ns1:LikesCount" minOccurs="0"/>
                <xsd:element ref="ns1:LikedBy" minOccurs="0"/>
                <xsd:element ref="ns2:LastDateSharedToProjectMemory" minOccurs="0"/>
                <xsd:element ref="ns2:LastVersionSharedToProjectMemory" minOccurs="0"/>
                <xsd:element ref="ns2:MMSourceID" minOccurs="0"/>
                <xsd:element ref="ns3:DocumentDescription" minOccurs="0"/>
                <xsd:element ref="ns3:DocumentStatusCode" minOccurs="0"/>
                <xsd:element ref="ns3:DocumentRevisionCode" minOccurs="0"/>
                <xsd:element ref="ns3:MM_CheckApproveStatus" minOccurs="0"/>
                <xsd:element ref="ns3:MM_CheckApproveVersion" minOccurs="0"/>
                <xsd:element ref="ns2:DateReceived" minOccurs="0"/>
                <xsd:element ref="ns2:SentB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5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6" nillable="true" ma:displayName="Number of Ratings" ma:decimals="0" ma:description="Number of ratings submitted" ma:internalName="RatingCount" ma:readOnly="true">
      <xsd:simpleType>
        <xsd:restriction base="dms:Number"/>
      </xsd:simpleType>
    </xsd:element>
    <xsd:element name="RatedBy" ma:index="17" nillable="true" ma:displayName="Rated By" ma:description="Users rated the item." ma:hidden="true" ma:list="UserInfo" ma:internalName="Rat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atings" ma:index="18" nillable="true" ma:displayName="User ratings" ma:description="User ratings for the item" ma:hidden="true" ma:internalName="Ratings">
      <xsd:simpleType>
        <xsd:restriction base="dms:Note"/>
      </xsd:simpleType>
    </xsd:element>
    <xsd:element name="LikesCount" ma:index="19" nillable="true" ma:displayName="Number of Likes" ma:internalName="LikesCount">
      <xsd:simpleType>
        <xsd:restriction base="dms:Unknown"/>
      </xsd:simpleType>
    </xsd:element>
    <xsd:element name="LikedBy" ma:index="20" nillable="true" ma:displayName="Liked By" ma:hidden="true" ma:list="UserInfo" ma:internalName="Lik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0b2c76-4eb4-4926-991a-bb246786b55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1" nillable="true" ma:displayName="Taxonomy Catch All Column" ma:hidden="true" ma:list="{921ee956-4ed9-4469-8a32-a48a98a7070c}" ma:internalName="TaxCatchAll" ma:showField="CatchAllData" ma:web="6b7c1794-b8e8-41f2-977a-f05e25e074b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921ee956-4ed9-4469-8a32-a48a98a7070c}" ma:internalName="TaxCatchAllLabel" ma:readOnly="true" ma:showField="CatchAllDataLabel" ma:web="6b7c1794-b8e8-41f2-977a-f05e25e074b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3" nillable="true" ma:taxonomy="true" ma:internalName="TaxKeywordTaxHTField" ma:taxonomyFieldName="TaxKeyword" ma:displayName="Enterprise Keywords" ma:fieldId="{23f27201-bee3-471e-b2e7-b64fd8b7ca38}" ma:taxonomyMulti="true" ma:sspId="3bee4c5c-8f43-4f7f-9637-07f983ecca3d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astDateSharedToProjectMemory" ma:index="21" nillable="true" ma:displayName="Last Shared To Project Memory" ma:format="DateTime" ma:internalName="LastDateSharedToProjectMemory" ma:readOnly="false">
      <xsd:simpleType>
        <xsd:restriction base="dms:DateTime"/>
      </xsd:simpleType>
    </xsd:element>
    <xsd:element name="LastVersionSharedToProjectMemory" ma:index="22" nillable="true" ma:displayName="Last Version Shared To Project Memory" ma:internalName="LastVersionSharedToProjectMemory" ma:readOnly="false">
      <xsd:simpleType>
        <xsd:restriction base="dms:Text">
          <xsd:maxLength value="255"/>
        </xsd:restriction>
      </xsd:simpleType>
    </xsd:element>
    <xsd:element name="MMSourceID" ma:index="23" nillable="true" ma:displayName="MM Source ID" ma:description="Used for source searches" ma:internalName="MMSourceID" ma:readOnly="false">
      <xsd:simpleType>
        <xsd:restriction base="dms:Text">
          <xsd:maxLength value="255"/>
        </xsd:restriction>
      </xsd:simpleType>
    </xsd:element>
    <xsd:element name="DateReceived" ma:index="29" nillable="true" ma:displayName="Date Received" ma:internalName="DateReceived">
      <xsd:simpleType>
        <xsd:restriction base="dms:DateTime"/>
      </xsd:simpleType>
    </xsd:element>
    <xsd:element name="SentBy" ma:index="30" nillable="true" ma:displayName="Sent By" ma:internalName="SentBy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43c280-e672-43f5-886c-af9cae53c7c4" elementFormDefault="qualified">
    <xsd:import namespace="http://schemas.microsoft.com/office/2006/documentManagement/types"/>
    <xsd:import namespace="http://schemas.microsoft.com/office/infopath/2007/PartnerControls"/>
    <xsd:element name="DocumentDescription" ma:index="24" nillable="true" ma:displayName="Document Description" ma:internalName="DocumentDescription">
      <xsd:simpleType>
        <xsd:restriction base="dms:Note">
          <xsd:maxLength value="255"/>
        </xsd:restriction>
      </xsd:simpleType>
    </xsd:element>
    <xsd:element name="DocumentStatusCode" ma:index="25" nillable="true" ma:displayName="Status Code" ma:default="S0 - Work in Progress" ma:internalName="DocumentStatusCode">
      <xsd:simpleType>
        <xsd:restriction base="dms:Text">
          <xsd:maxLength value="255"/>
        </xsd:restriction>
      </xsd:simpleType>
    </xsd:element>
    <xsd:element name="DocumentRevisionCode" ma:index="26" nillable="true" ma:displayName="Revision" ma:default="P01.01" ma:internalName="DocumentRevisionCode">
      <xsd:simpleType>
        <xsd:restriction base="dms:Text">
          <xsd:maxLength value="255"/>
        </xsd:restriction>
      </xsd:simpleType>
    </xsd:element>
    <xsd:element name="MM_CheckApproveStatus" ma:index="27" nillable="true" ma:displayName="Check &amp; approve" ma:description="Document Action Check &amp; Approve status" ma:internalName="MM_CheckApproveStatus">
      <xsd:simpleType>
        <xsd:restriction base="dms:Text">
          <xsd:maxLength value="255"/>
        </xsd:restriction>
      </xsd:simpleType>
    </xsd:element>
    <xsd:element name="MM_CheckApproveVersion" ma:index="28" nillable="true" ma:displayName="Check &amp; approve version" ma:description="Document Action Check &amp; Approve version" ma:internalName="MM_CheckApproveVers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980b2c76-4eb4-4926-991a-bb246786b55e">
      <Terms xmlns="http://schemas.microsoft.com/office/infopath/2007/PartnerControls"/>
    </TaxKeywordTaxHTField>
    <DocumentRevisionCode xmlns="8043c280-e672-43f5-886c-af9cae53c7c4">P01.01</DocumentRevisionCode>
    <LikesCount xmlns="http://schemas.microsoft.com/sharepoint/v3" xsi:nil="true"/>
    <MMSourceID xmlns="980b2c76-4eb4-4926-991a-bb246786b55e" xsi:nil="true"/>
    <MM_CheckApproveVersion xmlns="8043c280-e672-43f5-886c-af9cae53c7c4" xsi:nil="true"/>
    <SentBy xmlns="980b2c76-4eb4-4926-991a-bb246786b55e" xsi:nil="true"/>
    <Ratings xmlns="http://schemas.microsoft.com/sharepoint/v3" xsi:nil="true"/>
    <LastDateSharedToProjectMemory xmlns="980b2c76-4eb4-4926-991a-bb246786b55e" xsi:nil="true"/>
    <LikedBy xmlns="http://schemas.microsoft.com/sharepoint/v3">
      <UserInfo>
        <DisplayName/>
        <AccountId xsi:nil="true"/>
        <AccountType/>
      </UserInfo>
    </LikedBy>
    <MM_CheckApproveStatus xmlns="8043c280-e672-43f5-886c-af9cae53c7c4" xsi:nil="true"/>
    <DateReceived xmlns="980b2c76-4eb4-4926-991a-bb246786b55e" xsi:nil="true"/>
    <DocumentDescription xmlns="8043c280-e672-43f5-886c-af9cae53c7c4" xsi:nil="true"/>
    <LastVersionSharedToProjectMemory xmlns="980b2c76-4eb4-4926-991a-bb246786b55e" xsi:nil="true"/>
    <TaxCatchAll xmlns="980b2c76-4eb4-4926-991a-bb246786b55e" xsi:nil="true"/>
    <RatedBy xmlns="http://schemas.microsoft.com/sharepoint/v3">
      <UserInfo>
        <DisplayName/>
        <AccountId xsi:nil="true"/>
        <AccountType/>
      </UserInfo>
    </RatedBy>
    <DocumentStatusCode xmlns="8043c280-e672-43f5-886c-af9cae53c7c4">S0 - Work in Progress</DocumentStatusCode>
    <_dlc_DocId xmlns="980b2c76-4eb4-4926-991a-bb246786b55e">409326-1115919556-13433</_dlc_DocId>
    <_dlc_DocIdUrl xmlns="980b2c76-4eb4-4926-991a-bb246786b55e">
      <Url>https://mottmac.sharepoint.com/teams/pj-d2859/_layouts/15/DocIdRedir.aspx?ID=409326-1115919556-13433</Url>
      <Description>409326-1115919556-13433</Description>
    </_dlc_DocIdUrl>
  </documentManagement>
</p:properties>
</file>

<file path=customXml/itemProps1.xml><?xml version="1.0" encoding="utf-8"?>
<ds:datastoreItem xmlns:ds="http://schemas.openxmlformats.org/officeDocument/2006/customXml" ds:itemID="{E42CCEF6-3D85-4298-A3C0-27A4A36284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EC80C1-7BDB-4A16-9867-8C59C84D525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0EA3AE0-8B5E-4312-B4D9-ADE2694B0234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66849C8E-33CC-42DE-82D1-5EF6F21076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80b2c76-4eb4-4926-991a-bb246786b55e"/>
    <ds:schemaRef ds:uri="8043c280-e672-43f5-886c-af9cae53c7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87FA9964-0EA9-4919-B17B-149FF5C4C4D3}">
  <ds:schemaRefs>
    <ds:schemaRef ds:uri="8043c280-e672-43f5-886c-af9cae53c7c4"/>
    <ds:schemaRef ds:uri="http://schemas.microsoft.com/office/2006/metadata/properties"/>
    <ds:schemaRef ds:uri="980b2c76-4eb4-4926-991a-bb246786b55e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sharepoint/v3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DUCHESNE Marie-Laurence</cp:lastModifiedBy>
  <cp:revision/>
  <cp:lastPrinted>2026-01-08T13:40:34Z</cp:lastPrinted>
  <dcterms:created xsi:type="dcterms:W3CDTF">2025-11-03T14:29:44Z</dcterms:created>
  <dcterms:modified xsi:type="dcterms:W3CDTF">2026-02-02T09:18:13Z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0x0101007BD61AFCC8A643B8924AB3F7EE1826010200540B23680B3FAF4F9A7DA557BF2A9E73</vt:lpwstr>
  </property>
  <property fmtid="{D5CDD505-2E9C-101B-9397-08002B2CF9AE}" pid="3" name="_dlc_DocIdItemGuid">
    <vt:lpwstr>150baf52-55bc-41b1-8198-15428221fd9d</vt:lpwstr>
  </property>
  <property fmtid="{D5CDD505-2E9C-101B-9397-08002B2CF9AE}" pid="4" name="MSIP_Label_f49efa9f-42fe-4312-9503-c89a219c0830_Enabled">
    <vt:lpwstr>true</vt:lpwstr>
  </property>
  <property fmtid="{D5CDD505-2E9C-101B-9397-08002B2CF9AE}" pid="5" name="MSIP_Label_f49efa9f-42fe-4312-9503-c89a219c0830_SetDate">
    <vt:lpwstr>2025-12-17T11:00:12Z</vt:lpwstr>
  </property>
  <property fmtid="{D5CDD505-2E9C-101B-9397-08002B2CF9AE}" pid="6" name="MSIP_Label_f49efa9f-42fe-4312-9503-c89a219c0830_Method">
    <vt:lpwstr>Standard</vt:lpwstr>
  </property>
  <property fmtid="{D5CDD505-2E9C-101B-9397-08002B2CF9AE}" pid="7" name="MSIP_Label_f49efa9f-42fe-4312-9503-c89a219c0830_Name">
    <vt:lpwstr>MM RESTRICTED</vt:lpwstr>
  </property>
  <property fmtid="{D5CDD505-2E9C-101B-9397-08002B2CF9AE}" pid="8" name="MSIP_Label_f49efa9f-42fe-4312-9503-c89a219c0830_SiteId">
    <vt:lpwstr>a2bed0c4-5957-4f73-b0c2-a811407590fb</vt:lpwstr>
  </property>
  <property fmtid="{D5CDD505-2E9C-101B-9397-08002B2CF9AE}" pid="9" name="MSIP_Label_f49efa9f-42fe-4312-9503-c89a219c0830_ActionId">
    <vt:lpwstr>9b3ac7a1-78af-4075-b67e-3fb252ddddd0</vt:lpwstr>
  </property>
  <property fmtid="{D5CDD505-2E9C-101B-9397-08002B2CF9AE}" pid="10" name="MSIP_Label_f49efa9f-42fe-4312-9503-c89a219c0830_ContentBits">
    <vt:lpwstr>2</vt:lpwstr>
  </property>
  <property fmtid="{D5CDD505-2E9C-101B-9397-08002B2CF9AE}" pid="11" name="MSIP_Label_f49efa9f-42fe-4312-9503-c89a219c0830_Tag">
    <vt:lpwstr>10, 3, 0, 2</vt:lpwstr>
  </property>
  <property fmtid="{D5CDD505-2E9C-101B-9397-08002B2CF9AE}" pid="12" name="TaxKeyword">
    <vt:lpwstr/>
  </property>
  <property fmtid="{D5CDD505-2E9C-101B-9397-08002B2CF9AE}" pid="13" name="MediaServiceImageTags">
    <vt:lpwstr/>
  </property>
  <property fmtid="{D5CDD505-2E9C-101B-9397-08002B2CF9AE}" pid="14" name="lcf76f155ced4ddcb4097134ff3c332f">
    <vt:lpwstr/>
  </property>
</Properties>
</file>