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omments1.xml" ContentType="application/vnd.openxmlformats-officedocument.spreadsheetml.comment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01-SAM-MARCHES-DOSSIERS\2025\47_2025PS_Restauration_Cracovie\01_DCE\06_V6\"/>
    </mc:Choice>
  </mc:AlternateContent>
  <bookViews>
    <workbookView xWindow="0" yWindow="0" windowWidth="23040" windowHeight="8490" firstSheet="1" activeTab="1"/>
  </bookViews>
  <sheets>
    <sheet name="Frais variables" sheetId="1" r:id="rId1"/>
    <sheet name="Catégories denrées" sheetId="2" r:id="rId2"/>
    <sheet name="Frais Fixes" sheetId="5" r:id="rId3"/>
    <sheet name="Détail frais personnel" sheetId="6" r:id="rId4"/>
    <sheet name="Investissement Projet" sheetId="3" r:id="rId5"/>
    <sheet name="DQE" sheetId="9" r:id="rId6"/>
    <sheet name="PSE" sheetId="10" r:id="rId7"/>
  </sheets>
  <definedNames>
    <definedName name="_xlnm.Print_Area" localSheetId="0">'Frais variables'!$A$1:$J$67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4" i="1" l="1"/>
  <c r="D83" i="1"/>
  <c r="D82" i="1"/>
  <c r="D81" i="1"/>
  <c r="D80" i="1"/>
  <c r="D79" i="1"/>
  <c r="D78" i="1"/>
  <c r="D77" i="1"/>
  <c r="D76" i="1"/>
  <c r="D75" i="1"/>
  <c r="J71" i="1"/>
  <c r="G71" i="1"/>
  <c r="D71" i="1"/>
  <c r="J67" i="1"/>
  <c r="J66" i="1"/>
  <c r="J65" i="1"/>
  <c r="J64" i="1"/>
  <c r="J63" i="1"/>
  <c r="J62" i="1"/>
  <c r="G67" i="1"/>
  <c r="G66" i="1"/>
  <c r="G65" i="1"/>
  <c r="G64" i="1"/>
  <c r="G63" i="1"/>
  <c r="G62" i="1"/>
  <c r="D67" i="1"/>
  <c r="D66" i="1"/>
  <c r="D65" i="1"/>
  <c r="D64" i="1"/>
  <c r="D63" i="1"/>
  <c r="D62" i="1"/>
  <c r="D58" i="1"/>
  <c r="G58" i="1"/>
  <c r="E54" i="1"/>
  <c r="J50" i="1"/>
  <c r="G50" i="1"/>
  <c r="D50" i="1"/>
  <c r="D46" i="1"/>
  <c r="J42" i="1"/>
  <c r="J41" i="1"/>
  <c r="G42" i="1"/>
  <c r="G41" i="1"/>
  <c r="D42" i="1"/>
  <c r="D41" i="1"/>
  <c r="J37" i="1"/>
  <c r="J36" i="1"/>
  <c r="J35" i="1"/>
  <c r="G37" i="1"/>
  <c r="G36" i="1"/>
  <c r="G35" i="1"/>
  <c r="D37" i="1"/>
  <c r="D36" i="1"/>
  <c r="D35" i="1"/>
  <c r="J31" i="1"/>
  <c r="J30" i="1"/>
  <c r="J29" i="1"/>
  <c r="G31" i="1"/>
  <c r="G30" i="1"/>
  <c r="G29" i="1"/>
  <c r="D31" i="1"/>
  <c r="D30" i="1"/>
  <c r="D29" i="1"/>
  <c r="J25" i="1"/>
  <c r="J24" i="1"/>
  <c r="J23" i="1"/>
  <c r="G25" i="1"/>
  <c r="G24" i="1"/>
  <c r="G23" i="1"/>
  <c r="D25" i="1"/>
  <c r="D24" i="1"/>
  <c r="D23" i="1"/>
  <c r="J19" i="1"/>
  <c r="J18" i="1"/>
  <c r="J17" i="1"/>
  <c r="J16" i="1"/>
  <c r="J15" i="1"/>
  <c r="G19" i="1"/>
  <c r="G18" i="1"/>
  <c r="G17" i="1"/>
  <c r="G16" i="1"/>
  <c r="G15" i="1"/>
  <c r="D19" i="1"/>
  <c r="D18" i="1"/>
  <c r="D17" i="1"/>
  <c r="D16" i="1"/>
  <c r="D15" i="1"/>
  <c r="J11" i="1"/>
  <c r="J10" i="1"/>
  <c r="J9" i="1"/>
  <c r="J8" i="1"/>
  <c r="J7" i="1"/>
  <c r="G11" i="1"/>
  <c r="G10" i="1"/>
  <c r="G9" i="1"/>
  <c r="G8" i="1"/>
  <c r="G7" i="1"/>
  <c r="D8" i="1"/>
  <c r="D9" i="1"/>
  <c r="D10" i="1"/>
  <c r="D11" i="1"/>
  <c r="D7" i="1"/>
  <c r="B26" i="9" l="1"/>
  <c r="H22" i="9"/>
  <c r="B22" i="9"/>
  <c r="E22" i="9"/>
  <c r="H21" i="9"/>
  <c r="E21" i="9"/>
  <c r="B21" i="9"/>
  <c r="B16" i="9"/>
  <c r="F18" i="9"/>
  <c r="I22" i="9"/>
  <c r="J22" i="9" s="1"/>
  <c r="F22" i="9"/>
  <c r="G22" i="9" s="1"/>
  <c r="C22" i="9"/>
  <c r="D22" i="9" s="1"/>
  <c r="I21" i="9"/>
  <c r="J21" i="9" s="1"/>
  <c r="F21" i="9"/>
  <c r="G21" i="9" s="1"/>
  <c r="C21" i="9"/>
  <c r="D21" i="9" s="1"/>
  <c r="H19" i="9"/>
  <c r="E19" i="9"/>
  <c r="B20" i="9"/>
  <c r="C17" i="9"/>
  <c r="F16" i="9"/>
  <c r="C16" i="9"/>
  <c r="I19" i="9"/>
  <c r="F19" i="9"/>
  <c r="C19" i="9"/>
  <c r="H18" i="9"/>
  <c r="E18" i="9"/>
  <c r="G18" i="9" s="1"/>
  <c r="B19" i="9"/>
  <c r="I18" i="9"/>
  <c r="C18" i="9"/>
  <c r="B18" i="9"/>
  <c r="D18" i="9" s="1"/>
  <c r="C20" i="9"/>
  <c r="H17" i="9"/>
  <c r="E17" i="9"/>
  <c r="I17" i="9"/>
  <c r="F17" i="9"/>
  <c r="I16" i="9"/>
  <c r="B17" i="9"/>
  <c r="D17" i="9" s="1"/>
  <c r="G19" i="9"/>
  <c r="D19" i="9"/>
  <c r="H16" i="9"/>
  <c r="E16" i="9"/>
  <c r="D20" i="9"/>
  <c r="B73" i="3"/>
  <c r="B61" i="3"/>
  <c r="B49" i="3"/>
  <c r="B51" i="3" s="1"/>
  <c r="B37" i="3"/>
  <c r="B39" i="3" s="1"/>
  <c r="B25" i="3"/>
  <c r="B27" i="3" s="1"/>
  <c r="B13" i="3"/>
  <c r="B15" i="3" s="1"/>
  <c r="B80" i="3" l="1"/>
  <c r="B82" i="3" s="1"/>
  <c r="J17" i="9"/>
  <c r="J18" i="9"/>
  <c r="J19" i="9"/>
  <c r="G17" i="9"/>
  <c r="D16" i="9"/>
  <c r="G16" i="9"/>
  <c r="J16" i="9"/>
  <c r="B25" i="9" l="1"/>
  <c r="B27" i="9" s="1"/>
</calcChain>
</file>

<file path=xl/comments1.xml><?xml version="1.0" encoding="utf-8"?>
<comments xmlns="http://schemas.openxmlformats.org/spreadsheetml/2006/main">
  <authors>
    <author>tc={98BC0A41-23FB-4C12-B235-1A4BBA9931D1}</author>
    <author>tc={5C092FCF-25E0-43BC-AB4A-90B6D9D584A7}</author>
  </authors>
  <commentList>
    <comment ref="C21" authorId="0" shapeId="0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Actuellement 2000 boissons /an</t>
        </r>
      </text>
    </comment>
    <comment ref="C22" authorId="1" shapeId="0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Actuellement 20 à 30 pain/mois</t>
        </r>
      </text>
    </comment>
  </commentList>
</comments>
</file>

<file path=xl/sharedStrings.xml><?xml version="1.0" encoding="utf-8"?>
<sst xmlns="http://schemas.openxmlformats.org/spreadsheetml/2006/main" count="507" uniqueCount="157">
  <si>
    <r>
      <t xml:space="preserve">Prestations de restauration d’entreprise de la Caisse Primaire d’Assurance Maladie de la Gironde
</t>
    </r>
    <r>
      <rPr>
        <sz val="12"/>
        <rFont val="Calibri"/>
        <family val="2"/>
        <scheme val="minor"/>
      </rPr>
      <t xml:space="preserve">Marché n°47_2025PS
</t>
    </r>
    <r>
      <rPr>
        <i/>
        <sz val="12"/>
        <rFont val="Calibri"/>
        <family val="2"/>
        <scheme val="minor"/>
      </rPr>
      <t>Annexe n°2 à l'AE : BPU/DQE</t>
    </r>
  </si>
  <si>
    <r>
      <t xml:space="preserve">Consigne : </t>
    </r>
    <r>
      <rPr>
        <b/>
        <sz val="11"/>
        <color rgb="FF000000"/>
        <rFont val="Calibri"/>
      </rPr>
      <t xml:space="preserve">Cette feuille correspond à l’offre initial et de base du titulaire. 
</t>
    </r>
    <r>
      <rPr>
        <b/>
        <sz val="11"/>
        <color rgb="FFFF0000"/>
        <rFont val="Calibri"/>
      </rPr>
      <t xml:space="preserve">&gt; </t>
    </r>
    <r>
      <rPr>
        <sz val="11"/>
        <color rgb="FF000000"/>
        <rFont val="Calibri"/>
      </rPr>
      <t xml:space="preserve">Le soumissionnaire doit </t>
    </r>
    <r>
      <rPr>
        <b/>
        <u/>
        <sz val="11"/>
        <color rgb="FF000000"/>
        <rFont val="Calibri"/>
      </rPr>
      <t xml:space="preserve">impérativement remplir chaque ligne et chaque colonne 
</t>
    </r>
    <r>
      <rPr>
        <b/>
        <sz val="11"/>
        <color rgb="FFFF0000"/>
        <rFont val="Calibri"/>
      </rPr>
      <t xml:space="preserve">&gt; Le soumissionnaire doit impérativement remplir le détail des couts pour chaque catégories de denrées (prix moyen)
</t>
    </r>
    <r>
      <rPr>
        <b/>
        <sz val="11"/>
        <color rgb="FF000000"/>
        <rFont val="Calibri"/>
      </rPr>
      <t xml:space="preserve">
Chaque colonne doit être remplie par le soumissionnaire et sera prise en compte lors de l'analyse des offres.</t>
    </r>
  </si>
  <si>
    <t>Cout denrées selon catégories (prix unitaire)</t>
  </si>
  <si>
    <t>ENTREES</t>
  </si>
  <si>
    <t>Catégorie 1</t>
  </si>
  <si>
    <t>Catégorie 2</t>
  </si>
  <si>
    <t>Catégorie 3</t>
  </si>
  <si>
    <t>Cout denrée HT</t>
  </si>
  <si>
    <t>Taux TVA</t>
  </si>
  <si>
    <t>Total TTC</t>
  </si>
  <si>
    <t>Entrées dressées en contenant individuel</t>
  </si>
  <si>
    <t>Entrées salad bar</t>
  </si>
  <si>
    <t>Entrées frigo connecté</t>
  </si>
  <si>
    <t>Entrées snacking</t>
  </si>
  <si>
    <t>Autres propositions</t>
  </si>
  <si>
    <t>PLAT PRINCIPAL</t>
  </si>
  <si>
    <t>Plat principal + accompagnement self ou grill</t>
  </si>
  <si>
    <t>Salade repas ou poke bowl</t>
  </si>
  <si>
    <t>Plat complet frigo connecté</t>
  </si>
  <si>
    <t>Plat complet snacking</t>
  </si>
  <si>
    <t>PRODUIT LAITIER</t>
  </si>
  <si>
    <t>Laitage ou fromage dressé individuel au self</t>
  </si>
  <si>
    <t>Fromage ou laitage frigo connecté</t>
  </si>
  <si>
    <t>DESSERT</t>
  </si>
  <si>
    <t>Dessert ou fruit individuel au self</t>
  </si>
  <si>
    <t>Dessert ou fruit frigo connecté</t>
  </si>
  <si>
    <t>BOISSONS</t>
  </si>
  <si>
    <t>Boisson au self</t>
  </si>
  <si>
    <t>Boisson frigo connecté</t>
  </si>
  <si>
    <t>PAIN</t>
  </si>
  <si>
    <t>Pain au self</t>
  </si>
  <si>
    <t>Formule</t>
  </si>
  <si>
    <t>Formule "Prix Malin"</t>
  </si>
  <si>
    <t>Formule entrée + plat/accompagnement + fromage ou dessert</t>
  </si>
  <si>
    <t>REPAS EXCEPTIONNEL</t>
  </si>
  <si>
    <t>Classique</t>
  </si>
  <si>
    <t>Moyenne Gamme</t>
  </si>
  <si>
    <t>Rapide / Snacking</t>
  </si>
  <si>
    <t>Buffet Salle Hybride</t>
  </si>
  <si>
    <t>Prestige</t>
  </si>
  <si>
    <t>Service en plus HT</t>
  </si>
  <si>
    <t>Service à l'assiette Salle Hybride</t>
  </si>
  <si>
    <t>PAUSE CAFE</t>
  </si>
  <si>
    <t>Matin</t>
  </si>
  <si>
    <t>Après midi</t>
  </si>
  <si>
    <t>Pour réunions ou formations (prix par personne)</t>
  </si>
  <si>
    <t>PETIT DEJEUNER EN SALLE DE RESTAURANT</t>
  </si>
  <si>
    <t>Boissons froides</t>
  </si>
  <si>
    <t>Boissons chaudes</t>
  </si>
  <si>
    <t>Produits céréaliers</t>
  </si>
  <si>
    <t>Produits lactés</t>
  </si>
  <si>
    <t>Produits fruités</t>
  </si>
  <si>
    <t>Produits salés</t>
  </si>
  <si>
    <t>MACHINES A CAFE (Salle de restauration)</t>
  </si>
  <si>
    <t>Boissons chaudes (au gobelet ou à la tasse)</t>
  </si>
  <si>
    <t>Produit proposé</t>
  </si>
  <si>
    <r>
      <t xml:space="preserve">Prestations de restauration d’entreprise de la Caisse Primaire d’Assurance Maladie de la Gironde
</t>
    </r>
    <r>
      <rPr>
        <sz val="12"/>
        <rFont val="Calibri"/>
        <family val="2"/>
        <scheme val="minor"/>
      </rPr>
      <t xml:space="preserve">Marché n°47_2025PS
</t>
    </r>
    <r>
      <rPr>
        <i/>
        <sz val="12"/>
        <rFont val="Calibri"/>
        <family val="2"/>
        <scheme val="minor"/>
      </rPr>
      <t>Annexe n°2 à l'AE : BPU/DQE</t>
    </r>
  </si>
  <si>
    <r>
      <t xml:space="preserve">Consignes : 
</t>
    </r>
    <r>
      <rPr>
        <b/>
        <sz val="11"/>
        <rFont val="Calibri"/>
        <family val="2"/>
        <scheme val="minor"/>
      </rPr>
      <t xml:space="preserve">Se référer à l'article 5.4.3 du CCTP
Préciser les exemples par catégorie (vous pouvez ajouter autant de lignes que nécessaire)
</t>
    </r>
  </si>
  <si>
    <t xml:space="preserve">ENTREES </t>
  </si>
  <si>
    <t>DESSERTS</t>
  </si>
  <si>
    <t>Boissons au self</t>
  </si>
  <si>
    <t>Boissons frigo connecté</t>
  </si>
  <si>
    <t>Formule 1 (préciser catégories possibles)</t>
  </si>
  <si>
    <t>Formule Self entrée + plat/accompagnement + fromage ou dessert</t>
  </si>
  <si>
    <t xml:space="preserve">Classique </t>
  </si>
  <si>
    <t>Moyenne gamme</t>
  </si>
  <si>
    <t>Rapide</t>
  </si>
  <si>
    <t>Salle hybride : Buffet</t>
  </si>
  <si>
    <t>Tisanerie</t>
  </si>
  <si>
    <t>PETIT DEJEUNER</t>
  </si>
  <si>
    <t>MACHINES A CAFE</t>
  </si>
  <si>
    <r>
      <t>Consigne</t>
    </r>
    <r>
      <rPr>
        <b/>
        <sz val="11"/>
        <rFont val="Calibri"/>
        <family val="2"/>
      </rPr>
      <t xml:space="preserve"> : Cette feuille correspond à l’offre initial et de base du titulaire. </t>
    </r>
    <r>
      <rPr>
        <b/>
        <sz val="11"/>
        <color rgb="FFFF0000"/>
        <rFont val="Calibri"/>
        <family val="2"/>
      </rPr>
      <t xml:space="preserve">
</t>
    </r>
    <r>
      <rPr>
        <b/>
        <sz val="11"/>
        <rFont val="Calibri"/>
        <family val="2"/>
      </rPr>
      <t xml:space="preserve">&gt; Le soumissionnaire doit </t>
    </r>
    <r>
      <rPr>
        <b/>
        <u/>
        <sz val="11"/>
        <rFont val="Calibri"/>
        <family val="2"/>
      </rPr>
      <t xml:space="preserve">impérativement remplir chaque ligne et chaque colonne </t>
    </r>
    <r>
      <rPr>
        <b/>
        <sz val="11"/>
        <color rgb="FFFF0000"/>
        <rFont val="Calibri"/>
        <family val="2"/>
      </rPr>
      <t xml:space="preserve">
&gt; Le soumissionnaire doit impérativement remplir le détail des frais fixes afin de préciser les couts
</t>
    </r>
    <r>
      <rPr>
        <b/>
        <sz val="11"/>
        <rFont val="Calibri"/>
        <family val="2"/>
      </rPr>
      <t xml:space="preserve">
Chaque colonne doit être remplie par le soumissionnaire et sera prise en compte lors de l'analyse des offres.</t>
    </r>
  </si>
  <si>
    <t>TRANCHE 1 : 250 à 350 repas / jour en moyenne</t>
  </si>
  <si>
    <t>Montant annuel HT</t>
  </si>
  <si>
    <t>Taux de TVA</t>
  </si>
  <si>
    <t>Montant annuel TTC</t>
  </si>
  <si>
    <t>FRAIS DE PERSONNEL (à détailler dans onglet "détail frais personnel)</t>
  </si>
  <si>
    <t>Chef gérant</t>
  </si>
  <si>
    <t>Cuisiniers</t>
  </si>
  <si>
    <t>Employé de restauration, plonge, service, nettoyage…</t>
  </si>
  <si>
    <t>Autres (à préciser)</t>
  </si>
  <si>
    <t>Total frais de personnel annuel € HT</t>
  </si>
  <si>
    <t>FRAIS GENERAUX</t>
  </si>
  <si>
    <t>Tenue professionnelle (blanchissage) + Chaussures de sécurité + médecine du travail</t>
  </si>
  <si>
    <t>Produits d'entretien et lessiviels</t>
  </si>
  <si>
    <t>Consommables (EPI jetable, Sacs poubelles, consommables caisses, serviettes ouatoses, …)</t>
  </si>
  <si>
    <t>Téléphone / fax ligne internet (abonnement et consommation)</t>
  </si>
  <si>
    <t xml:space="preserve">Fourniture de bureau + ordinateur </t>
  </si>
  <si>
    <t>Analyse bactériologique/audits hygiène</t>
  </si>
  <si>
    <t>Enquête de satisfaction</t>
  </si>
  <si>
    <t>Animations / Décoration / Signalétique</t>
  </si>
  <si>
    <t xml:space="preserve">Système d'encaissement </t>
  </si>
  <si>
    <t>Véhicule et logistique</t>
  </si>
  <si>
    <t xml:space="preserve">Nettoyage spécifiques </t>
  </si>
  <si>
    <t xml:space="preserve">Acquisition et Renouvellement petits matériels (couverts, vaisselles, chariots…) </t>
  </si>
  <si>
    <t>Gestion, tri, évacuation et valorisation de l'ensemble des déchets dont les déchets organiques</t>
  </si>
  <si>
    <t>Machines à café</t>
  </si>
  <si>
    <t>Logiciel ou système de gestion</t>
  </si>
  <si>
    <t>Maintenance préventive et curative</t>
  </si>
  <si>
    <t>Provisions et/ou amortissements  (à préciser dans onglet investissement projet)</t>
  </si>
  <si>
    <t>Autres frais (préciser)</t>
  </si>
  <si>
    <t>Total frais d'exploitation annuel €HT</t>
  </si>
  <si>
    <t>Total frais généraux  €HT</t>
  </si>
  <si>
    <t>FRAIS DE GESTION / GROUPE (services experts du prestataire) et marge</t>
  </si>
  <si>
    <t>Total frais de gestion et marge annuel €HT</t>
  </si>
  <si>
    <t>Total frais gestion et marge  €HT</t>
  </si>
  <si>
    <t>TOTAL FRAIS FIXE ANNUEL</t>
  </si>
  <si>
    <t>TRANCHE 2 : 350 à 450 repas / jour en moyenne</t>
  </si>
  <si>
    <t>TRANCHE 3 : 450 à 550 repas / jour en moyenne</t>
  </si>
  <si>
    <r>
      <t xml:space="preserve">
Consigne : </t>
    </r>
    <r>
      <rPr>
        <b/>
        <sz val="11"/>
        <color rgb="FF000000"/>
        <rFont val="Calibri"/>
      </rPr>
      <t xml:space="preserve">Cette feuille correspond à l’offre initial et de base du titulaire. 
</t>
    </r>
    <r>
      <rPr>
        <b/>
        <sz val="11"/>
        <color rgb="FFFF0000"/>
        <rFont val="Calibri"/>
      </rPr>
      <t xml:space="preserve">&gt; </t>
    </r>
    <r>
      <rPr>
        <sz val="11"/>
        <color rgb="FF000000"/>
        <rFont val="Calibri"/>
      </rPr>
      <t xml:space="preserve">Le soumissionnaire doit </t>
    </r>
    <r>
      <rPr>
        <b/>
        <u/>
        <sz val="11"/>
        <color rgb="FF000000"/>
        <rFont val="Calibri"/>
      </rPr>
      <t xml:space="preserve">impérativement remplir chaque ligne et chaque colonne 
</t>
    </r>
    <r>
      <rPr>
        <b/>
        <sz val="11"/>
        <color rgb="FFFF0000"/>
        <rFont val="Calibri"/>
      </rPr>
      <t xml:space="preserve">&gt; Le soumissionnaire doit impérativement remplir le détail des frais de personnel afin de préciser les coûts
</t>
    </r>
    <r>
      <rPr>
        <b/>
        <sz val="11"/>
        <color rgb="FF000000"/>
        <rFont val="Calibri"/>
      </rPr>
      <t xml:space="preserve">
Chaque colonne doit être remplie par le soumissionnaire et sera prise en compte lors de l'analyse des offres.</t>
    </r>
  </si>
  <si>
    <t>Qualification</t>
  </si>
  <si>
    <t>Zone d'affectation (Preparation froide, …)</t>
  </si>
  <si>
    <t>Type de poste (Encadrement, Cuisine, Service, Encaissement, Laverie, Logistique, …)</t>
  </si>
  <si>
    <t>Période d'affectation si besoin de le préciser (Scolaire - Vacances - WE - Soir - …)</t>
  </si>
  <si>
    <t>Horaires jour</t>
  </si>
  <si>
    <t>Base salaire brut annuel</t>
  </si>
  <si>
    <t xml:space="preserve"> 13ème mois</t>
  </si>
  <si>
    <t>Nbre jours CP/RTT annuel</t>
  </si>
  <si>
    <t>Taux de remplacement CP/RTT</t>
  </si>
  <si>
    <t>Coût rempl. CP/RTT annuel</t>
  </si>
  <si>
    <t>Repas nature annuel</t>
  </si>
  <si>
    <t>Charges sociales</t>
  </si>
  <si>
    <t>Total Frais de personnel annuels chargé HT</t>
  </si>
  <si>
    <t>RAJOUT TRANCHE 2 : 350 à 450 repas / jour en moyenne</t>
  </si>
  <si>
    <t>RAJOUT TRANCHE 3 : 450 à 550 repas / jour en moyenne</t>
  </si>
  <si>
    <t>Total frais de personnel annuel à reporter dans Détail Frais Fixes</t>
  </si>
  <si>
    <t>Nombre Equivalent temps plein T1</t>
  </si>
  <si>
    <t>Nombre Equivalent temps plein T2</t>
  </si>
  <si>
    <t>Nombre Equivalent temps plein T3</t>
  </si>
  <si>
    <t>DETAIL DU MATERIEL FOURNIS PAR LE PRESTATAIRE ET REPORTE DANS L'ONGLET FRAIS FIXES (Provisions et/ou amortissements )</t>
  </si>
  <si>
    <t>Zone 1  - A décrire</t>
  </si>
  <si>
    <t>Désignation</t>
  </si>
  <si>
    <t>Montant total en € HT</t>
  </si>
  <si>
    <t>Total Euros hors taxes</t>
  </si>
  <si>
    <t>Durée amortissement</t>
  </si>
  <si>
    <t>Impact annuel</t>
  </si>
  <si>
    <t>Zone 2  - A décrire</t>
  </si>
  <si>
    <t>Exemple</t>
  </si>
  <si>
    <t>Zone 3  - A décrire</t>
  </si>
  <si>
    <t>Zone 4  - A décrire</t>
  </si>
  <si>
    <t>Zone 5  - A décrire</t>
  </si>
  <si>
    <t>TOTAL INVESTISSEMENT</t>
  </si>
  <si>
    <t>Durée amortissement (années)</t>
  </si>
  <si>
    <t xml:space="preserve">Impact annuel total à reporter dans Détail Frais Exploitation </t>
  </si>
  <si>
    <t>Prestations de restauration d’entreprise de la Caisse Primaire d’Assurance Maladie de la Gironde</t>
  </si>
  <si>
    <t>Marché n°47_2025PS</t>
  </si>
  <si>
    <r>
      <rPr>
        <b/>
        <i/>
        <sz val="11"/>
        <color rgb="FF000000"/>
        <rFont val="Calibri"/>
      </rPr>
      <t xml:space="preserve">Annexe n°2 à l'AE : BPU/DQE
</t>
    </r>
    <r>
      <rPr>
        <b/>
        <sz val="11"/>
        <color rgb="FFFF0000"/>
        <rFont val="Calibri"/>
      </rPr>
      <t xml:space="preserve">
Consigne : </t>
    </r>
    <r>
      <rPr>
        <b/>
        <sz val="11"/>
        <color rgb="FF000000"/>
        <rFont val="Calibri"/>
      </rPr>
      <t xml:space="preserve">Cette feuille reprend les propositions tarifaires du BPU
</t>
    </r>
    <r>
      <rPr>
        <b/>
        <sz val="11"/>
        <color rgb="FFFF0000"/>
        <rFont val="Calibri"/>
      </rPr>
      <t xml:space="preserve">&gt; </t>
    </r>
    <r>
      <rPr>
        <sz val="11"/>
        <color rgb="FF000000"/>
        <rFont val="Calibri"/>
      </rPr>
      <t xml:space="preserve">Le soumissionnaire ne doit rien noter dans cet onglet
</t>
    </r>
    <r>
      <rPr>
        <b/>
        <sz val="11"/>
        <color rgb="FFFF0000"/>
        <rFont val="Calibri"/>
      </rPr>
      <t xml:space="preserve">&gt; Ce DQE est un estimatif et n'a pas de valeur contractuel
</t>
    </r>
  </si>
  <si>
    <t>Quantité : 400 pers X 190 jours de travail X Taux prise actuel siège par catégorie</t>
  </si>
  <si>
    <t>Prix Moyen TTC</t>
  </si>
  <si>
    <t>Quantité Estimée</t>
  </si>
  <si>
    <t>FORMULE</t>
  </si>
  <si>
    <t>BOISSON</t>
  </si>
  <si>
    <t>Estimatif denrées</t>
  </si>
  <si>
    <t>Estimatif frais fixes T2</t>
  </si>
  <si>
    <t>Estimatif annuel</t>
  </si>
  <si>
    <t xml:space="preserve">
</t>
  </si>
  <si>
    <t>MACHINES A CAFE (Tisanerie et points cafés)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</si>
</sst>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40C]_-;\-* #,##0.00\ [$€-40C]_-;_-* &quot;-&quot;??\ [$€-40C]_-;_-@_-"/>
    <numFmt numFmtId="165" formatCode="_-* #,##0.00\ _€_-;\-* #,##0.00\ _€_-;_-* &quot;-&quot;??\ _€_-;_-@_-"/>
    <numFmt numFmtId="166" formatCode="_-* #,##0.00\ [$€-1]_-;\-* #,##0.00\ [$€-1]_-;_-* &quot;-&quot;??\ [$€-1]_-"/>
    <numFmt numFmtId="167" formatCode="_-* #,##0.00\ [$€]_-;\-* #,##0.00\ [$€]_-;_-* &quot;-&quot;??\ [$€]_-;_-@_-"/>
    <numFmt numFmtId="168" formatCode="_-* #,##0.00\ &quot;F&quot;_-;\-* #,##0.00\ &quot;F&quot;_-;_-* &quot;-&quot;??\ &quot;F&quot;_-;_-@_-"/>
    <numFmt numFmtId="169" formatCode="_-* #,##0.00\ _F_-;\-* #,##0.00\ _F_-;_-* &quot;-&quot;??\ _F_-;_-@_-"/>
    <numFmt numFmtId="170" formatCode="_([$€]* #,##0.00_);_([$€]* \(#,##0.00\);_([$€]* &quot;-&quot;??_);_(@_)"/>
    <numFmt numFmtId="171" formatCode="_-* #,##0\ &quot;€&quot;_-;\-* #,##0\ &quot;€&quot;_-;_-* &quot;-&quot;??\ &quot;€&quot;_-;_-@_-"/>
    <numFmt numFmtId="172" formatCode="_-* #,##0.00\ [$€-803]_-;\-* #,##0.00\ [$€-803]_-;_-* &quot;-&quot;??\ [$€-803]_-;_-@_-"/>
    <numFmt numFmtId="173" formatCode="#,##0.00\ &quot;€&quot;"/>
  </numFmts>
  <fonts count="5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Tms Rmn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color indexed="18"/>
      <name val="Arial"/>
      <family val="2"/>
    </font>
    <font>
      <b/>
      <sz val="8"/>
      <color indexed="18"/>
      <name val="Arial"/>
      <family val="2"/>
    </font>
    <font>
      <sz val="10"/>
      <color indexed="8"/>
      <name val="Arial"/>
      <family val="2"/>
    </font>
    <font>
      <sz val="12"/>
      <color theme="1"/>
      <name val="Agency FB"/>
      <family val="2"/>
    </font>
    <font>
      <sz val="10"/>
      <name val="Tahoma"/>
      <family val="2"/>
    </font>
    <font>
      <b/>
      <sz val="8"/>
      <color rgb="FFFF0000"/>
      <name val="Arial"/>
      <family val="2"/>
    </font>
    <font>
      <b/>
      <sz val="14"/>
      <name val="Calibri"/>
      <family val="2"/>
      <scheme val="minor"/>
    </font>
    <font>
      <b/>
      <sz val="11"/>
      <color rgb="FFFF0000"/>
      <name val="Calibri"/>
    </font>
    <font>
      <b/>
      <sz val="11"/>
      <color rgb="FF000000"/>
      <name val="Calibri"/>
    </font>
    <font>
      <sz val="11"/>
      <color rgb="FF000000"/>
      <name val="Calibri"/>
    </font>
    <font>
      <b/>
      <u/>
      <sz val="11"/>
      <color rgb="FF000000"/>
      <name val="Calibri"/>
    </font>
    <font>
      <sz val="11"/>
      <color rgb="FF242424"/>
      <name val="Aptos Narrow"/>
      <charset val="1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b/>
      <sz val="11"/>
      <color rgb="FFFF0000"/>
      <name val="Calibri"/>
      <family val="2"/>
    </font>
    <font>
      <b/>
      <sz val="11"/>
      <name val="Calibri"/>
      <family val="2"/>
    </font>
    <font>
      <b/>
      <u/>
      <sz val="11"/>
      <name val="Calibri"/>
      <family val="2"/>
    </font>
    <font>
      <b/>
      <i/>
      <sz val="11"/>
      <color rgb="FF000000"/>
      <name val="Calibri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FF"/>
        <bgColor indexed="64"/>
      </patternFill>
    </fill>
  </fills>
  <borders count="9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rgb="FF000000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74">
    <xf numFmtId="0" fontId="0" fillId="0" borderId="0"/>
    <xf numFmtId="0" fontId="14" fillId="0" borderId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7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21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22" borderId="24" applyNumberFormat="0" applyAlignment="0" applyProtection="0"/>
    <xf numFmtId="0" fontId="23" fillId="0" borderId="25" applyNumberFormat="0" applyFill="0" applyAlignment="0" applyProtection="0"/>
    <xf numFmtId="0" fontId="15" fillId="23" borderId="26" applyNumberFormat="0" applyFont="0" applyAlignment="0" applyProtection="0"/>
    <xf numFmtId="0" fontId="11" fillId="3" borderId="15" applyNumberFormat="0" applyFont="0" applyAlignment="0" applyProtection="0"/>
    <xf numFmtId="0" fontId="24" fillId="9" borderId="24" applyNumberFormat="0" applyAlignment="0" applyProtection="0"/>
    <xf numFmtId="44" fontId="18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25" fillId="5" borderId="0" applyNumberFormat="0" applyBorder="0" applyAlignment="0" applyProtection="0"/>
    <xf numFmtId="165" fontId="15" fillId="0" borderId="0" applyFont="0" applyFill="0" applyBorder="0" applyAlignment="0" applyProtection="0"/>
    <xf numFmtId="165" fontId="42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26" fillId="24" borderId="0" applyNumberFormat="0" applyBorder="0" applyAlignment="0" applyProtection="0"/>
    <xf numFmtId="0" fontId="15" fillId="0" borderId="0"/>
    <xf numFmtId="0" fontId="11" fillId="0" borderId="0"/>
    <xf numFmtId="0" fontId="42" fillId="0" borderId="0"/>
    <xf numFmtId="0" fontId="27" fillId="6" borderId="0" applyNumberFormat="0" applyBorder="0" applyAlignment="0" applyProtection="0"/>
    <xf numFmtId="0" fontId="28" fillId="22" borderId="27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28" applyNumberFormat="0" applyFill="0" applyAlignment="0" applyProtection="0"/>
    <xf numFmtId="0" fontId="32" fillId="0" borderId="29" applyNumberFormat="0" applyFill="0" applyAlignment="0" applyProtection="0"/>
    <xf numFmtId="0" fontId="33" fillId="0" borderId="30" applyNumberFormat="0" applyFill="0" applyAlignment="0" applyProtection="0"/>
    <xf numFmtId="0" fontId="33" fillId="0" borderId="0" applyNumberFormat="0" applyFill="0" applyBorder="0" applyAlignment="0" applyProtection="0"/>
    <xf numFmtId="0" fontId="34" fillId="0" borderId="31" applyNumberFormat="0" applyFill="0" applyAlignment="0" applyProtection="0"/>
    <xf numFmtId="0" fontId="35" fillId="25" borderId="32" applyNumberFormat="0" applyAlignment="0" applyProtection="0"/>
    <xf numFmtId="0" fontId="15" fillId="0" borderId="0"/>
    <xf numFmtId="0" fontId="15" fillId="0" borderId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70" fontId="41" fillId="0" borderId="0" applyFont="0" applyFill="0" applyBorder="0" applyAlignment="0" applyProtection="0"/>
    <xf numFmtId="169" fontId="15" fillId="0" borderId="0" applyFont="0" applyFill="0" applyBorder="0" applyAlignment="0" applyProtection="0"/>
    <xf numFmtId="169" fontId="15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7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21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22" borderId="24" applyNumberFormat="0" applyAlignment="0" applyProtection="0"/>
    <xf numFmtId="0" fontId="23" fillId="0" borderId="25" applyNumberFormat="0" applyFill="0" applyAlignment="0" applyProtection="0"/>
    <xf numFmtId="0" fontId="15" fillId="23" borderId="26" applyNumberFormat="0" applyFont="0" applyAlignment="0" applyProtection="0"/>
    <xf numFmtId="0" fontId="11" fillId="3" borderId="15" applyNumberFormat="0" applyFont="0" applyAlignment="0" applyProtection="0"/>
    <xf numFmtId="0" fontId="24" fillId="9" borderId="24" applyNumberFormat="0" applyAlignment="0" applyProtection="0"/>
    <xf numFmtId="44" fontId="18" fillId="0" borderId="0" applyFont="0" applyFill="0" applyBorder="0" applyAlignment="0" applyProtection="0"/>
    <xf numFmtId="0" fontId="25" fillId="5" borderId="0" applyNumberFormat="0" applyBorder="0" applyAlignment="0" applyProtection="0"/>
    <xf numFmtId="165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26" fillId="24" borderId="0" applyNumberFormat="0" applyBorder="0" applyAlignment="0" applyProtection="0"/>
    <xf numFmtId="0" fontId="15" fillId="0" borderId="0"/>
    <xf numFmtId="0" fontId="11" fillId="0" borderId="0"/>
    <xf numFmtId="0" fontId="27" fillId="6" borderId="0" applyNumberFormat="0" applyBorder="0" applyAlignment="0" applyProtection="0"/>
    <xf numFmtId="0" fontId="28" fillId="22" borderId="27" applyNumberFormat="0" applyAlignment="0" applyProtection="0"/>
    <xf numFmtId="0" fontId="29" fillId="0" borderId="0" applyNumberFormat="0" applyFill="0" applyBorder="0" applyAlignment="0" applyProtection="0"/>
    <xf numFmtId="0" fontId="31" fillId="0" borderId="28" applyNumberFormat="0" applyFill="0" applyAlignment="0" applyProtection="0"/>
    <xf numFmtId="0" fontId="32" fillId="0" borderId="29" applyNumberFormat="0" applyFill="0" applyAlignment="0" applyProtection="0"/>
    <xf numFmtId="0" fontId="33" fillId="0" borderId="30" applyNumberFormat="0" applyFill="0" applyAlignment="0" applyProtection="0"/>
    <xf numFmtId="0" fontId="33" fillId="0" borderId="0" applyNumberFormat="0" applyFill="0" applyBorder="0" applyAlignment="0" applyProtection="0"/>
    <xf numFmtId="0" fontId="34" fillId="0" borderId="31" applyNumberFormat="0" applyFill="0" applyAlignment="0" applyProtection="0"/>
    <xf numFmtId="0" fontId="35" fillId="25" borderId="32" applyNumberFormat="0" applyAlignment="0" applyProtection="0"/>
    <xf numFmtId="166" fontId="15" fillId="0" borderId="0" applyFont="0" applyFill="0" applyBorder="0" applyAlignment="0" applyProtection="0"/>
    <xf numFmtId="16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43" fontId="43" fillId="0" borderId="0" applyFont="0" applyFill="0" applyBorder="0" applyAlignment="0" applyProtection="0"/>
    <xf numFmtId="168" fontId="15" fillId="0" borderId="0" applyFont="0" applyFill="0" applyBorder="0" applyAlignment="0" applyProtection="0"/>
    <xf numFmtId="44" fontId="43" fillId="0" borderId="0" applyFont="0" applyFill="0" applyBorder="0" applyAlignment="0" applyProtection="0"/>
    <xf numFmtId="0" fontId="11" fillId="0" borderId="0"/>
    <xf numFmtId="0" fontId="43" fillId="0" borderId="0"/>
    <xf numFmtId="0" fontId="15" fillId="0" borderId="0"/>
    <xf numFmtId="9" fontId="43" fillId="0" borderId="0" applyFont="0" applyFill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7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21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22" borderId="24" applyNumberFormat="0" applyAlignment="0" applyProtection="0"/>
    <xf numFmtId="0" fontId="23" fillId="0" borderId="25" applyNumberFormat="0" applyFill="0" applyAlignment="0" applyProtection="0"/>
    <xf numFmtId="0" fontId="15" fillId="23" borderId="26" applyNumberFormat="0" applyFont="0" applyAlignment="0" applyProtection="0"/>
    <xf numFmtId="0" fontId="24" fillId="9" borderId="24" applyNumberFormat="0" applyAlignment="0" applyProtection="0"/>
    <xf numFmtId="44" fontId="18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25" fillId="5" borderId="0" applyNumberFormat="0" applyBorder="0" applyAlignment="0" applyProtection="0"/>
    <xf numFmtId="165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26" fillId="24" borderId="0" applyNumberFormat="0" applyBorder="0" applyAlignment="0" applyProtection="0"/>
    <xf numFmtId="0" fontId="15" fillId="0" borderId="0"/>
    <xf numFmtId="0" fontId="11" fillId="0" borderId="0"/>
    <xf numFmtId="0" fontId="27" fillId="6" borderId="0" applyNumberFormat="0" applyBorder="0" applyAlignment="0" applyProtection="0"/>
    <xf numFmtId="0" fontId="28" fillId="22" borderId="27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28" applyNumberFormat="0" applyFill="0" applyAlignment="0" applyProtection="0"/>
    <xf numFmtId="0" fontId="32" fillId="0" borderId="29" applyNumberFormat="0" applyFill="0" applyAlignment="0" applyProtection="0"/>
    <xf numFmtId="0" fontId="33" fillId="0" borderId="30" applyNumberFormat="0" applyFill="0" applyAlignment="0" applyProtection="0"/>
    <xf numFmtId="0" fontId="33" fillId="0" borderId="0" applyNumberFormat="0" applyFill="0" applyBorder="0" applyAlignment="0" applyProtection="0"/>
    <xf numFmtId="0" fontId="34" fillId="0" borderId="31" applyNumberFormat="0" applyFill="0" applyAlignment="0" applyProtection="0"/>
    <xf numFmtId="0" fontId="35" fillId="25" borderId="32" applyNumberFormat="0" applyAlignment="0" applyProtection="0"/>
    <xf numFmtId="44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227">
    <xf numFmtId="0" fontId="0" fillId="0" borderId="0" xfId="0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0" fillId="2" borderId="0" xfId="0" applyFill="1"/>
    <xf numFmtId="0" fontId="9" fillId="2" borderId="2" xfId="0" applyFont="1" applyFill="1" applyBorder="1" applyAlignment="1">
      <alignment horizontal="left" vertical="center"/>
    </xf>
    <xf numFmtId="0" fontId="10" fillId="2" borderId="0" xfId="0" applyFont="1" applyFill="1" applyAlignment="1">
      <alignment vertical="center"/>
    </xf>
    <xf numFmtId="164" fontId="10" fillId="2" borderId="0" xfId="0" applyNumberFormat="1" applyFont="1" applyFill="1" applyAlignment="1">
      <alignment vertical="center"/>
    </xf>
    <xf numFmtId="0" fontId="0" fillId="2" borderId="2" xfId="0" applyFill="1" applyBorder="1"/>
    <xf numFmtId="0" fontId="9" fillId="2" borderId="2" xfId="0" applyFont="1" applyFill="1" applyBorder="1" applyAlignment="1">
      <alignment vertical="center"/>
    </xf>
    <xf numFmtId="164" fontId="9" fillId="2" borderId="2" xfId="0" applyNumberFormat="1" applyFont="1" applyFill="1" applyBorder="1" applyAlignment="1">
      <alignment horizontal="left" vertical="center"/>
    </xf>
    <xf numFmtId="164" fontId="10" fillId="2" borderId="2" xfId="0" applyNumberFormat="1" applyFont="1" applyFill="1" applyBorder="1" applyAlignment="1">
      <alignment vertical="center"/>
    </xf>
    <xf numFmtId="0" fontId="0" fillId="2" borderId="0" xfId="0" applyFill="1" applyAlignment="1">
      <alignment vertical="center" wrapText="1"/>
    </xf>
    <xf numFmtId="164" fontId="9" fillId="2" borderId="0" xfId="0" applyNumberFormat="1" applyFont="1" applyFill="1" applyAlignment="1">
      <alignment horizontal="left" vertical="center"/>
    </xf>
    <xf numFmtId="0" fontId="9" fillId="2" borderId="0" xfId="0" applyFont="1" applyFill="1" applyAlignment="1">
      <alignment horizontal="left" vertical="center"/>
    </xf>
    <xf numFmtId="0" fontId="7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0" fillId="0" borderId="2" xfId="0" applyBorder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3" fillId="2" borderId="2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vertical="center" wrapText="1"/>
    </xf>
    <xf numFmtId="0" fontId="9" fillId="2" borderId="2" xfId="0" applyFont="1" applyFill="1" applyBorder="1"/>
    <xf numFmtId="0" fontId="36" fillId="26" borderId="6" xfId="39" applyFont="1" applyFill="1" applyBorder="1" applyAlignment="1">
      <alignment wrapText="1"/>
    </xf>
    <xf numFmtId="0" fontId="5" fillId="0" borderId="23" xfId="0" applyFont="1" applyBorder="1"/>
    <xf numFmtId="0" fontId="39" fillId="0" borderId="9" xfId="39" applyFont="1" applyBorder="1" applyAlignment="1">
      <alignment vertical="center"/>
    </xf>
    <xf numFmtId="172" fontId="5" fillId="0" borderId="50" xfId="0" applyNumberFormat="1" applyFont="1" applyBorder="1"/>
    <xf numFmtId="2" fontId="38" fillId="26" borderId="33" xfId="35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167" fontId="17" fillId="0" borderId="48" xfId="33" applyNumberFormat="1" applyFont="1" applyFill="1" applyBorder="1" applyAlignment="1">
      <alignment horizontal="center" vertical="center"/>
    </xf>
    <xf numFmtId="0" fontId="39" fillId="0" borderId="34" xfId="39" applyFont="1" applyBorder="1" applyAlignment="1">
      <alignment horizontal="center" vertical="center"/>
    </xf>
    <xf numFmtId="0" fontId="9" fillId="2" borderId="0" xfId="0" applyFont="1" applyFill="1" applyAlignment="1">
      <alignment vertical="center" wrapText="1"/>
    </xf>
    <xf numFmtId="167" fontId="17" fillId="0" borderId="52" xfId="33" applyNumberFormat="1" applyFont="1" applyFill="1" applyBorder="1" applyAlignment="1">
      <alignment horizontal="center" vertical="center"/>
    </xf>
    <xf numFmtId="0" fontId="5" fillId="0" borderId="22" xfId="0" applyFont="1" applyBorder="1"/>
    <xf numFmtId="0" fontId="4" fillId="0" borderId="21" xfId="0" applyFont="1" applyBorder="1"/>
    <xf numFmtId="0" fontId="39" fillId="26" borderId="14" xfId="39" applyFont="1" applyFill="1" applyBorder="1" applyAlignment="1">
      <alignment horizontal="left" vertical="center"/>
    </xf>
    <xf numFmtId="0" fontId="1" fillId="2" borderId="2" xfId="0" applyFont="1" applyFill="1" applyBorder="1" applyAlignment="1">
      <alignment wrapText="1"/>
    </xf>
    <xf numFmtId="0" fontId="4" fillId="0" borderId="51" xfId="0" applyFont="1" applyBorder="1"/>
    <xf numFmtId="0" fontId="44" fillId="26" borderId="34" xfId="39" applyFont="1" applyFill="1" applyBorder="1" applyAlignment="1">
      <alignment horizontal="left" vertical="center"/>
    </xf>
    <xf numFmtId="0" fontId="0" fillId="0" borderId="7" xfId="0" applyBorder="1"/>
    <xf numFmtId="1" fontId="17" fillId="27" borderId="35" xfId="35" applyNumberFormat="1" applyFont="1" applyFill="1" applyBorder="1" applyAlignment="1">
      <alignment horizontal="center" vertical="center" wrapText="1"/>
    </xf>
    <xf numFmtId="0" fontId="5" fillId="0" borderId="36" xfId="0" applyFont="1" applyBorder="1"/>
    <xf numFmtId="0" fontId="17" fillId="29" borderId="6" xfId="39" applyFont="1" applyFill="1" applyBorder="1"/>
    <xf numFmtId="0" fontId="17" fillId="29" borderId="22" xfId="39" applyFont="1" applyFill="1" applyBorder="1"/>
    <xf numFmtId="0" fontId="15" fillId="0" borderId="0" xfId="39"/>
    <xf numFmtId="1" fontId="39" fillId="0" borderId="0" xfId="35" applyNumberFormat="1" applyFont="1" applyBorder="1" applyAlignment="1">
      <alignment horizontal="center" vertical="center"/>
    </xf>
    <xf numFmtId="2" fontId="38" fillId="26" borderId="37" xfId="39" applyNumberFormat="1" applyFont="1" applyFill="1" applyBorder="1" applyAlignment="1">
      <alignment horizontal="center" vertical="center" wrapText="1"/>
    </xf>
    <xf numFmtId="2" fontId="38" fillId="26" borderId="13" xfId="39" applyNumberFormat="1" applyFont="1" applyFill="1" applyBorder="1" applyAlignment="1">
      <alignment horizontal="center" vertical="center" wrapText="1"/>
    </xf>
    <xf numFmtId="1" fontId="38" fillId="26" borderId="34" xfId="35" applyNumberFormat="1" applyFont="1" applyFill="1" applyBorder="1" applyAlignment="1">
      <alignment horizontal="center" vertical="center"/>
    </xf>
    <xf numFmtId="1" fontId="38" fillId="26" borderId="6" xfId="35" applyNumberFormat="1" applyFont="1" applyFill="1" applyBorder="1" applyAlignment="1">
      <alignment horizontal="center" vertical="center"/>
    </xf>
    <xf numFmtId="1" fontId="40" fillId="26" borderId="6" xfId="35" applyNumberFormat="1" applyFont="1" applyFill="1" applyBorder="1" applyAlignment="1">
      <alignment horizontal="center" vertical="center"/>
    </xf>
    <xf numFmtId="0" fontId="16" fillId="0" borderId="38" xfId="39" applyFont="1" applyBorder="1" applyAlignment="1" applyProtection="1">
      <alignment vertical="center"/>
      <protection locked="0"/>
    </xf>
    <xf numFmtId="3" fontId="16" fillId="0" borderId="39" xfId="35" applyNumberFormat="1" applyFont="1" applyFill="1" applyBorder="1" applyAlignment="1" applyProtection="1">
      <alignment horizontal="center" vertical="center"/>
      <protection locked="0"/>
    </xf>
    <xf numFmtId="1" fontId="16" fillId="0" borderId="39" xfId="35" applyNumberFormat="1" applyFont="1" applyFill="1" applyBorder="1" applyAlignment="1" applyProtection="1">
      <alignment horizontal="center" vertical="center"/>
      <protection locked="0"/>
    </xf>
    <xf numFmtId="9" fontId="16" fillId="0" borderId="39" xfId="35" applyNumberFormat="1" applyFont="1" applyFill="1" applyBorder="1" applyAlignment="1" applyProtection="1">
      <alignment horizontal="center" vertical="center"/>
      <protection locked="0"/>
    </xf>
    <xf numFmtId="0" fontId="16" fillId="0" borderId="41" xfId="39" applyFont="1" applyBorder="1" applyAlignment="1" applyProtection="1">
      <alignment vertical="center"/>
      <protection locked="0"/>
    </xf>
    <xf numFmtId="3" fontId="16" fillId="0" borderId="42" xfId="35" applyNumberFormat="1" applyFont="1" applyFill="1" applyBorder="1" applyAlignment="1" applyProtection="1">
      <alignment horizontal="center" vertical="center"/>
      <protection locked="0"/>
    </xf>
    <xf numFmtId="1" fontId="16" fillId="0" borderId="42" xfId="35" applyNumberFormat="1" applyFont="1" applyFill="1" applyBorder="1" applyAlignment="1" applyProtection="1">
      <alignment horizontal="center" vertical="center"/>
      <protection locked="0"/>
    </xf>
    <xf numFmtId="9" fontId="16" fillId="0" borderId="42" xfId="35" applyNumberFormat="1" applyFont="1" applyFill="1" applyBorder="1" applyAlignment="1" applyProtection="1">
      <alignment horizontal="center" vertical="center"/>
      <protection locked="0"/>
    </xf>
    <xf numFmtId="0" fontId="16" fillId="0" borderId="46" xfId="39" applyFont="1" applyBorder="1" applyAlignment="1" applyProtection="1">
      <alignment vertical="center"/>
      <protection locked="0"/>
    </xf>
    <xf numFmtId="0" fontId="16" fillId="0" borderId="47" xfId="39" applyFont="1" applyBorder="1" applyAlignment="1" applyProtection="1">
      <alignment vertical="center"/>
      <protection locked="0"/>
    </xf>
    <xf numFmtId="0" fontId="39" fillId="26" borderId="7" xfId="39" applyFont="1" applyFill="1" applyBorder="1" applyAlignment="1">
      <alignment horizontal="left" vertical="center"/>
    </xf>
    <xf numFmtId="44" fontId="16" fillId="0" borderId="40" xfId="95" applyFont="1" applyFill="1" applyBorder="1" applyAlignment="1">
      <alignment horizontal="center" vertical="center"/>
    </xf>
    <xf numFmtId="44" fontId="40" fillId="26" borderId="34" xfId="95" applyFont="1" applyFill="1" applyBorder="1" applyAlignment="1">
      <alignment horizontal="center" vertical="center"/>
    </xf>
    <xf numFmtId="43" fontId="16" fillId="0" borderId="39" xfId="169" applyFont="1" applyFill="1" applyBorder="1" applyAlignment="1" applyProtection="1">
      <alignment horizontal="center" vertical="center"/>
      <protection locked="0"/>
    </xf>
    <xf numFmtId="43" fontId="16" fillId="0" borderId="42" xfId="169" applyFont="1" applyFill="1" applyBorder="1" applyAlignment="1" applyProtection="1">
      <alignment horizontal="center" vertical="center"/>
      <protection locked="0"/>
    </xf>
    <xf numFmtId="0" fontId="13" fillId="2" borderId="0" xfId="0" applyFont="1" applyFill="1" applyAlignment="1">
      <alignment vertical="center" wrapText="1"/>
    </xf>
    <xf numFmtId="0" fontId="41" fillId="0" borderId="0" xfId="39" applyFont="1"/>
    <xf numFmtId="167" fontId="17" fillId="0" borderId="43" xfId="33" applyNumberFormat="1" applyFont="1" applyFill="1" applyBorder="1" applyAlignment="1">
      <alignment horizontal="center" vertical="center"/>
    </xf>
    <xf numFmtId="167" fontId="17" fillId="0" borderId="45" xfId="33" applyNumberFormat="1" applyFont="1" applyFill="1" applyBorder="1" applyAlignment="1">
      <alignment horizontal="center" vertical="center"/>
    </xf>
    <xf numFmtId="0" fontId="15" fillId="0" borderId="38" xfId="39" applyBorder="1" applyAlignment="1" applyProtection="1">
      <alignment vertical="center"/>
      <protection locked="0"/>
    </xf>
    <xf numFmtId="0" fontId="15" fillId="0" borderId="41" xfId="39" applyBorder="1" applyAlignment="1" applyProtection="1">
      <alignment vertical="center"/>
      <protection locked="0"/>
    </xf>
    <xf numFmtId="0" fontId="15" fillId="0" borderId="44" xfId="39" applyBorder="1" applyAlignment="1" applyProtection="1">
      <alignment vertical="center"/>
      <protection locked="0"/>
    </xf>
    <xf numFmtId="0" fontId="17" fillId="27" borderId="9" xfId="39" applyFont="1" applyFill="1" applyBorder="1" applyAlignment="1">
      <alignment horizontal="center" vertical="center"/>
    </xf>
    <xf numFmtId="1" fontId="17" fillId="27" borderId="8" xfId="35" applyNumberFormat="1" applyFont="1" applyFill="1" applyBorder="1" applyAlignment="1">
      <alignment horizontal="center" vertical="center" wrapText="1"/>
    </xf>
    <xf numFmtId="0" fontId="15" fillId="0" borderId="1" xfId="39" applyBorder="1" applyAlignment="1">
      <alignment vertical="center"/>
    </xf>
    <xf numFmtId="167" fontId="17" fillId="0" borderId="3" xfId="33" applyNumberFormat="1" applyFont="1" applyFill="1" applyBorder="1" applyAlignment="1">
      <alignment horizontal="center" vertical="center"/>
    </xf>
    <xf numFmtId="0" fontId="17" fillId="0" borderId="4" xfId="39" applyFont="1" applyBorder="1" applyAlignment="1">
      <alignment vertical="center"/>
    </xf>
    <xf numFmtId="0" fontId="17" fillId="27" borderId="49" xfId="39" applyFont="1" applyFill="1" applyBorder="1" applyAlignment="1">
      <alignment vertical="center"/>
    </xf>
    <xf numFmtId="167" fontId="17" fillId="27" borderId="35" xfId="33" applyNumberFormat="1" applyFont="1" applyFill="1" applyBorder="1" applyAlignment="1">
      <alignment horizontal="center" vertical="center"/>
    </xf>
    <xf numFmtId="171" fontId="17" fillId="0" borderId="5" xfId="95" applyNumberFormat="1" applyFont="1" applyFill="1" applyBorder="1"/>
    <xf numFmtId="0" fontId="13" fillId="2" borderId="18" xfId="0" applyFont="1" applyFill="1" applyBorder="1" applyAlignment="1">
      <alignment vertical="center" wrapText="1"/>
    </xf>
    <xf numFmtId="0" fontId="13" fillId="2" borderId="53" xfId="0" applyFont="1" applyFill="1" applyBorder="1" applyAlignment="1">
      <alignment horizontal="center" vertical="center" wrapText="1"/>
    </xf>
    <xf numFmtId="0" fontId="13" fillId="2" borderId="53" xfId="0" applyFont="1" applyFill="1" applyBorder="1" applyAlignment="1">
      <alignment vertical="center" wrapText="1"/>
    </xf>
    <xf numFmtId="0" fontId="0" fillId="0" borderId="53" xfId="0" applyBorder="1"/>
    <xf numFmtId="0" fontId="1" fillId="0" borderId="53" xfId="0" applyFont="1" applyBorder="1" applyAlignment="1">
      <alignment horizontal="center" wrapText="1"/>
    </xf>
    <xf numFmtId="0" fontId="9" fillId="2" borderId="0" xfId="0" applyFont="1" applyFill="1"/>
    <xf numFmtId="0" fontId="0" fillId="0" borderId="0" xfId="0" applyAlignment="1">
      <alignment horizontal="center" vertical="center"/>
    </xf>
    <xf numFmtId="0" fontId="0" fillId="0" borderId="56" xfId="0" applyBorder="1"/>
    <xf numFmtId="0" fontId="17" fillId="29" borderId="57" xfId="39" applyFont="1" applyFill="1" applyBorder="1"/>
    <xf numFmtId="0" fontId="17" fillId="29" borderId="58" xfId="39" applyFont="1" applyFill="1" applyBorder="1"/>
    <xf numFmtId="0" fontId="36" fillId="26" borderId="57" xfId="39" applyFont="1" applyFill="1" applyBorder="1" applyAlignment="1">
      <alignment wrapText="1"/>
    </xf>
    <xf numFmtId="0" fontId="36" fillId="29" borderId="56" xfId="39" applyFont="1" applyFill="1" applyBorder="1" applyAlignment="1">
      <alignment wrapText="1"/>
    </xf>
    <xf numFmtId="0" fontId="2" fillId="0" borderId="0" xfId="0" applyFont="1" applyAlignment="1">
      <alignment vertical="center" wrapText="1"/>
    </xf>
    <xf numFmtId="0" fontId="0" fillId="0" borderId="11" xfId="0" applyBorder="1"/>
    <xf numFmtId="0" fontId="17" fillId="29" borderId="2" xfId="39" applyFont="1" applyFill="1" applyBorder="1"/>
    <xf numFmtId="0" fontId="36" fillId="26" borderId="61" xfId="39" applyFont="1" applyFill="1" applyBorder="1" applyAlignment="1">
      <alignment wrapText="1"/>
    </xf>
    <xf numFmtId="0" fontId="36" fillId="26" borderId="62" xfId="39" applyFont="1" applyFill="1" applyBorder="1" applyAlignment="1">
      <alignment wrapText="1"/>
    </xf>
    <xf numFmtId="0" fontId="36" fillId="29" borderId="2" xfId="39" applyFont="1" applyFill="1" applyBorder="1" applyAlignment="1">
      <alignment wrapText="1"/>
    </xf>
    <xf numFmtId="0" fontId="4" fillId="0" borderId="61" xfId="0" applyFont="1" applyBorder="1"/>
    <xf numFmtId="0" fontId="0" fillId="0" borderId="14" xfId="0" applyBorder="1"/>
    <xf numFmtId="0" fontId="0" fillId="0" borderId="63" xfId="0" applyBorder="1"/>
    <xf numFmtId="0" fontId="0" fillId="0" borderId="35" xfId="0" applyBorder="1"/>
    <xf numFmtId="0" fontId="0" fillId="0" borderId="12" xfId="0" applyBorder="1"/>
    <xf numFmtId="0" fontId="0" fillId="0" borderId="59" xfId="0" applyBorder="1"/>
    <xf numFmtId="0" fontId="17" fillId="29" borderId="3" xfId="39" applyFont="1" applyFill="1" applyBorder="1"/>
    <xf numFmtId="0" fontId="37" fillId="0" borderId="12" xfId="39" applyFont="1" applyBorder="1" applyAlignment="1">
      <alignment wrapText="1"/>
    </xf>
    <xf numFmtId="0" fontId="37" fillId="2" borderId="12" xfId="39" applyFont="1" applyFill="1" applyBorder="1" applyAlignment="1">
      <alignment wrapText="1"/>
    </xf>
    <xf numFmtId="0" fontId="37" fillId="30" borderId="12" xfId="39" applyFont="1" applyFill="1" applyBorder="1" applyAlignment="1" applyProtection="1">
      <alignment wrapText="1"/>
      <protection locked="0"/>
    </xf>
    <xf numFmtId="0" fontId="36" fillId="0" borderId="64" xfId="39" applyFont="1" applyBorder="1" applyAlignment="1">
      <alignment wrapText="1"/>
    </xf>
    <xf numFmtId="0" fontId="17" fillId="29" borderId="1" xfId="39" applyFont="1" applyFill="1" applyBorder="1"/>
    <xf numFmtId="0" fontId="16" fillId="0" borderId="12" xfId="39" applyFont="1" applyBorder="1" applyAlignment="1">
      <alignment wrapText="1"/>
    </xf>
    <xf numFmtId="0" fontId="16" fillId="2" borderId="12" xfId="39" applyFont="1" applyFill="1" applyBorder="1" applyAlignment="1">
      <alignment wrapText="1"/>
    </xf>
    <xf numFmtId="0" fontId="16" fillId="30" borderId="12" xfId="39" applyFont="1" applyFill="1" applyBorder="1" applyAlignment="1" applyProtection="1">
      <alignment wrapText="1"/>
      <protection locked="0"/>
    </xf>
    <xf numFmtId="0" fontId="37" fillId="27" borderId="64" xfId="39" applyFont="1" applyFill="1" applyBorder="1" applyAlignment="1">
      <alignment wrapText="1"/>
    </xf>
    <xf numFmtId="0" fontId="36" fillId="26" borderId="33" xfId="39" applyFont="1" applyFill="1" applyBorder="1" applyAlignment="1">
      <alignment wrapText="1"/>
    </xf>
    <xf numFmtId="0" fontId="36" fillId="29" borderId="1" xfId="39" applyFont="1" applyFill="1" applyBorder="1" applyAlignment="1">
      <alignment wrapText="1"/>
    </xf>
    <xf numFmtId="0" fontId="36" fillId="26" borderId="34" xfId="39" applyFont="1" applyFill="1" applyBorder="1" applyAlignment="1">
      <alignment wrapText="1"/>
    </xf>
    <xf numFmtId="0" fontId="17" fillId="28" borderId="34" xfId="39" applyFont="1" applyFill="1" applyBorder="1"/>
    <xf numFmtId="0" fontId="17" fillId="28" borderId="57" xfId="39" applyFont="1" applyFill="1" applyBorder="1"/>
    <xf numFmtId="0" fontId="17" fillId="29" borderId="34" xfId="39" applyFont="1" applyFill="1" applyBorder="1"/>
    <xf numFmtId="0" fontId="17" fillId="29" borderId="12" xfId="39" applyFont="1" applyFill="1" applyBorder="1"/>
    <xf numFmtId="0" fontId="17" fillId="29" borderId="65" xfId="39" applyFont="1" applyFill="1" applyBorder="1"/>
    <xf numFmtId="0" fontId="36" fillId="29" borderId="12" xfId="39" applyFont="1" applyFill="1" applyBorder="1" applyAlignment="1">
      <alignment wrapText="1"/>
    </xf>
    <xf numFmtId="0" fontId="36" fillId="29" borderId="0" xfId="39" applyFont="1" applyFill="1" applyAlignment="1">
      <alignment wrapText="1"/>
    </xf>
    <xf numFmtId="0" fontId="4" fillId="2" borderId="55" xfId="0" applyFont="1" applyFill="1" applyBorder="1"/>
    <xf numFmtId="2" fontId="38" fillId="2" borderId="0" xfId="39" applyNumberFormat="1" applyFont="1" applyFill="1" applyAlignment="1">
      <alignment horizontal="center" vertical="center" wrapText="1"/>
    </xf>
    <xf numFmtId="2" fontId="38" fillId="2" borderId="59" xfId="39" applyNumberFormat="1" applyFont="1" applyFill="1" applyBorder="1" applyAlignment="1">
      <alignment horizontal="center" vertical="center" wrapText="1"/>
    </xf>
    <xf numFmtId="0" fontId="16" fillId="0" borderId="66" xfId="39" applyFont="1" applyBorder="1" applyAlignment="1" applyProtection="1">
      <alignment vertical="center"/>
      <protection locked="0"/>
    </xf>
    <xf numFmtId="0" fontId="16" fillId="0" borderId="67" xfId="39" applyFont="1" applyBorder="1" applyAlignment="1" applyProtection="1">
      <alignment vertical="center"/>
      <protection locked="0"/>
    </xf>
    <xf numFmtId="43" fontId="16" fillId="0" borderId="68" xfId="169" applyFont="1" applyFill="1" applyBorder="1" applyAlignment="1" applyProtection="1">
      <alignment horizontal="center" vertical="center"/>
      <protection locked="0"/>
    </xf>
    <xf numFmtId="3" fontId="16" fillId="0" borderId="68" xfId="35" applyNumberFormat="1" applyFont="1" applyFill="1" applyBorder="1" applyAlignment="1" applyProtection="1">
      <alignment horizontal="center" vertical="center"/>
      <protection locked="0"/>
    </xf>
    <xf numFmtId="1" fontId="16" fillId="0" borderId="68" xfId="35" applyNumberFormat="1" applyFont="1" applyFill="1" applyBorder="1" applyAlignment="1" applyProtection="1">
      <alignment horizontal="center" vertical="center"/>
      <protection locked="0"/>
    </xf>
    <xf numFmtId="9" fontId="16" fillId="0" borderId="68" xfId="35" applyNumberFormat="1" applyFont="1" applyFill="1" applyBorder="1" applyAlignment="1" applyProtection="1">
      <alignment horizontal="center" vertical="center"/>
      <protection locked="0"/>
    </xf>
    <xf numFmtId="44" fontId="16" fillId="0" borderId="69" xfId="95" applyFont="1" applyFill="1" applyBorder="1" applyAlignment="1">
      <alignment horizontal="center" vertical="center"/>
    </xf>
    <xf numFmtId="0" fontId="16" fillId="0" borderId="44" xfId="39" applyFont="1" applyBorder="1" applyAlignment="1" applyProtection="1">
      <alignment vertical="center"/>
      <protection locked="0"/>
    </xf>
    <xf numFmtId="0" fontId="16" fillId="0" borderId="70" xfId="39" applyFont="1" applyBorder="1" applyAlignment="1" applyProtection="1">
      <alignment vertical="center"/>
      <protection locked="0"/>
    </xf>
    <xf numFmtId="43" fontId="16" fillId="0" borderId="71" xfId="169" applyFont="1" applyFill="1" applyBorder="1" applyAlignment="1" applyProtection="1">
      <alignment horizontal="center" vertical="center"/>
      <protection locked="0"/>
    </xf>
    <xf numFmtId="3" fontId="16" fillId="0" borderId="71" xfId="35" applyNumberFormat="1" applyFont="1" applyFill="1" applyBorder="1" applyAlignment="1" applyProtection="1">
      <alignment horizontal="center" vertical="center"/>
      <protection locked="0"/>
    </xf>
    <xf numFmtId="1" fontId="16" fillId="0" borderId="71" xfId="35" applyNumberFormat="1" applyFont="1" applyFill="1" applyBorder="1" applyAlignment="1" applyProtection="1">
      <alignment horizontal="center" vertical="center"/>
      <protection locked="0"/>
    </xf>
    <xf numFmtId="9" fontId="16" fillId="0" borderId="71" xfId="35" applyNumberFormat="1" applyFont="1" applyFill="1" applyBorder="1" applyAlignment="1" applyProtection="1">
      <alignment horizontal="center" vertical="center"/>
      <protection locked="0"/>
    </xf>
    <xf numFmtId="44" fontId="16" fillId="0" borderId="72" xfId="95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right" vertical="center" wrapText="1"/>
    </xf>
    <xf numFmtId="0" fontId="13" fillId="2" borderId="2" xfId="0" applyFont="1" applyFill="1" applyBorder="1"/>
    <xf numFmtId="0" fontId="0" fillId="31" borderId="2" xfId="0" applyFill="1" applyBorder="1"/>
    <xf numFmtId="10" fontId="13" fillId="2" borderId="2" xfId="0" applyNumberFormat="1" applyFont="1" applyFill="1" applyBorder="1" applyAlignment="1">
      <alignment vertical="center" wrapText="1"/>
    </xf>
    <xf numFmtId="0" fontId="1" fillId="0" borderId="0" xfId="0" applyFont="1"/>
    <xf numFmtId="0" fontId="4" fillId="0" borderId="0" xfId="0" applyFont="1"/>
    <xf numFmtId="0" fontId="13" fillId="2" borderId="11" xfId="0" applyFont="1" applyFill="1" applyBorder="1" applyAlignment="1">
      <alignment vertical="center" wrapText="1"/>
    </xf>
    <xf numFmtId="0" fontId="13" fillId="2" borderId="20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vertical="center"/>
    </xf>
    <xf numFmtId="164" fontId="13" fillId="2" borderId="2" xfId="0" applyNumberFormat="1" applyFont="1" applyFill="1" applyBorder="1" applyAlignment="1">
      <alignment horizontal="left" vertical="center"/>
    </xf>
    <xf numFmtId="0" fontId="13" fillId="2" borderId="2" xfId="0" applyFont="1" applyFill="1" applyBorder="1" applyAlignment="1">
      <alignment horizontal="left" vertical="center"/>
    </xf>
    <xf numFmtId="173" fontId="13" fillId="2" borderId="2" xfId="0" applyNumberFormat="1" applyFont="1" applyFill="1" applyBorder="1" applyAlignment="1">
      <alignment vertical="center" wrapText="1"/>
    </xf>
    <xf numFmtId="0" fontId="1" fillId="0" borderId="20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51" fillId="0" borderId="0" xfId="0" applyFont="1" applyAlignment="1">
      <alignment vertical="center" wrapText="1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18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16" xfId="0" applyFont="1" applyFill="1" applyBorder="1" applyAlignment="1">
      <alignment horizontal="center" vertical="center" wrapText="1"/>
    </xf>
    <xf numFmtId="0" fontId="13" fillId="2" borderId="20" xfId="0" applyFont="1" applyFill="1" applyBorder="1" applyAlignment="1">
      <alignment horizontal="center" vertical="center" wrapText="1"/>
    </xf>
    <xf numFmtId="0" fontId="45" fillId="0" borderId="61" xfId="0" applyFont="1" applyBorder="1" applyAlignment="1">
      <alignment horizontal="left" vertical="center" wrapText="1" indent="37"/>
    </xf>
    <xf numFmtId="0" fontId="45" fillId="0" borderId="14" xfId="0" applyFont="1" applyBorder="1" applyAlignment="1">
      <alignment horizontal="left" vertical="center" wrapText="1" indent="37"/>
    </xf>
    <xf numFmtId="0" fontId="45" fillId="0" borderId="35" xfId="0" applyFont="1" applyBorder="1" applyAlignment="1">
      <alignment horizontal="left" vertical="center" wrapText="1" indent="37"/>
    </xf>
    <xf numFmtId="0" fontId="13" fillId="2" borderId="36" xfId="0" applyFont="1" applyFill="1" applyBorder="1" applyAlignment="1">
      <alignment horizontal="center" vertical="center" wrapText="1"/>
    </xf>
    <xf numFmtId="0" fontId="13" fillId="2" borderId="21" xfId="0" applyFont="1" applyFill="1" applyBorder="1" applyAlignment="1">
      <alignment horizontal="center" vertical="center" wrapText="1"/>
    </xf>
    <xf numFmtId="0" fontId="13" fillId="2" borderId="53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54" fillId="0" borderId="81" xfId="0" applyFont="1" applyBorder="1" applyAlignment="1">
      <alignment horizontal="center" vertical="center" wrapText="1" indent="1"/>
    </xf>
    <xf numFmtId="0" fontId="46" fillId="0" borderId="82" xfId="0" applyFont="1" applyBorder="1" applyAlignment="1">
      <alignment horizontal="center" vertical="center" wrapText="1" indent="1"/>
    </xf>
    <xf numFmtId="0" fontId="46" fillId="0" borderId="83" xfId="0" applyFont="1" applyBorder="1" applyAlignment="1">
      <alignment horizontal="center" vertical="center" wrapText="1" indent="1"/>
    </xf>
    <xf numFmtId="0" fontId="50" fillId="32" borderId="80" xfId="0" applyFont="1" applyFill="1" applyBorder="1" applyAlignment="1">
      <alignment horizontal="center" wrapText="1"/>
    </xf>
    <xf numFmtId="0" fontId="50" fillId="32" borderId="17" xfId="0" applyFont="1" applyFill="1" applyBorder="1" applyAlignment="1">
      <alignment horizontal="center"/>
    </xf>
    <xf numFmtId="0" fontId="50" fillId="32" borderId="74" xfId="0" applyFont="1" applyFill="1" applyBorder="1" applyAlignment="1">
      <alignment horizontal="center"/>
    </xf>
    <xf numFmtId="0" fontId="1" fillId="0" borderId="53" xfId="0" applyFont="1" applyBorder="1" applyAlignment="1">
      <alignment horizontal="center" wrapText="1"/>
    </xf>
    <xf numFmtId="0" fontId="4" fillId="0" borderId="84" xfId="0" applyFont="1" applyBorder="1" applyAlignment="1">
      <alignment horizontal="center" wrapText="1"/>
    </xf>
    <xf numFmtId="0" fontId="4" fillId="0" borderId="54" xfId="0" applyFont="1" applyBorder="1" applyAlignment="1">
      <alignment horizontal="center" wrapText="1"/>
    </xf>
    <xf numFmtId="0" fontId="4" fillId="0" borderId="85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59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4" fillId="0" borderId="75" xfId="0" applyFont="1" applyBorder="1" applyAlignment="1">
      <alignment horizontal="center" wrapText="1"/>
    </xf>
    <xf numFmtId="0" fontId="4" fillId="0" borderId="76" xfId="0" applyFont="1" applyBorder="1" applyAlignment="1">
      <alignment horizontal="center" wrapText="1"/>
    </xf>
    <xf numFmtId="0" fontId="45" fillId="0" borderId="61" xfId="0" applyFont="1" applyBorder="1" applyAlignment="1">
      <alignment horizontal="left" vertical="center" wrapText="1" indent="20"/>
    </xf>
    <xf numFmtId="0" fontId="45" fillId="0" borderId="14" xfId="0" applyFont="1" applyBorder="1" applyAlignment="1">
      <alignment horizontal="left" vertical="center" wrapText="1" indent="20"/>
    </xf>
    <xf numFmtId="0" fontId="45" fillId="0" borderId="35" xfId="0" applyFont="1" applyBorder="1" applyAlignment="1">
      <alignment horizontal="left" vertical="center" wrapText="1" indent="20"/>
    </xf>
    <xf numFmtId="0" fontId="1" fillId="0" borderId="16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60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73" xfId="0" applyFont="1" applyBorder="1" applyAlignment="1">
      <alignment horizontal="center" wrapText="1"/>
    </xf>
    <xf numFmtId="0" fontId="45" fillId="0" borderId="86" xfId="0" applyFont="1" applyBorder="1" applyAlignment="1">
      <alignment horizontal="left" vertical="center" wrapText="1" indent="39"/>
    </xf>
    <xf numFmtId="0" fontId="45" fillId="0" borderId="87" xfId="0" applyFont="1" applyBorder="1" applyAlignment="1">
      <alignment horizontal="left" vertical="center" wrapText="1" indent="39"/>
    </xf>
    <xf numFmtId="0" fontId="45" fillId="0" borderId="88" xfId="0" applyFont="1" applyBorder="1" applyAlignment="1">
      <alignment horizontal="left" vertical="center" wrapText="1" indent="39"/>
    </xf>
    <xf numFmtId="0" fontId="54" fillId="0" borderId="81" xfId="0" applyFont="1" applyBorder="1" applyAlignment="1">
      <alignment horizontal="center" vertical="center" wrapText="1"/>
    </xf>
    <xf numFmtId="0" fontId="54" fillId="0" borderId="82" xfId="0" applyFont="1" applyBorder="1" applyAlignment="1">
      <alignment horizontal="center" vertical="center" wrapText="1"/>
    </xf>
    <xf numFmtId="0" fontId="54" fillId="0" borderId="83" xfId="0" applyFont="1" applyBorder="1" applyAlignment="1">
      <alignment horizontal="center" vertical="center" wrapText="1"/>
    </xf>
    <xf numFmtId="0" fontId="54" fillId="0" borderId="13" xfId="0" applyFont="1" applyBorder="1" applyAlignment="1">
      <alignment horizontal="center" vertical="center" wrapText="1" indent="1"/>
    </xf>
    <xf numFmtId="0" fontId="46" fillId="0" borderId="75" xfId="0" applyFont="1" applyBorder="1" applyAlignment="1">
      <alignment horizontal="center" vertical="center" wrapText="1" indent="1"/>
    </xf>
    <xf numFmtId="0" fontId="46" fillId="0" borderId="76" xfId="0" applyFont="1" applyBorder="1" applyAlignment="1">
      <alignment horizontal="center" vertical="center" wrapText="1" indent="1"/>
    </xf>
    <xf numFmtId="0" fontId="45" fillId="0" borderId="77" xfId="0" applyFont="1" applyBorder="1" applyAlignment="1">
      <alignment horizontal="left" vertical="center" wrapText="1" indent="37"/>
    </xf>
    <xf numFmtId="0" fontId="45" fillId="0" borderId="78" xfId="0" applyFont="1" applyBorder="1" applyAlignment="1">
      <alignment horizontal="left" vertical="center" wrapText="1" indent="37"/>
    </xf>
    <xf numFmtId="0" fontId="45" fillId="0" borderId="79" xfId="0" applyFont="1" applyBorder="1" applyAlignment="1">
      <alignment horizontal="left" vertical="center" wrapText="1" indent="37"/>
    </xf>
    <xf numFmtId="0" fontId="1" fillId="2" borderId="0" xfId="0" applyFont="1" applyFill="1" applyAlignment="1">
      <alignment horizontal="center" wrapText="1"/>
    </xf>
    <xf numFmtId="0" fontId="45" fillId="0" borderId="86" xfId="0" applyFont="1" applyBorder="1" applyAlignment="1">
      <alignment horizontal="center" vertical="center" wrapText="1" indent="37"/>
    </xf>
    <xf numFmtId="0" fontId="45" fillId="0" borderId="87" xfId="0" applyFont="1" applyBorder="1" applyAlignment="1">
      <alignment horizontal="center" vertical="center" wrapText="1" indent="37"/>
    </xf>
    <xf numFmtId="0" fontId="45" fillId="0" borderId="91" xfId="0" applyFont="1" applyBorder="1" applyAlignment="1">
      <alignment horizontal="center" vertical="center" wrapText="1" indent="37"/>
    </xf>
    <xf numFmtId="0" fontId="0" fillId="0" borderId="16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45" fillId="0" borderId="12" xfId="0" applyFont="1" applyBorder="1" applyAlignment="1">
      <alignment horizontal="center" vertical="center" wrapText="1"/>
    </xf>
    <xf numFmtId="0" fontId="45" fillId="0" borderId="0" xfId="0" applyFont="1" applyAlignment="1">
      <alignment horizontal="center" vertical="center" wrapText="1"/>
    </xf>
    <xf numFmtId="0" fontId="46" fillId="0" borderId="0" xfId="0" applyFont="1" applyAlignment="1">
      <alignment horizontal="center" vertical="center" wrapText="1" indent="1"/>
    </xf>
    <xf numFmtId="0" fontId="0" fillId="0" borderId="53" xfId="0" applyBorder="1" applyAlignment="1">
      <alignment horizontal="center"/>
    </xf>
    <xf numFmtId="0" fontId="0" fillId="0" borderId="92" xfId="0" applyBorder="1" applyAlignment="1">
      <alignment horizontal="center"/>
    </xf>
    <xf numFmtId="0" fontId="1" fillId="0" borderId="90" xfId="0" applyFont="1" applyBorder="1" applyAlignment="1">
      <alignment horizontal="center" wrapText="1"/>
    </xf>
    <xf numFmtId="0" fontId="1" fillId="0" borderId="89" xfId="0" applyFont="1" applyBorder="1" applyAlignment="1">
      <alignment horizontal="center" wrapText="1"/>
    </xf>
    <xf numFmtId="0" fontId="13" fillId="2" borderId="90" xfId="0" applyFont="1" applyFill="1" applyBorder="1" applyAlignment="1">
      <alignment horizontal="center" vertical="center" wrapText="1"/>
    </xf>
    <xf numFmtId="0" fontId="1" fillId="0" borderId="53" xfId="0" applyFont="1" applyBorder="1" applyAlignment="1">
      <alignment horizontal="center" vertical="center"/>
    </xf>
  </cellXfs>
  <cellStyles count="174">
    <cellStyle name="0,0_x000d__x000a_NA_x000d__x000a_" xfId="52"/>
    <cellStyle name="0,0_x000d__x000a_NA_x000d__x000a_ 2" xfId="53"/>
    <cellStyle name="20 % - Accent1 2" xfId="62"/>
    <cellStyle name="20 % - Accent1 3" xfId="120"/>
    <cellStyle name="20 % - Accent1 4" xfId="2"/>
    <cellStyle name="20 % - Accent2 2" xfId="63"/>
    <cellStyle name="20 % - Accent2 3" xfId="121"/>
    <cellStyle name="20 % - Accent2 4" xfId="3"/>
    <cellStyle name="20 % - Accent3 2" xfId="64"/>
    <cellStyle name="20 % - Accent3 3" xfId="122"/>
    <cellStyle name="20 % - Accent3 4" xfId="4"/>
    <cellStyle name="20 % - Accent4 2" xfId="65"/>
    <cellStyle name="20 % - Accent4 3" xfId="123"/>
    <cellStyle name="20 % - Accent4 4" xfId="5"/>
    <cellStyle name="20 % - Accent5 2" xfId="66"/>
    <cellStyle name="20 % - Accent5 3" xfId="124"/>
    <cellStyle name="20 % - Accent5 4" xfId="6"/>
    <cellStyle name="20 % - Accent6 2" xfId="67"/>
    <cellStyle name="20 % - Accent6 3" xfId="125"/>
    <cellStyle name="20 % - Accent6 4" xfId="7"/>
    <cellStyle name="40 % - Accent1 2" xfId="68"/>
    <cellStyle name="40 % - Accent1 3" xfId="126"/>
    <cellStyle name="40 % - Accent1 4" xfId="8"/>
    <cellStyle name="40 % - Accent2 2" xfId="69"/>
    <cellStyle name="40 % - Accent2 3" xfId="127"/>
    <cellStyle name="40 % - Accent2 4" xfId="9"/>
    <cellStyle name="40 % - Accent3 2" xfId="70"/>
    <cellStyle name="40 % - Accent3 3" xfId="128"/>
    <cellStyle name="40 % - Accent3 4" xfId="10"/>
    <cellStyle name="40 % - Accent4 2" xfId="71"/>
    <cellStyle name="40 % - Accent4 3" xfId="129"/>
    <cellStyle name="40 % - Accent4 4" xfId="11"/>
    <cellStyle name="40 % - Accent5 2" xfId="72"/>
    <cellStyle name="40 % - Accent5 3" xfId="130"/>
    <cellStyle name="40 % - Accent5 4" xfId="12"/>
    <cellStyle name="40 % - Accent6 2" xfId="73"/>
    <cellStyle name="40 % - Accent6 3" xfId="131"/>
    <cellStyle name="40 % - Accent6 4" xfId="13"/>
    <cellStyle name="60 % - Accent1 2" xfId="74"/>
    <cellStyle name="60 % - Accent1 3" xfId="132"/>
    <cellStyle name="60 % - Accent1 4" xfId="14"/>
    <cellStyle name="60 % - Accent2 2" xfId="75"/>
    <cellStyle name="60 % - Accent2 3" xfId="133"/>
    <cellStyle name="60 % - Accent2 4" xfId="15"/>
    <cellStyle name="60 % - Accent3 2" xfId="76"/>
    <cellStyle name="60 % - Accent3 3" xfId="134"/>
    <cellStyle name="60 % - Accent3 4" xfId="16"/>
    <cellStyle name="60 % - Accent4 2" xfId="77"/>
    <cellStyle name="60 % - Accent4 3" xfId="135"/>
    <cellStyle name="60 % - Accent4 4" xfId="17"/>
    <cellStyle name="60 % - Accent5 2" xfId="78"/>
    <cellStyle name="60 % - Accent5 3" xfId="136"/>
    <cellStyle name="60 % - Accent5 4" xfId="18"/>
    <cellStyle name="60 % - Accent6 2" xfId="79"/>
    <cellStyle name="60 % - Accent6 3" xfId="137"/>
    <cellStyle name="60 % - Accent6 4" xfId="19"/>
    <cellStyle name="Accent1 2" xfId="80"/>
    <cellStyle name="Accent1 3" xfId="138"/>
    <cellStyle name="Accent1 4" xfId="20"/>
    <cellStyle name="Accent2 2" xfId="81"/>
    <cellStyle name="Accent2 3" xfId="139"/>
    <cellStyle name="Accent2 4" xfId="21"/>
    <cellStyle name="Accent3 2" xfId="82"/>
    <cellStyle name="Accent3 3" xfId="140"/>
    <cellStyle name="Accent3 4" xfId="22"/>
    <cellStyle name="Accent4 2" xfId="83"/>
    <cellStyle name="Accent4 3" xfId="141"/>
    <cellStyle name="Accent4 4" xfId="23"/>
    <cellStyle name="Accent5 2" xfId="84"/>
    <cellStyle name="Accent5 3" xfId="142"/>
    <cellStyle name="Accent5 4" xfId="24"/>
    <cellStyle name="Accent6 2" xfId="85"/>
    <cellStyle name="Accent6 3" xfId="143"/>
    <cellStyle name="Accent6 4" xfId="25"/>
    <cellStyle name="Avertissement 2" xfId="86"/>
    <cellStyle name="Avertissement 3" xfId="144"/>
    <cellStyle name="Avertissement 4" xfId="26"/>
    <cellStyle name="Calcul 2" xfId="87"/>
    <cellStyle name="Calcul 3" xfId="145"/>
    <cellStyle name="Calcul 4" xfId="27"/>
    <cellStyle name="Cellule liée 2" xfId="88"/>
    <cellStyle name="Cellule liée 3" xfId="146"/>
    <cellStyle name="Cellule liée 4" xfId="28"/>
    <cellStyle name="Commentaire 2" xfId="30"/>
    <cellStyle name="Commentaire 2 2" xfId="90"/>
    <cellStyle name="Commentaire 3" xfId="89"/>
    <cellStyle name="Commentaire 4" xfId="147"/>
    <cellStyle name="Entrée 2" xfId="91"/>
    <cellStyle name="Entrée 3" xfId="148"/>
    <cellStyle name="Entrée 4" xfId="31"/>
    <cellStyle name="Euro" xfId="32"/>
    <cellStyle name="Euro 2" xfId="33"/>
    <cellStyle name="Euro 2 2" xfId="54"/>
    <cellStyle name="Euro 2 3" xfId="150"/>
    <cellStyle name="Euro 2 4" xfId="112"/>
    <cellStyle name="Euro 3" xfId="55"/>
    <cellStyle name="Euro 3 2" xfId="108"/>
    <cellStyle name="Euro 4" xfId="92"/>
    <cellStyle name="Euro 5" xfId="149"/>
    <cellStyle name="Euro 6" xfId="111"/>
    <cellStyle name="Euro_Invest. Amortissements" xfId="56"/>
    <cellStyle name="Insatisfaisant 2" xfId="93"/>
    <cellStyle name="Insatisfaisant 3" xfId="151"/>
    <cellStyle name="Insatisfaisant 4" xfId="34"/>
    <cellStyle name="Milliers 2" xfId="35"/>
    <cellStyle name="Milliers 2 2" xfId="94"/>
    <cellStyle name="Milliers 2 3" xfId="57"/>
    <cellStyle name="Milliers 2 4" xfId="152"/>
    <cellStyle name="Milliers 2 5" xfId="113"/>
    <cellStyle name="Milliers 3" xfId="58"/>
    <cellStyle name="Milliers 3 2" xfId="109"/>
    <cellStyle name="Milliers 4" xfId="36"/>
    <cellStyle name="Milliers 5" xfId="173"/>
    <cellStyle name="Milliers 6" xfId="169"/>
    <cellStyle name="Monétaire 2" xfId="95"/>
    <cellStyle name="Monétaire 2 2" xfId="167"/>
    <cellStyle name="Monétaire 2 3" xfId="115"/>
    <cellStyle name="Monétaire 3" xfId="153"/>
    <cellStyle name="Monétaire 4" xfId="114"/>
    <cellStyle name="Monétaire 5" xfId="171"/>
    <cellStyle name="Monétaire 6" xfId="37"/>
    <cellStyle name="Neutre 2" xfId="96"/>
    <cellStyle name="Neutre 3" xfId="154"/>
    <cellStyle name="Neutre 4" xfId="38"/>
    <cellStyle name="Normal" xfId="0" builtinId="0"/>
    <cellStyle name="Normal 2" xfId="39"/>
    <cellStyle name="Normal 2 2" xfId="97"/>
    <cellStyle name="Normal 2 3" xfId="155"/>
    <cellStyle name="Normal 2 4" xfId="116"/>
    <cellStyle name="Normal 3" xfId="40"/>
    <cellStyle name="Normal 3 2" xfId="98"/>
    <cellStyle name="Normal 3 3" xfId="59"/>
    <cellStyle name="Normal 3 4" xfId="156"/>
    <cellStyle name="Normal 3 5" xfId="117"/>
    <cellStyle name="Normal 4" xfId="118"/>
    <cellStyle name="Normal 5" xfId="41"/>
    <cellStyle name="Normal 6" xfId="170"/>
    <cellStyle name="Normal 7" xfId="1"/>
    <cellStyle name="Note 2" xfId="29"/>
    <cellStyle name="Pourcentage 2" xfId="119"/>
    <cellStyle name="Pourcentage 3" xfId="60"/>
    <cellStyle name="Pourcentage 3 2" xfId="110"/>
    <cellStyle name="Pourcentage 4" xfId="172"/>
    <cellStyle name="Pourcentage 5" xfId="168"/>
    <cellStyle name="Satisfaisant 2" xfId="99"/>
    <cellStyle name="Satisfaisant 3" xfId="157"/>
    <cellStyle name="Satisfaisant 4" xfId="42"/>
    <cellStyle name="Sortie 2" xfId="100"/>
    <cellStyle name="Sortie 3" xfId="158"/>
    <cellStyle name="Sortie 4" xfId="43"/>
    <cellStyle name="Texte explicatif 2" xfId="101"/>
    <cellStyle name="Texte explicatif 3" xfId="159"/>
    <cellStyle name="Texte explicatif 4" xfId="44"/>
    <cellStyle name="Titre 1" xfId="61"/>
    <cellStyle name="Titre 2" xfId="160"/>
    <cellStyle name="Titre 3" xfId="45"/>
    <cellStyle name="Titre 1 2" xfId="102"/>
    <cellStyle name="Titre 1 3" xfId="161"/>
    <cellStyle name="Titre 1 4" xfId="46"/>
    <cellStyle name="Titre 2 2" xfId="103"/>
    <cellStyle name="Titre 2 3" xfId="162"/>
    <cellStyle name="Titre 2 4" xfId="47"/>
    <cellStyle name="Titre 3 2" xfId="104"/>
    <cellStyle name="Titre 3 3" xfId="163"/>
    <cellStyle name="Titre 3 4" xfId="48"/>
    <cellStyle name="Titre 4 2" xfId="105"/>
    <cellStyle name="Titre 4 3" xfId="164"/>
    <cellStyle name="Titre 4 4" xfId="49"/>
    <cellStyle name="Total 2" xfId="106"/>
    <cellStyle name="Total 3" xfId="165"/>
    <cellStyle name="Total 4" xfId="50"/>
    <cellStyle name="Vérification 2" xfId="107"/>
    <cellStyle name="Vérification 3" xfId="166"/>
    <cellStyle name="Vérification 4" xfId="51"/>
  </cellStyles>
  <dxfs count="0"/>
  <tableStyles count="0" defaultTableStyle="TableStyleMedium2" defaultPivotStyle="PivotStyleLight16"/>
  <colors>
    <mruColors>
      <color rgb="FFFDE3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198874</xdr:colOff>
      <xdr:row>0</xdr:row>
      <xdr:rowOff>238648</xdr:rowOff>
    </xdr:from>
    <xdr:to>
      <xdr:col>2</xdr:col>
      <xdr:colOff>525446</xdr:colOff>
      <xdr:row>0</xdr:row>
      <xdr:rowOff>849923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98874" y="238648"/>
          <a:ext cx="2378110" cy="611275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1</xdr:row>
      <xdr:rowOff>304800</xdr:rowOff>
    </xdr:to>
    <xdr:sp macro="" textlink="">
      <xdr:nvSpPr>
        <xdr:cNvPr id="7169" name="AutoShape 1" descr="data:image/png;base64,iVBORw0KGgoAAAANSUhEUgAAAPkAAABACAYAAADYitEtAAAgAElEQVR4Xu1dCXgURdqu6p7JOZMgIiqgsgqugreosCqZJCACi8f6gwcqVw5UVnfV3fU26/7r8evqigrkkEMXPFBXRUAFkqB4472u4o0CXlzJzOSama7//bqne3p6ei4S7qnnCSTd1dVVX9db9d3F2XYu7pLae7z15dfSa1zFtR9zodzvbays286vzTSfoUCGAmEK8C6lhKfBwRqLg3nDH+4lBUMLfQ0Vp7o9tc97G8vP0kBes5lzfg1AP6dL35tpLEOBDAXiUqCLQC7QDhcA8bMA9jkFpTUnKQobKZj8HGPKGX5n9gz28qV+d3HNtwpjK/0NFRMy3yRDgQwFdgwFOg/ysU/Kro1N830uZXJeMx8oyUouZ9K+QmHZjLNKJjmuYCw0wLdi/TOMVQHjmZKhQIYCO5IC2wzy3JK6k3l767rstix/RwEf7O/RrYE9MTaQX1r3lZy1flDzELaVVWVAvSM/ZuZdGQrYUWCbQO4aWnukJLERClcu8bX5T3PnuF8RTEhg1U/MkDlDgQwFdi0KpAty7i59eHBQdHwni6xbmdN5k9LaKre8WvnDrjWsTG8yFMhQQKdAWiCHYm0d48pFMuPrQ4xfiEYG+uorLsL/wkzS3DNmHyQHgg/g2nvY3W/LkDtDgQwFdh4F0gJ5vqdmGExgBcD0bQDvUbbdrqqSXCt7BXBP0u6L230NlTfSb/sMqy5sF/xwOSR6hzhXWhoqnt95Q8+8OUOBvYMCiUF+YoXT3e2EQd4VU9/QyQHnlkeFEHcC5J/Ykaj7yH8VdLS1NJnubcXv3SJ/8x8B/EVo44DcgGN8W44yginKY1yw5ZDr5/pY9nOscVLb9iQ/OBKD8xBCmetvnDqJ3pfveeg4zp3v0+8gzA3ehoo7tmc/Mm1nKLAjKJBkJxc8v7j2K0nKPsm7YsKmFDvEAaJ21HVa64d4qE9r/WXrY9o5sdpZkCW7Q9mhG8ApXA0Efp/bIR+18bUp3hTfmVY1FeQEc4zeDPKC4poFsPGRGKIWLGRR9MFzXjxmXPM3lLvJPyCtl2cqZyiwgymQGORVQnI11n7GOF8OOJD2fGrC/sFmzhaOC1EdAGIZ/jsBP4X4kdXnOPsCMvzhycboHlZ9mlCkGtRb51B847Y2/pG4gS4rcXfyodVHc5l/ZAtyz0MuF3daFh35f3wNU57uso5lGspQYDtQIC7I3UW1pws5xH37dn/NtXFrq68lrwd76+LmeH3IOW3GoQ6n4zNff5HPaipJJldLfknNHOx1E/W/hWDD/Y0VWDSSl8LTq08IOfg76OS5YJ27TH6PB3Lq0X4Ac6sG5iAWNYMbcXlqHsMidUFUrwUL+BorspKPJFMjQ4GdR4G4IAcQGtCtnzHRz0/WPQSeXMmFuJq3Syc0v1G2meoDFA8AFNME437OAPxIqUebpcnaNO6DlXcV8GVYKL7xNlaosnNnS1yQE+eyspZ28oGcswpvfUWt/i4804rfc6zv9hVtkJM6/Zg4nIR9h9IyaVudHXzS56kPqJS+IxPmUhX9pObVmBJN0Bd2K0lIO1Ukmnvh4vMmPjZ6t+XYErHrvMBTd5jCQw9DO14Ub27kF1fP5owfD+ASa659jIFPZrl6biW5PKbAy/0Ff33FmKRzzVLBVVIzE6178J4j033WWj8uyIfXHOcKMlK8teE9ucZznjk5Lh4gkEOGZwGJ83ch1A+mvx3C+autjZO+jekTAOte2esrjPdgJrBkYBVkitjsdLB+W5ZXmhWTtCASlzAWkxmTWiVhEE94sMi8rrarvX+L/g7cKzXu4WJ4AVJvm/ttvo5nbvauKP8HdCxvcS6Oh/Fji6+hvKf60Fh8r1+aGtHHk7U+qCNV0OMycF1zzWNzFVej71zlXjCs5f768jF4zxr82V9TV4iQUxY9rGOk+v1GTs/+qS37MzwXoQkWb1/DBohwkcUhr6RmpCQEODcJYp5KjxBcpT3ehrLXYui8Ay7MvXhJ27frcl1VCL7aAa/r8lfYgFxAcVa7GpP4H/6GygWJ3ugqqa7igg8CK/3b6IlQ+wU+Tj/TNSKOA9c2sXZlgO/1y35ONhJXac0FCHJpMZvZXJ7aWwVXBqNfI5M9n7DfcbTr9Iy7pPo6AOgu8+6BqLpBiKp7h2a/wtlTXJFeQj/UXR50uhv9+XPU+4j7KJR8WBFsWXngvVwPt3UXV38DbqdvnP6+DNCOCINcXWSoYMKfZp7w5kXLrCw0X8dTf0Nvr9e+g9rzZizehahD39hQNsb0Q/C/+xrLb9Kv50OpikmjjYtLDVgLTsJvrshztJFLAhyOw8wN4Nudj0Xk8Tjj/ExfvBHEVAdYT7Grh+t3ILjphjhtbLfLeyTIaYIXeGquwoQOgPgz7KjnGj67iAWDT+H+flH3NTt5EDvYPJLFsYMgnrziT+l+AewYAUymFiYFDvWumGZo9t2emjlo24v3Xkl7icszq8jHjlhFIa6pviORTG471uKa/+D6wPC984OyY7UjFPwqDDmBHTG8+2lXXJ7qj6CsPNrUVliXr11B36m+cHnqjoJz0ceWeip8tH/CYDZxElHXww/GAzkAg804bvkJ/Tggv6QO5kslWtdgecS8cESBPCHB+XmgC4KSiHJV4Ox62XJ2Kj065AIGS0oW3KWzZPHf6GaJVacoR60oQdFrR3tY7lEgzxtRfaAU4NPBp83NltkqO5ZLncSnz96POQJf0k5g/c5g3/8M3vQu7PBl+DR34UP3SDgX4tzExL0ctx7CD3aciqj3FAyd1T9bCv0QVpCpLeBdl0IMeDSVd20DyA2swJOve9Oqy7dEASunLYctvdKYxGRqIzIRkoOQ7VvCsj0AchdY5dW++sqF1M/8oTVvcZmBRVbLaxjnafSLu6TmXLzwUlgizlXvbCPIo3dy7SX4NqvBYfwiuHSIr6EMCxcW5eJeIVz7p2BZd/kb1/7sLu49BhzKszotFYmd3LKi4h21z+adXCP8G4KHbsb37oeFbZaJ/o9hPOQNydzFtVvQnuErofogCOd9haz9qCCTToVIcD/VQ3/JPyJbbZaxRpgoS6jHWDSno+1pav8FX6TnJzC9a7v+ukeBHCv/IyCuhIkQgtz0sK++7BU76pF7q5QlHdP8kqZk00tBce0ofExiyTYCdIfgg1znbSi/e1u/QOFFM/YJ/eCkXXwdFouDze1g4vjwLrNCrwOTSp0gyQrs4YiE1YrZTm73XNhF9zv9nr6ruUpq23V2XGLit80NlYv1Opa+PYe+A6yxyiNwKx/g+rHh5zb7xIb9WWNVLEfSVSAXvBisd2My+mjA7/0hqKN5NQr2OKwIKksfza5Hm0Qti8pHoNWxbMiTua6crS2md87H9Yutfeh+yvSCjrwcQ1eRg93d7CdhajuE58MiR/KRdEWNPQrkRJAChJAqTFmEXWR/OwLlF9ddJHFlOFjwuJruguLqP4LVX+dTshaZvdfyimtPhCbl92Rz94rA5azxCl+yj5BfUn0GFouXJMYXNjeUj9Pr22i7ffj4cE5JXtLZybGLTMMuQn74VL7CO1RdAxbEu7AgqrI4FsUXsZgZegK0T0AyKys7sHs95M1puz5qx7dj1zl/1tmh/GHLqkpjYemanVxsAucVl6vKHYp4Azl0PcZCCzUW1AiLjLF8orsxm0GO8b8MGXmETvF8T3ULnJk0haVgX2Jh6O/2VB+BDeNTvU6QS33b6svWWr9Sgad2sMKF4VmJBp6IrsP/B3+r/hZWJ6XkX7xzNfYYkOcVzRojS9K9UiB4MrGj8chCLBWIHGNKSkRGLAylnClW2zgFr6QUmgqf+TmQ7SfiHT9z4SzysrVfulivn4GuffT3QsSY2tJYWZ3K50wL5MU1v6DNGHCoemTTy2K84zDhsThENPThulxRzvKunLpIfxR9IW3+cTb9jux4SXfyWpJb1SbiKt6gXcfC/b+x7xEcnMfreFq1FtgWwT8FBzCA7iUEeXENzKUsT20jDPLc4rpTZaas0tvV9BexXA02htEK4y+k8v0yIE+FSpE6hkIjv/jhY/05/s9cgZzHfadtOM/OTgpt+lh8vCOwI0BTm1rJ8czs6+DyNza1SamXqiMJucqCtWXHhNsJYVJ+h87/Kvw3ecSdhvZs/emt704T5KnZaHMcPX1LJ9OCoBVo2N0FUjV2xRiOR+aiX1N9ZVhxB1m0BNyC4P/EU5pnYKTcijHdFrWTE0SU9LXr0AVc762vvNNKC+y072CnHaRfB03fVJj0gMQUci/WFuFOgbz6FEQtvmmAvMcyB1u4UPWKNBcsHiPw7hdTmVUZkKdCpUgdA+RYzW9A0Mh12B1pp9bsp5YCW/XnviYxkL0b8WhL9jrInZDReaxDjaqVEiW+lZXkdJNSQR9n24HG9HATZLmDkvm8pwpydym8/hRhq5eI6TDnVb768r/aDAQ7ZfXDMJMZYMc+thSOPaNi6VuHRVR5DNd1sGted5adHPb2KLpFxsOxk5cb39Q8znggN9eBMfrU1rBtHmZUfBfh6SzIe5ZUH9Yi+JfGWDkvBZ3qY0BudSluhvkxjXmW0gTaxkp7BLvezTOnW567o2PDokqzgiSWJCl5KUU/BpBD08xNdtSo+ysxibWJlGIB645IMfYqqsdrU3GI0GFbGy/7Nl6TUZOfsUdh57/Uri7k7nmk5dYmOvl+SKeb68G7hfzrVTYW5XOM5df6fXfxjF97Gy4nJxG1ADRY7ER4sRMfghtSWXTijnRtu/q3arkIGn4E6q4Va4J6QDMhWtuNz67bgby7p7ZPBxff6320sPoRs2EndnKGDL4u/oXh5gx6fgM5/lCDTqU1h3tXVHzOPFWop4Yoh4uYDhpdFfVdtmH+xZsD6VzfI0AOID4Ngp7nKnq42LdycqNVZoLy6VbIl1VhwnyAyQCPqdRKOHPr23Fqb0VbhlydWouopdniY1g+8/O+BDsB/On92E012ZHgK4lS34pYjgKLAZnFdJEiRitc4JkBZZHDUBZFNO/VK7EkDMViNFdRAtczOUtIivgCE1xVDGKrXUwORPmeOViwApDJ+ZqgCJ7pZJIPpq2/o0sV4b4ZIg35DaCeWav8MupBjqb4/kiJJ5Pb7uTk6bYx4pmIVez6kOJ4XOaBBvSxbwRv2y6TUxvwsvsWrs2HmLq5Fe+6HPZ5KNP47/R4Bnj+wb+AGf4F6MPzwZBjmpDaZZk7ngA9+4EL2DfledJFFfcMkGtaXjJ9yZgkMW6jiCH3gZU3zFXpyURhO2wswb/z/dytP/tkXEfybwEXUU+fq4WDfyOCoRzYVedbvLlUrOLna0wadZegmHd/YyV5eMWU2GAT/iPY3APNFceysfLS4uGGOSsUchzc+spkY9fT60ax/iFxjCJJWyBzx9Qzty05lMObN/y41rV/r1ZaYuKNH5P6LlgxrqP72PHfw8KReHEFCaDRTpddJ2tiIvfmTsnk6ti0+APy2LPqHPSh/4A51Qv18lyF3JuIJtDAn9hSX/le8jnTdTV2ZZA/cslL+YLLORMeGRY3FJyzMdV5PTY75ERyrNkmTKRLD+SINT1txj4B2THYmc0/CwUEfSBTEgkVks9wKafCLmZdddDp4Bu0TwZjGudne+vLFtk5eqihrE3iOEwo1TSHftoCKHfoQzAXOSMmKpsxAVSXAVSGt188zgD9oEVKj1ZT3VDB5r8GvP0mzjSjrDq3qsAtrrkF/92MHxu7L/8PFh6z1xyAjncJa5y+AEvLVWcS67dJSSaHqzDIWmXpKxSZ/DONU6DP07mdnJrILZnZWxYyyeaxlhk41EB7r9Jr/2Puzm/Zt/An0M/sAxH+/KwFDg5npxrFGIf+aV9OBvLZF7x0kOQIUYKRE9C/NbJg/7z0sVErqy9c1CPX4Tj5kkfPXErBC2m/OIUH5o5fcg+qXTNx/qi4CzX5qX8B35fp+JD7gSU/DWYWeBlFF0wWcukkGS1mIqXQD7WKq3TWAKZIpFTSNeSmR1V/Z/obYkMFAjWYoIVBcTjmw1o7EqwedmjpatEefEP3e7cFOQIZ8LwD90jbnq8qreKUsP0WPuoMbCRfBUCpHlV6IbutkEKqyy48g5CqKuLsYq6XXzpruCS0iQvfgDb/iqkUR8/I7uyQgxdjZGeTfypurggprKbtlfIoS0MvLLJNzfw87NqXoF5PTIYPMB9qzAEo+vvC8vrfAfTBqA82X77d2zBljbtklhHw462PmOfM17ni+LS5sSyiADMNQg0r5uJm0LpAlpQHm0+vXOB+dfYpTARU0yFWVp8uzuTB1AVOBR/LwYKK+KW1sdzQnOcVzxolc223xsEa/hgFGwKX8g/YPA7WgQmoAuWueEMwx0x/wxQ43pgLcW4HnoX3TkRDh8I9a40i2JwWsf5lW2eheB+5i64nAjlARgt1jMKVQDf7oheGSVxaltfhc4wL51nooi4ZzaQEcqpNJ5uo8iJn9QA5gSyq5J2O3dSh7aaYr39BcMT/pdPZdMwj4XZp1VNXJshr92DljvZ9t2qbTZ0hLgMgR9w7XwTgjk+nn5m6GQrYUSAeyKvHLivMzgpgQxH/mTh/tMF1PXrxiwde8q8zd0gG45RBbgwMihhkdomSkSG/1gNuxZbB27om2hHIXfogTlPJ2pho+gDNb2Ol/hm7kxHNBmV2O3bI4xCtBbYxunQHu91hYbf1GkqH3FvKCn0Lp5MiOJ2YPKgyEzhDgW2jQDyQA2AUCjwkr+OQ7HELB8boluaMX0IcV/W3/UYef8gXS6/A72UQOKuhL7pq4oJRv553/uLDoWeCZ5/oDgysnjB/9HnUw7njXwRnIGDJUb0OD8WO9+na/m+PqgrH+M+7+MVpcMf+I64jiIv0P3yYzq7PvWjJZXjmGnCDYCz5zRPmj3qC55fW7u8QSm+wpC/AaWFMU0P5uzopsAN/E6VlNdHImlQhHvmwq5ILY5TfuV1dKOGySQnXraTuEHivFcGF9ZF4baLPw7kioF2OLSDgtZDb70mkXd+2T925p/JKa36LhJWa4kmSNugBH51rNfZpsMxn61eRyupr//JKNcotG6Yqp6LK2fj28bzfuro3e0Z7CUC+EeJEIQBrKxaa2XV/tus2SOU3AJgteOYdlpV7JlIUkDLyv/geq/BZLgVgWwHK7vPGL4FfBZuMje51SEa4L6YAh4/h3vhHxi++CJ6B8/EcWVewsHB1Y1TFg0uWlEgKW4E/X8BiIkEEg/jU2ouH5bwPELt9jsykA7wry1SXSzhw/B0OHBS7S0qiKJkDHYBJhB0MdhgKo/gKBWjlrwPo9IynJHhTDHalLcjTcH4Ad/E3EMaIcY5qj7NPQcQjE4YkUgYWc4mbBQWAqPprRKGRfrYU4y1RvvaC/Rta8N9tDwhYrA6wNZertmZcp2Aiw1yZrvJ0e/R1d2kzAcgpoKYDAFN1N9UVi/Ky/LIarScr7PIgV5y6TK6DHPI5dv1xHeACKAPR0RPnj1TdfGePXzIAv3ySpYT2C0gyxUVM1nfneRcvXQwcjaK/8RyZddfgd1W3hb8Jr78N3yOMQXQw7iHzOf84rkYOcvpqTPGjRVAMMic3pIaxIJyMY5Jg+6aghx+gQIlN+eMqnQ1FW1B3M/0Ok0q1k+Z5an5GmFtUDDqtbnCQiNWmxpkFsBljd+L2ed8ZU9M0ITHDADtWPzzhozSdvh7d4GqpJaA0F7wHOx83HFyyWtoKN791Zdw8d4km7c4AOQ7AmN4aATnFIxhWjQzIU19i4oN8KTIPi146GJ8c+3puS1YTdlIxRGFiDBRKbVaQG2z1+CWYg+JTyPKqMxX5Ws0bvxRSKxsCsJebQf7IRS8h4Ct0bxjI4NTFNZMeG30vPQeRgFwca/R71lHh3tq4IHedPh2eVzkUBPI4ehCVVCDLGTg4EHSeD6XY3eD93kYE1inmxvM9tYvgfKHL1//FbgJAajs+HFEW4beoTDK48S5AbvhPJyM/AGO27ZK8bwSQQOQYFGTiNb/Y4IqnibXRzJ+PSf+k+b0Dx1Zlrd0YnehgdwM5aG7s5GFPwffV7DaIHfc1Vv4xGZ0z9zUKJAD57YDn9eCMh07615nkhanVv3AJkg0nBvmc8YuxqfC2SfNHqZvbk2MbXC1ZrV6nyDosyDtuNIN8zvgX/4AAr/t0IIMVr5uwYGS5+q7xS4jLvsVYAJhYMGn+6KhQ3oROEPDdniKUUJ1xGErkqyMVccXTmi1ZegirVhnSNM0uHDb70GAo+BEa1XZlzutgRlE7oxcAjJRh1ointJI7WkBKO7rJvGcf5WTpQ9ROjv42wQMtynaPNFA4RIJHEWt3BnkGsNtOgSQmNHIFz8WEuhJgf01Wgt3x/7KkO/nFiy/E5r0gFBInuUP+j/xZ+dOxYVaAnc9pzXLNjAfyORctaST8dIhQH/DioVwukd6skEAOtv41sPW/aZXZCT99l/tx/14tvbcG8jYl9nRCa/lFtZOwK8+O8onibDNMbap7IZI99lMkZQ12e9Iu6o4Oz4NdngJ2OUarbtmFtbWAsXsBsmtS/QxmkPtEf6fZNzoVNtTOxg7F40Gw+a6LLEYxbqQsLshh/3X3/OkkheX5Ym2+Wosps+sjl2S72jfARq1AFEoeVUfmTTlL6uddsR5JDquUeDJ5qrTFUVYHB0L8Vz7hfGt7n2STap92dr1EIIfHWc9QKPQdFNFRCUuwkw+Gg4U7HrtOY8Ju/gGATUlDVJMxRODSSx8dVa8r3nTW3ryTk4ebooQo85COXcqmk0N1oX2X+n5xMmGOdC9qmxCtEeadpMBppAecEsIhlJF8W/B5OIIcMbQJrMmuaOw+b1HFtUjpa5uWFxOwAdU91lcKiZ/hX1GuOpGkUkwTWfXtNv2t4O94rpNG03EcacgRhxITsFw4wsDhI8b8FgVy8vve1HQL5C5STkbTUc2kUo7URxGlZCKQh7OikIKSUl5FF87ux4L6B+vlHFghYBVBwkyTBxxnz+LTnhOpG2HX3R7EjHMxJHwPmVorupvbhBh1CXprtWh4eaBjkHfVtM9T+S57ap1kHm80bgI76NtXkVo/nzT33JQPA4GyroejVer7/WHvvKebyFKh47wLnzsmJHK2TH58RIwL9YKy5/Zvb806mDl//HjS3EltSUGugdg4O8x8rtmbmCjqpKHzz9qC7a6WZVPC7qe23SQnFfuc3HHCD+MNFu1QtBK5guoebjr7rflAJylxQI6EjJobLBatnwDQmHBbM8jRhpGPzH607EGAE1lwtJII5BbXWJvmxC3mGP7uI5EqqS2HvkWS75cayBFA8ieYb+I5OIHGGxCkk2I+9WTE3w3vpwLyXXlYiSdJONk/JsFqTAI9iwtl+UDCQYFY58q4bqPWQbtKZpYwIZMNLw4mUmfZ4Yr7IN5/BTVkZtfRx9XehkpKEZywRINckHecGsmFWJHxfiE/Y+RY56zFFK0Wxa6jjel4RAfxT3i4GZBD7vFIMWdBSQRyZKBdQu674SehsaVgDnNKa6I1JdjQOANYPt7EL2ZlZwflAUAfoiLSzIq3uDs5cqG72nLMB0z+gnbgWstoAdfCeTkO2YiTDiwZrfeE+3s0yDExG7EK5ISEMg2yhWr/Q7LBXMT9qjnAU5F/9Y8cDlAwZN44Hx8JGysOSjYxzMkc0B/I5FocMrT9OKE0+SkrZpDjBOWzhJD0I5hItnoM7fxFAz27A+M3Itmi2HXNtfZ7iBpHQdTAzg82H/IsTpYi5x8NG4ryG93rLqFMfurDble2slLuyCttWjVeTb2F+lHxAjiwoJuWPdca1Sd+9InDD0JK6pC7tKY/BUhE6Jd8J7ck9aDQX2LjRThyjMCvcje+Nl8ee+NqI/d7sm+0J93f00FOdm49KYL63cK+4ZQq+fJ0QI7dF8fMiFQcQJDFWD5Kl/ftJktfAGwjnWgCuwJ2GBnRWUgpjDAGRZkMUM1JNsGiQC4EgjM46QOM6CjVzEQglTp6mF1yE2nXC4bUdRfZoQFoyzClQHs6DbI50Sp1xRvVPWNmTxbIRshvsFEfi64YdHvqzkG8zL/169ZUUuZMtKns5KAFJagI+y2Iq8CdEYeiFnwz5MzTYtuDIX6oNbgmGZ33lPt7OshhReKToSmvwgcj11Q1Iyq84f4P3nB/ShXklHkmaDrmJ5WPz4V8urdxipEA0PpMGKiq4k13v5UVfkbTyuQKPCvIsVdVWs1lMP91wPyXba5rB/LwgY6ksLPJVMMhS5er+fCSatfHjpXdG4c/A7Z9GBasPE03Ghk1klMgjnrye2DVb8ctg7uAvAxFY0Rejqddj8euA8hYz4zMrG1o29Cb4PUkjmkimYx0zstTSeecytfdvers4SCvnoGVPUbji0wxlZRIP1WQYyKRz7ThORb+xOTxA60xJ4WPbb50mBfOgaPNc3ZTQpvMWpphTODnodkcwyU+FOd9RXbSOHMpZifPyv2cBdpUltsoXFyOtEwz44E8b+jM4yVZTpa8QEvEmATkFKIpMcnI227XbfgrD2pBXAH6QwcYGK7B1m+QPsgNpWpc5NFaA9tvUbw8/LsXZNPv7R4N8njkcJfUlcG3rjYVkAPgYNFFzImQxoknyNvl2tgEIKimqAjGaGLhR3HIvW209qqmHmx1ezPSQ4OzqABnUb2tIIc9f5U1vZLPmeNiL1/qtwe5evgAssYYOyB8Gvhprbmt71uUWCmAnM6eq4P3U7gtzkJS0Hlk8/75a82pmXSQYyf/B+hytU4oa4rjToJ8K4huyrMW+R5IC3WiXWac9CGz+z2xV4IcmWL+F1quG/G5sNNTsgX7IBUtYX8wKgMLfWI755c+OGlja87WubhtHKCgTQfxPXZrI4rNXToPoavt5NwPU5mm4acEEyGnY7MOhGTTyLqTayCvpYWGsrSgf9wPDkJlv+1A7kaOeiEZyjpmjnizmOeSgtxVPAtuiRIlHqASdUAEDn1ErkjthgFyTzWOn+LGkcrWQJy0QXTDt04AAA1QSURBVF5SswnAVm3mUDo+i2QV2tFMmWJQYK8EOc0HnPR5IA8G38QxvtMxMSgFTXTRji8mlz+Lc4qoATBtI9HUBobci2N1XLQwGP7oCCDJpjj37iORXbRdrA3nAPsA1wfpgSXq5BZ8LBRdTyWbn2YgtEHxFgTIzXoDPbFgLMj7IEBlVLPlVJWIleGMR/JdgTbzqTBmkKvuj9QmOroYJ6Gq/vvoy0v47wytzxwLmnYcVMGIuu5Kh2Lk7dJBnu956ADOnZGEBFw0QKxQs/nkFkfnOAfp4bs+RY1CiyeTQ5/xAhbd0eH3w1egjCILDbmcPOp29AGDyb7fjr6/t4Lcjs483zNrPOfyRGzsxXbJ+OBYfycOq7NNrmhtEJOfTEE4t1otxmkrJAvLsmgxpzvGRK3DRKXjbo1UxYkmgt1OrgILLrr0f7Nn3df64RJ2Ozmd+QbfZEOGBvv8Ft5P5kE16N9UTCBXz/UO27FBCcFeoIP70L41fRCBnsIJzzI3ZOZSwHWQHd2UK41s/RIWEXFA9OuTm9DU5IkF3G/p9/NgZ75Be6OwcPa3avB3NMh29vsyIMcX0JI4MEzOqPOzor4Nz4Yb7IuaG2wqxepm6Ssql1lVZIfR23DjGB7wtKoW3qppjveeeCC3qx9fJk+cEjrclgHyvOKah6BDMCsxN0KnAdOVeh68vSegqUPRIK8pwq3G5HRMAeRoBDoNJDPgSAUdXXRTIq7SgRsxRz4lf/+eUWOvBvl+niddrXwrJfLTz+62flUyz1T7xA9XbksCvmgw2p46Qgo42vWc2BnH4FSSlM7S6jzIsevbnd1Fuek1c6PqQYLBGyCna3gvuaKGj2GOeAyC/b8CAjG8+EyFM0T4sZn6Fau+AccbX0uhvtGPsPvAVZhCSFMDObWBRXUiaDgbv1q8IPkmRDZdsKMzpO5KywNSKrXlBXz52ysZ4/Yea0q+6+ZO5A1/oJcUzIbrJVuJH9pRzIW2cj+lYPI1/gDlUOf8nREDjbj0SOy5z3IO+PYmTirtw/lkhCLz9lRtyC7PTITGOgZyOWt5dApqZCgt6jMaKUU22WVqjdcXgP03Iabsi1zkWOA6n/ZX9Ytvzx4BeWKrv3v3ertkGqnQJVNn16FA2iC32mmx7iNnFZ+HXFQLvJ7vX7c7KHGbh6tFeiHZPs7FUktkZ9rmNjMPZiiwl1FgW0AeDpKX7vU3lEXFgNOuAhaSDgg8FjLcf/F/VHKGdGirZqZx5pynBMRzejpoej6ebJ5O25m6GQrsTRRIC+SIs+4TPgKIHGH087qi6BUOg4RsB59wId3hZ+sfTF0eFzy/qPoCRM/fgogynyQ7z29aPvlryL+nQCbVkvjjiF+YyTKpi/amWZoZa6cokBbIkSV1FtjzSQC4rRuqtSeo/wCE9El4CdUnz44aOcvxvUPKgbfYZhbyOmSEhewTCjgmcJn9AVwAseWvIHx0NKKqjHPIqF1V9g2fX50wE2unyJF5OH0KkBqm87qA9N+beSJVCqQF8vzih48VDvZLkuQQMe+m7DJMkofAFZaSNZImfn/8UF7oTZKQPoNzyOogl95qqy8zwjTtBgB9gHacLhcdOHjhd81xji5KdfBJ6yEVE1s6irT3O7/gaN/uud3zNi+NzhZLTjPNL5VRuuUdXrCIT8WiP0zPqNOVHdiZ4+rKcewKbaUF8p3dYXdx7TtYEKxZXTtS5SzM/c8vrv4AGoPlOPn02njjgj97EybxjfAoizZv7QRCFJw+82T48d+HsZ5qfj2ZA1OJIehsl+nQC0c732wcjKk50fwCr8OC7aGB31Hj6ixddofndyuQq4cg5mQPlIMd60JMylGY3NfP5Ma0Ew5qR+n+iA/ULSonnPWQe2RNYUuvjN7JrXXQSF82J+dbNsmcXYUxrR45uUSUj54Gh1kM6Yf2v7S2r84aOvwB5kf0k71bqQaMGCDv0W2oGVRWMPQZ+2TuuoXjkid3MLUdmagm1tvSf9jyX2Wy4xbfiimUp08tse8aCxfmhdH5623opT5sc70PXJrXhRNT6OMyX9NIA9pUqb9EHIgQJ8zGLZRSWmws32B3AGln+7hbgbyzg9Wfz4NbqqQlQzg7p0MuoN0JrOdN2LWvxDU3ftrznTm9/cG2V3AQxNTmH7t9CD98gJ3cR5G7raGSgnPUgslIgEI2F46w1/Kj4VRyJ0SJ7kA2Ysw5FpFyCRlQC5EBFSy1oPPe5nvrK6/Fc/DSE4ehzn7IuuLOzXbvK3MFR1RxeJZxF0QZmCUpyQYnb7P9wyB/UfMrF/t2Q6YWAoQBckrj1J5DR/D8AKVlO9Jgoe3Y4vLU1qIJnLPFKdtuDzpYIn9z00AkY6/FZDgG7zwI2W5uQjvkJpwF5enZ/nb2titX+QU6EyTq4DdlScocjIcy2PyIcb6PnPmjwfWAdhJOtREU2BPwOZt65QcKb0SbFKfgFiJwsL/xih9RrwVtYDEQz4BDulDtIUSRfN7Li7qUhTSXchZoDku0EItuuP4SsvmeA8/A5bh/HK4VIr79GPgmfFpQUvN7nEhAsRPtXDTjbPqCv0CcExj/n+HuTId25NErkGLraywFFA/hQsTgwebMvF01r3bVdvZKkGMCLZOypMuUDnEPADEbE+h5XENEW7nTNazuCBZiV1B0HTLOvGsGuRDOA/2Nk4gDUAtMhndyLv3QvKLsfjz/JSZnPwI55lhfLAQXQLzweTukA/OylMOxNT/pa1jfn40dwHM2NfdBptV3UL+n6rmmCC84k8UA+Sd4rhD57N/DMc/PwYpwG9qlDLRcBbks1eFQhGPwjruxkAxAvwEujV1Xo+iEouB+FaIE1/vapSMYFi/rxCOQY7Jv8TeU/xnPerHYDQtJUivOlnvbV7Qhj/wcyM3WJxx5BYxyeysfACgu1F0LvcpE2sldw6qfblMc1cH6KS/jupr5lTwPSWzaZ9gjBwVC7deBfpfjGiX1cFLkIFPaQOfKs6m/WEQO0FNmqQulp7oKgC7C0VHFOveigjzo6Clnt7lDIQfRVtLk9ClbsCBX4PgfnK5bcSjqhfAt92suKGiinRxgvtsO5CqdijbIrsbeyNSjtO1Nh0vsrSCPsNDhJIVY9edRZgRMgCJZ8POaV1a8YwW5VfZFbPfXaIgsAiqrroMcAOSYgH8BWDZxqf1w74ppmwDmJdgJzwDBfwfnns0AGtjecD44Rfwj1CYtkvPE++TPjucasPg8ijZm6yA2y+Quz6zzkZsKWWcqBmLCC4CDQ8eAaDIJyTaFFmwSdAzxvTo5nEo7AnUCOY67/AYJKG7H+NZKITY15ODrJUU8S6BRQWeS8yOLiAnkSBmlejYiW6427g2Hu4p7zdB2XT5YYdKUfdoKXkfoMPUFZ8uT5VP51F8/dYydrI1rT2G872ERwIkkWtHrhY/NXk8gx1j/CW6LznJvgFflcCyIB1rbSwhyWgxLcI4eiWmmTLq76g7cVf3a60BeOGzGodgZGsCmH6UU+DlSGzcRS43EDfWYib+XnMH25mVTKZ85SwbyvJLqMgD6Ykw2D0M8PHtjXGuYXY8GeUtHCxvR3O569YAj4Bn4FOMdpyN3HJJWloOV1MxPYR+ExCB3ynMxOQfA3fdtJOJ/Gu6vdxmLQHHtlQpTzkNfikg8oKSPrpJZQ5H67mS/KRSYQI7zLr3e+g0QGXq1wboxICSLPAvIQ6w9dCDLlpFnji9EP3tiEfkGa9dVOCnnec00ygvADUzogSSUqrgD7gjDwHE+waAeIUh964HEn982VrXpMrgdyPNLqvGcVIF0WwMKPbMGNTVOXW0LcuIwGsrk/JJZE0DHO8IgD+AUn+N9uS1fkP4Ei/XVmNQjEeM/ylUIUQc5AM2LRgbkXbV07MLtYBLcLnGRRXJx+ON/ih32QuwOU/H3JPzIQF27v2iD27Wy98uKHPxTyxbpP5gw6+zSEmMy0lHPdFQTHerYHzLnzTiamPlWlP8N99bIgeDgkMMxAjsQpW1CGjo2rqW+YinqIUkFRx9EiyTkwUEnb5GCoRVo40js+v/GeWULEXO+AJPyJ3pvt6F1xwdl5Tq0MQo/G1BPTaeFd+C8OnEF5NuF4YMgcZ2vBTD7Y8G5FkvITahrHAGlyeRiKB7ti3cjd35lkat01gCu8Hl6Omu8/1zQZB7ud4RCzuMpI0z4uGik2WL3+/ftdqNr4xYcuCD1wbjWAJzHhDPWIIEI6MdBv6Eb3O7GnmcJ7ngEdUijN5J88vXxWKcIxvEhZPUjoAv4nHQbej06WhuixIcYwwFYXJ5BW5S6Gtl1+QCqh/eeBYvLo7RYZgsxeFNjxRpwQgjrFc3gKt4Fd6Ie5ay3h+OvrlOEjAWqLCoT0S48ZTvdtb1uJ49HMU0mr6ADGwg4fi5lHxwdQNJpWu/wBsKn3yzDuI7XX66y6wLs+spygzXuio6BZmTKVGMM8Ptm5gwd4Xv5MsoEmyk7mQIZkIc/ACYmJWsoAkGCUF8/AWUTaZd36wJA3wjlHYHZ0EHgxNk7cLYdMtBUQIbuuhLWOZRSSi6w3guRPmti17WeaakzFPh/y9LDGnv/WjUAAAAASUVORK5CYII=">
          <a:extLst>
            <a:ext uri="{FF2B5EF4-FFF2-40B4-BE49-F238E27FC236}">
              <a16:creationId xmlns:a16="http://schemas.microsoft.com/office/drawing/2014/main" id="{00000000-0008-0000-0000-0000011C0000}"/>
            </a:ext>
          </a:extLst>
        </xdr:cNvPr>
        <xdr:cNvSpPr>
          <a:spLocks noChangeAspect="1" noChangeArrowheads="1"/>
        </xdr:cNvSpPr>
      </xdr:nvSpPr>
      <xdr:spPr bwMode="auto">
        <a:xfrm>
          <a:off x="0" y="19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5" name="AutoShape 1" descr="data:image/png;base64,iVBORw0KGgoAAAANSUhEUgAAAPkAAABACAYAAADYitEtAAAgAElEQVR4Xu1dCXgURdqu6p7JOZMgIiqgsgqugreosCqZJCACi8f6gwcqVw5UVnfV3fU26/7r8evqigrkkEMXPFBXRUAFkqB4472u4o0CXlzJzOSama7//bqne3p6ei4S7qnnCSTd1dVVX9db9d3F2XYu7pLae7z15dfSa1zFtR9zodzvbays286vzTSfoUCGAmEK8C6lhKfBwRqLg3nDH+4lBUMLfQ0Vp7o9tc97G8vP0kBes5lzfg1AP6dL35tpLEOBDAXiUqCLQC7QDhcA8bMA9jkFpTUnKQobKZj8HGPKGX5n9gz28qV+d3HNtwpjK/0NFRMy3yRDgQwFdgwFOg/ysU/Kro1N830uZXJeMx8oyUouZ9K+QmHZjLNKJjmuYCw0wLdi/TOMVQHjmZKhQIYCO5IC2wzy3JK6k3l767rstix/RwEf7O/RrYE9MTaQX1r3lZy1flDzELaVVWVAvSM/ZuZdGQrYUWCbQO4aWnukJLERClcu8bX5T3PnuF8RTEhg1U/MkDlDgQwFdi0KpAty7i59eHBQdHwni6xbmdN5k9LaKre8WvnDrjWsTG8yFMhQQKdAWiCHYm0d48pFMuPrQ4xfiEYG+uorLsL/wkzS3DNmHyQHgg/g2nvY3W/LkDtDgQwFdh4F0gJ5vqdmGExgBcD0bQDvUbbdrqqSXCt7BXBP0u6L230NlTfSb/sMqy5sF/xwOSR6hzhXWhoqnt95Q8+8OUOBvYMCiUF+YoXT3e2EQd4VU9/QyQHnlkeFEHcC5J/Ykaj7yH8VdLS1NJnubcXv3SJ/8x8B/EVo44DcgGN8W44yginKY1yw5ZDr5/pY9nOscVLb9iQ/OBKD8xBCmetvnDqJ3pfveeg4zp3v0+8gzA3ehoo7tmc/Mm1nKLAjKJBkJxc8v7j2K0nKPsm7YsKmFDvEAaJ21HVa64d4qE9r/WXrY9o5sdpZkCW7Q9mhG8ApXA0Efp/bIR+18bUp3hTfmVY1FeQEc4zeDPKC4poFsPGRGKIWLGRR9MFzXjxmXPM3lLvJPyCtl2cqZyiwgymQGORVQnI11n7GOF8OOJD2fGrC/sFmzhaOC1EdAGIZ/jsBP4X4kdXnOPsCMvzhycboHlZ9mlCkGtRb51B847Y2/pG4gS4rcXfyodVHc5l/ZAtyz0MuF3daFh35f3wNU57uso5lGspQYDtQIC7I3UW1pws5xH37dn/NtXFrq68lrwd76+LmeH3IOW3GoQ6n4zNff5HPaipJJldLfknNHOx1E/W/hWDD/Y0VWDSSl8LTq08IOfg76OS5YJ27TH6PB3Lq0X4Ac6sG5iAWNYMbcXlqHsMidUFUrwUL+BorspKPJFMjQ4GdR4G4IAcQGtCtnzHRz0/WPQSeXMmFuJq3Syc0v1G2meoDFA8AFNME437OAPxIqUebpcnaNO6DlXcV8GVYKL7xNlaosnNnS1yQE+eyspZ28oGcswpvfUWt/i4804rfc6zv9hVtkJM6/Zg4nIR9h9IyaVudHXzS56kPqJS+IxPmUhX9pObVmBJN0Bd2K0lIO1Ukmnvh4vMmPjZ6t+XYErHrvMBTd5jCQw9DO14Ub27kF1fP5owfD+ASa659jIFPZrl6biW5PKbAy/0Ff33FmKRzzVLBVVIzE6178J4j033WWj8uyIfXHOcKMlK8teE9ucZznjk5Lh4gkEOGZwGJ83ch1A+mvx3C+autjZO+jekTAOte2esrjPdgJrBkYBVkitjsdLB+W5ZXmhWTtCASlzAWkxmTWiVhEE94sMi8rrarvX+L/g7cKzXu4WJ4AVJvm/ttvo5nbvauKP8HdCxvcS6Oh/Fji6+hvKf60Fh8r1+aGtHHk7U+qCNV0OMycF1zzWNzFVej71zlXjCs5f768jF4zxr82V9TV4iQUxY9rGOk+v1GTs/+qS37MzwXoQkWb1/DBohwkcUhr6RmpCQEODcJYp5KjxBcpT3ehrLXYui8Ay7MvXhJ27frcl1VCL7aAa/r8lfYgFxAcVa7GpP4H/6GygWJ3ugqqa7igg8CK/3b6IlQ+wU+Tj/TNSKOA9c2sXZlgO/1y35ONhJXac0FCHJpMZvZXJ7aWwVXBqNfI5M9n7DfcbTr9Iy7pPo6AOgu8+6BqLpBiKp7h2a/wtlTXJFeQj/UXR50uhv9+XPU+4j7KJR8WBFsWXngvVwPt3UXV38DbqdvnP6+DNCOCINcXWSoYMKfZp7w5kXLrCw0X8dTf0Nvr9e+g9rzZizehahD39hQNsb0Q/C/+xrLb9Kv50OpikmjjYtLDVgLTsJvrshztJFLAhyOw8wN4Nudj0Xk8Tjj/ExfvBHEVAdYT7Grh+t3ILjphjhtbLfLeyTIaYIXeGquwoQOgPgz7KjnGj67iAWDT+H+flH3NTt5EDvYPJLFsYMgnrziT+l+AewYAUymFiYFDvWumGZo9t2emjlo24v3Xkl7icszq8jHjlhFIa6pviORTG471uKa/+D6wPC984OyY7UjFPwqDDmBHTG8+2lXXJ7qj6CsPNrUVliXr11B36m+cHnqjoJz0ceWeip8tH/CYDZxElHXww/GAzkAg804bvkJ/Tggv6QO5kslWtdgecS8cESBPCHB+XmgC4KSiHJV4Ox62XJ2Kj065AIGS0oW3KWzZPHf6GaJVacoR60oQdFrR3tY7lEgzxtRfaAU4NPBp83NltkqO5ZLncSnz96POQJf0k5g/c5g3/8M3vQu7PBl+DR34UP3SDgX4tzExL0ctx7CD3aciqj3FAyd1T9bCv0QVpCpLeBdl0IMeDSVd20DyA2swJOve9Oqy7dEASunLYctvdKYxGRqIzIRkoOQ7VvCsj0AchdY5dW++sqF1M/8oTVvcZmBRVbLaxjnafSLu6TmXLzwUlgizlXvbCPIo3dy7SX4NqvBYfwiuHSIr6EMCxcW5eJeIVz7p2BZd/kb1/7sLu49BhzKszotFYmd3LKi4h21z+adXCP8G4KHbsb37oeFbZaJ/o9hPOQNydzFtVvQnuErofogCOd9haz9qCCTToVIcD/VQ3/JPyJbbZaxRpgoS6jHWDSno+1pav8FX6TnJzC9a7v+ukeBHCv/IyCuhIkQgtz0sK++7BU76pF7q5QlHdP8kqZk00tBce0ofExiyTYCdIfgg1znbSi/e1u/QOFFM/YJ/eCkXXwdFouDze1g4vjwLrNCrwOTSp0gyQrs4YiE1YrZTm73XNhF9zv9nr6ruUpq23V2XGLit80NlYv1Opa+PYe+A6yxyiNwKx/g+rHh5zb7xIb9WWNVLEfSVSAXvBisd2My+mjA7/0hqKN5NQr2OKwIKksfza5Hm0Qti8pHoNWxbMiTua6crS2md87H9Yutfeh+yvSCjrwcQ1eRg93d7CdhajuE58MiR/KRdEWNPQrkRJAChJAqTFmEXWR/OwLlF9ddJHFlOFjwuJruguLqP4LVX+dTshaZvdfyimtPhCbl92Rz94rA5azxCl+yj5BfUn0GFouXJMYXNjeUj9Pr22i7ffj4cE5JXtLZybGLTMMuQn74VL7CO1RdAxbEu7AgqrI4FsUXsZgZegK0T0AyKys7sHs95M1puz5qx7dj1zl/1tmh/GHLqkpjYemanVxsAucVl6vKHYp4Azl0PcZCCzUW1AiLjLF8orsxm0GO8b8MGXmETvF8T3ULnJk0haVgX2Jh6O/2VB+BDeNTvU6QS33b6svWWr9Sgad2sMKF4VmJBp6IrsP/B3+r/hZWJ6XkX7xzNfYYkOcVzRojS9K9UiB4MrGj8chCLBWIHGNKSkRGLAylnClW2zgFr6QUmgqf+TmQ7SfiHT9z4SzysrVfulivn4GuffT3QsSY2tJYWZ3K50wL5MU1v6DNGHCoemTTy2K84zDhsThENPThulxRzvKunLpIfxR9IW3+cTb9jux4SXfyWpJb1SbiKt6gXcfC/b+x7xEcnMfreFq1FtgWwT8FBzCA7iUEeXENzKUsT20jDPLc4rpTZaas0tvV9BexXA02htEK4y+k8v0yIE+FSpE6hkIjv/jhY/05/s9cgZzHfadtOM/OTgpt+lh8vCOwI0BTm1rJ8czs6+DyNza1SamXqiMJucqCtWXHhNsJYVJ+h87/Kvw3ecSdhvZs/emt704T5KnZaHMcPX1LJ9OCoBVo2N0FUjV2xRiOR+aiX1N9ZVhxB1m0BNyC4P/EU5pnYKTcijHdFrWTE0SU9LXr0AVc762vvNNKC+y072CnHaRfB03fVJj0gMQUci/WFuFOgbz6FEQtvmmAvMcyB1u4UPWKNBcsHiPw7hdTmVUZkKdCpUgdA+RYzW9A0Mh12B1pp9bsp5YCW/XnviYxkL0b8WhL9jrInZDReaxDjaqVEiW+lZXkdJNSQR9n24HG9HATZLmDkvm8pwpydym8/hRhq5eI6TDnVb768r/aDAQ7ZfXDMJMZYMc+thSOPaNi6VuHRVR5DNd1sGted5adHPb2KLpFxsOxk5cb39Q8znggN9eBMfrU1rBtHmZUfBfh6SzIe5ZUH9Yi+JfGWDkvBZ3qY0BudSluhvkxjXmW0gTaxkp7BLvezTOnW567o2PDokqzgiSWJCl5KUU/BpBD08xNdtSo+ysxibWJlGIB645IMfYqqsdrU3GI0GFbGy/7Nl6TUZOfsUdh57/Uri7k7nmk5dYmOvl+SKeb68G7hfzrVTYW5XOM5df6fXfxjF97Gy4nJxG1ADRY7ER4sRMfghtSWXTijnRtu/q3arkIGn4E6q4Va4J6QDMhWtuNz67bgby7p7ZPBxff6320sPoRs2EndnKGDL4u/oXh5gx6fgM5/lCDTqU1h3tXVHzOPFWop4Yoh4uYDhpdFfVdtmH+xZsD6VzfI0AOID4Ngp7nKnq42LdycqNVZoLy6VbIl1VhwnyAyQCPqdRKOHPr23Fqb0VbhlydWouopdniY1g+8/O+BDsB/On92E012ZHgK4lS34pYjgKLAZnFdJEiRitc4JkBZZHDUBZFNO/VK7EkDMViNFdRAtczOUtIivgCE1xVDGKrXUwORPmeOViwApDJ+ZqgCJ7pZJIPpq2/o0sV4b4ZIg35DaCeWav8MupBjqb4/kiJJ5Pb7uTk6bYx4pmIVez6kOJ4XOaBBvSxbwRv2y6TUxvwsvsWrs2HmLq5Fe+6HPZ5KNP47/R4Bnj+wb+AGf4F6MPzwZBjmpDaZZk7ngA9+4EL2DfledJFFfcMkGtaXjJ9yZgkMW6jiCH3gZU3zFXpyURhO2wswb/z/dytP/tkXEfybwEXUU+fq4WDfyOCoRzYVedbvLlUrOLna0wadZegmHd/YyV5eMWU2GAT/iPY3APNFceysfLS4uGGOSsUchzc+spkY9fT60ax/iFxjCJJWyBzx9Qzty05lMObN/y41rV/r1ZaYuKNH5P6LlgxrqP72PHfw8KReHEFCaDRTpddJ2tiIvfmTsnk6ti0+APy2LPqHPSh/4A51Qv18lyF3JuIJtDAn9hSX/le8jnTdTV2ZZA/cslL+YLLORMeGRY3FJyzMdV5PTY75ERyrNkmTKRLD+SINT1txj4B2THYmc0/CwUEfSBTEgkVks9wKafCLmZdddDp4Bu0TwZjGudne+vLFtk5eqihrE3iOEwo1TSHftoCKHfoQzAXOSMmKpsxAVSXAVSGt188zgD9oEVKj1ZT3VDB5r8GvP0mzjSjrDq3qsAtrrkF/92MHxu7L/8PFh6z1xyAjncJa5y+AEvLVWcS67dJSSaHqzDIWmXpKxSZ/DONU6DP07mdnJrILZnZWxYyyeaxlhk41EB7r9Jr/2Puzm/Zt/An0M/sAxH+/KwFDg5npxrFGIf+aV9OBvLZF7x0kOQIUYKRE9C/NbJg/7z0sVErqy9c1CPX4Tj5kkfPXErBC2m/OIUH5o5fcg+qXTNx/qi4CzX5qX8B35fp+JD7gSU/DWYWeBlFF0wWcukkGS1mIqXQD7WKq3TWAKZIpFTSNeSmR1V/Z/obYkMFAjWYoIVBcTjmw1o7EqwedmjpatEefEP3e7cFOQIZ8LwD90jbnq8qreKUsP0WPuoMbCRfBUCpHlV6IbutkEKqyy48g5CqKuLsYq6XXzpruCS0iQvfgDb/iqkUR8/I7uyQgxdjZGeTfypurggprKbtlfIoS0MvLLJNzfw87NqXoF5PTIYPMB9qzAEo+vvC8vrfAfTBqA82X77d2zBljbtklhHw462PmOfM17ni+LS5sSyiADMNQg0r5uJm0LpAlpQHm0+vXOB+dfYpTARU0yFWVp8uzuTB1AVOBR/LwYKK+KW1sdzQnOcVzxolc223xsEa/hgFGwKX8g/YPA7WgQmoAuWueEMwx0x/wxQ43pgLcW4HnoX3TkRDh8I9a40i2JwWsf5lW2eheB+5i64nAjlARgt1jMKVQDf7oheGSVxaltfhc4wL51nooi4ZzaQEcqpNJ5uo8iJn9QA5gSyq5J2O3dSh7aaYr39BcMT/pdPZdMwj4XZp1VNXJshr92DljvZ9t2qbTZ0hLgMgR9w7XwTgjk+nn5m6GQrYUSAeyKvHLivMzgpgQxH/mTh/tMF1PXrxiwde8q8zd0gG45RBbgwMihhkdomSkSG/1gNuxZbB27om2hHIXfogTlPJ2pho+gDNb2Ol/hm7kxHNBmV2O3bI4xCtBbYxunQHu91hYbf1GkqH3FvKCn0Lp5MiOJ2YPKgyEzhDgW2jQDyQA2AUCjwkr+OQ7HELB8boluaMX0IcV/W3/UYef8gXS6/A72UQOKuhL7pq4oJRv553/uLDoWeCZ5/oDgysnjB/9HnUw7njXwRnIGDJUb0OD8WO9+na/m+PqgrH+M+7+MVpcMf+I64jiIv0P3yYzq7PvWjJZXjmGnCDYCz5zRPmj3qC55fW7u8QSm+wpC/AaWFMU0P5uzopsAN/E6VlNdHImlQhHvmwq5ILY5TfuV1dKOGySQnXraTuEHivFcGF9ZF4baLPw7kioF2OLSDgtZDb70mkXd+2T925p/JKa36LhJWa4kmSNugBH51rNfZpsMxn61eRyupr//JKNcotG6Yqp6LK2fj28bzfuro3e0Z7CUC+EeJEIQBrKxaa2XV/tus2SOU3AJgteOYdlpV7JlIUkDLyv/geq/BZLgVgWwHK7vPGL4FfBZuMje51SEa4L6YAh4/h3vhHxi++CJ6B8/EcWVewsHB1Y1TFg0uWlEgKW4E/X8BiIkEEg/jU2ouH5bwPELt9jsykA7wry1SXSzhw/B0OHBS7S0qiKJkDHYBJhB0MdhgKo/gKBWjlrwPo9IynJHhTDHalLcjTcH4Ad/E3EMaIcY5qj7NPQcQjE4YkUgYWc4mbBQWAqPprRKGRfrYU4y1RvvaC/Rta8N9tDwhYrA6wNZertmZcp2Aiw1yZrvJ0e/R1d2kzAcgpoKYDAFN1N9UVi/Ky/LIarScr7PIgV5y6TK6DHPI5dv1xHeACKAPR0RPnj1TdfGePXzIAv3ySpYT2C0gyxUVM1nfneRcvXQwcjaK/8RyZddfgd1W3hb8Jr78N3yOMQXQw7iHzOf84rkYOcvpqTPGjRVAMMic3pIaxIJyMY5Jg+6aghx+gQIlN+eMqnQ1FW1B3M/0Ok0q1k+Z5an5GmFtUDDqtbnCQiNWmxpkFsBljd+L2ed8ZU9M0ITHDADtWPzzhozSdvh7d4GqpJaA0F7wHOx83HFyyWtoKN791Zdw8d4km7c4AOQ7AmN4aATnFIxhWjQzIU19i4oN8KTIPi146GJ8c+3puS1YTdlIxRGFiDBRKbVaQG2z1+CWYg+JTyPKqMxX5Ws0bvxRSKxsCsJebQf7IRS8h4Ct0bxjI4NTFNZMeG30vPQeRgFwca/R71lHh3tq4IHedPh2eVzkUBPI4ehCVVCDLGTg4EHSeD6XY3eD93kYE1inmxvM9tYvgfKHL1//FbgJAajs+HFEW4beoTDK48S5AbvhPJyM/AGO27ZK8bwSQQOQYFGTiNb/Y4IqnibXRzJ+PSf+k+b0Dx1Zlrd0YnehgdwM5aG7s5GFPwffV7DaIHfc1Vv4xGZ0z9zUKJAD57YDn9eCMh07615nkhanVv3AJkg0nBvmc8YuxqfC2SfNHqZvbk2MbXC1ZrV6nyDosyDtuNIN8zvgX/4AAr/t0IIMVr5uwYGS5+q7xS4jLvsVYAJhYMGn+6KhQ3oROEPDdniKUUJ1xGErkqyMVccXTmi1ZegirVhnSNM0uHDb70GAo+BEa1XZlzutgRlE7oxcAjJRh1ointJI7WkBKO7rJvGcf5WTpQ9ROjv42wQMtynaPNFA4RIJHEWt3BnkGsNtOgSQmNHIFz8WEuhJgf01Wgt3x/7KkO/nFiy/E5r0gFBInuUP+j/xZ+dOxYVaAnc9pzXLNjAfyORctaST8dIhQH/DioVwukd6skEAOtv41sPW/aZXZCT99l/tx/14tvbcG8jYl9nRCa/lFtZOwK8+O8onibDNMbap7IZI99lMkZQ12e9Iu6o4Oz4NdngJ2OUarbtmFtbWAsXsBsmtS/QxmkPtEf6fZNzoVNtTOxg7F40Gw+a6LLEYxbqQsLshh/3X3/OkkheX5Ym2+Wosps+sjl2S72jfARq1AFEoeVUfmTTlL6uddsR5JDquUeDJ5qrTFUVYHB0L8Vz7hfGt7n2STap92dr1EIIfHWc9QKPQdFNFRCUuwkw+Gg4U7HrtOY8Ju/gGATUlDVJMxRODSSx8dVa8r3nTW3ryTk4ebooQo85COXcqmk0N1oX2X+n5xMmGOdC9qmxCtEeadpMBppAecEsIhlJF8W/B5OIIcMbQJrMmuaOw+b1HFtUjpa5uWFxOwAdU91lcKiZ/hX1GuOpGkUkwTWfXtNv2t4O94rpNG03EcacgRhxITsFw4wsDhI8b8FgVy8vve1HQL5C5STkbTUc2kUo7URxGlZCKQh7OikIKSUl5FF87ux4L6B+vlHFghYBVBwkyTBxxnz+LTnhOpG2HX3R7EjHMxJHwPmVorupvbhBh1CXprtWh4eaBjkHfVtM9T+S57ap1kHm80bgI76NtXkVo/nzT33JQPA4GyroejVer7/WHvvKebyFKh47wLnzsmJHK2TH58RIwL9YKy5/Zvb806mDl//HjS3EltSUGugdg4O8x8rtmbmCjqpKHzz9qC7a6WZVPC7qe23SQnFfuc3HHCD+MNFu1QtBK5guoebjr7rflAJylxQI6EjJobLBatnwDQmHBbM8jRhpGPzH607EGAE1lwtJII5BbXWJvmxC3mGP7uI5EqqS2HvkWS75cayBFA8ieYb+I5OIHGGxCkk2I+9WTE3w3vpwLyXXlYiSdJONk/JsFqTAI9iwtl+UDCQYFY58q4bqPWQbtKZpYwIZMNLw4mUmfZ4Yr7IN5/BTVkZtfRx9XehkpKEZywRINckHecGsmFWJHxfiE/Y+RY56zFFK0Wxa6jjel4RAfxT3i4GZBD7vFIMWdBSQRyZKBdQu674SehsaVgDnNKa6I1JdjQOANYPt7EL2ZlZwflAUAfoiLSzIq3uDs5cqG72nLMB0z+gnbgWstoAdfCeTkO2YiTDiwZrfeE+3s0yDExG7EK5ISEMg2yhWr/Q7LBXMT9qjnAU5F/9Y8cDlAwZN44Hx8JGysOSjYxzMkc0B/I5FocMrT9OKE0+SkrZpDjBOWzhJD0I5hItnoM7fxFAz27A+M3Itmi2HXNtfZ7iBpHQdTAzg82H/IsTpYi5x8NG4ryG93rLqFMfurDble2slLuyCttWjVeTb2F+lHxAjiwoJuWPdca1Sd+9InDD0JK6pC7tKY/BUhE6Jd8J7ck9aDQX2LjRThyjMCvcje+Nl8ee+NqI/d7sm+0J93f00FOdm49KYL63cK+4ZQq+fJ0QI7dF8fMiFQcQJDFWD5Kl/ftJktfAGwjnWgCuwJ2GBnRWUgpjDAGRZkMUM1JNsGiQC4EgjM46QOM6CjVzEQglTp6mF1yE2nXC4bUdRfZoQFoyzClQHs6DbI50Sp1xRvVPWNmTxbIRshvsFEfi64YdHvqzkG8zL/169ZUUuZMtKns5KAFJagI+y2Iq8CdEYeiFnwz5MzTYtuDIX6oNbgmGZ33lPt7OshhReKToSmvwgcj11Q1Iyq84f4P3nB/ShXklHkmaDrmJ5WPz4V8urdxipEA0PpMGKiq4k13v5UVfkbTyuQKPCvIsVdVWs1lMP91wPyXba5rB/LwgY6ksLPJVMMhS5er+fCSatfHjpXdG4c/A7Z9GBasPE03Ghk1klMgjnrye2DVb8ctg7uAvAxFY0Rejqddj8euA8hYz4zMrG1o29Cb4PUkjmkimYx0zstTSeecytfdvers4SCvnoGVPUbji0wxlZRIP1WQYyKRz7ThORb+xOTxA60xJ4WPbb50mBfOgaPNc3ZTQpvMWpphTODnodkcwyU+FOd9RXbSOHMpZifPyv2cBdpUltsoXFyOtEwz44E8b+jM4yVZTpa8QEvEmATkFKIpMcnI227XbfgrD2pBXAH6QwcYGK7B1m+QPsgNpWpc5NFaA9tvUbw8/LsXZNPv7R4N8njkcJfUlcG3rjYVkAPgYNFFzImQxoknyNvl2tgEIKimqAjGaGLhR3HIvW209qqmHmx1ezPSQ4OzqABnUb2tIIc9f5U1vZLPmeNiL1/qtwe5evgAssYYOyB8Gvhprbmt71uUWCmAnM6eq4P3U7gtzkJS0Hlk8/75a82pmXSQYyf/B+hytU4oa4rjToJ8K4huyrMW+R5IC3WiXWac9CGz+z2xV4IcmWL+F1quG/G5sNNTsgX7IBUtYX8wKgMLfWI755c+OGlja87WubhtHKCgTQfxPXZrI4rNXToPoavt5NwPU5mm4acEEyGnY7MOhGTTyLqTayCvpYWGsrSgf9wPDkJlv+1A7kaOeiEZyjpmjnizmOeSgtxVPAtuiRIlHqASdUAEDn1ErkjthgFyTzWOn+LGkcrWQJy0QXTDt04AAA1QSURBVF5SswnAVm3mUDo+i2QV2tFMmWJQYK8EOc0HnPR5IA8G38QxvtMxMSgFTXTRji8mlz+Lc4qoATBtI9HUBobci2N1XLQwGP7oCCDJpjj37iORXbRdrA3nAPsA1wfpgSXq5BZ8LBRdTyWbn2YgtEHxFgTIzXoDPbFgLMj7IEBlVLPlVJWIleGMR/JdgTbzqTBmkKvuj9QmOroYJ6Gq/vvoy0v47wytzxwLmnYcVMGIuu5Kh2Lk7dJBnu956ADOnZGEBFw0QKxQs/nkFkfnOAfp4bs+RY1CiyeTQ5/xAhbd0eH3w1egjCILDbmcPOp29AGDyb7fjr6/t4Lcjs483zNrPOfyRGzsxXbJ+OBYfycOq7NNrmhtEJOfTEE4t1otxmkrJAvLsmgxpzvGRK3DRKXjbo1UxYkmgt1OrgILLrr0f7Nn3df64RJ2Ozmd+QbfZEOGBvv8Ft5P5kE16N9UTCBXz/UO27FBCcFeoIP70L41fRCBnsIJzzI3ZOZSwHWQHd2UK41s/RIWEXFA9OuTm9DU5IkF3G/p9/NgZ75Be6OwcPa3avB3NMh29vsyIMcX0JI4MEzOqPOzor4Nz4Yb7IuaG2wqxepm6Ssql1lVZIfR23DjGB7wtKoW3qppjveeeCC3qx9fJk+cEjrclgHyvOKah6BDMCsxN0KnAdOVeh68vSegqUPRIK8pwq3G5HRMAeRoBDoNJDPgSAUdXXRTIq7SgRsxRz4lf/+eUWOvBvl+niddrXwrJfLTz+62flUyz1T7xA9XbksCvmgw2p46Qgo42vWc2BnH4FSSlM7S6jzIsevbnd1Fuek1c6PqQYLBGyCna3gvuaKGj2GOeAyC/b8CAjG8+EyFM0T4sZn6Fau+AccbX0uhvtGPsPvAVZhCSFMDObWBRXUiaDgbv1q8IPkmRDZdsKMzpO5KywNSKrXlBXz52ysZ4/Yea0q+6+ZO5A1/oJcUzIbrJVuJH9pRzIW2cj+lYPI1/gDlUOf8nREDjbj0SOy5z3IO+PYmTirtw/lkhCLz9lRtyC7PTITGOgZyOWt5dApqZCgt6jMaKUU22WVqjdcXgP03Iabsi1zkWOA6n/ZX9Ytvzx4BeWKrv3v3ertkGqnQJVNn16FA2iC32mmx7iNnFZ+HXFQLvJ7vX7c7KHGbh6tFeiHZPs7FUktkZ9rmNjMPZiiwl1FgW0AeDpKX7vU3lEXFgNOuAhaSDgg8FjLcf/F/VHKGdGirZqZx5pynBMRzejpoej6ebJ5O25m6GQrsTRRIC+SIs+4TPgKIHGH087qi6BUOg4RsB59wId3hZ+sfTF0eFzy/qPoCRM/fgogynyQ7z29aPvlryL+nQCbVkvjjiF+YyTKpi/amWZoZa6cokBbIkSV1FtjzSQC4rRuqtSeo/wCE9El4CdUnz44aOcvxvUPKgbfYZhbyOmSEhewTCjgmcJn9AVwAseWvIHx0NKKqjHPIqF1V9g2fX50wE2unyJF5OH0KkBqm87qA9N+beSJVCqQF8vzih48VDvZLkuQQMe+m7DJMkofAFZaSNZImfn/8UF7oTZKQPoNzyOogl95qqy8zwjTtBgB9gHacLhcdOHjhd81xji5KdfBJ6yEVE1s6irT3O7/gaN/uud3zNi+NzhZLTjPNL5VRuuUdXrCIT8WiP0zPqNOVHdiZ4+rKcewKbaUF8p3dYXdx7TtYEKxZXTtS5SzM/c8vrv4AGoPlOPn02njjgj97EybxjfAoizZv7QRCFJw+82T48d+HsZ5qfj2ZA1OJIehsl+nQC0c732wcjKk50fwCr8OC7aGB31Hj6ixddofndyuQq4cg5mQPlIMd60JMylGY3NfP5Ma0Ew5qR+n+iA/ULSonnPWQe2RNYUuvjN7JrXXQSF82J+dbNsmcXYUxrR45uUSUj54Gh1kM6Yf2v7S2r84aOvwB5kf0k71bqQaMGCDv0W2oGVRWMPQZ+2TuuoXjkid3MLUdmagm1tvSf9jyX2Wy4xbfiimUp08tse8aCxfmhdH5623opT5sc70PXJrXhRNT6OMyX9NIA9pUqb9EHIgQJ8zGLZRSWmws32B3AGln+7hbgbyzg9Wfz4NbqqQlQzg7p0MuoN0JrOdN2LWvxDU3ftrznTm9/cG2V3AQxNTmH7t9CD98gJ3cR5G7raGSgnPUgslIgEI2F46w1/Kj4VRyJ0SJ7kA2Ysw5FpFyCRlQC5EBFSy1oPPe5nvrK6/Fc/DSE4ehzn7IuuLOzXbvK3MFR1RxeJZxF0QZmCUpyQYnb7P9wyB/UfMrF/t2Q6YWAoQBckrj1J5DR/D8AKVlO9Jgoe3Y4vLU1qIJnLPFKdtuDzpYIn9z00AkY6/FZDgG7zwI2W5uQjvkJpwF5enZ/nb2titX+QU6EyTq4DdlScocjIcy2PyIcb6PnPmjwfWAdhJOtREU2BPwOZt65QcKb0SbFKfgFiJwsL/xih9RrwVtYDEQz4BDulDtIUSRfN7Li7qUhTSXchZoDku0EItuuP4SsvmeA8/A5bh/HK4VIr79GPgmfFpQUvN7nEhAsRPtXDTjbPqCv0CcExj/n+HuTId25NErkGLraywFFA/hQsTgwebMvF01r3bVdvZKkGMCLZOypMuUDnEPADEbE+h5XENEW7nTNazuCBZiV1B0HTLOvGsGuRDOA/2Nk4gDUAtMhndyLv3QvKLsfjz/JSZnPwI55lhfLAQXQLzweTukA/OylMOxNT/pa1jfn40dwHM2NfdBptV3UL+n6rmmCC84k8UA+Sd4rhD57N/DMc/PwYpwG9qlDLRcBbks1eFQhGPwjruxkAxAvwEujV1Xo+iEouB+FaIE1/vapSMYFi/rxCOQY7Jv8TeU/xnPerHYDQtJUivOlnvbV7Qhj/wcyM3WJxx5BYxyeysfACgu1F0LvcpE2sldw6qfblMc1cH6KS/jupr5lTwPSWzaZ9gjBwVC7deBfpfjGiX1cFLkIFPaQOfKs6m/WEQO0FNmqQulp7oKgC7C0VHFOveigjzo6Clnt7lDIQfRVtLk9ClbsCBX4PgfnK5bcSjqhfAt92suKGiinRxgvtsO5CqdijbIrsbeyNSjtO1Nh0vsrSCPsNDhJIVY9edRZgRMgCJZ8POaV1a8YwW5VfZFbPfXaIgsAiqrroMcAOSYgH8BWDZxqf1w74ppmwDmJdgJzwDBfwfnns0AGtjecD44Rfwj1CYtkvPE++TPjucasPg8ijZm6yA2y+Quz6zzkZsKWWcqBmLCC4CDQ8eAaDIJyTaFFmwSdAzxvTo5nEo7AnUCOY67/AYJKG7H+NZKITY15ODrJUU8S6BRQWeS8yOLiAnkSBmlejYiW6427g2Hu4p7zdB2XT5YYdKUfdoKXkfoMPUFZ8uT5VP51F8/dYydrI1rT2G872ERwIkkWtHrhY/NXk8gx1j/CW6LznJvgFflcCyIB1rbSwhyWgxLcI4eiWmmTLq76g7cVf3a60BeOGzGodgZGsCmH6UU+DlSGzcRS43EDfWYib+XnMH25mVTKZ85SwbyvJLqMgD6Ykw2D0M8PHtjXGuYXY8GeUtHCxvR3O569YAj4Bn4FOMdpyN3HJJWloOV1MxPYR+ExCB3ynMxOQfA3fdtJOJ/Gu6vdxmLQHHtlQpTzkNfikg8oKSPrpJZQ5H67mS/KRSYQI7zLr3e+g0QGXq1wboxICSLPAvIQ6w9dCDLlpFnji9EP3tiEfkGa9dVOCnnec00ygvADUzogSSUqrgD7gjDwHE+waAeIUh964HEn982VrXpMrgdyPNLqvGcVIF0WwMKPbMGNTVOXW0LcuIwGsrk/JJZE0DHO8IgD+AUn+N9uS1fkP4Ei/XVmNQjEeM/ylUIUQc5AM2LRgbkXbV07MLtYBLcLnGRRXJx+ON/ih32QuwOU/H3JPzIQF27v2iD27Wy98uKHPxTyxbpP5gw6+zSEmMy0lHPdFQTHerYHzLnzTiamPlWlP8N99bIgeDgkMMxAjsQpW1CGjo2rqW+YinqIUkFRx9EiyTkwUEnb5GCoRVo40js+v/GeWULEXO+AJPyJ3pvt6F1xwdl5Tq0MQo/G1BPTaeFd+C8OnEF5NuF4YMgcZ2vBTD7Y8G5FkvITahrHAGlyeRiKB7ti3cjd35lkat01gCu8Hl6Omu8/1zQZB7ud4RCzuMpI0z4uGik2WL3+/ftdqNr4xYcuCD1wbjWAJzHhDPWIIEI6MdBv6Eb3O7GnmcJ7ngEdUijN5J88vXxWKcIxvEhZPUjoAv4nHQbej06WhuixIcYwwFYXJ5BW5S6Gtl1+QCqh/eeBYvLo7RYZgsxeFNjxRpwQgjrFc3gKt4Fd6Ie5ay3h+OvrlOEjAWqLCoT0S48ZTvdtb1uJ49HMU0mr6ADGwg4fi5lHxwdQNJpWu/wBsKn3yzDuI7XX66y6wLs+spygzXuio6BZmTKVGMM8Ptm5gwd4Xv5MsoEmyk7mQIZkIc/ACYmJWsoAkGCUF8/AWUTaZd36wJA3wjlHYHZ0EHgxNk7cLYdMtBUQIbuuhLWOZRSSi6w3guRPmti17WeaakzFPh/y9LDGnv/WjUAAAAASUVORK5CYII=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19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1</xdr:row>
      <xdr:rowOff>0</xdr:rowOff>
    </xdr:from>
    <xdr:ext cx="304800" cy="304800"/>
    <xdr:sp macro="" textlink="">
      <xdr:nvSpPr>
        <xdr:cNvPr id="6" name="AutoShape 1" descr="data:image/png;base64,iVBORw0KGgoAAAANSUhEUgAAAPkAAABACAYAAADYitEtAAAgAElEQVR4Xu1dCXgURdqu6p7JOZMgIiqgsgqugreosCqZJCACi8f6gwcqVw5UVnfV3fU26/7r8evqigrkkEMXPFBXRUAFkqB4472u4o0CXlzJzOSama7//bqne3p6ei4S7qnnCSTd1dVVX9db9d3F2XYu7pLae7z15dfSa1zFtR9zodzvbays286vzTSfoUCGAmEK8C6lhKfBwRqLg3nDH+4lBUMLfQ0Vp7o9tc97G8vP0kBes5lzfg1AP6dL35tpLEOBDAXiUqCLQC7QDhcA8bMA9jkFpTUnKQobKZj8HGPKGX5n9gz28qV+d3HNtwpjK/0NFRMy3yRDgQwFdgwFOg/ysU/Kro1N830uZXJeMx8oyUouZ9K+QmHZjLNKJjmuYCw0wLdi/TOMVQHjmZKhQIYCO5IC2wzy3JK6k3l767rstix/RwEf7O/RrYE9MTaQX1r3lZy1flDzELaVVWVAvSM/ZuZdGQrYUWCbQO4aWnukJLERClcu8bX5T3PnuF8RTEhg1U/MkDlDgQwFdi0KpAty7i59eHBQdHwni6xbmdN5k9LaKre8WvnDrjWsTG8yFMhQQKdAWiCHYm0d48pFMuPrQ4xfiEYG+uorLsL/wkzS3DNmHyQHgg/g2nvY3W/LkDtDgQwFdh4F0gJ5vqdmGExgBcD0bQDvUbbdrqqSXCt7BXBP0u6L230NlTfSb/sMqy5sF/xwOSR6hzhXWhoqnt95Q8+8OUOBvYMCiUF+YoXT3e2EQd4VU9/QyQHnlkeFEHcC5J/Ykaj7yH8VdLS1NJnubcXv3SJ/8x8B/EVo44DcgGN8W44yginKY1yw5ZDr5/pY9nOscVLb9iQ/OBKD8xBCmetvnDqJ3pfveeg4zp3v0+8gzA3ehoo7tmc/Mm1nKLAjKJBkJxc8v7j2K0nKPsm7YsKmFDvEAaJ21HVa64d4qE9r/WXrY9o5sdpZkCW7Q9mhG8ApXA0Efp/bIR+18bUp3hTfmVY1FeQEc4zeDPKC4poFsPGRGKIWLGRR9MFzXjxmXPM3lLvJPyCtl2cqZyiwgymQGORVQnI11n7GOF8OOJD2fGrC/sFmzhaOC1EdAGIZ/jsBP4X4kdXnOPsCMvzhycboHlZ9mlCkGtRb51B847Y2/pG4gS4rcXfyodVHc5l/ZAtyz0MuF3daFh35f3wNU57uso5lGspQYDtQIC7I3UW1pws5xH37dn/NtXFrq68lrwd76+LmeH3IOW3GoQ6n4zNff5HPaipJJldLfknNHOx1E/W/hWDD/Y0VWDSSl8LTq08IOfg76OS5YJ27TH6PB3Lq0X4Ac6sG5iAWNYMbcXlqHsMidUFUrwUL+BorspKPJFMjQ4GdR4G4IAcQGtCtnzHRz0/WPQSeXMmFuJq3Syc0v1G2meoDFA8AFNME437OAPxIqUebpcnaNO6DlXcV8GVYKL7xNlaosnNnS1yQE+eyspZ28oGcswpvfUWt/i4804rfc6zv9hVtkJM6/Zg4nIR9h9IyaVudHXzS56kPqJS+IxPmUhX9pObVmBJN0Bd2K0lIO1Ukmnvh4vMmPjZ6t+XYErHrvMBTd5jCQw9DO14Ub27kF1fP5owfD+ASa659jIFPZrl6biW5PKbAy/0Ff33FmKRzzVLBVVIzE6178J4j033WWj8uyIfXHOcKMlK8teE9ucZznjk5Lh4gkEOGZwGJ83ch1A+mvx3C+autjZO+jekTAOte2esrjPdgJrBkYBVkitjsdLB+W5ZXmhWTtCASlzAWkxmTWiVhEE94sMi8rrarvX+L/g7cKzXu4WJ4AVJvm/ttvo5nbvauKP8HdCxvcS6Oh/Fji6+hvKf60Fh8r1+aGtHHk7U+qCNV0OMycF1zzWNzFVej71zlXjCs5f768jF4zxr82V9TV4iQUxY9rGOk+v1GTs/+qS37MzwXoQkWb1/DBohwkcUhr6RmpCQEODcJYp5KjxBcpT3ehrLXYui8Ay7MvXhJ27frcl1VCL7aAa/r8lfYgFxAcVa7GpP4H/6GygWJ3ugqqa7igg8CK/3b6IlQ+wU+Tj/TNSKOA9c2sXZlgO/1y35ONhJXac0FCHJpMZvZXJ7aWwVXBqNfI5M9n7DfcbTr9Iy7pPo6AOgu8+6BqLpBiKp7h2a/wtlTXJFeQj/UXR50uhv9+XPU+4j7KJR8WBFsWXngvVwPt3UXV38DbqdvnP6+DNCOCINcXWSoYMKfZp7w5kXLrCw0X8dTf0Nvr9e+g9rzZizehahD39hQNsb0Q/C/+xrLb9Kv50OpikmjjYtLDVgLTsJvrshztJFLAhyOw8wN4Nudj0Xk8Tjj/ExfvBHEVAdYT7Grh+t3ILjphjhtbLfLeyTIaYIXeGquwoQOgPgz7KjnGj67iAWDT+H+flH3NTt5EDvYPJLFsYMgnrziT+l+AewYAUymFiYFDvWumGZo9t2emjlo24v3Xkl7icszq8jHjlhFIa6pviORTG471uKa/+D6wPC984OyY7UjFPwqDDmBHTG8+2lXXJ7qj6CsPNrUVliXr11B36m+cHnqjoJz0ceWeip8tH/CYDZxElHXww/GAzkAg804bvkJ/Tggv6QO5kslWtdgecS8cESBPCHB+XmgC4KSiHJV4Ox62XJ2Kj065AIGS0oW3KWzZPHf6GaJVacoR60oQdFrR3tY7lEgzxtRfaAU4NPBp83NltkqO5ZLncSnz96POQJf0k5g/c5g3/8M3vQu7PBl+DR34UP3SDgX4tzExL0ctx7CD3aciqj3FAyd1T9bCv0QVpCpLeBdl0IMeDSVd20DyA2swJOve9Oqy7dEASunLYctvdKYxGRqIzIRkoOQ7VvCsj0AchdY5dW++sqF1M/8oTVvcZmBRVbLaxjnafSLu6TmXLzwUlgizlXvbCPIo3dy7SX4NqvBYfwiuHSIr6EMCxcW5eJeIVz7p2BZd/kb1/7sLu49BhzKszotFYmd3LKi4h21z+adXCP8G4KHbsb37oeFbZaJ/o9hPOQNydzFtVvQnuErofogCOd9haz9qCCTToVIcD/VQ3/JPyJbbZaxRpgoS6jHWDSno+1pav8FX6TnJzC9a7v+ukeBHCv/IyCuhIkQgtz0sK++7BU76pF7q5QlHdP8kqZk00tBce0ofExiyTYCdIfgg1znbSi/e1u/QOFFM/YJ/eCkXXwdFouDze1g4vjwLrNCrwOTSp0gyQrs4YiE1YrZTm73XNhF9zv9nr6ruUpq23V2XGLit80NlYv1Opa+PYe+A6yxyiNwKx/g+rHh5zb7xIb9WWNVLEfSVSAXvBisd2My+mjA7/0hqKN5NQr2OKwIKksfza5Hm0Qti8pHoNWxbMiTua6crS2md87H9Yutfeh+yvSCjrwcQ1eRg93d7CdhajuE58MiR/KRdEWNPQrkRJAChJAqTFmEXWR/OwLlF9ddJHFlOFjwuJruguLqP4LVX+dTshaZvdfyimtPhCbl92Rz94rA5azxCl+yj5BfUn0GFouXJMYXNjeUj9Pr22i7ffj4cE5JXtLZybGLTMMuQn74VL7CO1RdAxbEu7AgqrI4FsUXsZgZegK0T0AyKys7sHs95M1puz5qx7dj1zl/1tmh/GHLqkpjYemanVxsAucVl6vKHYp4Azl0PcZCCzUW1AiLjLF8orsxm0GO8b8MGXmETvF8T3ULnJk0haVgX2Jh6O/2VB+BDeNTvU6QS33b6svWWr9Sgad2sMKF4VmJBp6IrsP/B3+r/hZWJ6XkX7xzNfYYkOcVzRojS9K9UiB4MrGj8chCLBWIHGNKSkRGLAylnClW2zgFr6QUmgqf+TmQ7SfiHT9z4SzysrVfulivn4GuffT3QsSY2tJYWZ3K50wL5MU1v6DNGHCoemTTy2K84zDhsThENPThulxRzvKunLpIfxR9IW3+cTb9jux4SXfyWpJb1SbiKt6gXcfC/b+x7xEcnMfreFq1FtgWwT8FBzCA7iUEeXENzKUsT20jDPLc4rpTZaas0tvV9BexXA02htEK4y+k8v0yIE+FSpE6hkIjv/jhY/05/s9cgZzHfadtOM/OTgpt+lh8vCOwI0BTm1rJ8czs6+DyNza1SamXqiMJucqCtWXHhNsJYVJ+h87/Kvw3ecSdhvZs/emt704T5KnZaHMcPX1LJ9OCoBVo2N0FUjV2xRiOR+aiX1N9ZVhxB1m0BNyC4P/EU5pnYKTcijHdFrWTE0SU9LXr0AVc762vvNNKC+y072CnHaRfB03fVJj0gMQUci/WFuFOgbz6FEQtvmmAvMcyB1u4UPWKNBcsHiPw7hdTmVUZkKdCpUgdA+RYzW9A0Mh12B1pp9bsp5YCW/XnviYxkL0b8WhL9jrInZDReaxDjaqVEiW+lZXkdJNSQR9n24HG9HATZLmDkvm8pwpydym8/hRhq5eI6TDnVb768r/aDAQ7ZfXDMJMZYMc+thSOPaNi6VuHRVR5DNd1sGted5adHPb2KLpFxsOxk5cb39Q8znggN9eBMfrU1rBtHmZUfBfh6SzIe5ZUH9Yi+JfGWDkvBZ3qY0BudSluhvkxjXmW0gTaxkp7BLvezTOnW567o2PDokqzgiSWJCl5KUU/BpBD08xNdtSo+ysxibWJlGIB645IMfYqqsdrU3GI0GFbGy/7Nl6TUZOfsUdh57/Uri7k7nmk5dYmOvl+SKeb68G7hfzrVTYW5XOM5df6fXfxjF97Gy4nJxG1ADRY7ER4sRMfghtSWXTijnRtu/q3arkIGn4E6q4Va4J6QDMhWtuNz67bgby7p7ZPBxff6320sPoRs2EndnKGDL4u/oXh5gx6fgM5/lCDTqU1h3tXVHzOPFWop4Yoh4uYDhpdFfVdtmH+xZsD6VzfI0AOID4Ngp7nKnq42LdycqNVZoLy6VbIl1VhwnyAyQCPqdRKOHPr23Fqb0VbhlydWouopdniY1g+8/O+BDsB/On92E012ZHgK4lS34pYjgKLAZnFdJEiRitc4JkBZZHDUBZFNO/VK7EkDMViNFdRAtczOUtIivgCE1xVDGKrXUwORPmeOViwApDJ+ZqgCJ7pZJIPpq2/o0sV4b4ZIg35DaCeWav8MupBjqb4/kiJJ5Pb7uTk6bYx4pmIVez6kOJ4XOaBBvSxbwRv2y6TUxvwsvsWrs2HmLq5Fe+6HPZ5KNP47/R4Bnj+wb+AGf4F6MPzwZBjmpDaZZk7ngA9+4EL2DfledJFFfcMkGtaXjJ9yZgkMW6jiCH3gZU3zFXpyURhO2wswb/z/dytP/tkXEfybwEXUU+fq4WDfyOCoRzYVedbvLlUrOLna0wadZegmHd/YyV5eMWU2GAT/iPY3APNFceysfLS4uGGOSsUchzc+spkY9fT60ax/iFxjCJJWyBzx9Qzty05lMObN/y41rV/r1ZaYuKNH5P6LlgxrqP72PHfw8KReHEFCaDRTpddJ2tiIvfmTsnk6ti0+APy2LPqHPSh/4A51Qv18lyF3JuIJtDAn9hSX/le8jnTdTV2ZZA/cslL+YLLORMeGRY3FJyzMdV5PTY75ERyrNkmTKRLD+SINT1txj4B2THYmc0/CwUEfSBTEgkVks9wKafCLmZdddDp4Bu0TwZjGudne+vLFtk5eqihrE3iOEwo1TSHftoCKHfoQzAXOSMmKpsxAVSXAVSGt188zgD9oEVKj1ZT3VDB5r8GvP0mzjSjrDq3qsAtrrkF/92MHxu7L/8PFh6z1xyAjncJa5y+AEvLVWcS67dJSSaHqzDIWmXpKxSZ/DONU6DP07mdnJrILZnZWxYyyeaxlhk41EB7r9Jr/2Puzm/Zt/An0M/sAxH+/KwFDg5npxrFGIf+aV9OBvLZF7x0kOQIUYKRE9C/NbJg/7z0sVErqy9c1CPX4Tj5kkfPXErBC2m/OIUH5o5fcg+qXTNx/qi4CzX5qX8B35fp+JD7gSU/DWYWeBlFF0wWcukkGS1mIqXQD7WKq3TWAKZIpFTSNeSmR1V/Z/obYkMFAjWYoIVBcTjmw1o7EqwedmjpatEefEP3e7cFOQIZ8LwD90jbnq8qreKUsP0WPuoMbCRfBUCpHlV6IbutkEKqyy48g5CqKuLsYq6XXzpruCS0iQvfgDb/iqkUR8/I7uyQgxdjZGeTfypurggprKbtlfIoS0MvLLJNzfw87NqXoF5PTIYPMB9qzAEo+vvC8vrfAfTBqA82X77d2zBljbtklhHw462PmOfM17ni+LS5sSyiADMNQg0r5uJm0LpAlpQHm0+vXOB+dfYpTARU0yFWVp8uzuTB1AVOBR/LwYKK+KW1sdzQnOcVzxolc223xsEa/hgFGwKX8g/YPA7WgQmoAuWueEMwx0x/wxQ43pgLcW4HnoX3TkRDh8I9a40i2JwWsf5lW2eheB+5i64nAjlARgt1jMKVQDf7oheGSVxaltfhc4wL51nooi4ZzaQEcqpNJ5uo8iJn9QA5gSyq5J2O3dSh7aaYr39BcMT/pdPZdMwj4XZp1VNXJshr92DljvZ9t2qbTZ0hLgMgR9w7XwTgjk+nn5m6GQrYUSAeyKvHLivMzgpgQxH/mTh/tMF1PXrxiwde8q8zd0gG45RBbgwMihhkdomSkSG/1gNuxZbB27om2hHIXfogTlPJ2pho+gDNb2Ol/hm7kxHNBmV2O3bI4xCtBbYxunQHu91hYbf1GkqH3FvKCn0Lp5MiOJ2YPKgyEzhDgW2jQDyQA2AUCjwkr+OQ7HELB8boluaMX0IcV/W3/UYef8gXS6/A72UQOKuhL7pq4oJRv553/uLDoWeCZ5/oDgysnjB/9HnUw7njXwRnIGDJUb0OD8WO9+na/m+PqgrH+M+7+MVpcMf+I64jiIv0P3yYzq7PvWjJZXjmGnCDYCz5zRPmj3qC55fW7u8QSm+wpC/AaWFMU0P5uzopsAN/E6VlNdHImlQhHvmwq5ILY5TfuV1dKOGySQnXraTuEHivFcGF9ZF4baLPw7kioF2OLSDgtZDb70mkXd+2T925p/JKa36LhJWa4kmSNugBH51rNfZpsMxn61eRyupr//JKNcotG6Yqp6LK2fj28bzfuro3e0Z7CUC+EeJEIQBrKxaa2XV/tus2SOU3AJgteOYdlpV7JlIUkDLyv/geq/BZLgVgWwHK7vPGL4FfBZuMje51SEa4L6YAh4/h3vhHxi++CJ6B8/EcWVewsHB1Y1TFg0uWlEgKW4E/X8BiIkEEg/jU2ouH5bwPELt9jsykA7wry1SXSzhw/B0OHBS7S0qiKJkDHYBJhB0MdhgKo/gKBWjlrwPo9IynJHhTDHalLcjTcH4Ad/E3EMaIcY5qj7NPQcQjE4YkUgYWc4mbBQWAqPprRKGRfrYU4y1RvvaC/Rta8N9tDwhYrA6wNZertmZcp2Aiw1yZrvJ0e/R1d2kzAcgpoKYDAFN1N9UVi/Ky/LIarScr7PIgV5y6TK6DHPI5dv1xHeACKAPR0RPnj1TdfGePXzIAv3ySpYT2C0gyxUVM1nfneRcvXQwcjaK/8RyZddfgd1W3hb8Jr78N3yOMQXQw7iHzOf84rkYOcvpqTPGjRVAMMic3pIaxIJyMY5Jg+6aghx+gQIlN+eMqnQ1FW1B3M/0Ok0q1k+Z5an5GmFtUDDqtbnCQiNWmxpkFsBljd+L2ed8ZU9M0ITHDADtWPzzhozSdvh7d4GqpJaA0F7wHOx83HFyyWtoKN791Zdw8d4km7c4AOQ7AmN4aATnFIxhWjQzIU19i4oN8KTIPi146GJ8c+3puS1YTdlIxRGFiDBRKbVaQG2z1+CWYg+JTyPKqMxX5Ws0bvxRSKxsCsJebQf7IRS8h4Ct0bxjI4NTFNZMeG30vPQeRgFwca/R71lHh3tq4IHedPh2eVzkUBPI4ehCVVCDLGTg4EHSeD6XY3eD93kYE1inmxvM9tYvgfKHL1//FbgJAajs+HFEW4beoTDK48S5AbvhPJyM/AGO27ZK8bwSQQOQYFGTiNb/Y4IqnibXRzJ+PSf+k+b0Dx1Zlrd0YnehgdwM5aG7s5GFPwffV7DaIHfc1Vv4xGZ0z9zUKJAD57YDn9eCMh07615nkhanVv3AJkg0nBvmc8YuxqfC2SfNHqZvbk2MbXC1ZrV6nyDosyDtuNIN8zvgX/4AAr/t0IIMVr5uwYGS5+q7xS4jLvsVYAJhYMGn+6KhQ3oROEPDdniKUUJ1xGErkqyMVccXTmi1ZegirVhnSNM0uHDb70GAo+BEa1XZlzutgRlE7oxcAjJRh1ointJI7WkBKO7rJvGcf5WTpQ9ROjv42wQMtynaPNFA4RIJHEWt3BnkGsNtOgSQmNHIFz8WEuhJgf01Wgt3x/7KkO/nFiy/E5r0gFBInuUP+j/xZ+dOxYVaAnc9pzXLNjAfyORctaST8dIhQH/DioVwukd6skEAOtv41sPW/aZXZCT99l/tx/14tvbcG8jYl9nRCa/lFtZOwK8+O8onibDNMbap7IZI99lMkZQ12e9Iu6o4Oz4NdngJ2OUarbtmFtbWAsXsBsmtS/QxmkPtEf6fZNzoVNtTOxg7F40Gw+a6LLEYxbqQsLshh/3X3/OkkheX5Ym2+Wosps+sjl2S72jfARq1AFEoeVUfmTTlL6uddsR5JDquUeDJ5qrTFUVYHB0L8Vz7hfGt7n2STap92dr1EIIfHWc9QKPQdFNFRCUuwkw+Gg4U7HrtOY8Ju/gGATUlDVJMxRODSSx8dVa8r3nTW3ryTk4ebooQo85COXcqmk0N1oX2X+n5xMmGOdC9qmxCtEeadpMBppAecEsIhlJF8W/B5OIIcMbQJrMmuaOw+b1HFtUjpa5uWFxOwAdU91lcKiZ/hX1GuOpGkUkwTWfXtNv2t4O94rpNG03EcacgRhxITsFw4wsDhI8b8FgVy8vve1HQL5C5STkbTUc2kUo7URxGlZCKQh7OikIKSUl5FF87ux4L6B+vlHFghYBVBwkyTBxxnz+LTnhOpG2HX3R7EjHMxJHwPmVorupvbhBh1CXprtWh4eaBjkHfVtM9T+S57ap1kHm80bgI76NtXkVo/nzT33JQPA4GyroejVer7/WHvvKebyFKh47wLnzsmJHK2TH58RIwL9YKy5/Zvb806mDl//HjS3EltSUGugdg4O8x8rtmbmCjqpKHzz9qC7a6WZVPC7qe23SQnFfuc3HHCD+MNFu1QtBK5guoebjr7rflAJylxQI6EjJobLBatnwDQmHBbM8jRhpGPzH607EGAE1lwtJII5BbXWJvmxC3mGP7uI5EqqS2HvkWS75cayBFA8ieYb+I5OIHGGxCkk2I+9WTE3w3vpwLyXXlYiSdJONk/JsFqTAI9iwtl+UDCQYFY58q4bqPWQbtKZpYwIZMNLw4mUmfZ4Yr7IN5/BTVkZtfRx9XehkpKEZywRINckHecGsmFWJHxfiE/Y+RY56zFFK0Wxa6jjel4RAfxT3i4GZBD7vFIMWdBSQRyZKBdQu674SehsaVgDnNKa6I1JdjQOANYPt7EL2ZlZwflAUAfoiLSzIq3uDs5cqG72nLMB0z+gnbgWstoAdfCeTkO2YiTDiwZrfeE+3s0yDExG7EK5ISEMg2yhWr/Q7LBXMT9qjnAU5F/9Y8cDlAwZN44Hx8JGysOSjYxzMkc0B/I5FocMrT9OKE0+SkrZpDjBOWzhJD0I5hItnoM7fxFAz27A+M3Itmi2HXNtfZ7iBpHQdTAzg82H/IsTpYi5x8NG4ryG93rLqFMfurDble2slLuyCttWjVeTb2F+lHxAjiwoJuWPdca1Sd+9InDD0JK6pC7tKY/BUhE6Jd8J7ck9aDQX2LjRThyjMCvcje+Nl8ee+NqI/d7sm+0J93f00FOdm49KYL63cK+4ZQq+fJ0QI7dF8fMiFQcQJDFWD5Kl/ftJktfAGwjnWgCuwJ2GBnRWUgpjDAGRZkMUM1JNsGiQC4EgjM46QOM6CjVzEQglTp6mF1yE2nXC4bUdRfZoQFoyzClQHs6DbI50Sp1xRvVPWNmTxbIRshvsFEfi64YdHvqzkG8zL/169ZUUuZMtKns5KAFJagI+y2Iq8CdEYeiFnwz5MzTYtuDIX6oNbgmGZ33lPt7OshhReKToSmvwgcj11Q1Iyq84f4P3nB/ShXklHkmaDrmJ5WPz4V8urdxipEA0PpMGKiq4k13v5UVfkbTyuQKPCvIsVdVWs1lMP91wPyXba5rB/LwgY6ksLPJVMMhS5er+fCSatfHjpXdG4c/A7Z9GBasPE03Ghk1klMgjnrye2DVb8ctg7uAvAxFY0Rejqddj8euA8hYz4zMrG1o29Cb4PUkjmkimYx0zstTSeecytfdvers4SCvnoGVPUbji0wxlZRIP1WQYyKRz7ThORb+xOTxA60xJ4WPbb50mBfOgaPNc3ZTQpvMWpphTODnodkcwyU+FOd9RXbSOHMpZifPyv2cBdpUltsoXFyOtEwz44E8b+jM4yVZTpa8QEvEmATkFKIpMcnI227XbfgrD2pBXAH6QwcYGK7B1m+QPsgNpWpc5NFaA9tvUbw8/LsXZNPv7R4N8njkcJfUlcG3rjYVkAPgYNFFzImQxoknyNvl2tgEIKimqAjGaGLhR3HIvW209qqmHmx1ezPSQ4OzqABnUb2tIIc9f5U1vZLPmeNiL1/qtwe5evgAssYYOyB8Gvhprbmt71uUWCmAnM6eq4P3U7gtzkJS0Hlk8/75a82pmXSQYyf/B+hytU4oa4rjToJ8K4huyrMW+R5IC3WiXWac9CGz+z2xV4IcmWL+F1quG/G5sNNTsgX7IBUtYX8wKgMLfWI755c+OGlja87WubhtHKCgTQfxPXZrI4rNXToPoavt5NwPU5mm4acEEyGnY7MOhGTTyLqTayCvpYWGsrSgf9wPDkJlv+1A7kaOeiEZyjpmjnizmOeSgtxVPAtuiRIlHqASdUAEDn1ErkjthgFyTzWOn+LGkcrWQJy0QXTDt04AAA1QSURBVF5SswnAVm3mUDo+i2QV2tFMmWJQYK8EOc0HnPR5IA8G38QxvtMxMSgFTXTRji8mlz+Lc4qoATBtI9HUBobci2N1XLQwGP7oCCDJpjj37iORXbRdrA3nAPsA1wfpgSXq5BZ8LBRdTyWbn2YgtEHxFgTIzXoDPbFgLMj7IEBlVLPlVJWIleGMR/JdgTbzqTBmkKvuj9QmOroYJ6Gq/vvoy0v47wytzxwLmnYcVMGIuu5Kh2Lk7dJBnu956ADOnZGEBFw0QKxQs/nkFkfnOAfp4bs+RY1CiyeTQ5/xAhbd0eH3w1egjCILDbmcPOp29AGDyb7fjr6/t4Lcjs483zNrPOfyRGzsxXbJ+OBYfycOq7NNrmhtEJOfTEE4t1otxmkrJAvLsmgxpzvGRK3DRKXjbo1UxYkmgt1OrgILLrr0f7Nn3df64RJ2Ozmd+QbfZEOGBvv8Ft5P5kE16N9UTCBXz/UO27FBCcFeoIP70L41fRCBnsIJzzI3ZOZSwHWQHd2UK41s/RIWEXFA9OuTm9DU5IkF3G/p9/NgZ75Be6OwcPa3avB3NMh29vsyIMcX0JI4MEzOqPOzor4Nz4Yb7IuaG2wqxepm6Ssql1lVZIfR23DjGB7wtKoW3qppjveeeCC3qx9fJk+cEjrclgHyvOKah6BDMCsxN0KnAdOVeh68vSegqUPRIK8pwq3G5HRMAeRoBDoNJDPgSAUdXXRTIq7SgRsxRz4lf/+eUWOvBvl+niddrXwrJfLTz+62flUyz1T7xA9XbksCvmgw2p46Qgo42vWc2BnH4FSSlM7S6jzIsevbnd1Fuek1c6PqQYLBGyCna3gvuaKGj2GOeAyC/b8CAjG8+EyFM0T4sZn6Fau+AccbX0uhvtGPsPvAVZhCSFMDObWBRXUiaDgbv1q8IPkmRDZdsKMzpO5KywNSKrXlBXz52ysZ4/Yea0q+6+ZO5A1/oJcUzIbrJVuJH9pRzIW2cj+lYPI1/gDlUOf8nREDjbj0SOy5z3IO+PYmTirtw/lkhCLz9lRtyC7PTITGOgZyOWt5dApqZCgt6jMaKUU22WVqjdcXgP03Iabsi1zkWOA6n/ZX9Ytvzx4BeWKrv3v3ertkGqnQJVNn16FA2iC32mmx7iNnFZ+HXFQLvJ7vX7c7KHGbh6tFeiHZPs7FUktkZ9rmNjMPZiiwl1FgW0AeDpKX7vU3lEXFgNOuAhaSDgg8FjLcf/F/VHKGdGirZqZx5pynBMRzejpoej6ebJ5O25m6GQrsTRRIC+SIs+4TPgKIHGH087qi6BUOg4RsB59wId3hZ+sfTF0eFzy/qPoCRM/fgogynyQ7z29aPvlryL+nQCbVkvjjiF+YyTKpi/amWZoZa6cokBbIkSV1FtjzSQC4rRuqtSeo/wCE9El4CdUnz44aOcvxvUPKgbfYZhbyOmSEhewTCjgmcJn9AVwAseWvIHx0NKKqjHPIqF1V9g2fX50wE2unyJF5OH0KkBqm87qA9N+beSJVCqQF8vzih48VDvZLkuQQMe+m7DJMkofAFZaSNZImfn/8UF7oTZKQPoNzyOogl95qqy8zwjTtBgB9gHacLhcdOHjhd81xji5KdfBJ6yEVE1s6irT3O7/gaN/uud3zNi+NzhZLTjPNL5VRuuUdXrCIT8WiP0zPqNOVHdiZ4+rKcewKbaUF8p3dYXdx7TtYEKxZXTtS5SzM/c8vrv4AGoPlOPn02njjgj97EybxjfAoizZv7QRCFJw+82T48d+HsZ5qfj2ZA1OJIehsl+nQC0c732wcjKk50fwCr8OC7aGB31Hj6ixddofndyuQq4cg5mQPlIMd60JMylGY3NfP5Ma0Ew5qR+n+iA/ULSonnPWQe2RNYUuvjN7JrXXQSF82J+dbNsmcXYUxrR45uUSUj54Gh1kM6Yf2v7S2r84aOvwB5kf0k71bqQaMGCDv0W2oGVRWMPQZ+2TuuoXjkid3MLUdmagm1tvSf9jyX2Wy4xbfiimUp08tse8aCxfmhdH5623opT5sc70PXJrXhRNT6OMyX9NIA9pUqb9EHIgQJ8zGLZRSWmws32B3AGln+7hbgbyzg9Wfz4NbqqQlQzg7p0MuoN0JrOdN2LWvxDU3ftrznTm9/cG2V3AQxNTmH7t9CD98gJ3cR5G7raGSgnPUgslIgEI2F46w1/Kj4VRyJ0SJ7kA2Ysw5FpFyCRlQC5EBFSy1oPPe5nvrK6/Fc/DSE4ehzn7IuuLOzXbvK3MFR1RxeJZxF0QZmCUpyQYnb7P9wyB/UfMrF/t2Q6YWAoQBckrj1J5DR/D8AKVlO9Jgoe3Y4vLU1qIJnLPFKdtuDzpYIn9z00AkY6/FZDgG7zwI2W5uQjvkJpwF5enZ/nb2titX+QU6EyTq4DdlScocjIcy2PyIcb6PnPmjwfWAdhJOtREU2BPwOZt65QcKb0SbFKfgFiJwsL/xih9RrwVtYDEQz4BDulDtIUSRfN7Li7qUhTSXchZoDku0EItuuP4SsvmeA8/A5bh/HK4VIr79GPgmfFpQUvN7nEhAsRPtXDTjbPqCv0CcExj/n+HuTId25NErkGLraywFFA/hQsTgwebMvF01r3bVdvZKkGMCLZOypMuUDnEPADEbE+h5XENEW7nTNazuCBZiV1B0HTLOvGsGuRDOA/2Nk4gDUAtMhndyLv3QvKLsfjz/JSZnPwI55lhfLAQXQLzweTukA/OylMOxNT/pa1jfn40dwHM2NfdBptV3UL+n6rmmCC84k8UA+Sd4rhD57N/DMc/PwYpwG9qlDLRcBbks1eFQhGPwjruxkAxAvwEujV1Xo+iEouB+FaIE1/vapSMYFi/rxCOQY7Jv8TeU/xnPerHYDQtJUivOlnvbV7Qhj/wcyM3WJxx5BYxyeysfACgu1F0LvcpE2sldw6qfblMc1cH6KS/jupr5lTwPSWzaZ9gjBwVC7deBfpfjGiX1cFLkIFPaQOfKs6m/WEQO0FNmqQulp7oKgC7C0VHFOveigjzo6Clnt7lDIQfRVtLk9ClbsCBX4PgfnK5bcSjqhfAt92suKGiinRxgvtsO5CqdijbIrsbeyNSjtO1Nh0vsrSCPsNDhJIVY9edRZgRMgCJZ8POaV1a8YwW5VfZFbPfXaIgsAiqrroMcAOSYgH8BWDZxqf1w74ppmwDmJdgJzwDBfwfnns0AGtjecD44Rfwj1CYtkvPE++TPjucasPg8ijZm6yA2y+Quz6zzkZsKWWcqBmLCC4CDQ8eAaDIJyTaFFmwSdAzxvTo5nEo7AnUCOY67/AYJKG7H+NZKITY15ODrJUU8S6BRQWeS8yOLiAnkSBmlejYiW6427g2Hu4p7zdB2XT5YYdKUfdoKXkfoMPUFZ8uT5VP51F8/dYydrI1rT2G872ERwIkkWtHrhY/NXk8gx1j/CW6LznJvgFflcCyIB1rbSwhyWgxLcI4eiWmmTLq76g7cVf3a60BeOGzGodgZGsCmH6UU+DlSGzcRS43EDfWYib+XnMH25mVTKZ85SwbyvJLqMgD6Ykw2D0M8PHtjXGuYXY8GeUtHCxvR3O569YAj4Bn4FOMdpyN3HJJWloOV1MxPYR+ExCB3ynMxOQfA3fdtJOJ/Gu6vdxmLQHHtlQpTzkNfikg8oKSPrpJZQ5H67mS/KRSYQI7zLr3e+g0QGXq1wboxICSLPAvIQ6w9dCDLlpFnji9EP3tiEfkGa9dVOCnnec00ygvADUzogSSUqrgD7gjDwHE+waAeIUh964HEn982VrXpMrgdyPNLqvGcVIF0WwMKPbMGNTVOXW0LcuIwGsrk/JJZE0DHO8IgD+AUn+N9uS1fkP4Ei/XVmNQjEeM/ylUIUQc5AM2LRgbkXbV07MLtYBLcLnGRRXJx+ON/ih32QuwOU/H3JPzIQF27v2iD27Wy98uKHPxTyxbpP5gw6+zSEmMy0lHPdFQTHerYHzLnzTiamPlWlP8N99bIgeDgkMMxAjsQpW1CGjo2rqW+YinqIUkFRx9EiyTkwUEnb5GCoRVo40js+v/GeWULEXO+AJPyJ3pvt6F1xwdl5Tq0MQo/G1BPTaeFd+C8OnEF5NuF4YMgcZ2vBTD7Y8G5FkvITahrHAGlyeRiKB7ti3cjd35lkat01gCu8Hl6Omu8/1zQZB7ud4RCzuMpI0z4uGik2WL3+/ftdqNr4xYcuCD1wbjWAJzHhDPWIIEI6MdBv6Eb3O7GnmcJ7ngEdUijN5J88vXxWKcIxvEhZPUjoAv4nHQbej06WhuixIcYwwFYXJ5BW5S6Gtl1+QCqh/eeBYvLo7RYZgsxeFNjxRpwQgjrFc3gKt4Fd6Ie5ay3h+OvrlOEjAWqLCoT0S48ZTvdtb1uJ49HMU0mr6ADGwg4fi5lHxwdQNJpWu/wBsKn3yzDuI7XX66y6wLs+spygzXuio6BZmTKVGMM8Ptm5gwd4Xv5MsoEmyk7mQIZkIc/ACYmJWsoAkGCUF8/AWUTaZd36wJA3wjlHYHZ0EHgxNk7cLYdMtBUQIbuuhLWOZRSSi6w3guRPmti17WeaakzFPh/y9LDGnv/WjUAAAAASUVORK5CYII=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19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1</xdr:row>
      <xdr:rowOff>0</xdr:rowOff>
    </xdr:from>
    <xdr:ext cx="304800" cy="304800"/>
    <xdr:sp macro="" textlink="">
      <xdr:nvSpPr>
        <xdr:cNvPr id="7" name="AutoShape 1" descr="data:image/png;base64,iVBORw0KGgoAAAANSUhEUgAAAPkAAABACAYAAADYitEtAAAgAElEQVR4Xu1dCXgURdqu6p7JOZMgIiqgsgqugreosCqZJCACi8f6gwcqVw5UVnfV3fU26/7r8evqigrkkEMXPFBXRUAFkqB4472u4o0CXlzJzOSama7//bqne3p6ei4S7qnnCSTd1dVVX9db9d3F2XYu7pLae7z15dfSa1zFtR9zodzvbays286vzTSfoUCGAmEK8C6lhKfBwRqLg3nDH+4lBUMLfQ0Vp7o9tc97G8vP0kBes5lzfg1AP6dL35tpLEOBDAXiUqCLQC7QDhcA8bMA9jkFpTUnKQobKZj8HGPKGX5n9gz28qV+d3HNtwpjK/0NFRMy3yRDgQwFdgwFOg/ysU/Kro1N830uZXJeMx8oyUouZ9K+QmHZjLNKJjmuYCw0wLdi/TOMVQHjmZKhQIYCO5IC2wzy3JK6k3l767rstix/RwEf7O/RrYE9MTaQX1r3lZy1flDzELaVVWVAvSM/ZuZdGQrYUWCbQO4aWnukJLERClcu8bX5T3PnuF8RTEhg1U/MkDlDgQwFdi0KpAty7i59eHBQdHwni6xbmdN5k9LaKre8WvnDrjWsTG8yFMhQQKdAWiCHYm0d48pFMuPrQ4xfiEYG+uorLsL/wkzS3DNmHyQHgg/g2nvY3W/LkDtDgQwFdh4F0gJ5vqdmGExgBcD0bQDvUbbdrqqSXCt7BXBP0u6L230NlTfSb/sMqy5sF/xwOSR6hzhXWhoqnt95Q8+8OUOBvYMCiUF+YoXT3e2EQd4VU9/QyQHnlkeFEHcC5J/Ykaj7yH8VdLS1NJnubcXv3SJ/8x8B/EVo44DcgGN8W44yginKY1yw5ZDr5/pY9nOscVLb9iQ/OBKD8xBCmetvnDqJ3pfveeg4zp3v0+8gzA3ehoo7tmc/Mm1nKLAjKJBkJxc8v7j2K0nKPsm7YsKmFDvEAaJ21HVa64d4qE9r/WXrY9o5sdpZkCW7Q9mhG8ApXA0Efp/bIR+18bUp3hTfmVY1FeQEc4zeDPKC4poFsPGRGKIWLGRR9MFzXjxmXPM3lLvJPyCtl2cqZyiwgymQGORVQnI11n7GOF8OOJD2fGrC/sFmzhaOC1EdAGIZ/jsBP4X4kdXnOPsCMvzhycboHlZ9mlCkGtRb51B847Y2/pG4gS4rcXfyodVHc5l/ZAtyz0MuF3daFh35f3wNU57uso5lGspQYDtQIC7I3UW1pws5xH37dn/NtXFrq68lrwd76+LmeH3IOW3GoQ6n4zNff5HPaipJJldLfknNHOx1E/W/hWDD/Y0VWDSSl8LTq08IOfg76OS5YJ27TH6PB3Lq0X4Ac6sG5iAWNYMbcXlqHsMidUFUrwUL+BorspKPJFMjQ4GdR4G4IAcQGtCtnzHRz0/WPQSeXMmFuJq3Syc0v1G2meoDFA8AFNME437OAPxIqUebpcnaNO6DlXcV8GVYKL7xNlaosnNnS1yQE+eyspZ28oGcswpvfUWt/i4804rfc6zv9hVtkJM6/Zg4nIR9h9IyaVudHXzS56kPqJS+IxPmUhX9pObVmBJN0Bd2K0lIO1Ukmnvh4vMmPjZ6t+XYErHrvMBTd5jCQw9DO14Ub27kF1fP5owfD+ASa659jIFPZrl6biW5PKbAy/0Ff33FmKRzzVLBVVIzE6178J4j033WWj8uyIfXHOcKMlK8teE9ucZznjk5Lh4gkEOGZwGJ83ch1A+mvx3C+autjZO+jekTAOte2esrjPdgJrBkYBVkitjsdLB+W5ZXmhWTtCASlzAWkxmTWiVhEE94sMi8rrarvX+L/g7cKzXu4WJ4AVJvm/ttvo5nbvauKP8HdCxvcS6Oh/Fji6+hvKf60Fh8r1+aGtHHk7U+qCNV0OMycF1zzWNzFVej71zlXjCs5f768jF4zxr82V9TV4iQUxY9rGOk+v1GTs/+qS37MzwXoQkWb1/DBohwkcUhr6RmpCQEODcJYp5KjxBcpT3ehrLXYui8Ay7MvXhJ27frcl1VCL7aAa/r8lfYgFxAcVa7GpP4H/6GygWJ3ugqqa7igg8CK/3b6IlQ+wU+Tj/TNSKOA9c2sXZlgO/1y35ONhJXac0FCHJpMZvZXJ7aWwVXBqNfI5M9n7DfcbTr9Iy7pPo6AOgu8+6BqLpBiKp7h2a/wtlTXJFeQj/UXR50uhv9+XPU+4j7KJR8WBFsWXngvVwPt3UXV38DbqdvnP6+DNCOCINcXWSoYMKfZp7w5kXLrCw0X8dTf0Nvr9e+g9rzZizehahD39hQNsb0Q/C/+xrLb9Kv50OpikmjjYtLDVgLTsJvrshztJFLAhyOw8wN4Nudj0Xk8Tjj/ExfvBHEVAdYT7Grh+t3ILjphjhtbLfLeyTIaYIXeGquwoQOgPgz7KjnGj67iAWDT+H+flH3NTt5EDvYPJLFsYMgnrziT+l+AewYAUymFiYFDvWumGZo9t2emjlo24v3Xkl7icszq8jHjlhFIa6pviORTG471uKa/+D6wPC984OyY7UjFPwqDDmBHTG8+2lXXJ7qj6CsPNrUVliXr11B36m+cHnqjoJz0ceWeip8tH/CYDZxElHXww/GAzkAg804bvkJ/Tggv6QO5kslWtdgecS8cESBPCHB+XmgC4KSiHJV4Ox62XJ2Kj065AIGS0oW3KWzZPHf6GaJVacoR60oQdFrR3tY7lEgzxtRfaAU4NPBp83NltkqO5ZLncSnz96POQJf0k5g/c5g3/8M3vQu7PBl+DR34UP3SDgX4tzExL0ctx7CD3aciqj3FAyd1T9bCv0QVpCpLeBdl0IMeDSVd20DyA2swJOve9Oqy7dEASunLYctvdKYxGRqIzIRkoOQ7VvCsj0AchdY5dW++sqF1M/8oTVvcZmBRVbLaxjnafSLu6TmXLzwUlgizlXvbCPIo3dy7SX4NqvBYfwiuHSIr6EMCxcW5eJeIVz7p2BZd/kb1/7sLu49BhzKszotFYmd3LKi4h21z+adXCP8G4KHbsb37oeFbZaJ/o9hPOQNydzFtVvQnuErofogCOd9haz9qCCTToVIcD/VQ3/JPyJbbZaxRpgoS6jHWDSno+1pav8FX6TnJzC9a7v+ukeBHCv/IyCuhIkQgtz0sK++7BU76pF7q5QlHdP8kqZk00tBce0ofExiyTYCdIfgg1znbSi/e1u/QOFFM/YJ/eCkXXwdFouDze1g4vjwLrNCrwOTSp0gyQrs4YiE1YrZTm73XNhF9zv9nr6ruUpq23V2XGLit80NlYv1Opa+PYe+A6yxyiNwKx/g+rHh5zb7xIb9WWNVLEfSVSAXvBisd2My+mjA7/0hqKN5NQr2OKwIKksfza5Hm0Qti8pHoNWxbMiTua6crS2md87H9Yutfeh+yvSCjrwcQ1eRg93d7CdhajuE58MiR/KRdEWNPQrkRJAChJAqTFmEXWR/OwLlF9ddJHFlOFjwuJruguLqP4LVX+dTshaZvdfyimtPhCbl92Rz94rA5azxCl+yj5BfUn0GFouXJMYXNjeUj9Pr22i7ffj4cE5JXtLZybGLTMMuQn74VL7CO1RdAxbEu7AgqrI4FsUXsZgZegK0T0AyKys7sHs95M1puz5qx7dj1zl/1tmh/GHLqkpjYemanVxsAucVl6vKHYp4Azl0PcZCCzUW1AiLjLF8orsxm0GO8b8MGXmETvF8T3ULnJk0haVgX2Jh6O/2VB+BDeNTvU6QS33b6svWWr9Sgad2sMKF4VmJBp6IrsP/B3+r/hZWJ6XkX7xzNfYYkOcVzRojS9K9UiB4MrGj8chCLBWIHGNKSkRGLAylnClW2zgFr6QUmgqf+TmQ7SfiHT9z4SzysrVfulivn4GuffT3QsSY2tJYWZ3K50wL5MU1v6DNGHCoemTTy2K84zDhsThENPThulxRzvKunLpIfxR9IW3+cTb9jux4SXfyWpJb1SbiKt6gXcfC/b+x7xEcnMfreFq1FtgWwT8FBzCA7iUEeXENzKUsT20jDPLc4rpTZaas0tvV9BexXA02htEK4y+k8v0yIE+FSpE6hkIjv/jhY/05/s9cgZzHfadtOM/OTgpt+lh8vCOwI0BTm1rJ8czs6+DyNza1SamXqiMJucqCtWXHhNsJYVJ+h87/Kvw3ecSdhvZs/emt704T5KnZaHMcPX1LJ9OCoBVo2N0FUjV2xRiOR+aiX1N9ZVhxB1m0BNyC4P/EU5pnYKTcijHdFrWTE0SU9LXr0AVc762vvNNKC+y072CnHaRfB03fVJj0gMQUci/WFuFOgbz6FEQtvmmAvMcyB1u4UPWKNBcsHiPw7hdTmVUZkKdCpUgdA+RYzW9A0Mh12B1pp9bsp5YCW/XnviYxkL0b8WhL9jrInZDReaxDjaqVEiW+lZXkdJNSQR9n24HG9HATZLmDkvm8pwpydym8/hRhq5eI6TDnVb768r/aDAQ7ZfXDMJMZYMc+thSOPaNi6VuHRVR5DNd1sGted5adHPb2KLpFxsOxk5cb39Q8znggN9eBMfrU1rBtHmZUfBfh6SzIe5ZUH9Yi+JfGWDkvBZ3qY0BudSluhvkxjXmW0gTaxkp7BLvezTOnW567o2PDokqzgiSWJCl5KUU/BpBD08xNdtSo+ysxibWJlGIB645IMfYqqsdrU3GI0GFbGy/7Nl6TUZOfsUdh57/Uri7k7nmk5dYmOvl+SKeb68G7hfzrVTYW5XOM5df6fXfxjF97Gy4nJxG1ADRY7ER4sRMfghtSWXTijnRtu/q3arkIGn4E6q4Va4J6QDMhWtuNz67bgby7p7ZPBxff6320sPoRs2EndnKGDL4u/oXh5gx6fgM5/lCDTqU1h3tXVHzOPFWop4Yoh4uYDhpdFfVdtmH+xZsD6VzfI0AOID4Ngp7nKnq42LdycqNVZoLy6VbIl1VhwnyAyQCPqdRKOHPr23Fqb0VbhlydWouopdniY1g+8/O+BDsB/On92E012ZHgK4lS34pYjgKLAZnFdJEiRitc4JkBZZHDUBZFNO/VK7EkDMViNFdRAtczOUtIivgCE1xVDGKrXUwORPmeOViwApDJ+ZqgCJ7pZJIPpq2/o0sV4b4ZIg35DaCeWav8MupBjqb4/kiJJ5Pb7uTk6bYx4pmIVez6kOJ4XOaBBvSxbwRv2y6TUxvwsvsWrs2HmLq5Fe+6HPZ5KNP47/R4Bnj+wb+AGf4F6MPzwZBjmpDaZZk7ngA9+4EL2DfledJFFfcMkGtaXjJ9yZgkMW6jiCH3gZU3zFXpyURhO2wswb/z/dytP/tkXEfybwEXUU+fq4WDfyOCoRzYVedbvLlUrOLna0wadZegmHd/YyV5eMWU2GAT/iPY3APNFceysfLS4uGGOSsUchzc+spkY9fT60ax/iFxjCJJWyBzx9Qzty05lMObN/y41rV/r1ZaYuKNH5P6LlgxrqP72PHfw8KReHEFCaDRTpddJ2tiIvfmTsnk6ti0+APy2LPqHPSh/4A51Qv18lyF3JuIJtDAn9hSX/le8jnTdTV2ZZA/cslL+YLLORMeGRY3FJyzMdV5PTY75ERyrNkmTKRLD+SINT1txj4B2THYmc0/CwUEfSBTEgkVks9wKafCLmZdddDp4Bu0TwZjGudne+vLFtk5eqihrE3iOEwo1TSHftoCKHfoQzAXOSMmKpsxAVSXAVSGt188zgD9oEVKj1ZT3VDB5r8GvP0mzjSjrDq3qsAtrrkF/92MHxu7L/8PFh6z1xyAjncJa5y+AEvLVWcS67dJSSaHqzDIWmXpKxSZ/DONU6DP07mdnJrILZnZWxYyyeaxlhk41EB7r9Jr/2Puzm/Zt/An0M/sAxH+/KwFDg5npxrFGIf+aV9OBvLZF7x0kOQIUYKRE9C/NbJg/7z0sVErqy9c1CPX4Tj5kkfPXErBC2m/OIUH5o5fcg+qXTNx/qi4CzX5qX8B35fp+JD7gSU/DWYWeBlFF0wWcukkGS1mIqXQD7WKq3TWAKZIpFTSNeSmR1V/Z/obYkMFAjWYoIVBcTjmw1o7EqwedmjpatEefEP3e7cFOQIZ8LwD90jbnq8qreKUsP0WPuoMbCRfBUCpHlV6IbutkEKqyy48g5CqKuLsYq6XXzpruCS0iQvfgDb/iqkUR8/I7uyQgxdjZGeTfypurggprKbtlfIoS0MvLLJNzfw87NqXoF5PTIYPMB9qzAEo+vvC8vrfAfTBqA82X77d2zBljbtklhHw462PmOfM17ni+LS5sSyiADMNQg0r5uJm0LpAlpQHm0+vXOB+dfYpTARU0yFWVp8uzuTB1AVOBR/LwYKK+KW1sdzQnOcVzxolc223xsEa/hgFGwKX8g/YPA7WgQmoAuWueEMwx0x/wxQ43pgLcW4HnoX3TkRDh8I9a40i2JwWsf5lW2eheB+5i64nAjlARgt1jMKVQDf7oheGSVxaltfhc4wL51nooi4ZzaQEcqpNJ5uo8iJn9QA5gSyq5J2O3dSh7aaYr39BcMT/pdPZdMwj4XZp1VNXJshr92DljvZ9t2qbTZ0hLgMgR9w7XwTgjk+nn5m6GQrYUSAeyKvHLivMzgpgQxH/mTh/tMF1PXrxiwde8q8zd0gG45RBbgwMihhkdomSkSG/1gNuxZbB27om2hHIXfogTlPJ2pho+gDNb2Ol/hm7kxHNBmV2O3bI4xCtBbYxunQHu91hYbf1GkqH3FvKCn0Lp5MiOJ2YPKgyEzhDgW2jQDyQA2AUCjwkr+OQ7HELB8boluaMX0IcV/W3/UYef8gXS6/A72UQOKuhL7pq4oJRv553/uLDoWeCZ5/oDgysnjB/9HnUw7njXwRnIGDJUb0OD8WO9+na/m+PqgrH+M+7+MVpcMf+I64jiIv0P3yYzq7PvWjJZXjmGnCDYCz5zRPmj3qC55fW7u8QSm+wpC/AaWFMU0P5uzopsAN/E6VlNdHImlQhHvmwq5ILY5TfuV1dKOGySQnXraTuEHivFcGF9ZF4baLPw7kioF2OLSDgtZDb70mkXd+2T925p/JKa36LhJWa4kmSNugBH51rNfZpsMxn61eRyupr//JKNcotG6Yqp6LK2fj28bzfuro3e0Z7CUC+EeJEIQBrKxaa2XV/tus2SOU3AJgteOYdlpV7JlIUkDLyv/geq/BZLgVgWwHK7vPGL4FfBZuMje51SEa4L6YAh4/h3vhHxi++CJ6B8/EcWVewsHB1Y1TFg0uWlEgKW4E/X8BiIkEEg/jU2ouH5bwPELt9jsykA7wry1SXSzhw/B0OHBS7S0qiKJkDHYBJhB0MdhgKo/gKBWjlrwPo9IynJHhTDHalLcjTcH4Ad/E3EMaIcY5qj7NPQcQjE4YkUgYWc4mbBQWAqPprRKGRfrYU4y1RvvaC/Rta8N9tDwhYrA6wNZertmZcp2Aiw1yZrvJ0e/R1d2kzAcgpoKYDAFN1N9UVi/Ky/LIarScr7PIgV5y6TK6DHPI5dv1xHeACKAPR0RPnj1TdfGePXzIAv3ySpYT2C0gyxUVM1nfneRcvXQwcjaK/8RyZddfgd1W3hb8Jr78N3yOMQXQw7iHzOf84rkYOcvpqTPGjRVAMMic3pIaxIJyMY5Jg+6aghx+gQIlN+eMqnQ1FW1B3M/0Ok0q1k+Z5an5GmFtUDDqtbnCQiNWmxpkFsBljd+L2ed8ZU9M0ITHDADtWPzzhozSdvh7d4GqpJaA0F7wHOx83HFyyWtoKN791Zdw8d4km7c4AOQ7AmN4aATnFIxhWjQzIU19i4oN8KTIPi146GJ8c+3puS1YTdlIxRGFiDBRKbVaQG2z1+CWYg+JTyPKqMxX5Ws0bvxRSKxsCsJebQf7IRS8h4Ct0bxjI4NTFNZMeG30vPQeRgFwca/R71lHh3tq4IHedPh2eVzkUBPI4ehCVVCDLGTg4EHSeD6XY3eD93kYE1inmxvM9tYvgfKHL1//FbgJAajs+HFEW4beoTDK48S5AbvhPJyM/AGO27ZK8bwSQQOQYFGTiNb/Y4IqnibXRzJ+PSf+k+b0Dx1Zlrd0YnehgdwM5aG7s5GFPwffV7DaIHfc1Vv4xGZ0z9zUKJAD57YDn9eCMh07615nkhanVv3AJkg0nBvmc8YuxqfC2SfNHqZvbk2MbXC1ZrV6nyDosyDtuNIN8zvgX/4AAr/t0IIMVr5uwYGS5+q7xS4jLvsVYAJhYMGn+6KhQ3oROEPDdniKUUJ1xGErkqyMVccXTmi1ZegirVhnSNM0uHDb70GAo+BEa1XZlzutgRlE7oxcAjJRh1ointJI7WkBKO7rJvGcf5WTpQ9ROjv42wQMtynaPNFA4RIJHEWt3BnkGsNtOgSQmNHIFz8WEuhJgf01Wgt3x/7KkO/nFiy/E5r0gFBInuUP+j/xZ+dOxYVaAnc9pzXLNjAfyORctaST8dIhQH/DioVwukd6skEAOtv41sPW/aZXZCT99l/tx/14tvbcG8jYl9nRCa/lFtZOwK8+O8onibDNMbap7IZI99lMkZQ12e9Iu6o4Oz4NdngJ2OUarbtmFtbWAsXsBsmtS/QxmkPtEf6fZNzoVNtTOxg7F40Gw+a6LLEYxbqQsLshh/3X3/OkkheX5Ym2+Wosps+sjl2S72jfARq1AFEoeVUfmTTlL6uddsR5JDquUeDJ5qrTFUVYHB0L8Vz7hfGt7n2STap92dr1EIIfHWc9QKPQdFNFRCUuwkw+Gg4U7HrtOY8Ju/gGATUlDVJMxRODSSx8dVa8r3nTW3ryTk4ebooQo85COXcqmk0N1oX2X+n5xMmGOdC9qmxCtEeadpMBppAecEsIhlJF8W/B5OIIcMbQJrMmuaOw+b1HFtUjpa5uWFxOwAdU91lcKiZ/hX1GuOpGkUkwTWfXtNv2t4O94rpNG03EcacgRhxITsFw4wsDhI8b8FgVy8vve1HQL5C5STkbTUc2kUo7URxGlZCKQh7OikIKSUl5FF87ux4L6B+vlHFghYBVBwkyTBxxnz+LTnhOpG2HX3R7EjHMxJHwPmVorupvbhBh1CXprtWh4eaBjkHfVtM9T+S57ap1kHm80bgI76NtXkVo/nzT33JQPA4GyroejVer7/WHvvKebyFKh47wLnzsmJHK2TH58RIwL9YKy5/Zvb806mDl//HjS3EltSUGugdg4O8x8rtmbmCjqpKHzz9qC7a6WZVPC7qe23SQnFfuc3HHCD+MNFu1QtBK5guoebjr7rflAJylxQI6EjJobLBatnwDQmHBbM8jRhpGPzH607EGAE1lwtJII5BbXWJvmxC3mGP7uI5EqqS2HvkWS75cayBFA8ieYb+I5OIHGGxCkk2I+9WTE3w3vpwLyXXlYiSdJONk/JsFqTAI9iwtl+UDCQYFY58q4bqPWQbtKZpYwIZMNLw4mUmfZ4Yr7IN5/BTVkZtfRx9XehkpKEZywRINckHecGsmFWJHxfiE/Y+RY56zFFK0Wxa6jjel4RAfxT3i4GZBD7vFIMWdBSQRyZKBdQu674SehsaVgDnNKa6I1JdjQOANYPt7EL2ZlZwflAUAfoiLSzIq3uDs5cqG72nLMB0z+gnbgWstoAdfCeTkO2YiTDiwZrfeE+3s0yDExG7EK5ISEMg2yhWr/Q7LBXMT9qjnAU5F/9Y8cDlAwZN44Hx8JGysOSjYxzMkc0B/I5FocMrT9OKE0+SkrZpDjBOWzhJD0I5hItnoM7fxFAz27A+M3Itmi2HXNtfZ7iBpHQdTAzg82H/IsTpYi5x8NG4ryG93rLqFMfurDble2slLuyCttWjVeTb2F+lHxAjiwoJuWPdca1Sd+9InDD0JK6pC7tKY/BUhE6Jd8J7ck9aDQX2LjRThyjMCvcje+Nl8ee+NqI/d7sm+0J93f00FOdm49KYL63cK+4ZQq+fJ0QI7dF8fMiFQcQJDFWD5Kl/ftJktfAGwjnWgCuwJ2GBnRWUgpjDAGRZkMUM1JNsGiQC4EgjM46QOM6CjVzEQglTp6mF1yE2nXC4bUdRfZoQFoyzClQHs6DbI50Sp1xRvVPWNmTxbIRshvsFEfi64YdHvqzkG8zL/169ZUUuZMtKns5KAFJagI+y2Iq8CdEYeiFnwz5MzTYtuDIX6oNbgmGZ33lPt7OshhReKToSmvwgcj11Q1Iyq84f4P3nB/ShXklHkmaDrmJ5WPz4V8urdxipEA0PpMGKiq4k13v5UVfkbTyuQKPCvIsVdVWs1lMP91wPyXba5rB/LwgY6ksLPJVMMhS5er+fCSatfHjpXdG4c/A7Z9GBasPE03Ghk1klMgjnrye2DVb8ctg7uAvAxFY0Rejqddj8euA8hYz4zMrG1o29Cb4PUkjmkimYx0zstTSeecytfdvers4SCvnoGVPUbji0wxlZRIP1WQYyKRz7ThORb+xOTxA60xJ4WPbb50mBfOgaPNc3ZTQpvMWpphTODnodkcwyU+FOd9RXbSOHMpZifPyv2cBdpUltsoXFyOtEwz44E8b+jM4yVZTpa8QEvEmATkFKIpMcnI227XbfgrD2pBXAH6QwcYGK7B1m+QPsgNpWpc5NFaA9tvUbw8/LsXZNPv7R4N8njkcJfUlcG3rjYVkAPgYNFFzImQxoknyNvl2tgEIKimqAjGaGLhR3HIvW209qqmHmx1ezPSQ4OzqABnUb2tIIc9f5U1vZLPmeNiL1/qtwe5evgAssYYOyB8Gvhprbmt71uUWCmAnM6eq4P3U7gtzkJS0Hlk8/75a82pmXSQYyf/B+hytU4oa4rjToJ8K4huyrMW+R5IC3WiXWac9CGz+z2xV4IcmWL+F1quG/G5sNNTsgX7IBUtYX8wKgMLfWI755c+OGlja87WubhtHKCgTQfxPXZrI4rNXToPoavt5NwPU5mm4acEEyGnY7MOhGTTyLqTayCvpYWGsrSgf9wPDkJlv+1A7kaOeiEZyjpmjnizmOeSgtxVPAtuiRIlHqASdUAEDn1ErkjthgFyTzWOn+LGkcrWQJy0QXTDt04AAA1QSURBVF5SswnAVm3mUDo+i2QV2tFMmWJQYK8EOc0HnPR5IA8G38QxvtMxMSgFTXTRji8mlz+Lc4qoATBtI9HUBobci2N1XLQwGP7oCCDJpjj37iORXbRdrA3nAPsA1wfpgSXq5BZ8LBRdTyWbn2YgtEHxFgTIzXoDPbFgLMj7IEBlVLPlVJWIleGMR/JdgTbzqTBmkKvuj9QmOroYJ6Gq/vvoy0v47wytzxwLmnYcVMGIuu5Kh2Lk7dJBnu956ADOnZGEBFw0QKxQs/nkFkfnOAfp4bs+RY1CiyeTQ5/xAhbd0eH3w1egjCILDbmcPOp29AGDyb7fjr6/t4Lcjs483zNrPOfyRGzsxXbJ+OBYfycOq7NNrmhtEJOfTEE4t1otxmkrJAvLsmgxpzvGRK3DRKXjbo1UxYkmgt1OrgILLrr0f7Nn3df64RJ2Ozmd+QbfZEOGBvv8Ft5P5kE16N9UTCBXz/UO27FBCcFeoIP70L41fRCBnsIJzzI3ZOZSwHWQHd2UK41s/RIWEXFA9OuTm9DU5IkF3G/p9/NgZ75Be6OwcPa3avB3NMh29vsyIMcX0JI4MEzOqPOzor4Nz4Yb7IuaG2wqxepm6Ssql1lVZIfR23DjGB7wtKoW3qppjveeeCC3qx9fJk+cEjrclgHyvOKah6BDMCsxN0KnAdOVeh68vSegqUPRIK8pwq3G5HRMAeRoBDoNJDPgSAUdXXRTIq7SgRsxRz4lf/+eUWOvBvl+niddrXwrJfLTz+62flUyz1T7xA9XbksCvmgw2p46Qgo42vWc2BnH4FSSlM7S6jzIsevbnd1Fuek1c6PqQYLBGyCna3gvuaKGj2GOeAyC/b8CAjG8+EyFM0T4sZn6Fau+AccbX0uhvtGPsPvAVZhCSFMDObWBRXUiaDgbv1q8IPkmRDZdsKMzpO5KywNSKrXlBXz52ysZ4/Yea0q+6+ZO5A1/oJcUzIbrJVuJH9pRzIW2cj+lYPI1/gDlUOf8nREDjbj0SOy5z3IO+PYmTirtw/lkhCLz9lRtyC7PTITGOgZyOWt5dApqZCgt6jMaKUU22WVqjdcXgP03Iabsi1zkWOA6n/ZX9Ytvzx4BeWKrv3v3ertkGqnQJVNn16FA2iC32mmx7iNnFZ+HXFQLvJ7vX7c7KHGbh6tFeiHZPs7FUktkZ9rmNjMPZiiwl1FgW0AeDpKX7vU3lEXFgNOuAhaSDgg8FjLcf/F/VHKGdGirZqZx5pynBMRzejpoej6ebJ5O25m6GQrsTRRIC+SIs+4TPgKIHGH087qi6BUOg4RsB59wId3hZ+sfTF0eFzy/qPoCRM/fgogynyQ7z29aPvlryL+nQCbVkvjjiF+YyTKpi/amWZoZa6cokBbIkSV1FtjzSQC4rRuqtSeo/wCE9El4CdUnz44aOcvxvUPKgbfYZhbyOmSEhewTCjgmcJn9AVwAseWvIHx0NKKqjHPIqF1V9g2fX50wE2unyJF5OH0KkBqm87qA9N+beSJVCqQF8vzih48VDvZLkuQQMe+m7DJMkofAFZaSNZImfn/8UF7oTZKQPoNzyOogl95qqy8zwjTtBgB9gHacLhcdOHjhd81xji5KdfBJ6yEVE1s6irT3O7/gaN/uud3zNi+NzhZLTjPNL5VRuuUdXrCIT8WiP0zPqNOVHdiZ4+rKcewKbaUF8p3dYXdx7TtYEKxZXTtS5SzM/c8vrv4AGoPlOPn02njjgj97EybxjfAoizZv7QRCFJw+82T48d+HsZ5qfj2ZA1OJIehsl+nQC0c732wcjKk50fwCr8OC7aGB31Hj6ixddofndyuQq4cg5mQPlIMd60JMylGY3NfP5Ma0Ew5qR+n+iA/ULSonnPWQe2RNYUuvjN7JrXXQSF82J+dbNsmcXYUxrR45uUSUj54Gh1kM6Yf2v7S2r84aOvwB5kf0k71bqQaMGCDv0W2oGVRWMPQZ+2TuuoXjkid3MLUdmagm1tvSf9jyX2Wy4xbfiimUp08tse8aCxfmhdH5623opT5sc70PXJrXhRNT6OMyX9NIA9pUqb9EHIgQJ8zGLZRSWmws32B3AGln+7hbgbyzg9Wfz4NbqqQlQzg7p0MuoN0JrOdN2LWvxDU3ftrznTm9/cG2V3AQxNTmH7t9CD98gJ3cR5G7raGSgnPUgslIgEI2F46w1/Kj4VRyJ0SJ7kA2Ysw5FpFyCRlQC5EBFSy1oPPe5nvrK6/Fc/DSE4ehzn7IuuLOzXbvK3MFR1RxeJZxF0QZmCUpyQYnb7P9wyB/UfMrF/t2Q6YWAoQBckrj1J5DR/D8AKVlO9Jgoe3Y4vLU1qIJnLPFKdtuDzpYIn9z00AkY6/FZDgG7zwI2W5uQjvkJpwF5enZ/nb2titX+QU6EyTq4DdlScocjIcy2PyIcb6PnPmjwfWAdhJOtREU2BPwOZt65QcKb0SbFKfgFiJwsL/xih9RrwVtYDEQz4BDulDtIUSRfN7Li7qUhTSXchZoDku0EItuuP4SsvmeA8/A5bh/HK4VIr79GPgmfFpQUvN7nEhAsRPtXDTjbPqCv0CcExj/n+HuTId25NErkGLraywFFA/hQsTgwebMvF01r3bVdvZKkGMCLZOypMuUDnEPADEbE+h5XENEW7nTNazuCBZiV1B0HTLOvGsGuRDOA/2Nk4gDUAtMhndyLv3QvKLsfjz/JSZnPwI55lhfLAQXQLzweTukA/OylMOxNT/pa1jfn40dwHM2NfdBptV3UL+n6rmmCC84k8UA+Sd4rhD57N/DMc/PwYpwG9qlDLRcBbks1eFQhGPwjruxkAxAvwEujV1Xo+iEouB+FaIE1/vapSMYFi/rxCOQY7Jv8TeU/xnPerHYDQtJUivOlnvbV7Qhj/wcyM3WJxx5BYxyeysfACgu1F0LvcpE2sldw6qfblMc1cH6KS/jupr5lTwPSWzaZ9gjBwVC7deBfpfjGiX1cFLkIFPaQOfKs6m/WEQO0FNmqQulp7oKgC7C0VHFOveigjzo6Clnt7lDIQfRVtLk9ClbsCBX4PgfnK5bcSjqhfAt92suKGiinRxgvtsO5CqdijbIrsbeyNSjtO1Nh0vsrSCPsNDhJIVY9edRZgRMgCJZ8POaV1a8YwW5VfZFbPfXaIgsAiqrroMcAOSYgH8BWDZxqf1w74ppmwDmJdgJzwDBfwfnns0AGtjecD44Rfwj1CYtkvPE++TPjucasPg8ijZm6yA2y+Quz6zzkZsKWWcqBmLCC4CDQ8eAaDIJyTaFFmwSdAzxvTo5nEo7AnUCOY67/AYJKG7H+NZKITY15ODrJUU8S6BRQWeS8yOLiAnkSBmlejYiW6427g2Hu4p7zdB2XT5YYdKUfdoKXkfoMPUFZ8uT5VP51F8/dYydrI1rT2G872ERwIkkWtHrhY/NXk8gx1j/CW6LznJvgFflcCyIB1rbSwhyWgxLcI4eiWmmTLq76g7cVf3a60BeOGzGodgZGsCmH6UU+DlSGzcRS43EDfWYib+XnMH25mVTKZ85SwbyvJLqMgD6Ykw2D0M8PHtjXGuYXY8GeUtHCxvR3O569YAj4Bn4FOMdpyN3HJJWloOV1MxPYR+ExCB3ynMxOQfA3fdtJOJ/Gu6vdxmLQHHtlQpTzkNfikg8oKSPrpJZQ5H67mS/KRSYQI7zLr3e+g0QGXq1wboxICSLPAvIQ6w9dCDLlpFnji9EP3tiEfkGa9dVOCnnec00ygvADUzogSSUqrgD7gjDwHE+waAeIUh964HEn982VrXpMrgdyPNLqvGcVIF0WwMKPbMGNTVOXW0LcuIwGsrk/JJZE0DHO8IgD+AUn+N9uS1fkP4Ei/XVmNQjEeM/ylUIUQc5AM2LRgbkXbV07MLtYBLcLnGRRXJx+ON/ih32QuwOU/H3JPzIQF27v2iD27Wy98uKHPxTyxbpP5gw6+zSEmMy0lHPdFQTHerYHzLnzTiamPlWlP8N99bIgeDgkMMxAjsQpW1CGjo2rqW+YinqIUkFRx9EiyTkwUEnb5GCoRVo40js+v/GeWULEXO+AJPyJ3pvt6F1xwdl5Tq0MQo/G1BPTaeFd+C8OnEF5NuF4YMgcZ2vBTD7Y8G5FkvITahrHAGlyeRiKB7ti3cjd35lkat01gCu8Hl6Omu8/1zQZB7ud4RCzuMpI0z4uGik2WL3+/ftdqNr4xYcuCD1wbjWAJzHhDPWIIEI6MdBv6Eb3O7GnmcJ7ngEdUijN5J88vXxWKcIxvEhZPUjoAv4nHQbej06WhuixIcYwwFYXJ5BW5S6Gtl1+QCqh/eeBYvLo7RYZgsxeFNjxRpwQgjrFc3gKt4Fd6Ie5ay3h+OvrlOEjAWqLCoT0S48ZTvdtb1uJ49HMU0mr6ADGwg4fi5lHxwdQNJpWu/wBsKn3yzDuI7XX66y6wLs+spygzXuio6BZmTKVGMM8Ptm5gwd4Xv5MsoEmyk7mQIZkIc/ACYmJWsoAkGCUF8/AWUTaZd36wJA3wjlHYHZ0EHgxNk7cLYdMtBUQIbuuhLWOZRSSi6w3guRPmti17WeaakzFPh/y9LDGnv/WjUAAAAASUVORK5CYII=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19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1</xdr:row>
      <xdr:rowOff>304800</xdr:rowOff>
    </xdr:to>
    <xdr:sp macro="" textlink="">
      <xdr:nvSpPr>
        <xdr:cNvPr id="7171" name="AutoShape 3" descr="data:image/png;base64,iVBORw0KGgoAAAANSUhEUgAAAPkAAABACAYAAADYitEtAAAgAElEQVR4Xu1dCXgURdqu6p7JOZMgIiqgsgqugreosCqZJCACi8f6gwcqVw5UVnfV3fU26/7r8evqigrkkEMXPFBXRUAFkqB4472u4o0CXlzJzOSama7//bqne3p6ei4S7qnnCSTd1dVVX9db9d3F2XYu7pLae7z15dfSa1zFtR9zodzvbays286vzTSfoUCGAmEK8C6lhKfBwRqLg3nDH+4lBUMLfQ0Vp7o9tc97G8vP0kBes5lzfg1AP6dL35tpLEOBDAXiUqCLQC7QDhcA8bMA9jkFpTUnKQobKZj8HGPKGX5n9gz28qV+d3HNtwpjK/0NFRMy3yRDgQwFdgwFOg/ysU/Kro1N830uZXJeMx8oyUouZ9K+QmHZjLNKJjmuYCw0wLdi/TOMVQHjmZKhQIYCO5IC2wzy3JK6k3l767rstix/RwEf7O/RrYE9MTaQX1r3lZy1flDzELaVVWVAvSM/ZuZdGQrYUWCbQO4aWnukJLERClcu8bX5T3PnuF8RTEhg1U/MkDlDgQwFdi0KpAty7i59eHBQdHwni6xbmdN5k9LaKre8WvnDrjWsTG8yFMhQQKdAWiCHYm0d48pFMuPrQ4xfiEYG+uorLsL/wkzS3DNmHyQHgg/g2nvY3W/LkDtDgQwFdh4F0gJ5vqdmGExgBcD0bQDvUbbdrqqSXCt7BXBP0u6L230NlTfSb/sMqy5sF/xwOSR6hzhXWhoqnt95Q8+8OUOBvYMCiUF+YoXT3e2EQd4VU9/QyQHnlkeFEHcC5J/Ykaj7yH8VdLS1NJnubcXv3SJ/8x8B/EVo44DcgGN8W44yginKY1yw5ZDr5/pY9nOscVLb9iQ/OBKD8xBCmetvnDqJ3pfveeg4zp3v0+8gzA3ehoo7tmc/Mm1nKLAjKJBkJxc8v7j2K0nKPsm7YsKmFDvEAaJ21HVa64d4qE9r/WXrY9o5sdpZkCW7Q9mhG8ApXA0Efp/bIR+18bUp3hTfmVY1FeQEc4zeDPKC4poFsPGRGKIWLGRR9MFzXjxmXPM3lLvJPyCtl2cqZyiwgymQGORVQnI11n7GOF8OOJD2fGrC/sFmzhaOC1EdAGIZ/jsBP4X4kdXnOPsCMvzhycboHlZ9mlCkGtRb51B847Y2/pG4gS4rcXfyodVHc5l/ZAtyz0MuF3daFh35f3wNU57uso5lGspQYDtQIC7I3UW1pws5xH37dn/NtXFrq68lrwd76+LmeH3IOW3GoQ6n4zNff5HPaipJJldLfknNHOx1E/W/hWDD/Y0VWDSSl8LTq08IOfg76OS5YJ27TH6PB3Lq0X4Ac6sG5iAWNYMbcXlqHsMidUFUrwUL+BorspKPJFMjQ4GdR4G4IAcQGtCtnzHRz0/WPQSeXMmFuJq3Syc0v1G2meoDFA8AFNME437OAPxIqUebpcnaNO6DlXcV8GVYKL7xNlaosnNnS1yQE+eyspZ28oGcswpvfUWt/i4804rfc6zv9hVtkJM6/Zg4nIR9h9IyaVudHXzS56kPqJS+IxPmUhX9pObVmBJN0Bd2K0lIO1Ukmnvh4vMmPjZ6t+XYErHrvMBTd5jCQw9DO14Ub27kF1fP5owfD+ASa659jIFPZrl6biW5PKbAy/0Ff33FmKRzzVLBVVIzE6178J4j033WWj8uyIfXHOcKMlK8teE9ucZznjk5Lh4gkEOGZwGJ83ch1A+mvx3C+autjZO+jekTAOte2esrjPdgJrBkYBVkitjsdLB+W5ZXmhWTtCASlzAWkxmTWiVhEE94sMi8rrarvX+L/g7cKzXu4WJ4AVJvm/ttvo5nbvauKP8HdCxvcS6Oh/Fji6+hvKf60Fh8r1+aGtHHk7U+qCNV0OMycF1zzWNzFVej71zlXjCs5f768jF4zxr82V9TV4iQUxY9rGOk+v1GTs/+qS37MzwXoQkWb1/DBohwkcUhr6RmpCQEODcJYp5KjxBcpT3ehrLXYui8Ay7MvXhJ27frcl1VCL7aAa/r8lfYgFxAcVa7GpP4H/6GygWJ3ugqqa7igg8CK/3b6IlQ+wU+Tj/TNSKOA9c2sXZlgO/1y35ONhJXac0FCHJpMZvZXJ7aWwVXBqNfI5M9n7DfcbTr9Iy7pPo6AOgu8+6BqLpBiKp7h2a/wtlTXJFeQj/UXR50uhv9+XPU+4j7KJR8WBFsWXngvVwPt3UXV38DbqdvnP6+DNCOCINcXWSoYMKfZp7w5kXLrCw0X8dTf0Nvr9e+g9rzZizehahD39hQNsb0Q/C/+xrLb9Kv50OpikmjjYtLDVgLTsJvrshztJFLAhyOw8wN4Nudj0Xk8Tjj/ExfvBHEVAdYT7Grh+t3ILjphjhtbLfLeyTIaYIXeGquwoQOgPgz7KjnGj67iAWDT+H+flH3NTt5EDvYPJLFsYMgnrziT+l+AewYAUymFiYFDvWumGZo9t2emjlo24v3Xkl7icszq8jHjlhFIa6pviORTG471uKa/+D6wPC984OyY7UjFPwqDDmBHTG8+2lXXJ7qj6CsPNrUVliXr11B36m+cHnqjoJz0ceWeip8tH/CYDZxElHXww/GAzkAg804bvkJ/Tggv6QO5kslWtdgecS8cESBPCHB+XmgC4KSiHJV4Ox62XJ2Kj065AIGS0oW3KWzZPHf6GaJVacoR60oQdFrR3tY7lEgzxtRfaAU4NPBp83NltkqO5ZLncSnz96POQJf0k5g/c5g3/8M3vQu7PBl+DR34UP3SDgX4tzExL0ctx7CD3aciqj3FAyd1T9bCv0QVpCpLeBdl0IMeDSVd20DyA2swJOve9Oqy7dEASunLYctvdKYxGRqIzIRkoOQ7VvCsj0AchdY5dW++sqF1M/8oTVvcZmBRVbLaxjnafSLu6TmXLzwUlgizlXvbCPIo3dy7SX4NqvBYfwiuHSIr6EMCxcW5eJeIVz7p2BZd/kb1/7sLu49BhzKszotFYmd3LKi4h21z+adXCP8G4KHbsb37oeFbZaJ/o9hPOQNydzFtVvQnuErofogCOd9haz9qCCTToVIcD/VQ3/JPyJbbZaxRpgoS6jHWDSno+1pav8FX6TnJzC9a7v+ukeBHCv/IyCuhIkQgtz0sK++7BU76pF7q5QlHdP8kqZk00tBce0ofExiyTYCdIfgg1znbSi/e1u/QOFFM/YJ/eCkXXwdFouDze1g4vjwLrNCrwOTSp0gyQrs4YiE1YrZTm73XNhF9zv9nr6ruUpq23V2XGLit80NlYv1Opa+PYe+A6yxyiNwKx/g+rHh5zb7xIb9WWNVLEfSVSAXvBisd2My+mjA7/0hqKN5NQr2OKwIKksfza5Hm0Qti8pHoNWxbMiTua6crS2md87H9Yutfeh+yvSCjrwcQ1eRg93d7CdhajuE58MiR/KRdEWNPQrkRJAChJAqTFmEXWR/OwLlF9ddJHFlOFjwuJruguLqP4LVX+dTshaZvdfyimtPhCbl92Rz94rA5azxCl+yj5BfUn0GFouXJMYXNjeUj9Pr22i7ffj4cE5JXtLZybGLTMMuQn74VL7CO1RdAxbEu7AgqrI4FsUXsZgZegK0T0AyKys7sHs95M1puz5qx7dj1zl/1tmh/GHLqkpjYemanVxsAucVl6vKHYp4Azl0PcZCCzUW1AiLjLF8orsxm0GO8b8MGXmETvF8T3ULnJk0haVgX2Jh6O/2VB+BDeNTvU6QS33b6svWWr9Sgad2sMKF4VmJBp6IrsP/B3+r/hZWJ6XkX7xzNfYYkOcVzRojS9K9UiB4MrGj8chCLBWIHGNKSkRGLAylnClW2zgFr6QUmgqf+TmQ7SfiHT9z4SzysrVfulivn4GuffT3QsSY2tJYWZ3K50wL5MU1v6DNGHCoemTTy2K84zDhsThENPThulxRzvKunLpIfxR9IW3+cTb9jux4SXfyWpJb1SbiKt6gXcfC/b+x7xEcnMfreFq1FtgWwT8FBzCA7iUEeXENzKUsT20jDPLc4rpTZaas0tvV9BexXA02htEK4y+k8v0yIE+FSpE6hkIjv/jhY/05/s9cgZzHfadtOM/OTgpt+lh8vCOwI0BTm1rJ8czs6+DyNza1SamXqiMJucqCtWXHhNsJYVJ+h87/Kvw3ecSdhvZs/emt704T5KnZaHMcPX1LJ9OCoBVo2N0FUjV2xRiOR+aiX1N9ZVhxB1m0BNyC4P/EU5pnYKTcijHdFrWTE0SU9LXr0AVc762vvNNKC+y072CnHaRfB03fVJj0gMQUci/WFuFOgbz6FEQtvmmAvMcyB1u4UPWKNBcsHiPw7hdTmVUZkKdCpUgdA+RYzW9A0Mh12B1pp9bsp5YCW/XnviYxkL0b8WhL9jrInZDReaxDjaqVEiW+lZXkdJNSQR9n24HG9HATZLmDkvm8pwpydym8/hRhq5eI6TDnVb768r/aDAQ7ZfXDMJMZYMc+thSOPaNi6VuHRVR5DNd1sGted5adHPb2KLpFxsOxk5cb39Q8znggN9eBMfrU1rBtHmZUfBfh6SzIe5ZUH9Yi+JfGWDkvBZ3qY0BudSluhvkxjXmW0gTaxkp7BLvezTOnW567o2PDokqzgiSWJCl5KUU/BpBD08xNdtSo+ysxibWJlGIB645IMfYqqsdrU3GI0GFbGy/7Nl6TUZOfsUdh57/Uri7k7nmk5dYmOvl+SKeb68G7hfzrVTYW5XOM5df6fXfxjF97Gy4nJxG1ADRY7ER4sRMfghtSWXTijnRtu/q3arkIGn4E6q4Va4J6QDMhWtuNz67bgby7p7ZPBxff6320sPoRs2EndnKGDL4u/oXh5gx6fgM5/lCDTqU1h3tXVHzOPFWop4Yoh4uYDhpdFfVdtmH+xZsD6VzfI0AOID4Ngp7nKnq42LdycqNVZoLy6VbIl1VhwnyAyQCPqdRKOHPr23Fqb0VbhlydWouopdniY1g+8/O+BDsB/On92E012ZHgK4lS34pYjgKLAZnFdJEiRitc4JkBZZHDUBZFNO/VK7EkDMViNFdRAtczOUtIivgCE1xVDGKrXUwORPmeOViwApDJ+ZqgCJ7pZJIPpq2/o0sV4b4ZIg35DaCeWav8MupBjqb4/kiJJ5Pb7uTk6bYx4pmIVez6kOJ4XOaBBvSxbwRv2y6TUxvwsvsWrs2HmLq5Fe+6HPZ5KNP47/R4Bnj+wb+AGf4F6MPzwZBjmpDaZZk7ngA9+4EL2DfledJFFfcMkGtaXjJ9yZgkMW6jiCH3gZU3zFXpyURhO2wswb/z/dytP/tkXEfybwEXUU+fq4WDfyOCoRzYVedbvLlUrOLna0wadZegmHd/YyV5eMWU2GAT/iPY3APNFceysfLS4uGGOSsUchzc+spkY9fT60ax/iFxjCJJWyBzx9Qzty05lMObN/y41rV/r1ZaYuKNH5P6LlgxrqP72PHfw8KReHEFCaDRTpddJ2tiIvfmTsnk6ti0+APy2LPqHPSh/4A51Qv18lyF3JuIJtDAn9hSX/le8jnTdTV2ZZA/cslL+YLLORMeGRY3FJyzMdV5PTY75ERyrNkmTKRLD+SINT1txj4B2THYmc0/CwUEfSBTEgkVks9wKafCLmZdddDp4Bu0TwZjGudne+vLFtk5eqihrE3iOEwo1TSHftoCKHfoQzAXOSMmKpsxAVSXAVSGt188zgD9oEVKj1ZT3VDB5r8GvP0mzjSjrDq3qsAtrrkF/92MHxu7L/8PFh6z1xyAjncJa5y+AEvLVWcS67dJSSaHqzDIWmXpKxSZ/DONU6DP07mdnJrILZnZWxYyyeaxlhk41EB7r9Jr/2Puzm/Zt/An0M/sAxH+/KwFDg5npxrFGIf+aV9OBvLZF7x0kOQIUYKRE9C/NbJg/7z0sVErqy9c1CPX4Tj5kkfPXErBC2m/OIUH5o5fcg+qXTNx/qi4CzX5qX8B35fp+JD7gSU/DWYWeBlFF0wWcukkGS1mIqXQD7WKq3TWAKZIpFTSNeSmR1V/Z/obYkMFAjWYoIVBcTjmw1o7EqwedmjpatEefEP3e7cFOQIZ8LwD90jbnq8qreKUsP0WPuoMbCRfBUCpHlV6IbutkEKqyy48g5CqKuLsYq6XXzpruCS0iQvfgDb/iqkUR8/I7uyQgxdjZGeTfypurggprKbtlfIoS0MvLLJNzfw87NqXoF5PTIYPMB9qzAEo+vvC8vrfAfTBqA82X77d2zBljbtklhHw462PmOfM17ni+LS5sSyiADMNQg0r5uJm0LpAlpQHm0+vXOB+dfYpTARU0yFWVp8uzuTB1AVOBR/LwYKK+KW1sdzQnOcVzxolc223xsEa/hgFGwKX8g/YPA7WgQmoAuWueEMwx0x/wxQ43pgLcW4HnoX3TkRDh8I9a40i2JwWsf5lW2eheB+5i64nAjlARgt1jMKVQDf7oheGSVxaltfhc4wL51nooi4ZzaQEcqpNJ5uo8iJn9QA5gSyq5J2O3dSh7aaYr39BcMT/pdPZdMwj4XZp1VNXJshr92DljvZ9t2qbTZ0hLgMgR9w7XwTgjk+nn5m6GQrYUSAeyKvHLivMzgpgQxH/mTh/tMF1PXrxiwde8q8zd0gG45RBbgwMihhkdomSkSG/1gNuxZbB27om2hHIXfogTlPJ2pho+gDNb2Ol/hm7kxHNBmV2O3bI4xCtBbYxunQHu91hYbf1GkqH3FvKCn0Lp5MiOJ2YPKgyEzhDgW2jQDyQA2AUCjwkr+OQ7HELB8boluaMX0IcV/W3/UYef8gXS6/A72UQOKuhL7pq4oJRv553/uLDoWeCZ5/oDgysnjB/9HnUw7njXwRnIGDJUb0OD8WO9+na/m+PqgrH+M+7+MVpcMf+I64jiIv0P3yYzq7PvWjJZXjmGnCDYCz5zRPmj3qC55fW7u8QSm+wpC/AaWFMU0P5uzopsAN/E6VlNdHImlQhHvmwq5ILY5TfuV1dKOGySQnXraTuEHivFcGF9ZF4baLPw7kioF2OLSDgtZDb70mkXd+2T925p/JKa36LhJWa4kmSNugBH51rNfZpsMxn61eRyupr//JKNcotG6Yqp6LK2fj28bzfuro3e0Z7CUC+EeJEIQBrKxaa2XV/tus2SOU3AJgteOYdlpV7JlIUkDLyv/geq/BZLgVgWwHK7vPGL4FfBZuMje51SEa4L6YAh4/h3vhHxi++CJ6B8/EcWVewsHB1Y1TFg0uWlEgKW4E/X8BiIkEEg/jU2ouH5bwPELt9jsykA7wry1SXSzhw/B0OHBS7S0qiKJkDHYBJhB0MdhgKo/gKBWjlrwPo9IynJHhTDHalLcjTcH4Ad/E3EMaIcY5qj7NPQcQjE4YkUgYWc4mbBQWAqPprRKGRfrYU4y1RvvaC/Rta8N9tDwhYrA6wNZertmZcp2Aiw1yZrvJ0e/R1d2kzAcgpoKYDAFN1N9UVi/Ky/LIarScr7PIgV5y6TK6DHPI5dv1xHeACKAPR0RPnj1TdfGePXzIAv3ySpYT2C0gyxUVM1nfneRcvXQwcjaK/8RyZddfgd1W3hb8Jr78N3yOMQXQw7iHzOf84rkYOcvpqTPGjRVAMMic3pIaxIJyMY5Jg+6aghx+gQIlN+eMqnQ1FW1B3M/0Ok0q1k+Z5an5GmFtUDDqtbnCQiNWmxpkFsBljd+L2ed8ZU9M0ITHDADtWPzzhozSdvh7d4GqpJaA0F7wHOx83HFyyWtoKN791Zdw8d4km7c4AOQ7AmN4aATnFIxhWjQzIU19i4oN8KTIPi146GJ8c+3puS1YTdlIxRGFiDBRKbVaQG2z1+CWYg+JTyPKqMxX5Ws0bvxRSKxsCsJebQf7IRS8h4Ct0bxjI4NTFNZMeG30vPQeRgFwca/R71lHh3tq4IHedPh2eVzkUBPI4ehCVVCDLGTg4EHSeD6XY3eD93kYE1inmxvM9tYvgfKHL1//FbgJAajs+HFEW4beoTDK48S5AbvhPJyM/AGO27ZK8bwSQQOQYFGTiNb/Y4IqnibXRzJ+PSf+k+b0Dx1Zlrd0YnehgdwM5aG7s5GFPwffV7DaIHfc1Vv4xGZ0z9zUKJAD57YDn9eCMh07615nkhanVv3AJkg0nBvmc8YuxqfC2SfNHqZvbk2MbXC1ZrV6nyDosyDtuNIN8zvgX/4AAr/t0IIMVr5uwYGS5+q7xS4jLvsVYAJhYMGn+6KhQ3oROEPDdniKUUJ1xGErkqyMVccXTmi1ZegirVhnSNM0uHDb70GAo+BEa1XZlzutgRlE7oxcAjJRh1ointJI7WkBKO7rJvGcf5WTpQ9ROjv42wQMtynaPNFA4RIJHEWt3BnkGsNtOgSQmNHIFz8WEuhJgf01Wgt3x/7KkO/nFiy/E5r0gFBInuUP+j/xZ+dOxYVaAnc9pzXLNjAfyORctaST8dIhQH/DioVwukd6skEAOtv41sPW/aZXZCT99l/tx/14tvbcG8jYl9nRCa/lFtZOwK8+O8onibDNMbap7IZI99lMkZQ12e9Iu6o4Oz4NdngJ2OUarbtmFtbWAsXsBsmtS/QxmkPtEf6fZNzoVNtTOxg7F40Gw+a6LLEYxbqQsLshh/3X3/OkkheX5Ym2+Wosps+sjl2S72jfARq1AFEoeVUfmTTlL6uddsR5JDquUeDJ5qrTFUVYHB0L8Vz7hfGt7n2STap92dr1EIIfHWc9QKPQdFNFRCUuwkw+Gg4U7HrtOY8Ju/gGATUlDVJMxRODSSx8dVa8r3nTW3ryTk4ebooQo85COXcqmk0N1oX2X+n5xMmGOdC9qmxCtEeadpMBppAecEsIhlJF8W/B5OIIcMbQJrMmuaOw+b1HFtUjpa5uWFxOwAdU91lcKiZ/hX1GuOpGkUkwTWfXtNv2t4O94rpNG03EcacgRhxITsFw4wsDhI8b8FgVy8vve1HQL5C5STkbTUc2kUo7URxGlZCKQh7OikIKSUl5FF87ux4L6B+vlHFghYBVBwkyTBxxnz+LTnhOpG2HX3R7EjHMxJHwPmVorupvbhBh1CXprtWh4eaBjkHfVtM9T+S57ap1kHm80bgI76NtXkVo/nzT33JQPA4GyroejVer7/WHvvKebyFKh47wLnzsmJHK2TH58RIwL9YKy5/Zvb806mDl//HjS3EltSUGugdg4O8x8rtmbmCjqpKHzz9qC7a6WZVPC7qe23SQnFfuc3HHCD+MNFu1QtBK5guoebjr7rflAJylxQI6EjJobLBatnwDQmHBbM8jRhpGPzH607EGAE1lwtJII5BbXWJvmxC3mGP7uI5EqqS2HvkWS75cayBFA8ieYb+I5OIHGGxCkk2I+9WTE3w3vpwLyXXlYiSdJONk/JsFqTAI9iwtl+UDCQYFY58q4bqPWQbtKZpYwIZMNLw4mUmfZ4Yr7IN5/BTVkZtfRx9XehkpKEZywRINckHecGsmFWJHxfiE/Y+RY56zFFK0Wxa6jjel4RAfxT3i4GZBD7vFIMWdBSQRyZKBdQu674SehsaVgDnNKa6I1JdjQOANYPt7EL2ZlZwflAUAfoiLSzIq3uDs5cqG72nLMB0z+gnbgWstoAdfCeTkO2YiTDiwZrfeE+3s0yDExG7EK5ISEMg2yhWr/Q7LBXMT9qjnAU5F/9Y8cDlAwZN44Hx8JGysOSjYxzMkc0B/I5FocMrT9OKE0+SkrZpDjBOWzhJD0I5hItnoM7fxFAz27A+M3Itmi2HXNtfZ7iBpHQdTAzg82H/IsTpYi5x8NG4ryG93rLqFMfurDble2slLuyCttWjVeTb2F+lHxAjiwoJuWPdca1Sd+9InDD0JK6pC7tKY/BUhE6Jd8J7ck9aDQX2LjRThyjMCvcje+Nl8ee+NqI/d7sm+0J93f00FOdm49KYL63cK+4ZQq+fJ0QI7dF8fMiFQcQJDFWD5Kl/ftJktfAGwjnWgCuwJ2GBnRWUgpjDAGRZkMUM1JNsGiQC4EgjM46QOM6CjVzEQglTp6mF1yE2nXC4bUdRfZoQFoyzClQHs6DbI50Sp1xRvVPWNmTxbIRshvsFEfi64YdHvqzkG8zL/169ZUUuZMtKns5KAFJagI+y2Iq8CdEYeiFnwz5MzTYtuDIX6oNbgmGZ33lPt7OshhReKToSmvwgcj11Q1Iyq84f4P3nB/ShXklHkmaDrmJ5WPz4V8urdxipEA0PpMGKiq4k13v5UVfkbTyuQKPCvIsVdVWs1lMP91wPyXba5rB/LwgY6ksLPJVMMhS5er+fCSatfHjpXdG4c/A7Z9GBasPE03Ghk1klMgjnrye2DVb8ctg7uAvAxFY0Rejqddj8euA8hYz4zMrG1o29Cb4PUkjmkimYx0zstTSeecytfdvers4SCvnoGVPUbji0wxlZRIP1WQYyKRz7ThORb+xOTxA60xJ4WPbb50mBfOgaPNc3ZTQpvMWpphTODnodkcwyU+FOd9RXbSOHMpZifPyv2cBdpUltsoXFyOtEwz44E8b+jM4yVZTpa8QEvEmATkFKIpMcnI227XbfgrD2pBXAH6QwcYGK7B1m+QPsgNpWpc5NFaA9tvUbw8/LsXZNPv7R4N8njkcJfUlcG3rjYVkAPgYNFFzImQxoknyNvl2tgEIKimqAjGaGLhR3HIvW209qqmHmx1ezPSQ4OzqABnUb2tIIc9f5U1vZLPmeNiL1/qtwe5evgAssYYOyB8Gvhprbmt71uUWCmAnM6eq4P3U7gtzkJS0Hlk8/75a82pmXSQYyf/B+hytU4oa4rjToJ8K4huyrMW+R5IC3WiXWac9CGz+z2xV4IcmWL+F1quG/G5sNNTsgX7IBUtYX8wKgMLfWI755c+OGlja87WubhtHKCgTQfxPXZrI4rNXToPoavt5NwPU5mm4acEEyGnY7MOhGTTyLqTayCvpYWGsrSgf9wPDkJlv+1A7kaOeiEZyjpmjnizmOeSgtxVPAtuiRIlHqASdUAEDn1ErkjthgFyTzWOn+LGkcrWQJy0QXTDt04AAA1QSURBVF5SswnAVm3mUDo+i2QV2tFMmWJQYK8EOc0HnPR5IA8G38QxvtMxMSgFTXTRji8mlz+Lc4qoATBtI9HUBobci2N1XLQwGP7oCCDJpjj37iORXbRdrA3nAPsA1wfpgSXq5BZ8LBRdTyWbn2YgtEHxFgTIzXoDPbFgLMj7IEBlVLPlVJWIleGMR/JdgTbzqTBmkKvuj9QmOroYJ6Gq/vvoy0v47wytzxwLmnYcVMGIuu5Kh2Lk7dJBnu956ADOnZGEBFw0QKxQs/nkFkfnOAfp4bs+RY1CiyeTQ5/xAhbd0eH3w1egjCILDbmcPOp29AGDyb7fjr6/t4Lcjs483zNrPOfyRGzsxXbJ+OBYfycOq7NNrmhtEJOfTEE4t1otxmkrJAvLsmgxpzvGRK3DRKXjbo1UxYkmgt1OrgILLrr0f7Nn3df64RJ2Ozmd+QbfZEOGBvv8Ft5P5kE16N9UTCBXz/UO27FBCcFeoIP70L41fRCBnsIJzzI3ZOZSwHWQHd2UK41s/RIWEXFA9OuTm9DU5IkF3G/p9/NgZ75Be6OwcPa3avB3NMh29vsyIMcX0JI4MEzOqPOzor4Nz4Yb7IuaG2wqxepm6Ssql1lVZIfR23DjGB7wtKoW3qppjveeeCC3qx9fJk+cEjrclgHyvOKah6BDMCsxN0KnAdOVeh68vSegqUPRIK8pwq3G5HRMAeRoBDoNJDPgSAUdXXRTIq7SgRsxRz4lf/+eUWOvBvl+niddrXwrJfLTz+62flUyz1T7xA9XbksCvmgw2p46Qgo42vWc2BnH4FSSlM7S6jzIsevbnd1Fuek1c6PqQYLBGyCna3gvuaKGj2GOeAyC/b8CAjG8+EyFM0T4sZn6Fau+AccbX0uhvtGPsPvAVZhCSFMDObWBRXUiaDgbv1q8IPkmRDZdsKMzpO5KywNSKrXlBXz52ysZ4/Yea0q+6+ZO5A1/oJcUzIbrJVuJH9pRzIW2cj+lYPI1/gDlUOf8nREDjbj0SOy5z3IO+PYmTirtw/lkhCLz9lRtyC7PTITGOgZyOWt5dApqZCgt6jMaKUU22WVqjdcXgP03Iabsi1zkWOA6n/ZX9Ytvzx4BeWKrv3v3ertkGqnQJVNn16FA2iC32mmx7iNnFZ+HXFQLvJ7vX7c7KHGbh6tFeiHZPs7FUktkZ9rmNjMPZiiwl1FgW0AeDpKX7vU3lEXFgNOuAhaSDgg8FjLcf/F/VHKGdGirZqZx5pynBMRzejpoej6ebJ5O25m6GQrsTRRIC+SIs+4TPgKIHGH087qi6BUOg4RsB59wId3hZ+sfTF0eFzy/qPoCRM/fgogynyQ7z29aPvlryL+nQCbVkvjjiF+YyTKpi/amWZoZa6cokBbIkSV1FtjzSQC4rRuqtSeo/wCE9El4CdUnz44aOcvxvUPKgbfYZhbyOmSEhewTCjgmcJn9AVwAseWvIHx0NKKqjHPIqF1V9g2fX50wE2unyJF5OH0KkBqm87qA9N+beSJVCqQF8vzih48VDvZLkuQQMe+m7DJMkofAFZaSNZImfn/8UF7oTZKQPoNzyOogl95qqy8zwjTtBgB9gHacLhcdOHjhd81xji5KdfBJ6yEVE1s6irT3O7/gaN/uud3zNi+NzhZLTjPNL5VRuuUdXrCIT8WiP0zPqNOVHdiZ4+rKcewKbaUF8p3dYXdx7TtYEKxZXTtS5SzM/c8vrv4AGoPlOPn02njjgj97EybxjfAoizZv7QRCFJw+82T48d+HsZ5qfj2ZA1OJIehsl+nQC0c732wcjKk50fwCr8OC7aGB31Hj6ixddofndyuQq4cg5mQPlIMd60JMylGY3NfP5Ma0Ew5qR+n+iA/ULSonnPWQe2RNYUuvjN7JrXXQSF82J+dbNsmcXYUxrR45uUSUj54Gh1kM6Yf2v7S2r84aOvwB5kf0k71bqQaMGCDv0W2oGVRWMPQZ+2TuuoXjkid3MLUdmagm1tvSf9jyX2Wy4xbfiimUp08tse8aCxfmhdH5623opT5sc70PXJrXhRNT6OMyX9NIA9pUqb9EHIgQJ8zGLZRSWmws32B3AGln+7hbgbyzg9Wfz4NbqqQlQzg7p0MuoN0JrOdN2LWvxDU3ftrznTm9/cG2V3AQxNTmH7t9CD98gJ3cR5G7raGSgnPUgslIgEI2F46w1/Kj4VRyJ0SJ7kA2Ysw5FpFyCRlQC5EBFSy1oPPe5nvrK6/Fc/DSE4ehzn7IuuLOzXbvK3MFR1RxeJZxF0QZmCUpyQYnb7P9wyB/UfMrF/t2Q6YWAoQBckrj1J5DR/D8AKVlO9Jgoe3Y4vLU1qIJnLPFKdtuDzpYIn9z00AkY6/FZDgG7zwI2W5uQjvkJpwF5enZ/nb2titX+QU6EyTq4DdlScocjIcy2PyIcb6PnPmjwfWAdhJOtREU2BPwOZt65QcKb0SbFKfgFiJwsL/xih9RrwVtYDEQz4BDulDtIUSRfN7Li7qUhTSXchZoDku0EItuuP4SsvmeA8/A5bh/HK4VIr79GPgmfFpQUvN7nEhAsRPtXDTjbPqCv0CcExj/n+HuTId25NErkGLraywFFA/hQsTgwebMvF01r3bVdvZKkGMCLZOypMuUDnEPADEbE+h5XENEW7nTNazuCBZiV1B0HTLOvGsGuRDOA/2Nk4gDUAtMhndyLv3QvKLsfjz/JSZnPwI55lhfLAQXQLzweTukA/OylMOxNT/pa1jfn40dwHM2NfdBptV3UL+n6rmmCC84k8UA+Sd4rhD57N/DMc/PwYpwG9qlDLRcBbks1eFQhGPwjruxkAxAvwEujV1Xo+iEouB+FaIE1/vapSMYFi/rxCOQY7Jv8TeU/xnPerHYDQtJUivOlnvbV7Qhj/wcyM3WJxx5BYxyeysfACgu1F0LvcpE2sldw6qfblMc1cH6KS/jupr5lTwPSWzaZ9gjBwVC7deBfpfjGiX1cFLkIFPaQOfKs6m/WEQO0FNmqQulp7oKgC7C0VHFOveigjzo6Clnt7lDIQfRVtLk9ClbsCBX4PgfnK5bcSjqhfAt92suKGiinRxgvtsO5CqdijbIrsbeyNSjtO1Nh0vsrSCPsNDhJIVY9edRZgRMgCJZ8POaV1a8YwW5VfZFbPfXaIgsAiqrroMcAOSYgH8BWDZxqf1w74ppmwDmJdgJzwDBfwfnns0AGtjecD44Rfwj1CYtkvPE++TPjucasPg8ijZm6yA2y+Quz6zzkZsKWWcqBmLCC4CDQ8eAaDIJyTaFFmwSdAzxvTo5nEo7AnUCOY67/AYJKG7H+NZKITY15ODrJUU8S6BRQWeS8yOLiAnkSBmlejYiW6427g2Hu4p7zdB2XT5YYdKUfdoKXkfoMPUFZ8uT5VP51F8/dYydrI1rT2G872ERwIkkWtHrhY/NXk8gx1j/CW6LznJvgFflcCyIB1rbSwhyWgxLcI4eiWmmTLq76g7cVf3a60BeOGzGodgZGsCmH6UU+DlSGzcRS43EDfWYib+XnMH25mVTKZ85SwbyvJLqMgD6Ykw2D0M8PHtjXGuYXY8GeUtHCxvR3O569YAj4Bn4FOMdpyN3HJJWloOV1MxPYR+ExCB3ynMxOQfA3fdtJOJ/Gu6vdxmLQHHtlQpTzkNfikg8oKSPrpJZQ5H67mS/KRSYQI7zLr3e+g0QGXq1wboxICSLPAvIQ6w9dCDLlpFnji9EP3tiEfkGa9dVOCnnec00ygvADUzogSSUqrgD7gjDwHE+waAeIUh964HEn982VrXpMrgdyPNLqvGcVIF0WwMKPbMGNTVOXW0LcuIwGsrk/JJZE0DHO8IgD+AUn+N9uS1fkP4Ei/XVmNQjEeM/ylUIUQc5AM2LRgbkXbV07MLtYBLcLnGRRXJx+ON/ih32QuwOU/H3JPzIQF27v2iD27Wy98uKHPxTyxbpP5gw6+zSEmMy0lHPdFQTHerYHzLnzTiamPlWlP8N99bIgeDgkMMxAjsQpW1CGjo2rqW+YinqIUkFRx9EiyTkwUEnb5GCoRVo40js+v/GeWULEXO+AJPyJ3pvt6F1xwdl5Tq0MQo/G1BPTaeFd+C8OnEF5NuF4YMgcZ2vBTD7Y8G5FkvITahrHAGlyeRiKB7ti3cjd35lkat01gCu8Hl6Omu8/1zQZB7ud4RCzuMpI0z4uGik2WL3+/ftdqNr4xYcuCD1wbjWAJzHhDPWIIEI6MdBv6Eb3O7GnmcJ7ngEdUijN5J88vXxWKcIxvEhZPUjoAv4nHQbej06WhuixIcYwwFYXJ5BW5S6Gtl1+QCqh/eeBYvLo7RYZgsxeFNjxRpwQgjrFc3gKt4Fd6Ie5ay3h+OvrlOEjAWqLCoT0S48ZTvdtb1uJ49HMU0mr6ADGwg4fi5lHxwdQNJpWu/wBsKn3yzDuI7XX66y6wLs+spygzXuio6BZmTKVGMM8Ptm5gwd4Xv5MsoEmyk7mQIZkIc/ACYmJWsoAkGCUF8/AWUTaZd36wJA3wjlHYHZ0EHgxNk7cLYdMtBUQIbuuhLWOZRSSi6w3guRPmti17WeaakzFPh/y9LDGnv/WjUAAAAASUVORK5CYII=">
          <a:extLst>
            <a:ext uri="{FF2B5EF4-FFF2-40B4-BE49-F238E27FC236}">
              <a16:creationId xmlns:a16="http://schemas.microsoft.com/office/drawing/2014/main" id="{00000000-0008-0000-0000-0000031C0000}"/>
            </a:ext>
          </a:extLst>
        </xdr:cNvPr>
        <xdr:cNvSpPr>
          <a:spLocks noChangeAspect="1" noChangeArrowheads="1"/>
        </xdr:cNvSpPr>
      </xdr:nvSpPr>
      <xdr:spPr bwMode="auto">
        <a:xfrm>
          <a:off x="0" y="19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1</xdr:row>
      <xdr:rowOff>304800</xdr:rowOff>
    </xdr:to>
    <xdr:sp macro="" textlink="">
      <xdr:nvSpPr>
        <xdr:cNvPr id="7172" name="AutoShape 4" descr="data:image/png;base64,iVBORw0KGgoAAAANSUhEUgAAAPkAAABACAYAAADYitEtAAAgAElEQVR4Xu1dCXgURdqu6p7JOZMgIiqgsgqugreosCqZJCACi8f6gwcqVw5UVnfV3fU26/7r8evqigrkkEMXPFBXRUAFkqB4472u4o0CXlzJzOSama7//bqne3p6ei4S7qnnCSTd1dVVX9db9d3F2XYu7pLae7z15dfSa1zFtR9zodzvbays286vzTSfoUCGAmEK8C6lhKfBwRqLg3nDH+4lBUMLfQ0Vp7o9tc97G8vP0kBes5lzfg1AP6dL35tpLEOBDAXiUqCLQC7QDhcA8bMA9jkFpTUnKQobKZj8HGPKGX5n9gz28qV+d3HNtwpjK/0NFRMy3yRDgQwFdgwFOg/ysU/Kro1N830uZXJeMx8oyUouZ9K+QmHZjLNKJjmuYCw0wLdi/TOMVQHjmZKhQIYCO5IC2wzy3JK6k3l767rstix/RwEf7O/RrYE9MTaQX1r3lZy1flDzELaVVWVAvSM/ZuZdGQrYUWCbQO4aWnukJLERClcu8bX5T3PnuF8RTEhg1U/MkDlDgQwFdi0KpAty7i59eHBQdHwni6xbmdN5k9LaKre8WvnDrjWsTG8yFMhQQKdAWiCHYm0d48pFMuPrQ4xfiEYG+uorLsL/wkzS3DNmHyQHgg/g2nvY3W/LkDtDgQwFdh4F0gJ5vqdmGExgBcD0bQDvUbbdrqqSXCt7BXBP0u6L230NlTfSb/sMqy5sF/xwOSR6hzhXWhoqnt95Q8+8OUOBvYMCiUF+YoXT3e2EQd4VU9/QyQHnlkeFEHcC5J/Ykaj7yH8VdLS1NJnubcXv3SJ/8x8B/EVo44DcgGN8W44yginKY1yw5ZDr5/pY9nOscVLb9iQ/OBKD8xBCmetvnDqJ3pfveeg4zp3v0+8gzA3ehoo7tmc/Mm1nKLAjKJBkJxc8v7j2K0nKPsm7YsKmFDvEAaJ21HVa64d4qE9r/WXrY9o5sdpZkCW7Q9mhG8ApXA0Efp/bIR+18bUp3hTfmVY1FeQEc4zeDPKC4poFsPGRGKIWLGRR9MFzXjxmXPM3lLvJPyCtl2cqZyiwgymQGORVQnI11n7GOF8OOJD2fGrC/sFmzhaOC1EdAGIZ/jsBP4X4kdXnOPsCMvzhycboHlZ9mlCkGtRb51B847Y2/pG4gS4rcXfyodVHc5l/ZAtyz0MuF3daFh35f3wNU57uso5lGspQYDtQIC7I3UW1pws5xH37dn/NtXFrq68lrwd76+LmeH3IOW3GoQ6n4zNff5HPaipJJldLfknNHOx1E/W/hWDD/Y0VWDSSl8LTq08IOfg76OS5YJ27TH6PB3Lq0X4Ac6sG5iAWNYMbcXlqHsMidUFUrwUL+BorspKPJFMjQ4GdR4G4IAcQGtCtnzHRz0/WPQSeXMmFuJq3Syc0v1G2meoDFA8AFNME437OAPxIqUebpcnaNO6DlXcV8GVYKL7xNlaosnNnS1yQE+eyspZ28oGcswpvfUWt/i4804rfc6zv9hVtkJM6/Zg4nIR9h9IyaVudHXzS56kPqJS+IxPmUhX9pObVmBJN0Bd2K0lIO1Ukmnvh4vMmPjZ6t+XYErHrvMBTd5jCQw9DO14Ub27kF1fP5owfD+ASa659jIFPZrl6biW5PKbAy/0Ff33FmKRzzVLBVVIzE6178J4j033WWj8uyIfXHOcKMlK8teE9ucZznjk5Lh4gkEOGZwGJ83ch1A+mvx3C+autjZO+jekTAOte2esrjPdgJrBkYBVkitjsdLB+W5ZXmhWTtCASlzAWkxmTWiVhEE94sMi8rrarvX+L/g7cKzXu4WJ4AVJvm/ttvo5nbvauKP8HdCxvcS6Oh/Fji6+hvKf60Fh8r1+aGtHHk7U+qCNV0OMycF1zzWNzFVej71zlXjCs5f768jF4zxr82V9TV4iQUxY9rGOk+v1GTs/+qS37MzwXoQkWb1/DBohwkcUhr6RmpCQEODcJYp5KjxBcpT3ehrLXYui8Ay7MvXhJ27frcl1VCL7aAa/r8lfYgFxAcVa7GpP4H/6GygWJ3ugqqa7igg8CK/3b6IlQ+wU+Tj/TNSKOA9c2sXZlgO/1y35ONhJXac0FCHJpMZvZXJ7aWwVXBqNfI5M9n7DfcbTr9Iy7pPo6AOgu8+6BqLpBiKp7h2a/wtlTXJFeQj/UXR50uhv9+XPU+4j7KJR8WBFsWXngvVwPt3UXV38DbqdvnP6+DNCOCINcXWSoYMKfZp7w5kXLrCw0X8dTf0Nvr9e+g9rzZizehahD39hQNsb0Q/C/+xrLb9Kv50OpikmjjYtLDVgLTsJvrshztJFLAhyOw8wN4Nudj0Xk8Tjj/ExfvBHEVAdYT7Grh+t3ILjphjhtbLfLeyTIaYIXeGquwoQOgPgz7KjnGj67iAWDT+H+flH3NTt5EDvYPJLFsYMgnrziT+l+AewYAUymFiYFDvWumGZo9t2emjlo24v3Xkl7icszq8jHjlhFIa6pviORTG471uKa/+D6wPC984OyY7UjFPwqDDmBHTG8+2lXXJ7qj6CsPNrUVliXr11B36m+cHnqjoJz0ceWeip8tH/CYDZxElHXww/GAzkAg804bvkJ/Tggv6QO5kslWtdgecS8cESBPCHB+XmgC4KSiHJV4Ox62XJ2Kj065AIGS0oW3KWzZPHf6GaJVacoR60oQdFrR3tY7lEgzxtRfaAU4NPBp83NltkqO5ZLncSnz96POQJf0k5g/c5g3/8M3vQu7PBl+DR34UP3SDgX4tzExL0ctx7CD3aciqj3FAyd1T9bCv0QVpCpLeBdl0IMeDSVd20DyA2swJOve9Oqy7dEASunLYctvdKYxGRqIzIRkoOQ7VvCsj0AchdY5dW++sqF1M/8oTVvcZmBRVbLaxjnafSLu6TmXLzwUlgizlXvbCPIo3dy7SX4NqvBYfwiuHSIr6EMCxcW5eJeIVz7p2BZd/kb1/7sLu49BhzKszotFYmd3LKi4h21z+adXCP8G4KHbsb37oeFbZaJ/o9hPOQNydzFtVvQnuErofogCOd9haz9qCCTToVIcD/VQ3/JPyJbbZaxRpgoS6jHWDSno+1pav8FX6TnJzC9a7v+ukeBHCv/IyCuhIkQgtz0sK++7BU76pF7q5QlHdP8kqZk00tBce0ofExiyTYCdIfgg1znbSi/e1u/QOFFM/YJ/eCkXXwdFouDze1g4vjwLrNCrwOTSp0gyQrs4YiE1YrZTm73XNhF9zv9nr6ruUpq23V2XGLit80NlYv1Opa+PYe+A6yxyiNwKx/g+rHh5zb7xIb9WWNVLEfSVSAXvBisd2My+mjA7/0hqKN5NQr2OKwIKksfza5Hm0Qti8pHoNWxbMiTua6crS2md87H9Yutfeh+yvSCjrwcQ1eRg93d7CdhajuE58MiR/KRdEWNPQrkRJAChJAqTFmEXWR/OwLlF9ddJHFlOFjwuJruguLqP4LVX+dTshaZvdfyimtPhCbl92Rz94rA5azxCl+yj5BfUn0GFouXJMYXNjeUj9Pr22i7ffj4cE5JXtLZybGLTMMuQn74VL7CO1RdAxbEu7AgqrI4FsUXsZgZegK0T0AyKys7sHs95M1puz5qx7dj1zl/1tmh/GHLqkpjYemanVxsAucVl6vKHYp4Azl0PcZCCzUW1AiLjLF8orsxm0GO8b8MGXmETvF8T3ULnJk0haVgX2Jh6O/2VB+BDeNTvU6QS33b6svWWr9Sgad2sMKF4VmJBp6IrsP/B3+r/hZWJ6XkX7xzNfYYkOcVzRojS9K9UiB4MrGj8chCLBWIHGNKSkRGLAylnClW2zgFr6QUmgqf+TmQ7SfiHT9z4SzysrVfulivn4GuffT3QsSY2tJYWZ3K50wL5MU1v6DNGHCoemTTy2K84zDhsThENPThulxRzvKunLpIfxR9IW3+cTb9jux4SXfyWpJb1SbiKt6gXcfC/b+x7xEcnMfreFq1FtgWwT8FBzCA7iUEeXENzKUsT20jDPLc4rpTZaas0tvV9BexXA02htEK4y+k8v0yIE+FSpE6hkIjv/jhY/05/s9cgZzHfadtOM/OTgpt+lh8vCOwI0BTm1rJ8czs6+DyNza1SamXqiMJucqCtWXHhNsJYVJ+h87/Kvw3ecSdhvZs/emt704T5KnZaHMcPX1LJ9OCoBVo2N0FUjV2xRiOR+aiX1N9ZVhxB1m0BNyC4P/EU5pnYKTcijHdFrWTE0SU9LXr0AVc762vvNNKC+y072CnHaRfB03fVJj0gMQUci/WFuFOgbz6FEQtvmmAvMcyB1u4UPWKNBcsHiPw7hdTmVUZkKdCpUgdA+RYzW9A0Mh12B1pp9bsp5YCW/XnviYxkL0b8WhL9jrInZDReaxDjaqVEiW+lZXkdJNSQR9n24HG9HATZLmDkvm8pwpydym8/hRhq5eI6TDnVb768r/aDAQ7ZfXDMJMZYMc+thSOPaNi6VuHRVR5DNd1sGted5adHPb2KLpFxsOxk5cb39Q8znggN9eBMfrU1rBtHmZUfBfh6SzIe5ZUH9Yi+JfGWDkvBZ3qY0BudSluhvkxjXmW0gTaxkp7BLvezTOnW567o2PDokqzgiSWJCl5KUU/BpBD08xNdtSo+ysxibWJlGIB645IMfYqqsdrU3GI0GFbGy/7Nl6TUZOfsUdh57/Uri7k7nmk5dYmOvl+SKeb68G7hfzrVTYW5XOM5df6fXfxjF97Gy4nJxG1ADRY7ER4sRMfghtSWXTijnRtu/q3arkIGn4E6q4Va4J6QDMhWtuNz67bgby7p7ZPBxff6320sPoRs2EndnKGDL4u/oXh5gx6fgM5/lCDTqU1h3tXVHzOPFWop4Yoh4uYDhpdFfVdtmH+xZsD6VzfI0AOID4Ngp7nKnq42LdycqNVZoLy6VbIl1VhwnyAyQCPqdRKOHPr23Fqb0VbhlydWouopdniY1g+8/O+BDsB/On92E012ZHgK4lS34pYjgKLAZnFdJEiRitc4JkBZZHDUBZFNO/VK7EkDMViNFdRAtczOUtIivgCE1xVDGKrXUwORPmeOViwApDJ+ZqgCJ7pZJIPpq2/o0sV4b4ZIg35DaCeWav8MupBjqb4/kiJJ5Pb7uTk6bYx4pmIVez6kOJ4XOaBBvSxbwRv2y6TUxvwsvsWrs2HmLq5Fe+6HPZ5KNP47/R4Bnj+wb+AGf4F6MPzwZBjmpDaZZk7ngA9+4EL2DfledJFFfcMkGtaXjJ9yZgkMW6jiCH3gZU3zFXpyURhO2wswb/z/dytP/tkXEfybwEXUU+fq4WDfyOCoRzYVedbvLlUrOLna0wadZegmHd/YyV5eMWU2GAT/iPY3APNFceysfLS4uGGOSsUchzc+spkY9fT60ax/iFxjCJJWyBzx9Qzty05lMObN/y41rV/r1ZaYuKNH5P6LlgxrqP72PHfw8KReHEFCaDRTpddJ2tiIvfmTsnk6ti0+APy2LPqHPSh/4A51Qv18lyF3JuIJtDAn9hSX/le8jnTdTV2ZZA/cslL+YLLORMeGRY3FJyzMdV5PTY75ERyrNkmTKRLD+SINT1txj4B2THYmc0/CwUEfSBTEgkVks9wKafCLmZdddDp4Bu0TwZjGudne+vLFtk5eqihrE3iOEwo1TSHftoCKHfoQzAXOSMmKpsxAVSXAVSGt188zgD9oEVKj1ZT3VDB5r8GvP0mzjSjrDq3qsAtrrkF/92MHxu7L/8PFh6z1xyAjncJa5y+AEvLVWcS67dJSSaHqzDIWmXpKxSZ/DONU6DP07mdnJrILZnZWxYyyeaxlhk41EB7r9Jr/2Puzm/Zt/An0M/sAxH+/KwFDg5npxrFGIf+aV9OBvLZF7x0kOQIUYKRE9C/NbJg/7z0sVErqy9c1CPX4Tj5kkfPXErBC2m/OIUH5o5fcg+qXTNx/qi4CzX5qX8B35fp+JD7gSU/DWYWeBlFF0wWcukkGS1mIqXQD7WKq3TWAKZIpFTSNeSmR1V/Z/obYkMFAjWYoIVBcTjmw1o7EqwedmjpatEefEP3e7cFOQIZ8LwD90jbnq8qreKUsP0WPuoMbCRfBUCpHlV6IbutkEKqyy48g5CqKuLsYq6XXzpruCS0iQvfgDb/iqkUR8/I7uyQgxdjZGeTfypurggprKbtlfIoS0MvLLJNzfw87NqXoF5PTIYPMB9qzAEo+vvC8vrfAfTBqA82X77d2zBljbtklhHw462PmOfM17ni+LS5sSyiADMNQg0r5uJm0LpAlpQHm0+vXOB+dfYpTARU0yFWVp8uzuTB1AVOBR/LwYKK+KW1sdzQnOcVzxolc223xsEa/hgFGwKX8g/YPA7WgQmoAuWueEMwx0x/wxQ43pgLcW4HnoX3TkRDh8I9a40i2JwWsf5lW2eheB+5i64nAjlARgt1jMKVQDf7oheGSVxaltfhc4wL51nooi4ZzaQEcqpNJ5uo8iJn9QA5gSyq5J2O3dSh7aaYr39BcMT/pdPZdMwj4XZp1VNXJshr92DljvZ9t2qbTZ0hLgMgR9w7XwTgjk+nn5m6GQrYUSAeyKvHLivMzgpgQxH/mTh/tMF1PXrxiwde8q8zd0gG45RBbgwMihhkdomSkSG/1gNuxZbB27om2hHIXfogTlPJ2pho+gDNb2Ol/hm7kxHNBmV2O3bI4xCtBbYxunQHu91hYbf1GkqH3FvKCn0Lp5MiOJ2YPKgyEzhDgW2jQDyQA2AUCjwkr+OQ7HELB8boluaMX0IcV/W3/UYef8gXS6/A72UQOKuhL7pq4oJRv553/uLDoWeCZ5/oDgysnjB/9HnUw7njXwRnIGDJUb0OD8WO9+na/m+PqgrH+M+7+MVpcMf+I64jiIv0P3yYzq7PvWjJZXjmGnCDYCz5zRPmj3qC55fW7u8QSm+wpC/AaWFMU0P5uzopsAN/E6VlNdHImlQhHvmwq5ILY5TfuV1dKOGySQnXraTuEHivFcGF9ZF4baLPw7kioF2OLSDgtZDb70mkXd+2T925p/JKa36LhJWa4kmSNugBH51rNfZpsMxn61eRyupr//JKNcotG6Yqp6LK2fj28bzfuro3e0Z7CUC+EeJEIQBrKxaa2XV/tus2SOU3AJgteOYdlpV7JlIUkDLyv/geq/BZLgVgWwHK7vPGL4FfBZuMje51SEa4L6YAh4/h3vhHxi++CJ6B8/EcWVewsHB1Y1TFg0uWlEgKW4E/X8BiIkEEg/jU2ouH5bwPELt9jsykA7wry1SXSzhw/B0OHBS7S0qiKJkDHYBJhB0MdhgKo/gKBWjlrwPo9IynJHhTDHalLcjTcH4Ad/E3EMaIcY5qj7NPQcQjE4YkUgYWc4mbBQWAqPprRKGRfrYU4y1RvvaC/Rta8N9tDwhYrA6wNZertmZcp2Aiw1yZrvJ0e/R1d2kzAcgpoKYDAFN1N9UVi/Ky/LIarScr7PIgV5y6TK6DHPI5dv1xHeACKAPR0RPnj1TdfGePXzIAv3ySpYT2C0gyxUVM1nfneRcvXQwcjaK/8RyZddfgd1W3hb8Jr78N3yOMQXQw7iHzOf84rkYOcvpqTPGjRVAMMic3pIaxIJyMY5Jg+6aghx+gQIlN+eMqnQ1FW1B3M/0Ok0q1k+Z5an5GmFtUDDqtbnCQiNWmxpkFsBljd+L2ed8ZU9M0ITHDADtWPzzhozSdvh7d4GqpJaA0F7wHOx83HFyyWtoKN791Zdw8d4km7c4AOQ7AmN4aATnFIxhWjQzIU19i4oN8KTIPi146GJ8c+3puS1YTdlIxRGFiDBRKbVaQG2z1+CWYg+JTyPKqMxX5Ws0bvxRSKxsCsJebQf7IRS8h4Ct0bxjI4NTFNZMeG30vPQeRgFwca/R71lHh3tq4IHedPh2eVzkUBPI4ehCVVCDLGTg4EHSeD6XY3eD93kYE1inmxvM9tYvgfKHL1//FbgJAajs+HFEW4beoTDK48S5AbvhPJyM/AGO27ZK8bwSQQOQYFGTiNb/Y4IqnibXRzJ+PSf+k+b0Dx1Zlrd0YnehgdwM5aG7s5GFPwffV7DaIHfc1Vv4xGZ0z9zUKJAD57YDn9eCMh07615nkhanVv3AJkg0nBvmc8YuxqfC2SfNHqZvbk2MbXC1ZrV6nyDosyDtuNIN8zvgX/4AAr/t0IIMVr5uwYGS5+q7xS4jLvsVYAJhYMGn+6KhQ3oROEPDdniKUUJ1xGErkqyMVccXTmi1ZegirVhnSNM0uHDb70GAo+BEa1XZlzutgRlE7oxcAjJRh1ointJI7WkBKO7rJvGcf5WTpQ9ROjv42wQMtynaPNFA4RIJHEWt3BnkGsNtOgSQmNHIFz8WEuhJgf01Wgt3x/7KkO/nFiy/E5r0gFBInuUP+j/xZ+dOxYVaAnc9pzXLNjAfyORctaST8dIhQH/DioVwukd6skEAOtv41sPW/aZXZCT99l/tx/14tvbcG8jYl9nRCa/lFtZOwK8+O8onibDNMbap7IZI99lMkZQ12e9Iu6o4Oz4NdngJ2OUarbtmFtbWAsXsBsmtS/QxmkPtEf6fZNzoVNtTOxg7F40Gw+a6LLEYxbqQsLshh/3X3/OkkheX5Ym2+Wosps+sjl2S72jfARq1AFEoeVUfmTTlL6uddsR5JDquUeDJ5qrTFUVYHB0L8Vz7hfGt7n2STap92dr1EIIfHWc9QKPQdFNFRCUuwkw+Gg4U7HrtOY8Ju/gGATUlDVJMxRODSSx8dVa8r3nTW3ryTk4ebooQo85COXcqmk0N1oX2X+n5xMmGOdC9qmxCtEeadpMBppAecEsIhlJF8W/B5OIIcMbQJrMmuaOw+b1HFtUjpa5uWFxOwAdU91lcKiZ/hX1GuOpGkUkwTWfXtNv2t4O94rpNG03EcacgRhxITsFw4wsDhI8b8FgVy8vve1HQL5C5STkbTUc2kUo7URxGlZCKQh7OikIKSUl5FF87ux4L6B+vlHFghYBVBwkyTBxxnz+LTnhOpG2HX3R7EjHMxJHwPmVorupvbhBh1CXprtWh4eaBjkHfVtM9T+S57ap1kHm80bgI76NtXkVo/nzT33JQPA4GyroejVer7/WHvvKebyFKh47wLnzsmJHK2TH58RIwL9YKy5/Zvb806mDl//HjS3EltSUGugdg4O8x8rtmbmCjqpKHzz9qC7a6WZVPC7qe23SQnFfuc3HHCD+MNFu1QtBK5guoebjr7rflAJylxQI6EjJobLBatnwDQmHBbM8jRhpGPzH607EGAE1lwtJII5BbXWJvmxC3mGP7uI5EqqS2HvkWS75cayBFA8ieYb+I5OIHGGxCkk2I+9WTE3w3vpwLyXXlYiSdJONk/JsFqTAI9iwtl+UDCQYFY58q4bqPWQbtKZpYwIZMNLw4mUmfZ4Yr7IN5/BTVkZtfRx9XehkpKEZywRINckHecGsmFWJHxfiE/Y+RY56zFFK0Wxa6jjel4RAfxT3i4GZBD7vFIMWdBSQRyZKBdQu674SehsaVgDnNKa6I1JdjQOANYPt7EL2ZlZwflAUAfoiLSzIq3uDs5cqG72nLMB0z+gnbgWstoAdfCeTkO2YiTDiwZrfeE+3s0yDExG7EK5ISEMg2yhWr/Q7LBXMT9qjnAU5F/9Y8cDlAwZN44Hx8JGysOSjYxzMkc0B/I5FocMrT9OKE0+SkrZpDjBOWzhJD0I5hItnoM7fxFAz27A+M3Itmi2HXNtfZ7iBpHQdTAzg82H/IsTpYi5x8NG4ryG93rLqFMfurDble2slLuyCttWjVeTb2F+lHxAjiwoJuWPdca1Sd+9InDD0JK6pC7tKY/BUhE6Jd8J7ck9aDQX2LjRThyjMCvcje+Nl8ee+NqI/d7sm+0J93f00FOdm49KYL63cK+4ZQq+fJ0QI7dF8fMiFQcQJDFWD5Kl/ftJktfAGwjnWgCuwJ2GBnRWUgpjDAGRZkMUM1JNsGiQC4EgjM46QOM6CjVzEQglTp6mF1yE2nXC4bUdRfZoQFoyzClQHs6DbI50Sp1xRvVPWNmTxbIRshvsFEfi64YdHvqzkG8zL/169ZUUuZMtKns5KAFJagI+y2Iq8CdEYeiFnwz5MzTYtuDIX6oNbgmGZ33lPt7OshhReKToSmvwgcj11Q1Iyq84f4P3nB/ShXklHkmaDrmJ5WPz4V8urdxipEA0PpMGKiq4k13v5UVfkbTyuQKPCvIsVdVWs1lMP91wPyXba5rB/LwgY6ksLPJVMMhS5er+fCSatfHjpXdG4c/A7Z9GBasPE03Ghk1klMgjnrye2DVb8ctg7uAvAxFY0Rejqddj8euA8hYz4zMrG1o29Cb4PUkjmkimYx0zstTSeecytfdvers4SCvnoGVPUbji0wxlZRIP1WQYyKRz7ThORb+xOTxA60xJ4WPbb50mBfOgaPNc3ZTQpvMWpphTODnodkcwyU+FOd9RXbSOHMpZifPyv2cBdpUltsoXFyOtEwz44E8b+jM4yVZTpa8QEvEmATkFKIpMcnI227XbfgrD2pBXAH6QwcYGK7B1m+QPsgNpWpc5NFaA9tvUbw8/LsXZNPv7R4N8njkcJfUlcG3rjYVkAPgYNFFzImQxoknyNvl2tgEIKimqAjGaGLhR3HIvW209qqmHmx1ezPSQ4OzqABnUb2tIIc9f5U1vZLPmeNiL1/qtwe5evgAssYYOyB8Gvhprbmt71uUWCmAnM6eq4P3U7gtzkJS0Hlk8/75a82pmXSQYyf/B+hytU4oa4rjToJ8K4huyrMW+R5IC3WiXWac9CGz+z2xV4IcmWL+F1quG/G5sNNTsgX7IBUtYX8wKgMLfWI755c+OGlja87WubhtHKCgTQfxPXZrI4rNXToPoavt5NwPU5mm4acEEyGnY7MOhGTTyLqTayCvpYWGsrSgf9wPDkJlv+1A7kaOeiEZyjpmjnizmOeSgtxVPAtuiRIlHqASdUAEDn1ErkjthgFyTzWOn+LGkcrWQJy0QXTDt04AAA1QSURBVF5SswnAVm3mUDo+i2QV2tFMmWJQYK8EOc0HnPR5IA8G38QxvtMxMSgFTXTRji8mlz+Lc4qoATBtI9HUBobci2N1XLQwGP7oCCDJpjj37iORXbRdrA3nAPsA1wfpgSXq5BZ8LBRdTyWbn2YgtEHxFgTIzXoDPbFgLMj7IEBlVLPlVJWIleGMR/JdgTbzqTBmkKvuj9QmOroYJ6Gq/vvoy0v47wytzxwLmnYcVMGIuu5Kh2Lk7dJBnu956ADOnZGEBFw0QKxQs/nkFkfnOAfp4bs+RY1CiyeTQ5/xAhbd0eH3w1egjCILDbmcPOp29AGDyb7fjr6/t4Lcjs483zNrPOfyRGzsxXbJ+OBYfycOq7NNrmhtEJOfTEE4t1otxmkrJAvLsmgxpzvGRK3DRKXjbo1UxYkmgt1OrgILLrr0f7Nn3df64RJ2Ozmd+QbfZEOGBvv8Ft5P5kE16N9UTCBXz/UO27FBCcFeoIP70L41fRCBnsIJzzI3ZOZSwHWQHd2UK41s/RIWEXFA9OuTm9DU5IkF3G/p9/NgZ75Be6OwcPa3avB3NMh29vsyIMcX0JI4MEzOqPOzor4Nz4Yb7IuaG2wqxepm6Ssql1lVZIfR23DjGB7wtKoW3qppjveeeCC3qx9fJk+cEjrclgHyvOKah6BDMCsxN0KnAdOVeh68vSegqUPRIK8pwq3G5HRMAeRoBDoNJDPgSAUdXXRTIq7SgRsxRz4lf/+eUWOvBvl+niddrXwrJfLTz+62flUyz1T7xA9XbksCvmgw2p46Qgo42vWc2BnH4FSSlM7S6jzIsevbnd1Fuek1c6PqQYLBGyCna3gvuaKGj2GOeAyC/b8CAjG8+EyFM0T4sZn6Fau+AccbX0uhvtGPsPvAVZhCSFMDObWBRXUiaDgbv1q8IPkmRDZdsKMzpO5KywNSKrXlBXz52ysZ4/Yea0q+6+ZO5A1/oJcUzIbrJVuJH9pRzIW2cj+lYPI1/gDlUOf8nREDjbj0SOy5z3IO+PYmTirtw/lkhCLz9lRtyC7PTITGOgZyOWt5dApqZCgt6jMaKUU22WVqjdcXgP03Iabsi1zkWOA6n/ZX9Ytvzx4BeWKrv3v3ertkGqnQJVNn16FA2iC32mmx7iNnFZ+HXFQLvJ7vX7c7KHGbh6tFeiHZPs7FUktkZ9rmNjMPZiiwl1FgW0AeDpKX7vU3lEXFgNOuAhaSDgg8FjLcf/F/VHKGdGirZqZx5pynBMRzejpoej6ebJ5O25m6GQrsTRRIC+SIs+4TPgKIHGH087qi6BUOg4RsB59wId3hZ+sfTF0eFzy/qPoCRM/fgogynyQ7z29aPvlryL+nQCbVkvjjiF+YyTKpi/amWZoZa6cokBbIkSV1FtjzSQC4rRuqtSeo/wCE9El4CdUnz44aOcvxvUPKgbfYZhbyOmSEhewTCjgmcJn9AVwAseWvIHx0NKKqjHPIqF1V9g2fX50wE2unyJF5OH0KkBqm87qA9N+beSJVCqQF8vzih48VDvZLkuQQMe+m7DJMkofAFZaSNZImfn/8UF7oTZKQPoNzyOogl95qqy8zwjTtBgB9gHacLhcdOHjhd81xji5KdfBJ6yEVE1s6irT3O7/gaN/uud3zNi+NzhZLTjPNL5VRuuUdXrCIT8WiP0zPqNOVHdiZ4+rKcewKbaUF8p3dYXdx7TtYEKxZXTtS5SzM/c8vrv4AGoPlOPn02njjgj97EybxjfAoizZv7QRCFJw+82T48d+HsZ5qfj2ZA1OJIehsl+nQC0c732wcjKk50fwCr8OC7aGB31Hj6ixddofndyuQq4cg5mQPlIMd60JMylGY3NfP5Ma0Ew5qR+n+iA/ULSonnPWQe2RNYUuvjN7JrXXQSF82J+dbNsmcXYUxrR45uUSUj54Gh1kM6Yf2v7S2r84aOvwB5kf0k71bqQaMGCDv0W2oGVRWMPQZ+2TuuoXjkid3MLUdmagm1tvSf9jyX2Wy4xbfiimUp08tse8aCxfmhdH5623opT5sc70PXJrXhRNT6OMyX9NIA9pUqb9EHIgQJ8zGLZRSWmws32B3AGln+7hbgbyzg9Wfz4NbqqQlQzg7p0MuoN0JrOdN2LWvxDU3ftrznTm9/cG2V3AQxNTmH7t9CD98gJ3cR5G7raGSgnPUgslIgEI2F46w1/Kj4VRyJ0SJ7kA2Ysw5FpFyCRlQC5EBFSy1oPPe5nvrK6/Fc/DSE4ehzn7IuuLOzXbvK3MFR1RxeJZxF0QZmCUpyQYnb7P9wyB/UfMrF/t2Q6YWAoQBckrj1J5DR/D8AKVlO9Jgoe3Y4vLU1qIJnLPFKdtuDzpYIn9z00AkY6/FZDgG7zwI2W5uQjvkJpwF5enZ/nb2titX+QU6EyTq4DdlScocjIcy2PyIcb6PnPmjwfWAdhJOtREU2BPwOZt65QcKb0SbFKfgFiJwsL/xih9RrwVtYDEQz4BDulDtIUSRfN7Li7qUhTSXchZoDku0EItuuP4SsvmeA8/A5bh/HK4VIr79GPgmfFpQUvN7nEhAsRPtXDTjbPqCv0CcExj/n+HuTId25NErkGLraywFFA/hQsTgwebMvF01r3bVdvZKkGMCLZOypMuUDnEPADEbE+h5XENEW7nTNazuCBZiV1B0HTLOvGsGuRDOA/2Nk4gDUAtMhndyLv3QvKLsfjz/JSZnPwI55lhfLAQXQLzweTukA/OylMOxNT/pa1jfn40dwHM2NfdBptV3UL+n6rmmCC84k8UA+Sd4rhD57N/DMc/PwYpwG9qlDLRcBbks1eFQhGPwjruxkAxAvwEujV1Xo+iEouB+FaIE1/vapSMYFi/rxCOQY7Jv8TeU/xnPerHYDQtJUivOlnvbV7Qhj/wcyM3WJxx5BYxyeysfACgu1F0LvcpE2sldw6qfblMc1cH6KS/jupr5lTwPSWzaZ9gjBwVC7deBfpfjGiX1cFLkIFPaQOfKs6m/WEQO0FNmqQulp7oKgC7C0VHFOveigjzo6Clnt7lDIQfRVtLk9ClbsCBX4PgfnK5bcSjqhfAt92suKGiinRxgvtsO5CqdijbIrsbeyNSjtO1Nh0vsrSCPsNDhJIVY9edRZgRMgCJZ8POaV1a8YwW5VfZFbPfXaIgsAiqrroMcAOSYgH8BWDZxqf1w74ppmwDmJdgJzwDBfwfnns0AGtjecD44Rfwj1CYtkvPE++TPjucasPg8ijZm6yA2y+Quz6zzkZsKWWcqBmLCC4CDQ8eAaDIJyTaFFmwSdAzxvTo5nEo7AnUCOY67/AYJKG7H+NZKITY15ODrJUU8S6BRQWeS8yOLiAnkSBmlejYiW6427g2Hu4p7zdB2XT5YYdKUfdoKXkfoMPUFZ8uT5VP51F8/dYydrI1rT2G872ERwIkkWtHrhY/NXk8gx1j/CW6LznJvgFflcCyIB1rbSwhyWgxLcI4eiWmmTLq76g7cVf3a60BeOGzGodgZGsCmH6UU+DlSGzcRS43EDfWYib+XnMH25mVTKZ85SwbyvJLqMgD6Ykw2D0M8PHtjXGuYXY8GeUtHCxvR3O569YAj4Bn4FOMdpyN3HJJWloOV1MxPYR+ExCB3ynMxOQfA3fdtJOJ/Gu6vdxmLQHHtlQpTzkNfikg8oKSPrpJZQ5H67mS/KRSYQI7zLr3e+g0QGXq1wboxICSLPAvIQ6w9dCDLlpFnji9EP3tiEfkGa9dVOCnnec00ygvADUzogSSUqrgD7gjDwHE+waAeIUh964HEn982VrXpMrgdyPNLqvGcVIF0WwMKPbMGNTVOXW0LcuIwGsrk/JJZE0DHO8IgD+AUn+N9uS1fkP4Ei/XVmNQjEeM/ylUIUQc5AM2LRgbkXbV07MLtYBLcLnGRRXJx+ON/ih32QuwOU/H3JPzIQF27v2iD27Wy98uKHPxTyxbpP5gw6+zSEmMy0lHPdFQTHerYHzLnzTiamPlWlP8N99bIgeDgkMMxAjsQpW1CGjo2rqW+YinqIUkFRx9EiyTkwUEnb5GCoRVo40js+v/GeWULEXO+AJPyJ3pvt6F1xwdl5Tq0MQo/G1BPTaeFd+C8OnEF5NuF4YMgcZ2vBTD7Y8G5FkvITahrHAGlyeRiKB7ti3cjd35lkat01gCu8Hl6Omu8/1zQZB7ud4RCzuMpI0z4uGik2WL3+/ftdqNr4xYcuCD1wbjWAJzHhDPWIIEI6MdBv6Eb3O7GnmcJ7ngEdUijN5J88vXxWKcIxvEhZPUjoAv4nHQbej06WhuixIcYwwFYXJ5BW5S6Gtl1+QCqh/eeBYvLo7RYZgsxeFNjxRpwQgjrFc3gKt4Fd6Ie5ay3h+OvrlOEjAWqLCoT0S48ZTvdtb1uJ49HMU0mr6ADGwg4fi5lHxwdQNJpWu/wBsKn3yzDuI7XX66y6wLs+spygzXuio6BZmTKVGMM8Ptm5gwd4Xv5MsoEmyk7mQIZkIc/ACYmJWsoAkGCUF8/AWUTaZd36wJA3wjlHYHZ0EHgxNk7cLYdMtBUQIbuuhLWOZRSSi6w3guRPmti17WeaakzFPh/y9LDGnv/WjUAAAAASUVORK5CYII=">
          <a:extLst>
            <a:ext uri="{FF2B5EF4-FFF2-40B4-BE49-F238E27FC236}">
              <a16:creationId xmlns:a16="http://schemas.microsoft.com/office/drawing/2014/main" id="{00000000-0008-0000-0000-0000041C0000}"/>
            </a:ext>
          </a:extLst>
        </xdr:cNvPr>
        <xdr:cNvSpPr>
          <a:spLocks noChangeAspect="1" noChangeArrowheads="1"/>
        </xdr:cNvSpPr>
      </xdr:nvSpPr>
      <xdr:spPr bwMode="auto">
        <a:xfrm>
          <a:off x="0" y="19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219075</xdr:colOff>
      <xdr:row>1</xdr:row>
      <xdr:rowOff>209550</xdr:rowOff>
    </xdr:from>
    <xdr:to>
      <xdr:col>2</xdr:col>
      <xdr:colOff>95250</xdr:colOff>
      <xdr:row>1</xdr:row>
      <xdr:rowOff>714375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219075" y="400050"/>
          <a:ext cx="1400175" cy="504825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398900</xdr:colOff>
      <xdr:row>0</xdr:row>
      <xdr:rowOff>247651</xdr:rowOff>
    </xdr:from>
    <xdr:to>
      <xdr:col>0</xdr:col>
      <xdr:colOff>2400300</xdr:colOff>
      <xdr:row>0</xdr:row>
      <xdr:rowOff>1171575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398900" y="247651"/>
          <a:ext cx="2001400" cy="923924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561975</xdr:colOff>
      <xdr:row>0</xdr:row>
      <xdr:rowOff>266700</xdr:rowOff>
    </xdr:from>
    <xdr:to>
      <xdr:col>2</xdr:col>
      <xdr:colOff>828675</xdr:colOff>
      <xdr:row>0</xdr:row>
      <xdr:rowOff>1123950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561975" y="266700"/>
          <a:ext cx="2343150" cy="85725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628650</xdr:rowOff>
    </xdr:from>
    <xdr:to>
      <xdr:col>0</xdr:col>
      <xdr:colOff>1895475</xdr:colOff>
      <xdr:row>0</xdr:row>
      <xdr:rowOff>1257300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E7D8832-A69F-4374-A21B-4F1FA03CF167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95250" y="628650"/>
          <a:ext cx="1800225" cy="62865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2</xdr:row>
      <xdr:rowOff>152400</xdr:rowOff>
    </xdr:from>
    <xdr:to>
      <xdr:col>1</xdr:col>
      <xdr:colOff>400050</xdr:colOff>
      <xdr:row>6</xdr:row>
      <xdr:rowOff>19050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ED04285-5A2D-4B2F-A0EC-611AF8115365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42875" y="581025"/>
          <a:ext cx="1800225" cy="62865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466725</xdr:colOff>
      <xdr:row>0</xdr:row>
      <xdr:rowOff>276225</xdr:rowOff>
    </xdr:from>
    <xdr:to>
      <xdr:col>3</xdr:col>
      <xdr:colOff>447675</xdr:colOff>
      <xdr:row>0</xdr:row>
      <xdr:rowOff>1133475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508A718-2288-45B1-8345-2E2E48701D83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466725" y="276225"/>
          <a:ext cx="2343150" cy="85725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Roxane CARMASSI" id="{EC4C2679-A325-4976-9E7A-6262DA7CE0A0}" userId="S::roxane.carmassi@spqr-conseil.fr::f22fd516-ffbd-4c35-a44e-691eb4ff0208" providerId="AD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21" dT="2025-11-12T18:30:55.08" personId="{EC4C2679-A325-4976-9E7A-6262DA7CE0A0}" id="{98BC0A41-23FB-4C12-B235-1A4BBA9931D1}">
    <text>Actuellement 2000 boissons /an</text>
  </threadedComment>
  <threadedComment ref="C22" dT="2025-11-12T18:31:21.92" personId="{EC4C2679-A325-4976-9E7A-6262DA7CE0A0}" id="{5C092FCF-25E0-43BC-AB4A-90B6D9D584A7}">
    <text>Actuellement 20 à 30 pain/mois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6.xml"/><Relationship Id="rId4" Type="http://schemas.microsoft.com/office/2017/10/relationships/threadedComment" Target="../threadedComments/threadedComment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R84"/>
  <sheetViews>
    <sheetView view="pageBreakPreview" topLeftCell="A9" zoomScale="91" zoomScaleNormal="91" zoomScaleSheetLayoutView="91" workbookViewId="0">
      <selection activeCell="K4" sqref="K4"/>
    </sheetView>
  </sheetViews>
  <sheetFormatPr baseColWidth="10" defaultColWidth="11.42578125" defaultRowHeight="15" customHeight="1"/>
  <cols>
    <col min="1" max="1" width="18" customWidth="1"/>
    <col min="2" max="2" width="12.7109375" customWidth="1"/>
    <col min="3" max="4" width="10.140625" customWidth="1"/>
    <col min="5" max="5" width="12.28515625" customWidth="1"/>
    <col min="6" max="6" width="12" customWidth="1"/>
    <col min="7" max="7" width="10.7109375" customWidth="1"/>
    <col min="8" max="8" width="13.140625" customWidth="1"/>
    <col min="9" max="9" width="12.140625" customWidth="1"/>
    <col min="10" max="10" width="10.85546875" customWidth="1"/>
  </cols>
  <sheetData>
    <row r="1" spans="1:18" ht="120" customHeight="1">
      <c r="A1" s="167" t="s">
        <v>0</v>
      </c>
      <c r="B1" s="168"/>
      <c r="C1" s="168"/>
      <c r="D1" s="168"/>
      <c r="E1" s="168"/>
      <c r="F1" s="168"/>
      <c r="G1" s="168"/>
      <c r="H1" s="168"/>
      <c r="I1" s="168"/>
      <c r="J1" s="169"/>
      <c r="K1" s="1"/>
      <c r="L1" s="1"/>
      <c r="M1" s="1"/>
      <c r="N1" s="1"/>
      <c r="O1" s="1"/>
      <c r="P1" s="1"/>
      <c r="Q1" s="1"/>
      <c r="R1" s="1"/>
    </row>
    <row r="2" spans="1:18" ht="15" customHeight="1">
      <c r="A2" s="178"/>
      <c r="B2" s="179"/>
      <c r="C2" s="179"/>
      <c r="D2" s="179"/>
      <c r="E2" s="179"/>
      <c r="F2" s="179"/>
      <c r="G2" s="179"/>
      <c r="H2" s="179"/>
      <c r="I2" s="179"/>
      <c r="J2" s="180"/>
      <c r="K2" s="1"/>
      <c r="L2" s="1"/>
      <c r="M2" s="1"/>
      <c r="N2" s="1"/>
      <c r="O2" s="1"/>
      <c r="P2" s="1"/>
    </row>
    <row r="3" spans="1:18" ht="136.5" customHeight="1" thickBot="1">
      <c r="A3" s="175" t="s">
        <v>1</v>
      </c>
      <c r="B3" s="176"/>
      <c r="C3" s="176"/>
      <c r="D3" s="176"/>
      <c r="E3" s="176"/>
      <c r="F3" s="176"/>
      <c r="G3" s="176"/>
      <c r="H3" s="176"/>
      <c r="I3" s="176"/>
      <c r="J3" s="177"/>
      <c r="K3" s="2"/>
    </row>
    <row r="4" spans="1:18" ht="34.9" customHeight="1">
      <c r="A4" s="174" t="s">
        <v>2</v>
      </c>
      <c r="B4" s="174"/>
      <c r="C4" s="174"/>
      <c r="D4" s="174"/>
      <c r="E4" s="174"/>
      <c r="F4" s="174"/>
      <c r="G4" s="174"/>
      <c r="H4" s="174"/>
      <c r="I4" s="174"/>
      <c r="J4" s="174"/>
      <c r="K4" s="2"/>
      <c r="L4" s="2"/>
      <c r="M4" s="2"/>
      <c r="N4" s="2"/>
      <c r="O4" s="2"/>
      <c r="P4" s="2"/>
    </row>
    <row r="5" spans="1:18" s="11" customFormat="1" ht="47.25" customHeight="1">
      <c r="A5" s="165" t="s">
        <v>3</v>
      </c>
      <c r="B5" s="162" t="s">
        <v>4</v>
      </c>
      <c r="C5" s="163"/>
      <c r="D5" s="164"/>
      <c r="E5" s="161" t="s">
        <v>5</v>
      </c>
      <c r="F5" s="161"/>
      <c r="G5" s="161"/>
      <c r="H5" s="161" t="s">
        <v>6</v>
      </c>
      <c r="I5" s="161"/>
      <c r="J5" s="161"/>
    </row>
    <row r="6" spans="1:18" s="11" customFormat="1" ht="47.25" customHeight="1">
      <c r="A6" s="166"/>
      <c r="B6" s="22" t="s">
        <v>7</v>
      </c>
      <c r="C6" s="22" t="s">
        <v>8</v>
      </c>
      <c r="D6" s="22" t="s">
        <v>9</v>
      </c>
      <c r="E6" s="22" t="s">
        <v>7</v>
      </c>
      <c r="F6" s="22" t="s">
        <v>8</v>
      </c>
      <c r="G6" s="22" t="s">
        <v>9</v>
      </c>
      <c r="H6" s="22" t="s">
        <v>7</v>
      </c>
      <c r="I6" s="22" t="s">
        <v>8</v>
      </c>
      <c r="J6" s="22" t="s">
        <v>9</v>
      </c>
    </row>
    <row r="7" spans="1:18" s="11" customFormat="1" ht="47.25" customHeight="1">
      <c r="A7" s="22" t="s">
        <v>10</v>
      </c>
      <c r="B7" s="22"/>
      <c r="C7" s="148"/>
      <c r="D7" s="156">
        <f>B7+B7*C7</f>
        <v>0</v>
      </c>
      <c r="E7" s="23"/>
      <c r="F7" s="148"/>
      <c r="G7" s="156">
        <f>E7+E7*F7</f>
        <v>0</v>
      </c>
      <c r="H7" s="23"/>
      <c r="I7" s="148"/>
      <c r="J7" s="156">
        <f>H7+H7*I7</f>
        <v>0</v>
      </c>
    </row>
    <row r="8" spans="1:18" s="3" customFormat="1" ht="42" customHeight="1">
      <c r="A8" s="22" t="s">
        <v>11</v>
      </c>
      <c r="B8" s="22"/>
      <c r="C8" s="148"/>
      <c r="D8" s="156">
        <f t="shared" ref="D8:D11" si="0">B8+B8*C8</f>
        <v>0</v>
      </c>
      <c r="E8" s="22"/>
      <c r="F8" s="22"/>
      <c r="G8" s="156">
        <f t="shared" ref="G8:G11" si="1">E8+E8*F8</f>
        <v>0</v>
      </c>
      <c r="H8" s="22"/>
      <c r="I8" s="25"/>
      <c r="J8" s="156">
        <f t="shared" ref="J8:J11" si="2">H8+H8*I8</f>
        <v>0</v>
      </c>
    </row>
    <row r="9" spans="1:18" s="3" customFormat="1" ht="44.25" customHeight="1">
      <c r="A9" s="22" t="s">
        <v>12</v>
      </c>
      <c r="B9" s="22"/>
      <c r="C9" s="22"/>
      <c r="D9" s="156">
        <f t="shared" si="0"/>
        <v>0</v>
      </c>
      <c r="E9" s="153"/>
      <c r="F9" s="154"/>
      <c r="G9" s="156">
        <f t="shared" si="1"/>
        <v>0</v>
      </c>
      <c r="H9" s="154"/>
      <c r="I9" s="146"/>
      <c r="J9" s="156">
        <f t="shared" si="2"/>
        <v>0</v>
      </c>
    </row>
    <row r="10" spans="1:18" s="3" customFormat="1" ht="44.25" customHeight="1">
      <c r="A10" s="22" t="s">
        <v>13</v>
      </c>
      <c r="B10" s="22"/>
      <c r="C10" s="22"/>
      <c r="D10" s="156">
        <f t="shared" si="0"/>
        <v>0</v>
      </c>
      <c r="E10" s="155"/>
      <c r="F10" s="154"/>
      <c r="G10" s="156">
        <f t="shared" si="1"/>
        <v>0</v>
      </c>
      <c r="H10" s="154"/>
      <c r="I10" s="146"/>
      <c r="J10" s="156">
        <f t="shared" si="2"/>
        <v>0</v>
      </c>
    </row>
    <row r="11" spans="1:18" s="3" customFormat="1" ht="44.25" customHeight="1">
      <c r="A11" s="22" t="s">
        <v>14</v>
      </c>
      <c r="B11" s="22"/>
      <c r="C11" s="22"/>
      <c r="D11" s="156">
        <f t="shared" si="0"/>
        <v>0</v>
      </c>
      <c r="E11" s="155"/>
      <c r="F11" s="154"/>
      <c r="G11" s="156">
        <f t="shared" si="1"/>
        <v>0</v>
      </c>
      <c r="H11" s="154"/>
      <c r="I11" s="146"/>
      <c r="J11" s="156">
        <f t="shared" si="2"/>
        <v>0</v>
      </c>
    </row>
    <row r="12" spans="1:18" s="3" customFormat="1" ht="44.25" customHeight="1">
      <c r="A12" s="69"/>
      <c r="B12" s="34"/>
      <c r="C12" s="69"/>
      <c r="D12" s="69"/>
      <c r="E12" s="13"/>
      <c r="F12" s="12"/>
      <c r="G12" s="13"/>
      <c r="H12" s="12"/>
      <c r="I12" s="89"/>
      <c r="J12" s="89"/>
    </row>
    <row r="13" spans="1:18" s="3" customFormat="1" ht="44.25" customHeight="1">
      <c r="A13" s="165" t="s">
        <v>15</v>
      </c>
      <c r="B13" s="162" t="s">
        <v>4</v>
      </c>
      <c r="C13" s="163"/>
      <c r="D13" s="164"/>
      <c r="E13" s="161" t="s">
        <v>5</v>
      </c>
      <c r="F13" s="161"/>
      <c r="G13" s="161"/>
      <c r="H13" s="161" t="s">
        <v>6</v>
      </c>
      <c r="I13" s="161"/>
      <c r="J13" s="161"/>
    </row>
    <row r="14" spans="1:18" s="3" customFormat="1" ht="44.25" customHeight="1">
      <c r="A14" s="166"/>
      <c r="B14" s="22" t="s">
        <v>7</v>
      </c>
      <c r="C14" s="22" t="s">
        <v>8</v>
      </c>
      <c r="D14" s="22" t="s">
        <v>9</v>
      </c>
      <c r="E14" s="22" t="s">
        <v>7</v>
      </c>
      <c r="F14" s="22" t="s">
        <v>8</v>
      </c>
      <c r="G14" s="22" t="s">
        <v>9</v>
      </c>
      <c r="H14" s="22" t="s">
        <v>7</v>
      </c>
      <c r="I14" s="22" t="s">
        <v>8</v>
      </c>
      <c r="J14" s="22" t="s">
        <v>9</v>
      </c>
    </row>
    <row r="15" spans="1:18" s="3" customFormat="1" ht="44.25" customHeight="1">
      <c r="A15" s="22" t="s">
        <v>16</v>
      </c>
      <c r="B15" s="22"/>
      <c r="C15" s="22"/>
      <c r="D15" s="156">
        <f>B15+B15*C15</f>
        <v>0</v>
      </c>
      <c r="E15" s="23"/>
      <c r="F15" s="23"/>
      <c r="G15" s="156">
        <f>E15+E15*F15</f>
        <v>0</v>
      </c>
      <c r="H15" s="23"/>
      <c r="I15" s="24"/>
      <c r="J15" s="156">
        <f>H15+H15*I15</f>
        <v>0</v>
      </c>
    </row>
    <row r="16" spans="1:18" s="3" customFormat="1" ht="44.25" customHeight="1">
      <c r="A16" s="22" t="s">
        <v>17</v>
      </c>
      <c r="B16" s="22"/>
      <c r="C16" s="22"/>
      <c r="D16" s="156">
        <f t="shared" ref="D16:D19" si="3">B16+B16*C16</f>
        <v>0</v>
      </c>
      <c r="E16" s="22"/>
      <c r="F16" s="22"/>
      <c r="G16" s="156">
        <f t="shared" ref="G16:G19" si="4">E16+E16*F16</f>
        <v>0</v>
      </c>
      <c r="H16" s="22"/>
      <c r="I16" s="25"/>
      <c r="J16" s="156">
        <f t="shared" ref="J16:J19" si="5">H16+H16*I16</f>
        <v>0</v>
      </c>
    </row>
    <row r="17" spans="1:10" s="3" customFormat="1" ht="45" customHeight="1">
      <c r="A17" s="22" t="s">
        <v>18</v>
      </c>
      <c r="B17" s="24"/>
      <c r="C17" s="22"/>
      <c r="D17" s="156">
        <f t="shared" si="3"/>
        <v>0</v>
      </c>
      <c r="E17" s="8"/>
      <c r="F17" s="9"/>
      <c r="G17" s="156">
        <f t="shared" si="4"/>
        <v>0</v>
      </c>
      <c r="H17" s="9"/>
      <c r="I17" s="25"/>
      <c r="J17" s="156">
        <f t="shared" si="5"/>
        <v>0</v>
      </c>
    </row>
    <row r="18" spans="1:10" s="3" customFormat="1" ht="42" customHeight="1">
      <c r="A18" s="22" t="s">
        <v>19</v>
      </c>
      <c r="B18" s="24"/>
      <c r="C18" s="22"/>
      <c r="D18" s="156">
        <f t="shared" si="3"/>
        <v>0</v>
      </c>
      <c r="E18" s="4"/>
      <c r="F18" s="9"/>
      <c r="G18" s="156">
        <f t="shared" si="4"/>
        <v>0</v>
      </c>
      <c r="H18" s="9"/>
      <c r="I18" s="25"/>
      <c r="J18" s="156">
        <f t="shared" si="5"/>
        <v>0</v>
      </c>
    </row>
    <row r="19" spans="1:10" s="3" customFormat="1" ht="44.25" customHeight="1">
      <c r="A19" s="22" t="s">
        <v>14</v>
      </c>
      <c r="B19" s="24"/>
      <c r="C19" s="22"/>
      <c r="D19" s="156">
        <f t="shared" si="3"/>
        <v>0</v>
      </c>
      <c r="E19" s="4"/>
      <c r="F19" s="9"/>
      <c r="G19" s="156">
        <f t="shared" si="4"/>
        <v>0</v>
      </c>
      <c r="H19" s="9"/>
      <c r="I19" s="25"/>
      <c r="J19" s="156">
        <f t="shared" si="5"/>
        <v>0</v>
      </c>
    </row>
    <row r="20" spans="1:10" s="3" customFormat="1" ht="44.25" customHeight="1">
      <c r="A20" s="16"/>
      <c r="B20" s="14"/>
      <c r="C20" s="14"/>
      <c r="D20" s="14"/>
      <c r="E20" s="13"/>
      <c r="F20" s="12"/>
      <c r="G20" s="13"/>
      <c r="H20" s="12"/>
    </row>
    <row r="21" spans="1:10" s="3" customFormat="1" ht="44.25" customHeight="1">
      <c r="A21" s="165" t="s">
        <v>20</v>
      </c>
      <c r="B21" s="162" t="s">
        <v>4</v>
      </c>
      <c r="C21" s="163"/>
      <c r="D21" s="164"/>
      <c r="E21" s="161" t="s">
        <v>5</v>
      </c>
      <c r="F21" s="161"/>
      <c r="G21" s="161"/>
      <c r="H21" s="161" t="s">
        <v>6</v>
      </c>
      <c r="I21" s="161"/>
      <c r="J21" s="161"/>
    </row>
    <row r="22" spans="1:10" s="3" customFormat="1" ht="44.25" customHeight="1">
      <c r="A22" s="166"/>
      <c r="B22" s="22" t="s">
        <v>7</v>
      </c>
      <c r="C22" s="22" t="s">
        <v>8</v>
      </c>
      <c r="D22" s="22" t="s">
        <v>9</v>
      </c>
      <c r="E22" s="22" t="s">
        <v>7</v>
      </c>
      <c r="F22" s="22" t="s">
        <v>8</v>
      </c>
      <c r="G22" s="22" t="s">
        <v>9</v>
      </c>
      <c r="H22" s="22" t="s">
        <v>7</v>
      </c>
      <c r="I22" s="22" t="s">
        <v>8</v>
      </c>
      <c r="J22" s="22" t="s">
        <v>9</v>
      </c>
    </row>
    <row r="23" spans="1:10" s="3" customFormat="1" ht="44.25" customHeight="1">
      <c r="A23" s="22" t="s">
        <v>21</v>
      </c>
      <c r="B23" s="22"/>
      <c r="C23" s="22"/>
      <c r="D23" s="156">
        <f t="shared" ref="D23:D25" si="6">B23+B23*C23</f>
        <v>0</v>
      </c>
      <c r="E23" s="23"/>
      <c r="F23" s="23"/>
      <c r="G23" s="156">
        <f t="shared" ref="G23:G25" si="7">E23+E23*F23</f>
        <v>0</v>
      </c>
      <c r="H23" s="23"/>
      <c r="I23" s="24"/>
      <c r="J23" s="156">
        <f t="shared" ref="J23:J25" si="8">H23+H23*I23</f>
        <v>0</v>
      </c>
    </row>
    <row r="24" spans="1:10" s="3" customFormat="1" ht="44.25" customHeight="1">
      <c r="A24" s="22" t="s">
        <v>22</v>
      </c>
      <c r="B24" s="22"/>
      <c r="C24" s="22"/>
      <c r="D24" s="156">
        <f t="shared" si="6"/>
        <v>0</v>
      </c>
      <c r="E24" s="22"/>
      <c r="F24" s="22"/>
      <c r="G24" s="156">
        <f t="shared" si="7"/>
        <v>0</v>
      </c>
      <c r="H24" s="22"/>
      <c r="I24" s="25"/>
      <c r="J24" s="156">
        <f t="shared" si="8"/>
        <v>0</v>
      </c>
    </row>
    <row r="25" spans="1:10" s="3" customFormat="1" ht="44.25" customHeight="1">
      <c r="A25" s="22" t="s">
        <v>14</v>
      </c>
      <c r="B25" s="24"/>
      <c r="C25" s="22"/>
      <c r="D25" s="156">
        <f t="shared" si="6"/>
        <v>0</v>
      </c>
      <c r="E25" s="8"/>
      <c r="F25" s="9"/>
      <c r="G25" s="156">
        <f t="shared" si="7"/>
        <v>0</v>
      </c>
      <c r="H25" s="9"/>
      <c r="I25" s="25"/>
      <c r="J25" s="156">
        <f t="shared" si="8"/>
        <v>0</v>
      </c>
    </row>
    <row r="26" spans="1:10" s="3" customFormat="1" ht="45" customHeight="1">
      <c r="A26" s="17"/>
      <c r="B26" s="17"/>
      <c r="C26" s="17"/>
      <c r="D26" s="17"/>
      <c r="E26" s="17"/>
      <c r="F26" s="17"/>
      <c r="G26" s="17"/>
      <c r="H26" s="17"/>
    </row>
    <row r="27" spans="1:10" s="11" customFormat="1" ht="47.25" customHeight="1">
      <c r="A27" s="165" t="s">
        <v>23</v>
      </c>
      <c r="B27" s="162" t="s">
        <v>4</v>
      </c>
      <c r="C27" s="163"/>
      <c r="D27" s="164"/>
      <c r="E27" s="161" t="s">
        <v>5</v>
      </c>
      <c r="F27" s="161"/>
      <c r="G27" s="161"/>
      <c r="H27" s="161" t="s">
        <v>6</v>
      </c>
      <c r="I27" s="161"/>
      <c r="J27" s="161"/>
    </row>
    <row r="28" spans="1:10" s="11" customFormat="1" ht="47.25" customHeight="1">
      <c r="A28" s="166"/>
      <c r="B28" s="22" t="s">
        <v>7</v>
      </c>
      <c r="C28" s="22" t="s">
        <v>8</v>
      </c>
      <c r="D28" s="22" t="s">
        <v>9</v>
      </c>
      <c r="E28" s="22" t="s">
        <v>7</v>
      </c>
      <c r="F28" s="22" t="s">
        <v>8</v>
      </c>
      <c r="G28" s="22" t="s">
        <v>9</v>
      </c>
      <c r="H28" s="22" t="s">
        <v>7</v>
      </c>
      <c r="I28" s="22" t="s">
        <v>8</v>
      </c>
      <c r="J28" s="22" t="s">
        <v>9</v>
      </c>
    </row>
    <row r="29" spans="1:10" s="3" customFormat="1" ht="42" customHeight="1">
      <c r="A29" s="22" t="s">
        <v>24</v>
      </c>
      <c r="B29" s="22"/>
      <c r="C29" s="22"/>
      <c r="D29" s="156">
        <f t="shared" ref="D29:D31" si="9">B29+B29*C29</f>
        <v>0</v>
      </c>
      <c r="E29" s="23"/>
      <c r="F29" s="23"/>
      <c r="G29" s="156">
        <f t="shared" ref="G29:G31" si="10">E29+E29*F29</f>
        <v>0</v>
      </c>
      <c r="H29" s="23"/>
      <c r="I29" s="24"/>
      <c r="J29" s="156">
        <f t="shared" ref="J29:J31" si="11">H29+H29*I29</f>
        <v>0</v>
      </c>
    </row>
    <row r="30" spans="1:10" s="3" customFormat="1" ht="44.25" customHeight="1">
      <c r="A30" s="22" t="s">
        <v>25</v>
      </c>
      <c r="B30" s="22"/>
      <c r="C30" s="22"/>
      <c r="D30" s="156">
        <f t="shared" si="9"/>
        <v>0</v>
      </c>
      <c r="E30" s="22"/>
      <c r="F30" s="22"/>
      <c r="G30" s="156">
        <f t="shared" si="10"/>
        <v>0</v>
      </c>
      <c r="H30" s="22"/>
      <c r="I30" s="25"/>
      <c r="J30" s="156">
        <f t="shared" si="11"/>
        <v>0</v>
      </c>
    </row>
    <row r="31" spans="1:10" s="3" customFormat="1" ht="44.25" customHeight="1">
      <c r="A31" s="22" t="s">
        <v>14</v>
      </c>
      <c r="B31" s="24"/>
      <c r="C31" s="22"/>
      <c r="D31" s="156">
        <f t="shared" si="9"/>
        <v>0</v>
      </c>
      <c r="E31" s="8"/>
      <c r="F31" s="9"/>
      <c r="G31" s="156">
        <f t="shared" si="10"/>
        <v>0</v>
      </c>
      <c r="H31" s="9"/>
      <c r="I31" s="25"/>
      <c r="J31" s="156">
        <f t="shared" si="11"/>
        <v>0</v>
      </c>
    </row>
    <row r="32" spans="1:10" s="3" customFormat="1" ht="44.25" customHeight="1">
      <c r="A32" s="16"/>
      <c r="B32" s="14"/>
      <c r="C32" s="14"/>
      <c r="D32" s="14"/>
      <c r="E32" s="13"/>
      <c r="F32" s="12"/>
      <c r="G32" s="13"/>
      <c r="H32" s="12"/>
    </row>
    <row r="33" spans="1:10" s="3" customFormat="1" ht="44.25" customHeight="1">
      <c r="A33" s="165" t="s">
        <v>26</v>
      </c>
      <c r="B33" s="162" t="s">
        <v>4</v>
      </c>
      <c r="C33" s="163"/>
      <c r="D33" s="164"/>
      <c r="E33" s="161" t="s">
        <v>5</v>
      </c>
      <c r="F33" s="161"/>
      <c r="G33" s="161"/>
      <c r="H33" s="161" t="s">
        <v>6</v>
      </c>
      <c r="I33" s="161"/>
      <c r="J33" s="161"/>
    </row>
    <row r="34" spans="1:10" s="3" customFormat="1" ht="44.25" customHeight="1">
      <c r="A34" s="166"/>
      <c r="B34" s="22" t="s">
        <v>7</v>
      </c>
      <c r="C34" s="22" t="s">
        <v>8</v>
      </c>
      <c r="D34" s="22" t="s">
        <v>9</v>
      </c>
      <c r="E34" s="22" t="s">
        <v>7</v>
      </c>
      <c r="F34" s="22" t="s">
        <v>8</v>
      </c>
      <c r="G34" s="22" t="s">
        <v>9</v>
      </c>
      <c r="H34" s="22" t="s">
        <v>7</v>
      </c>
      <c r="I34" s="22" t="s">
        <v>8</v>
      </c>
      <c r="J34" s="22" t="s">
        <v>9</v>
      </c>
    </row>
    <row r="35" spans="1:10" s="3" customFormat="1" ht="44.25" customHeight="1">
      <c r="A35" s="22" t="s">
        <v>27</v>
      </c>
      <c r="B35" s="22"/>
      <c r="C35" s="22"/>
      <c r="D35" s="156">
        <f t="shared" ref="D35:D37" si="12">B35+B35*C35</f>
        <v>0</v>
      </c>
      <c r="E35" s="23"/>
      <c r="F35" s="23"/>
      <c r="G35" s="156">
        <f t="shared" ref="G35:G37" si="13">E35+E35*F35</f>
        <v>0</v>
      </c>
      <c r="H35" s="23"/>
      <c r="I35" s="24"/>
      <c r="J35" s="156">
        <f t="shared" ref="J35:J37" si="14">H35+H35*I35</f>
        <v>0</v>
      </c>
    </row>
    <row r="36" spans="1:10" s="3" customFormat="1" ht="44.25" customHeight="1">
      <c r="A36" s="22" t="s">
        <v>28</v>
      </c>
      <c r="B36" s="22"/>
      <c r="C36" s="22"/>
      <c r="D36" s="156">
        <f t="shared" si="12"/>
        <v>0</v>
      </c>
      <c r="E36" s="22"/>
      <c r="F36" s="22"/>
      <c r="G36" s="156">
        <f t="shared" si="13"/>
        <v>0</v>
      </c>
      <c r="H36" s="22"/>
      <c r="I36" s="25"/>
      <c r="J36" s="156">
        <f t="shared" si="14"/>
        <v>0</v>
      </c>
    </row>
    <row r="37" spans="1:10" s="3" customFormat="1" ht="44.25" customHeight="1">
      <c r="A37" s="22" t="s">
        <v>14</v>
      </c>
      <c r="B37" s="24"/>
      <c r="C37" s="22"/>
      <c r="D37" s="156">
        <f t="shared" si="12"/>
        <v>0</v>
      </c>
      <c r="E37" s="8"/>
      <c r="F37" s="9"/>
      <c r="G37" s="156">
        <f t="shared" si="13"/>
        <v>0</v>
      </c>
      <c r="H37" s="9"/>
      <c r="I37" s="25"/>
      <c r="J37" s="156">
        <f t="shared" si="14"/>
        <v>0</v>
      </c>
    </row>
    <row r="38" spans="1:10" s="3" customFormat="1" ht="45" customHeight="1">
      <c r="A38" s="17"/>
      <c r="B38" s="17"/>
      <c r="C38" s="17"/>
      <c r="D38" s="17"/>
      <c r="E38" s="17"/>
      <c r="F38" s="17"/>
      <c r="G38" s="17"/>
      <c r="H38" s="17"/>
    </row>
    <row r="39" spans="1:10" s="11" customFormat="1" ht="47.25" customHeight="1">
      <c r="A39" s="165" t="s">
        <v>29</v>
      </c>
      <c r="B39" s="162" t="s">
        <v>4</v>
      </c>
      <c r="C39" s="163"/>
      <c r="D39" s="164"/>
      <c r="E39" s="161" t="s">
        <v>5</v>
      </c>
      <c r="F39" s="161"/>
      <c r="G39" s="161"/>
      <c r="H39" s="161" t="s">
        <v>6</v>
      </c>
      <c r="I39" s="161"/>
      <c r="J39" s="161"/>
    </row>
    <row r="40" spans="1:10" s="11" customFormat="1" ht="47.25" customHeight="1">
      <c r="A40" s="166"/>
      <c r="B40" s="22" t="s">
        <v>7</v>
      </c>
      <c r="C40" s="22" t="s">
        <v>8</v>
      </c>
      <c r="D40" s="22" t="s">
        <v>9</v>
      </c>
      <c r="E40" s="22" t="s">
        <v>7</v>
      </c>
      <c r="F40" s="22" t="s">
        <v>8</v>
      </c>
      <c r="G40" s="22" t="s">
        <v>9</v>
      </c>
      <c r="H40" s="22" t="s">
        <v>7</v>
      </c>
      <c r="I40" s="22" t="s">
        <v>8</v>
      </c>
      <c r="J40" s="22" t="s">
        <v>9</v>
      </c>
    </row>
    <row r="41" spans="1:10" s="3" customFormat="1" ht="42" customHeight="1">
      <c r="A41" s="22" t="s">
        <v>30</v>
      </c>
      <c r="B41" s="22"/>
      <c r="C41" s="22"/>
      <c r="D41" s="156">
        <f t="shared" ref="D41:D42" si="15">B41+B41*C41</f>
        <v>0</v>
      </c>
      <c r="E41" s="23"/>
      <c r="F41" s="23"/>
      <c r="G41" s="156">
        <f t="shared" ref="G41:G42" si="16">E41+E41*F41</f>
        <v>0</v>
      </c>
      <c r="H41" s="23"/>
      <c r="I41" s="24"/>
      <c r="J41" s="156">
        <f t="shared" ref="J41:J42" si="17">H41+H41*I41</f>
        <v>0</v>
      </c>
    </row>
    <row r="42" spans="1:10" s="3" customFormat="1" ht="44.25" customHeight="1">
      <c r="A42" s="22" t="s">
        <v>14</v>
      </c>
      <c r="B42" s="24"/>
      <c r="C42" s="22"/>
      <c r="D42" s="156">
        <f t="shared" si="15"/>
        <v>0</v>
      </c>
      <c r="E42" s="8"/>
      <c r="F42" s="9"/>
      <c r="G42" s="156">
        <f t="shared" si="16"/>
        <v>0</v>
      </c>
      <c r="H42" s="9"/>
      <c r="I42" s="25"/>
      <c r="J42" s="156">
        <f t="shared" si="17"/>
        <v>0</v>
      </c>
    </row>
    <row r="43" spans="1:10" s="3" customFormat="1" ht="44.25" customHeight="1">
      <c r="A43" s="16"/>
      <c r="B43" s="14"/>
      <c r="C43" s="15"/>
      <c r="D43" s="15"/>
      <c r="E43" s="13"/>
      <c r="F43" s="12"/>
      <c r="G43" s="13"/>
      <c r="H43" s="12"/>
    </row>
    <row r="44" spans="1:10" s="3" customFormat="1" ht="44.25" customHeight="1">
      <c r="A44" s="170" t="s">
        <v>31</v>
      </c>
      <c r="B44" s="172" t="s">
        <v>32</v>
      </c>
      <c r="C44" s="172"/>
      <c r="D44" s="172"/>
      <c r="E44" s="173"/>
      <c r="F44" s="173"/>
      <c r="G44" s="173"/>
      <c r="H44" s="173"/>
      <c r="I44" s="173"/>
      <c r="J44" s="173"/>
    </row>
    <row r="45" spans="1:10" s="3" customFormat="1" ht="44.25" customHeight="1">
      <c r="A45" s="171"/>
      <c r="B45" s="22" t="s">
        <v>7</v>
      </c>
      <c r="C45" s="22" t="s">
        <v>8</v>
      </c>
      <c r="D45" s="22" t="s">
        <v>9</v>
      </c>
      <c r="E45" s="69"/>
      <c r="F45" s="69"/>
      <c r="G45" s="69"/>
      <c r="H45" s="69"/>
      <c r="I45" s="69"/>
      <c r="J45" s="69"/>
    </row>
    <row r="46" spans="1:10" s="3" customFormat="1" ht="73.5" customHeight="1">
      <c r="A46" s="84" t="s">
        <v>33</v>
      </c>
      <c r="B46" s="86"/>
      <c r="C46" s="86"/>
      <c r="D46" s="156">
        <f t="shared" ref="D46" si="18">B46+B46*C46</f>
        <v>0</v>
      </c>
      <c r="E46" s="31"/>
      <c r="F46" s="31"/>
      <c r="G46" s="31"/>
      <c r="H46" s="31"/>
      <c r="I46" s="34"/>
      <c r="J46" s="34"/>
    </row>
    <row r="47" spans="1:10" s="3" customFormat="1" ht="44.25" customHeight="1">
      <c r="A47" s="16"/>
      <c r="B47" s="14"/>
      <c r="C47" s="15"/>
      <c r="D47" s="15"/>
      <c r="E47" s="13"/>
      <c r="F47" s="12"/>
      <c r="G47" s="13"/>
      <c r="H47" s="12"/>
    </row>
    <row r="48" spans="1:10" s="3" customFormat="1" ht="44.25" customHeight="1">
      <c r="A48" s="165" t="s">
        <v>34</v>
      </c>
      <c r="B48" s="162" t="s">
        <v>35</v>
      </c>
      <c r="C48" s="163"/>
      <c r="D48" s="164"/>
      <c r="E48" s="161" t="s">
        <v>36</v>
      </c>
      <c r="F48" s="161"/>
      <c r="G48" s="161"/>
      <c r="H48" s="161" t="s">
        <v>37</v>
      </c>
      <c r="I48" s="161"/>
      <c r="J48" s="161"/>
    </row>
    <row r="49" spans="1:10" s="3" customFormat="1" ht="44.25" customHeight="1">
      <c r="A49" s="166"/>
      <c r="B49" s="22" t="s">
        <v>7</v>
      </c>
      <c r="C49" s="22" t="s">
        <v>8</v>
      </c>
      <c r="D49" s="22" t="s">
        <v>9</v>
      </c>
      <c r="E49" s="22" t="s">
        <v>7</v>
      </c>
      <c r="F49" s="22" t="s">
        <v>8</v>
      </c>
      <c r="G49" s="22" t="s">
        <v>9</v>
      </c>
      <c r="H49" s="22" t="s">
        <v>7</v>
      </c>
      <c r="I49" s="22" t="s">
        <v>8</v>
      </c>
      <c r="J49" s="22" t="s">
        <v>9</v>
      </c>
    </row>
    <row r="50" spans="1:10" s="3" customFormat="1" ht="44.25" customHeight="1">
      <c r="A50" s="22" t="s">
        <v>38</v>
      </c>
      <c r="B50" s="22"/>
      <c r="C50" s="22"/>
      <c r="D50" s="156">
        <f t="shared" ref="D50" si="19">B50+B50*C50</f>
        <v>0</v>
      </c>
      <c r="E50" s="23"/>
      <c r="F50" s="23"/>
      <c r="G50" s="156">
        <f t="shared" ref="G50" si="20">E50+E50*F50</f>
        <v>0</v>
      </c>
      <c r="H50" s="23"/>
      <c r="I50" s="24"/>
      <c r="J50" s="156">
        <f t="shared" ref="J50" si="21">H50+H50*I50</f>
        <v>0</v>
      </c>
    </row>
    <row r="51" spans="1:10" s="3" customFormat="1" ht="44.25" customHeight="1">
      <c r="A51" s="16"/>
      <c r="B51" s="14"/>
      <c r="C51" s="15"/>
      <c r="D51" s="15"/>
      <c r="E51" s="13"/>
      <c r="F51" s="12"/>
      <c r="G51" s="13"/>
      <c r="H51" s="12"/>
    </row>
    <row r="52" spans="1:10" s="3" customFormat="1" ht="44.25" customHeight="1">
      <c r="A52" s="165" t="s">
        <v>34</v>
      </c>
      <c r="B52" s="161" t="s">
        <v>39</v>
      </c>
      <c r="C52" s="161"/>
      <c r="D52" s="161"/>
      <c r="E52" s="161"/>
      <c r="F52" s="69"/>
      <c r="G52" s="69"/>
      <c r="H52" s="69"/>
      <c r="I52" s="69"/>
      <c r="J52" s="69"/>
    </row>
    <row r="53" spans="1:10" s="3" customFormat="1" ht="44.25" customHeight="1">
      <c r="A53" s="166"/>
      <c r="B53" s="22" t="s">
        <v>7</v>
      </c>
      <c r="C53" s="39" t="s">
        <v>40</v>
      </c>
      <c r="D53" s="22" t="s">
        <v>8</v>
      </c>
      <c r="E53" s="22" t="s">
        <v>9</v>
      </c>
      <c r="F53" s="69"/>
      <c r="G53" s="69"/>
      <c r="H53" s="69"/>
      <c r="I53" s="69"/>
      <c r="J53" s="69"/>
    </row>
    <row r="54" spans="1:10" s="3" customFormat="1" ht="45" customHeight="1">
      <c r="A54" s="22" t="s">
        <v>41</v>
      </c>
      <c r="B54" s="22"/>
      <c r="C54" s="22"/>
      <c r="D54" s="22"/>
      <c r="E54" s="156">
        <f t="shared" ref="E54" si="22">C54+C54*D54</f>
        <v>0</v>
      </c>
      <c r="F54" s="31"/>
      <c r="G54" s="31"/>
      <c r="H54" s="31"/>
      <c r="I54" s="34"/>
      <c r="J54" s="34"/>
    </row>
    <row r="55" spans="1:10" s="3" customFormat="1" ht="45" customHeight="1">
      <c r="A55" s="5"/>
      <c r="B55" s="5"/>
      <c r="C55" s="5"/>
      <c r="D55" s="5"/>
      <c r="E55" s="5"/>
      <c r="F55" s="6"/>
      <c r="G55" s="5"/>
      <c r="H55" s="6"/>
    </row>
    <row r="56" spans="1:10" s="3" customFormat="1" ht="45" customHeight="1">
      <c r="A56" s="165" t="s">
        <v>42</v>
      </c>
      <c r="B56" s="162" t="s">
        <v>43</v>
      </c>
      <c r="C56" s="163"/>
      <c r="D56" s="164"/>
      <c r="E56" s="161" t="s">
        <v>44</v>
      </c>
      <c r="F56" s="161"/>
      <c r="G56" s="161"/>
      <c r="H56" s="6"/>
    </row>
    <row r="57" spans="1:10" s="3" customFormat="1" ht="45" customHeight="1">
      <c r="A57" s="166"/>
      <c r="B57" s="22" t="s">
        <v>7</v>
      </c>
      <c r="C57" s="22" t="s">
        <v>8</v>
      </c>
      <c r="D57" s="22" t="s">
        <v>9</v>
      </c>
      <c r="E57" s="22" t="s">
        <v>7</v>
      </c>
      <c r="F57" s="22" t="s">
        <v>8</v>
      </c>
      <c r="G57" s="22" t="s">
        <v>9</v>
      </c>
      <c r="H57" s="6"/>
    </row>
    <row r="58" spans="1:10" s="3" customFormat="1" ht="45" customHeight="1">
      <c r="A58" s="22" t="s">
        <v>45</v>
      </c>
      <c r="B58" s="22"/>
      <c r="C58" s="22"/>
      <c r="D58" s="156">
        <f t="shared" ref="D58" si="23">B58+B58*C58</f>
        <v>0</v>
      </c>
      <c r="E58" s="23"/>
      <c r="F58" s="23"/>
      <c r="G58" s="156">
        <f t="shared" ref="G58" si="24">E58+E58*F58</f>
        <v>0</v>
      </c>
      <c r="H58" s="6"/>
    </row>
    <row r="59" spans="1:10" s="3" customFormat="1" ht="45" customHeight="1">
      <c r="A59" s="69"/>
      <c r="B59" s="69"/>
      <c r="C59" s="69"/>
      <c r="D59" s="69"/>
      <c r="E59" s="31"/>
      <c r="F59" s="31"/>
      <c r="G59" s="31"/>
      <c r="H59" s="6"/>
    </row>
    <row r="60" spans="1:10" s="3" customFormat="1" ht="45" customHeight="1">
      <c r="A60" s="165" t="s">
        <v>46</v>
      </c>
      <c r="B60" s="162" t="s">
        <v>4</v>
      </c>
      <c r="C60" s="163"/>
      <c r="D60" s="164"/>
      <c r="E60" s="161" t="s">
        <v>5</v>
      </c>
      <c r="F60" s="161"/>
      <c r="G60" s="161"/>
      <c r="H60" s="161" t="s">
        <v>6</v>
      </c>
      <c r="I60" s="161"/>
      <c r="J60" s="161"/>
    </row>
    <row r="61" spans="1:10" s="3" customFormat="1" ht="45" customHeight="1">
      <c r="A61" s="166"/>
      <c r="B61" s="22" t="s">
        <v>7</v>
      </c>
      <c r="C61" s="22" t="s">
        <v>8</v>
      </c>
      <c r="D61" s="22" t="s">
        <v>9</v>
      </c>
      <c r="E61" s="22" t="s">
        <v>7</v>
      </c>
      <c r="F61" s="22" t="s">
        <v>8</v>
      </c>
      <c r="G61" s="22" t="s">
        <v>9</v>
      </c>
      <c r="H61" s="22" t="s">
        <v>7</v>
      </c>
      <c r="I61" s="22" t="s">
        <v>8</v>
      </c>
      <c r="J61" s="22" t="s">
        <v>9</v>
      </c>
    </row>
    <row r="62" spans="1:10" s="3" customFormat="1" ht="24.95" customHeight="1">
      <c r="A62" s="22" t="s">
        <v>47</v>
      </c>
      <c r="B62" s="22"/>
      <c r="C62" s="22"/>
      <c r="D62" s="156">
        <f t="shared" ref="D62:D67" si="25">B62+B62*C62</f>
        <v>0</v>
      </c>
      <c r="E62" s="23"/>
      <c r="F62" s="23"/>
      <c r="G62" s="156">
        <f t="shared" ref="G62:G67" si="26">E62+E62*F62</f>
        <v>0</v>
      </c>
      <c r="H62" s="23"/>
      <c r="I62" s="24"/>
      <c r="J62" s="156">
        <f t="shared" ref="J62:J67" si="27">H62+H62*I62</f>
        <v>0</v>
      </c>
    </row>
    <row r="63" spans="1:10" s="3" customFormat="1" ht="33.6" customHeight="1">
      <c r="A63" s="22" t="s">
        <v>48</v>
      </c>
      <c r="B63" s="24"/>
      <c r="C63" s="22"/>
      <c r="D63" s="156">
        <f t="shared" si="25"/>
        <v>0</v>
      </c>
      <c r="E63" s="8"/>
      <c r="F63" s="9"/>
      <c r="G63" s="156">
        <f t="shared" si="26"/>
        <v>0</v>
      </c>
      <c r="H63" s="9"/>
      <c r="I63" s="25"/>
      <c r="J63" s="156">
        <f t="shared" si="27"/>
        <v>0</v>
      </c>
    </row>
    <row r="64" spans="1:10" ht="31.5">
      <c r="A64" s="22" t="s">
        <v>49</v>
      </c>
      <c r="B64" s="22"/>
      <c r="C64" s="22"/>
      <c r="D64" s="156">
        <f t="shared" si="25"/>
        <v>0</v>
      </c>
      <c r="E64" s="23"/>
      <c r="F64" s="23"/>
      <c r="G64" s="156">
        <f t="shared" si="26"/>
        <v>0</v>
      </c>
      <c r="H64" s="10"/>
      <c r="I64" s="7"/>
      <c r="J64" s="156">
        <f t="shared" si="27"/>
        <v>0</v>
      </c>
    </row>
    <row r="65" spans="1:10" ht="30" customHeight="1">
      <c r="A65" s="22" t="s">
        <v>50</v>
      </c>
      <c r="B65" s="22"/>
      <c r="C65" s="22"/>
      <c r="D65" s="156">
        <f t="shared" si="25"/>
        <v>0</v>
      </c>
      <c r="E65" s="23"/>
      <c r="F65" s="23"/>
      <c r="G65" s="156">
        <f t="shared" si="26"/>
        <v>0</v>
      </c>
      <c r="H65" s="10"/>
      <c r="I65" s="7"/>
      <c r="J65" s="156">
        <f t="shared" si="27"/>
        <v>0</v>
      </c>
    </row>
    <row r="66" spans="1:10" ht="27" customHeight="1">
      <c r="A66" s="22" t="s">
        <v>51</v>
      </c>
      <c r="B66" s="22"/>
      <c r="C66" s="22"/>
      <c r="D66" s="156">
        <f t="shared" si="25"/>
        <v>0</v>
      </c>
      <c r="E66" s="23"/>
      <c r="F66" s="23"/>
      <c r="G66" s="156">
        <f t="shared" si="26"/>
        <v>0</v>
      </c>
      <c r="H66" s="10"/>
      <c r="I66" s="7"/>
      <c r="J66" s="156">
        <f t="shared" si="27"/>
        <v>0</v>
      </c>
    </row>
    <row r="67" spans="1:10" ht="25.5" customHeight="1">
      <c r="A67" s="22" t="s">
        <v>52</v>
      </c>
      <c r="B67" s="22"/>
      <c r="C67" s="22"/>
      <c r="D67" s="156">
        <f t="shared" si="25"/>
        <v>0</v>
      </c>
      <c r="E67" s="23"/>
      <c r="F67" s="23"/>
      <c r="G67" s="156">
        <f t="shared" si="26"/>
        <v>0</v>
      </c>
      <c r="H67" s="10"/>
      <c r="I67" s="7"/>
      <c r="J67" s="156">
        <f t="shared" si="27"/>
        <v>0</v>
      </c>
    </row>
    <row r="69" spans="1:10" ht="25.5" customHeight="1">
      <c r="A69" s="181" t="s">
        <v>53</v>
      </c>
      <c r="B69" s="163" t="s">
        <v>4</v>
      </c>
      <c r="C69" s="163"/>
      <c r="D69" s="164"/>
      <c r="E69" s="161" t="s">
        <v>5</v>
      </c>
      <c r="F69" s="161"/>
      <c r="G69" s="161"/>
      <c r="H69" s="161" t="s">
        <v>6</v>
      </c>
      <c r="I69" s="161"/>
      <c r="J69" s="161"/>
    </row>
    <row r="70" spans="1:10" ht="30.75" customHeight="1">
      <c r="A70" s="181"/>
      <c r="B70" s="151" t="s">
        <v>7</v>
      </c>
      <c r="C70" s="22" t="s">
        <v>8</v>
      </c>
      <c r="D70" s="22" t="s">
        <v>9</v>
      </c>
      <c r="E70" s="22" t="s">
        <v>7</v>
      </c>
      <c r="F70" s="22" t="s">
        <v>8</v>
      </c>
      <c r="G70" s="22" t="s">
        <v>9</v>
      </c>
      <c r="H70" s="22" t="s">
        <v>7</v>
      </c>
      <c r="I70" s="22" t="s">
        <v>8</v>
      </c>
      <c r="J70" s="22" t="s">
        <v>9</v>
      </c>
    </row>
    <row r="71" spans="1:10" ht="49.5" customHeight="1">
      <c r="A71" s="152" t="s">
        <v>54</v>
      </c>
      <c r="B71" s="22"/>
      <c r="C71" s="22"/>
      <c r="D71" s="156">
        <f t="shared" ref="D71" si="28">B71+B71*C71</f>
        <v>0</v>
      </c>
      <c r="E71" s="23"/>
      <c r="F71" s="23"/>
      <c r="G71" s="156">
        <f t="shared" ref="G71" si="29">E71+E71*F71</f>
        <v>0</v>
      </c>
      <c r="H71" s="23"/>
      <c r="I71" s="24"/>
      <c r="J71" s="156">
        <f t="shared" ref="J71" si="30">H71+H71*I71</f>
        <v>0</v>
      </c>
    </row>
    <row r="72" spans="1:10">
      <c r="A72" s="149"/>
    </row>
    <row r="73" spans="1:10">
      <c r="A73" s="149" t="s">
        <v>14</v>
      </c>
    </row>
    <row r="74" spans="1:10" ht="31.5">
      <c r="A74" s="86" t="s">
        <v>55</v>
      </c>
      <c r="B74" s="86" t="s">
        <v>7</v>
      </c>
      <c r="C74" s="86" t="s">
        <v>8</v>
      </c>
      <c r="D74" s="86" t="s">
        <v>9</v>
      </c>
    </row>
    <row r="75" spans="1:10" ht="15.75">
      <c r="A75" s="87"/>
      <c r="B75" s="87"/>
      <c r="C75" s="87"/>
      <c r="D75" s="156">
        <f t="shared" ref="D75:D84" si="31">B75+B75*C75</f>
        <v>0</v>
      </c>
    </row>
    <row r="76" spans="1:10" ht="15" customHeight="1">
      <c r="A76" s="87"/>
      <c r="B76" s="87"/>
      <c r="C76" s="87"/>
      <c r="D76" s="156">
        <f t="shared" si="31"/>
        <v>0</v>
      </c>
    </row>
    <row r="77" spans="1:10" ht="15" customHeight="1">
      <c r="A77" s="87"/>
      <c r="B77" s="87"/>
      <c r="C77" s="87"/>
      <c r="D77" s="156">
        <f t="shared" si="31"/>
        <v>0</v>
      </c>
    </row>
    <row r="78" spans="1:10" ht="15" customHeight="1">
      <c r="A78" s="87"/>
      <c r="B78" s="87"/>
      <c r="C78" s="87"/>
      <c r="D78" s="156">
        <f t="shared" si="31"/>
        <v>0</v>
      </c>
    </row>
    <row r="79" spans="1:10" ht="15" customHeight="1">
      <c r="A79" s="87"/>
      <c r="B79" s="87"/>
      <c r="C79" s="87"/>
      <c r="D79" s="156">
        <f t="shared" si="31"/>
        <v>0</v>
      </c>
    </row>
    <row r="80" spans="1:10" ht="15" customHeight="1">
      <c r="A80" s="87"/>
      <c r="B80" s="87"/>
      <c r="C80" s="87"/>
      <c r="D80" s="156">
        <f t="shared" si="31"/>
        <v>0</v>
      </c>
    </row>
    <row r="81" spans="1:4" ht="15" customHeight="1">
      <c r="A81" s="87"/>
      <c r="B81" s="87"/>
      <c r="C81" s="87"/>
      <c r="D81" s="156">
        <f t="shared" si="31"/>
        <v>0</v>
      </c>
    </row>
    <row r="82" spans="1:4" ht="15" customHeight="1">
      <c r="A82" s="87"/>
      <c r="B82" s="87"/>
      <c r="C82" s="87"/>
      <c r="D82" s="156">
        <f t="shared" si="31"/>
        <v>0</v>
      </c>
    </row>
    <row r="83" spans="1:4" ht="15" customHeight="1">
      <c r="A83" s="87"/>
      <c r="B83" s="87"/>
      <c r="C83" s="87"/>
      <c r="D83" s="156">
        <f t="shared" si="31"/>
        <v>0</v>
      </c>
    </row>
    <row r="84" spans="1:4" ht="15" customHeight="1">
      <c r="A84" s="87"/>
      <c r="B84" s="87"/>
      <c r="C84" s="87"/>
      <c r="D84" s="156">
        <f t="shared" si="31"/>
        <v>0</v>
      </c>
    </row>
  </sheetData>
  <protectedRanges>
    <protectedRange algorithmName="SHA-512" hashValue="BfyO6DL8zPcYH4ppdk8lJuUeWk2QCI0srOfJ9sasdYHfCx/qIV//8vTLPKYVTyAGfzrwFWkFGBPD8/dBPbSwtg==" saltValue="G4wsGjW6nN+m6zeL11revQ==" spinCount="100000" sqref="E2 I5 I13 I21 I27 I33 I39 I60 I48 H53 E52 H52:I52 I44 E44:E45 C62 C41 C35 C29 C23 C15 H44:H45 A3:F3 E5:E6 H5:H6 A13:B15 E13:E14 A21:B23 E21:E22 A27:B29 E27:E28 A33:B35 E33:E34 H33:H34 A39:B41 E39:E40 A44:B46 A48:B50 E48:E49 H48:H49 A52:B54 E56:E57 A56:B62 E60:E61 C7:F7 A64:C67 A74:B74 I69 H69:H70 E69:E70 B69:B71 A70:A71 F1:H2 C4:H4 A1:E1 A4:B7 I2:J2 B2 D8:D11 H7:I7 G7:G11 J7:J11 E15:F15 D15:D19 H13:H15 G15:G19 J15:J19 D23:D25 E23:F23 H21:H23 G23:G25 J23:J25 E29:F29 D29:D31 H27:H29 G29:G31 J29:J31 D35:D37 E35:H35 G36:G37 J35:J37 E41:F41 D41:D42 H39:H41 G41:G42 J41:J42 C46:H46 C50:H50 J50 C54:H54 C58:G59 E62:F62 E64:F67 D62:D67 H60:H62 G62:G67 J62:J67 C71:H71 J71 D75:D84" name="Plage1"/>
  </protectedRanges>
  <mergeCells count="49">
    <mergeCell ref="A69:A70"/>
    <mergeCell ref="B69:D69"/>
    <mergeCell ref="E69:G69"/>
    <mergeCell ref="H69:J69"/>
    <mergeCell ref="H60:J60"/>
    <mergeCell ref="A1:J1"/>
    <mergeCell ref="A44:A45"/>
    <mergeCell ref="B44:D44"/>
    <mergeCell ref="E44:G44"/>
    <mergeCell ref="H44:J44"/>
    <mergeCell ref="E5:G5"/>
    <mergeCell ref="H5:J5"/>
    <mergeCell ref="A5:A6"/>
    <mergeCell ref="A27:A28"/>
    <mergeCell ref="E27:G27"/>
    <mergeCell ref="H27:J27"/>
    <mergeCell ref="A4:J4"/>
    <mergeCell ref="E13:G13"/>
    <mergeCell ref="A3:J3"/>
    <mergeCell ref="A2:J2"/>
    <mergeCell ref="H13:J13"/>
    <mergeCell ref="A56:A57"/>
    <mergeCell ref="B56:D56"/>
    <mergeCell ref="E56:G56"/>
    <mergeCell ref="A60:A61"/>
    <mergeCell ref="B60:D60"/>
    <mergeCell ref="E60:G60"/>
    <mergeCell ref="A52:A53"/>
    <mergeCell ref="B52:E52"/>
    <mergeCell ref="B5:D5"/>
    <mergeCell ref="B13:D13"/>
    <mergeCell ref="B21:D21"/>
    <mergeCell ref="B27:D27"/>
    <mergeCell ref="B33:D33"/>
    <mergeCell ref="B39:D39"/>
    <mergeCell ref="A33:A34"/>
    <mergeCell ref="E33:G33"/>
    <mergeCell ref="A39:A40"/>
    <mergeCell ref="E39:G39"/>
    <mergeCell ref="A21:A22"/>
    <mergeCell ref="E21:G21"/>
    <mergeCell ref="A13:A14"/>
    <mergeCell ref="A48:A49"/>
    <mergeCell ref="H21:J21"/>
    <mergeCell ref="B48:D48"/>
    <mergeCell ref="E48:G48"/>
    <mergeCell ref="H48:J48"/>
    <mergeCell ref="H33:J33"/>
    <mergeCell ref="H39:J39"/>
  </mergeCells>
  <phoneticPr fontId="12" type="noConversion"/>
  <pageMargins left="0.7" right="0.7" top="0.75" bottom="0.75" header="0.3" footer="0.3"/>
  <pageSetup paperSize="9" scale="5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6"/>
  <sheetViews>
    <sheetView tabSelected="1" workbookViewId="0">
      <selection activeCell="B301" sqref="B301:E306"/>
    </sheetView>
  </sheetViews>
  <sheetFormatPr baseColWidth="10" defaultColWidth="11.42578125" defaultRowHeight="15" customHeight="1"/>
  <cols>
    <col min="2" max="2" width="11.42578125" style="90"/>
    <col min="3" max="3" width="24.85546875" customWidth="1"/>
    <col min="4" max="4" width="25.5703125" customWidth="1"/>
    <col min="5" max="5" width="27.140625" customWidth="1"/>
    <col min="6" max="6" width="25" customWidth="1"/>
  </cols>
  <sheetData>
    <row r="1" spans="1:11" ht="15" customHeight="1" thickBot="1"/>
    <row r="2" spans="1:11" ht="77.25" customHeight="1">
      <c r="A2" s="191" t="s">
        <v>56</v>
      </c>
      <c r="B2" s="192"/>
      <c r="C2" s="192"/>
      <c r="D2" s="192"/>
      <c r="E2" s="193"/>
      <c r="F2" s="96"/>
      <c r="G2" s="96"/>
      <c r="H2" s="96"/>
      <c r="I2" s="96"/>
      <c r="J2" s="96"/>
      <c r="K2" s="96"/>
    </row>
    <row r="3" spans="1:11" ht="31.5" customHeight="1">
      <c r="A3" s="182" t="s">
        <v>57</v>
      </c>
      <c r="B3" s="183"/>
      <c r="C3" s="183"/>
      <c r="D3" s="183"/>
      <c r="E3" s="184"/>
      <c r="F3" s="96"/>
      <c r="G3" s="96"/>
      <c r="H3" s="96"/>
      <c r="I3" s="96"/>
      <c r="J3" s="96"/>
      <c r="K3" s="96"/>
    </row>
    <row r="4" spans="1:11">
      <c r="A4" s="185"/>
      <c r="B4" s="186"/>
      <c r="C4" s="186"/>
      <c r="D4" s="186"/>
      <c r="E4" s="187"/>
    </row>
    <row r="5" spans="1:11" ht="38.25" customHeight="1" thickBot="1">
      <c r="A5" s="188"/>
      <c r="B5" s="189"/>
      <c r="C5" s="189"/>
      <c r="D5" s="189"/>
      <c r="E5" s="190"/>
    </row>
    <row r="6" spans="1:11" ht="6" customHeight="1">
      <c r="A6" s="158"/>
      <c r="B6" s="158"/>
      <c r="C6" s="158"/>
      <c r="D6" s="158"/>
      <c r="E6" s="158"/>
    </row>
    <row r="7" spans="1:11">
      <c r="B7" s="157" t="s">
        <v>58</v>
      </c>
      <c r="C7" s="157" t="s">
        <v>4</v>
      </c>
      <c r="D7" s="157" t="s">
        <v>5</v>
      </c>
      <c r="E7" s="157" t="s">
        <v>6</v>
      </c>
    </row>
    <row r="8" spans="1:11" ht="17.25" customHeight="1">
      <c r="B8" s="194" t="s">
        <v>10</v>
      </c>
      <c r="C8" s="18"/>
      <c r="D8" s="18"/>
      <c r="E8" s="18"/>
    </row>
    <row r="9" spans="1:11">
      <c r="B9" s="195"/>
      <c r="C9" s="18"/>
      <c r="D9" s="18"/>
      <c r="E9" s="18"/>
    </row>
    <row r="10" spans="1:11">
      <c r="B10" s="195"/>
      <c r="C10" s="18"/>
      <c r="D10" s="18"/>
      <c r="E10" s="18"/>
    </row>
    <row r="11" spans="1:11">
      <c r="B11" s="195"/>
      <c r="C11" s="18"/>
      <c r="D11" s="18"/>
      <c r="E11" s="18"/>
    </row>
    <row r="12" spans="1:11" ht="15" customHeight="1">
      <c r="B12" s="195"/>
      <c r="C12" s="18"/>
      <c r="D12" s="18"/>
      <c r="E12" s="18"/>
    </row>
    <row r="13" spans="1:11">
      <c r="B13" s="195"/>
      <c r="C13" s="18"/>
      <c r="D13" s="18"/>
      <c r="E13" s="18"/>
    </row>
    <row r="14" spans="1:11">
      <c r="B14" s="195"/>
      <c r="C14" s="18"/>
      <c r="D14" s="18"/>
      <c r="E14" s="18"/>
    </row>
    <row r="15" spans="1:11">
      <c r="B15" s="195"/>
      <c r="C15" s="18"/>
      <c r="D15" s="18"/>
      <c r="E15" s="18"/>
    </row>
    <row r="16" spans="1:11">
      <c r="B16" s="195"/>
      <c r="C16" s="18"/>
      <c r="D16" s="18"/>
      <c r="E16" s="18"/>
    </row>
    <row r="17" spans="2:5">
      <c r="B17" s="195"/>
      <c r="C17" s="18"/>
      <c r="D17" s="18"/>
      <c r="E17" s="18"/>
    </row>
    <row r="18" spans="2:5">
      <c r="B18" s="195"/>
      <c r="C18" s="18"/>
      <c r="D18" s="18"/>
      <c r="E18" s="18"/>
    </row>
    <row r="19" spans="2:5">
      <c r="B19" s="195"/>
      <c r="C19" s="18"/>
      <c r="D19" s="18"/>
      <c r="E19" s="18"/>
    </row>
    <row r="20" spans="2:5">
      <c r="B20" s="195"/>
      <c r="C20" s="18"/>
      <c r="D20" s="18"/>
      <c r="E20" s="18"/>
    </row>
    <row r="21" spans="2:5">
      <c r="B21" s="195"/>
      <c r="C21" s="18"/>
      <c r="D21" s="18"/>
      <c r="E21" s="18"/>
    </row>
    <row r="22" spans="2:5" ht="15" customHeight="1">
      <c r="B22" s="195"/>
      <c r="C22" s="18"/>
      <c r="D22" s="18"/>
      <c r="E22" s="18"/>
    </row>
    <row r="23" spans="2:5">
      <c r="B23" s="195"/>
      <c r="C23" s="18"/>
      <c r="D23" s="18"/>
      <c r="E23" s="18"/>
    </row>
    <row r="24" spans="2:5">
      <c r="B24" s="197"/>
      <c r="C24" s="18"/>
      <c r="D24" s="18"/>
      <c r="E24" s="18"/>
    </row>
    <row r="25" spans="2:5" ht="17.25" customHeight="1">
      <c r="B25" s="194" t="s">
        <v>11</v>
      </c>
      <c r="C25" s="18"/>
      <c r="D25" s="18"/>
      <c r="E25" s="18"/>
    </row>
    <row r="26" spans="2:5">
      <c r="B26" s="195"/>
      <c r="C26" s="18"/>
      <c r="D26" s="18"/>
      <c r="E26" s="18"/>
    </row>
    <row r="27" spans="2:5">
      <c r="B27" s="195"/>
      <c r="C27" s="18"/>
      <c r="D27" s="18"/>
      <c r="E27" s="18"/>
    </row>
    <row r="28" spans="2:5">
      <c r="B28" s="195"/>
      <c r="C28" s="18"/>
      <c r="D28" s="18"/>
      <c r="E28" s="18"/>
    </row>
    <row r="29" spans="2:5">
      <c r="B29" s="195"/>
      <c r="C29" s="18"/>
      <c r="D29" s="18"/>
      <c r="E29" s="18"/>
    </row>
    <row r="30" spans="2:5">
      <c r="B30" s="195"/>
      <c r="C30" s="18"/>
      <c r="D30" s="18"/>
      <c r="E30" s="18"/>
    </row>
    <row r="31" spans="2:5">
      <c r="B31" s="195"/>
      <c r="C31" s="18"/>
      <c r="D31" s="18"/>
      <c r="E31" s="18"/>
    </row>
    <row r="32" spans="2:5" ht="15" customHeight="1">
      <c r="B32" s="195"/>
      <c r="C32" s="18"/>
      <c r="D32" s="18"/>
      <c r="E32" s="18"/>
    </row>
    <row r="33" spans="2:5">
      <c r="B33" s="195"/>
      <c r="C33" s="18"/>
      <c r="D33" s="18"/>
      <c r="E33" s="18"/>
    </row>
    <row r="34" spans="2:5">
      <c r="B34" s="197"/>
      <c r="C34" s="18"/>
      <c r="D34" s="18"/>
      <c r="E34" s="18"/>
    </row>
    <row r="35" spans="2:5" ht="15.75" customHeight="1">
      <c r="B35" s="194" t="s">
        <v>12</v>
      </c>
      <c r="C35" s="18"/>
      <c r="D35" s="18"/>
      <c r="E35" s="18"/>
    </row>
    <row r="36" spans="2:5">
      <c r="B36" s="195"/>
      <c r="C36" s="18"/>
      <c r="D36" s="18"/>
      <c r="E36" s="18"/>
    </row>
    <row r="37" spans="2:5">
      <c r="B37" s="195"/>
      <c r="C37" s="18"/>
      <c r="D37" s="18"/>
      <c r="E37" s="18"/>
    </row>
    <row r="38" spans="2:5">
      <c r="B38" s="195"/>
      <c r="C38" s="18"/>
      <c r="D38" s="18"/>
      <c r="E38" s="18"/>
    </row>
    <row r="39" spans="2:5">
      <c r="B39" s="195"/>
      <c r="C39" s="18"/>
      <c r="D39" s="18"/>
      <c r="E39" s="18"/>
    </row>
    <row r="40" spans="2:5">
      <c r="B40" s="195"/>
      <c r="C40" s="18"/>
      <c r="D40" s="18"/>
      <c r="E40" s="18"/>
    </row>
    <row r="41" spans="2:5">
      <c r="B41" s="195"/>
      <c r="C41" s="18"/>
      <c r="D41" s="18"/>
      <c r="E41" s="18"/>
    </row>
    <row r="42" spans="2:5" ht="15" customHeight="1">
      <c r="B42" s="195"/>
      <c r="C42" s="18"/>
      <c r="D42" s="18"/>
      <c r="E42" s="18"/>
    </row>
    <row r="43" spans="2:5">
      <c r="B43" s="195"/>
      <c r="C43" s="18"/>
      <c r="D43" s="18"/>
      <c r="E43" s="18"/>
    </row>
    <row r="44" spans="2:5">
      <c r="B44" s="197"/>
      <c r="C44" s="18"/>
      <c r="D44" s="18"/>
      <c r="E44" s="18"/>
    </row>
    <row r="45" spans="2:5" ht="14.25" customHeight="1">
      <c r="B45" s="194" t="s">
        <v>13</v>
      </c>
      <c r="C45" s="18"/>
      <c r="D45" s="18"/>
      <c r="E45" s="18"/>
    </row>
    <row r="46" spans="2:5">
      <c r="B46" s="195"/>
      <c r="C46" s="18"/>
      <c r="D46" s="18"/>
      <c r="E46" s="18"/>
    </row>
    <row r="47" spans="2:5">
      <c r="B47" s="195"/>
      <c r="C47" s="18"/>
      <c r="D47" s="18"/>
      <c r="E47" s="18"/>
    </row>
    <row r="48" spans="2:5" ht="15" customHeight="1">
      <c r="B48" s="195"/>
      <c r="C48" s="18"/>
      <c r="D48" s="18"/>
      <c r="E48" s="18"/>
    </row>
    <row r="49" spans="2:5" ht="18" customHeight="1">
      <c r="B49" s="195"/>
      <c r="C49" s="18"/>
      <c r="D49" s="18"/>
      <c r="E49" s="18"/>
    </row>
    <row r="50" spans="2:5" ht="15" customHeight="1">
      <c r="B50" s="195"/>
      <c r="C50" s="18"/>
      <c r="D50" s="18"/>
      <c r="E50" s="18"/>
    </row>
    <row r="51" spans="2:5">
      <c r="B51" s="195"/>
      <c r="C51" s="18"/>
      <c r="D51" s="18"/>
      <c r="E51" s="18"/>
    </row>
    <row r="52" spans="2:5">
      <c r="B52" s="195"/>
      <c r="C52" s="18"/>
      <c r="D52" s="18"/>
      <c r="E52" s="18"/>
    </row>
    <row r="53" spans="2:5">
      <c r="B53" s="195"/>
      <c r="C53" s="18"/>
      <c r="D53" s="18"/>
      <c r="E53" s="18"/>
    </row>
    <row r="54" spans="2:5">
      <c r="B54" s="197"/>
      <c r="C54" s="18"/>
      <c r="D54" s="18"/>
      <c r="E54" s="18"/>
    </row>
    <row r="55" spans="2:5" ht="20.25" customHeight="1">
      <c r="B55" s="194" t="s">
        <v>14</v>
      </c>
      <c r="C55" s="18"/>
      <c r="D55" s="18"/>
      <c r="E55" s="18"/>
    </row>
    <row r="56" spans="2:5">
      <c r="B56" s="195"/>
      <c r="C56" s="18"/>
      <c r="D56" s="18"/>
      <c r="E56" s="18"/>
    </row>
    <row r="57" spans="2:5">
      <c r="B57" s="195"/>
      <c r="C57" s="18"/>
      <c r="D57" s="18"/>
      <c r="E57" s="18"/>
    </row>
    <row r="58" spans="2:5">
      <c r="B58" s="195"/>
      <c r="C58" s="18"/>
      <c r="D58" s="18"/>
      <c r="E58" s="18"/>
    </row>
    <row r="59" spans="2:5">
      <c r="B59" s="195"/>
      <c r="C59" s="18"/>
      <c r="D59" s="18"/>
      <c r="E59" s="18"/>
    </row>
    <row r="60" spans="2:5">
      <c r="B60" s="197"/>
      <c r="C60" s="18"/>
      <c r="D60" s="18"/>
      <c r="E60" s="18"/>
    </row>
    <row r="62" spans="2:5" ht="30">
      <c r="B62" s="20" t="s">
        <v>15</v>
      </c>
      <c r="C62" s="19" t="s">
        <v>4</v>
      </c>
      <c r="D62" s="19" t="s">
        <v>5</v>
      </c>
      <c r="E62" s="19" t="s">
        <v>6</v>
      </c>
    </row>
    <row r="63" spans="2:5" ht="16.5" customHeight="1">
      <c r="B63" s="194" t="s">
        <v>16</v>
      </c>
      <c r="C63" s="18"/>
      <c r="D63" s="18"/>
      <c r="E63" s="18"/>
    </row>
    <row r="64" spans="2:5">
      <c r="B64" s="195"/>
      <c r="C64" s="18"/>
      <c r="D64" s="18"/>
      <c r="E64" s="18"/>
    </row>
    <row r="65" spans="2:5">
      <c r="B65" s="195"/>
      <c r="C65" s="18"/>
      <c r="D65" s="18"/>
      <c r="E65" s="18"/>
    </row>
    <row r="66" spans="2:5">
      <c r="B66" s="195"/>
      <c r="C66" s="18"/>
      <c r="D66" s="18"/>
      <c r="E66" s="18"/>
    </row>
    <row r="67" spans="2:5" ht="15" customHeight="1">
      <c r="B67" s="195"/>
      <c r="C67" s="18"/>
      <c r="D67" s="18"/>
      <c r="E67" s="18"/>
    </row>
    <row r="68" spans="2:5">
      <c r="B68" s="195"/>
      <c r="C68" s="18"/>
      <c r="D68" s="18"/>
      <c r="E68" s="18"/>
    </row>
    <row r="69" spans="2:5">
      <c r="B69" s="195"/>
      <c r="C69" s="18"/>
      <c r="D69" s="18"/>
      <c r="E69" s="18"/>
    </row>
    <row r="70" spans="2:5">
      <c r="B70" s="195"/>
      <c r="C70" s="18"/>
      <c r="D70" s="18"/>
      <c r="E70" s="18"/>
    </row>
    <row r="71" spans="2:5">
      <c r="B71" s="195"/>
      <c r="C71" s="18"/>
      <c r="D71" s="18"/>
      <c r="E71" s="18"/>
    </row>
    <row r="72" spans="2:5">
      <c r="B72" s="195"/>
      <c r="C72" s="18"/>
      <c r="D72" s="18"/>
      <c r="E72" s="18"/>
    </row>
    <row r="73" spans="2:5">
      <c r="B73" s="195"/>
      <c r="C73" s="18"/>
      <c r="D73" s="18"/>
      <c r="E73" s="18"/>
    </row>
    <row r="74" spans="2:5">
      <c r="B74" s="195"/>
      <c r="C74" s="18"/>
      <c r="D74" s="18"/>
      <c r="E74" s="18"/>
    </row>
    <row r="75" spans="2:5">
      <c r="B75" s="195"/>
      <c r="C75" s="18"/>
      <c r="D75" s="18"/>
      <c r="E75" s="18"/>
    </row>
    <row r="76" spans="2:5">
      <c r="B76" s="195"/>
      <c r="C76" s="18"/>
      <c r="D76" s="18"/>
      <c r="E76" s="18"/>
    </row>
    <row r="77" spans="2:5" ht="15" customHeight="1">
      <c r="B77" s="195"/>
      <c r="C77" s="18"/>
      <c r="D77" s="18"/>
      <c r="E77" s="18"/>
    </row>
    <row r="78" spans="2:5">
      <c r="B78" s="195"/>
      <c r="C78" s="18"/>
      <c r="D78" s="18"/>
      <c r="E78" s="18"/>
    </row>
    <row r="79" spans="2:5">
      <c r="B79" s="197"/>
      <c r="C79" s="18"/>
      <c r="D79" s="18"/>
      <c r="E79" s="18"/>
    </row>
    <row r="80" spans="2:5" ht="15" customHeight="1">
      <c r="B80" s="194" t="s">
        <v>17</v>
      </c>
      <c r="C80" s="18"/>
      <c r="D80" s="18"/>
      <c r="E80" s="18"/>
    </row>
    <row r="81" spans="2:5">
      <c r="B81" s="195"/>
      <c r="C81" s="18"/>
      <c r="D81" s="18"/>
      <c r="E81" s="18"/>
    </row>
    <row r="82" spans="2:5">
      <c r="B82" s="195"/>
      <c r="C82" s="18"/>
      <c r="D82" s="18"/>
      <c r="E82" s="18"/>
    </row>
    <row r="83" spans="2:5">
      <c r="B83" s="195"/>
      <c r="C83" s="18"/>
      <c r="D83" s="18"/>
      <c r="E83" s="18"/>
    </row>
    <row r="84" spans="2:5">
      <c r="B84" s="195"/>
      <c r="C84" s="18"/>
      <c r="D84" s="18"/>
      <c r="E84" s="18"/>
    </row>
    <row r="85" spans="2:5">
      <c r="B85" s="195"/>
      <c r="C85" s="18"/>
      <c r="D85" s="18"/>
      <c r="E85" s="18"/>
    </row>
    <row r="86" spans="2:5">
      <c r="B86" s="195"/>
      <c r="C86" s="18"/>
      <c r="D86" s="18"/>
      <c r="E86" s="18"/>
    </row>
    <row r="87" spans="2:5" ht="15" customHeight="1">
      <c r="B87" s="195"/>
      <c r="C87" s="18"/>
      <c r="D87" s="18"/>
      <c r="E87" s="18"/>
    </row>
    <row r="88" spans="2:5">
      <c r="B88" s="195"/>
      <c r="C88" s="18"/>
      <c r="D88" s="18"/>
      <c r="E88" s="18"/>
    </row>
    <row r="89" spans="2:5">
      <c r="B89" s="197"/>
      <c r="C89" s="18"/>
      <c r="D89" s="18"/>
      <c r="E89" s="18"/>
    </row>
    <row r="90" spans="2:5" ht="17.25" customHeight="1">
      <c r="B90" s="194" t="s">
        <v>18</v>
      </c>
      <c r="C90" s="18"/>
      <c r="D90" s="18"/>
      <c r="E90" s="18"/>
    </row>
    <row r="91" spans="2:5">
      <c r="B91" s="195"/>
      <c r="C91" s="18"/>
      <c r="D91" s="18"/>
      <c r="E91" s="18"/>
    </row>
    <row r="92" spans="2:5">
      <c r="B92" s="195"/>
      <c r="C92" s="18"/>
      <c r="D92" s="18"/>
      <c r="E92" s="18"/>
    </row>
    <row r="93" spans="2:5">
      <c r="B93" s="195"/>
      <c r="C93" s="18"/>
      <c r="D93" s="18"/>
      <c r="E93" s="18"/>
    </row>
    <row r="94" spans="2:5">
      <c r="B94" s="195"/>
      <c r="C94" s="18"/>
      <c r="D94" s="18"/>
      <c r="E94" s="18"/>
    </row>
    <row r="95" spans="2:5">
      <c r="B95" s="195"/>
      <c r="C95" s="18"/>
      <c r="D95" s="18"/>
      <c r="E95" s="18"/>
    </row>
    <row r="96" spans="2:5">
      <c r="B96" s="195"/>
      <c r="C96" s="18"/>
      <c r="D96" s="18"/>
      <c r="E96" s="18"/>
    </row>
    <row r="97" spans="2:5" ht="15" customHeight="1">
      <c r="B97" s="195"/>
      <c r="C97" s="18"/>
      <c r="D97" s="18"/>
      <c r="E97" s="18"/>
    </row>
    <row r="98" spans="2:5">
      <c r="B98" s="195"/>
      <c r="C98" s="18"/>
      <c r="D98" s="18"/>
      <c r="E98" s="18"/>
    </row>
    <row r="99" spans="2:5">
      <c r="B99" s="197"/>
      <c r="C99" s="18"/>
      <c r="D99" s="18"/>
      <c r="E99" s="18"/>
    </row>
    <row r="100" spans="2:5" ht="14.25" customHeight="1">
      <c r="B100" s="194" t="s">
        <v>19</v>
      </c>
      <c r="C100" s="18"/>
      <c r="D100" s="18"/>
      <c r="E100" s="18"/>
    </row>
    <row r="101" spans="2:5">
      <c r="B101" s="195"/>
      <c r="C101" s="18"/>
      <c r="D101" s="18"/>
      <c r="E101" s="18"/>
    </row>
    <row r="102" spans="2:5">
      <c r="B102" s="195"/>
      <c r="C102" s="18"/>
      <c r="D102" s="18"/>
      <c r="E102" s="18"/>
    </row>
    <row r="103" spans="2:5">
      <c r="B103" s="195"/>
      <c r="C103" s="18"/>
      <c r="D103" s="18"/>
      <c r="E103" s="18"/>
    </row>
    <row r="104" spans="2:5">
      <c r="B104" s="195"/>
      <c r="C104" s="18"/>
      <c r="D104" s="18"/>
      <c r="E104" s="18"/>
    </row>
    <row r="105" spans="2:5">
      <c r="B105" s="195"/>
      <c r="C105" s="18"/>
      <c r="D105" s="18"/>
      <c r="E105" s="18"/>
    </row>
    <row r="106" spans="2:5">
      <c r="B106" s="195"/>
      <c r="C106" s="18"/>
      <c r="D106" s="18"/>
      <c r="E106" s="18"/>
    </row>
    <row r="107" spans="2:5">
      <c r="B107" s="195"/>
      <c r="C107" s="18"/>
      <c r="D107" s="18"/>
      <c r="E107" s="18"/>
    </row>
    <row r="108" spans="2:5" ht="15" customHeight="1">
      <c r="B108" s="195"/>
      <c r="C108" s="18"/>
      <c r="D108" s="18"/>
      <c r="E108" s="18"/>
    </row>
    <row r="109" spans="2:5">
      <c r="B109" s="197"/>
      <c r="C109" s="18"/>
      <c r="D109" s="18"/>
      <c r="E109" s="18"/>
    </row>
    <row r="110" spans="2:5" ht="15" customHeight="1">
      <c r="B110" s="194" t="s">
        <v>14</v>
      </c>
      <c r="C110" s="18"/>
      <c r="D110" s="18"/>
      <c r="E110" s="18"/>
    </row>
    <row r="111" spans="2:5">
      <c r="B111" s="195"/>
      <c r="C111" s="18"/>
      <c r="D111" s="18"/>
      <c r="E111" s="18"/>
    </row>
    <row r="112" spans="2:5">
      <c r="B112" s="195"/>
      <c r="C112" s="18"/>
      <c r="D112" s="18"/>
      <c r="E112" s="18"/>
    </row>
    <row r="113" spans="2:5">
      <c r="B113" s="195"/>
      <c r="C113" s="18"/>
      <c r="D113" s="18"/>
      <c r="E113" s="18"/>
    </row>
    <row r="114" spans="2:5">
      <c r="B114" s="195"/>
      <c r="C114" s="18"/>
      <c r="D114" s="18"/>
      <c r="E114" s="18"/>
    </row>
    <row r="115" spans="2:5">
      <c r="B115" s="195"/>
      <c r="C115" s="18"/>
      <c r="D115" s="18"/>
      <c r="E115" s="18"/>
    </row>
    <row r="116" spans="2:5">
      <c r="B116" s="195"/>
      <c r="C116" s="18"/>
      <c r="D116" s="18"/>
      <c r="E116" s="18"/>
    </row>
    <row r="117" spans="2:5">
      <c r="B117" s="195"/>
      <c r="C117" s="18"/>
      <c r="D117" s="18"/>
      <c r="E117" s="18"/>
    </row>
    <row r="118" spans="2:5">
      <c r="B118" s="195"/>
      <c r="C118" s="18"/>
      <c r="D118" s="18"/>
      <c r="E118" s="18"/>
    </row>
    <row r="119" spans="2:5">
      <c r="B119" s="197"/>
      <c r="C119" s="18"/>
      <c r="D119" s="18"/>
      <c r="E119" s="18"/>
    </row>
    <row r="120" spans="2:5">
      <c r="B120" s="21"/>
    </row>
    <row r="122" spans="2:5" ht="30">
      <c r="B122" s="20" t="s">
        <v>20</v>
      </c>
      <c r="C122" s="19" t="s">
        <v>4</v>
      </c>
      <c r="D122" s="19" t="s">
        <v>5</v>
      </c>
      <c r="E122" s="19" t="s">
        <v>6</v>
      </c>
    </row>
    <row r="123" spans="2:5" ht="14.25" customHeight="1">
      <c r="B123" s="194" t="s">
        <v>21</v>
      </c>
      <c r="C123" s="18"/>
      <c r="D123" s="18"/>
      <c r="E123" s="18"/>
    </row>
    <row r="124" spans="2:5">
      <c r="B124" s="195"/>
      <c r="C124" s="18"/>
      <c r="D124" s="18"/>
      <c r="E124" s="18"/>
    </row>
    <row r="125" spans="2:5">
      <c r="B125" s="195"/>
      <c r="C125" s="18"/>
      <c r="D125" s="18"/>
      <c r="E125" s="18"/>
    </row>
    <row r="126" spans="2:5">
      <c r="B126" s="195"/>
      <c r="C126" s="18"/>
      <c r="D126" s="18"/>
      <c r="E126" s="18"/>
    </row>
    <row r="127" spans="2:5" ht="15" customHeight="1">
      <c r="B127" s="195"/>
      <c r="C127" s="18"/>
      <c r="D127" s="18"/>
      <c r="E127" s="18"/>
    </row>
    <row r="128" spans="2:5">
      <c r="B128" s="195"/>
      <c r="C128" s="18"/>
      <c r="D128" s="18"/>
      <c r="E128" s="18"/>
    </row>
    <row r="129" spans="2:5">
      <c r="B129" s="195"/>
      <c r="C129" s="18"/>
      <c r="D129" s="18"/>
      <c r="E129" s="18"/>
    </row>
    <row r="130" spans="2:5">
      <c r="B130" s="195"/>
      <c r="C130" s="18"/>
      <c r="D130" s="18"/>
      <c r="E130" s="18"/>
    </row>
    <row r="131" spans="2:5">
      <c r="B131" s="195"/>
      <c r="C131" s="18"/>
      <c r="D131" s="18"/>
      <c r="E131" s="18"/>
    </row>
    <row r="132" spans="2:5">
      <c r="B132" s="195"/>
      <c r="C132" s="18"/>
      <c r="D132" s="18"/>
      <c r="E132" s="18"/>
    </row>
    <row r="133" spans="2:5">
      <c r="B133" s="195"/>
      <c r="C133" s="18"/>
      <c r="D133" s="18"/>
      <c r="E133" s="18"/>
    </row>
    <row r="134" spans="2:5">
      <c r="B134" s="195"/>
      <c r="C134" s="18"/>
      <c r="D134" s="18"/>
      <c r="E134" s="18"/>
    </row>
    <row r="135" spans="2:5">
      <c r="B135" s="195"/>
      <c r="C135" s="18"/>
      <c r="D135" s="18"/>
      <c r="E135" s="18"/>
    </row>
    <row r="136" spans="2:5">
      <c r="B136" s="195"/>
      <c r="C136" s="18"/>
      <c r="D136" s="18"/>
      <c r="E136" s="18"/>
    </row>
    <row r="137" spans="2:5" ht="15" customHeight="1">
      <c r="B137" s="195"/>
      <c r="C137" s="18"/>
      <c r="D137" s="18"/>
      <c r="E137" s="18"/>
    </row>
    <row r="138" spans="2:5">
      <c r="B138" s="195"/>
      <c r="C138" s="18"/>
      <c r="D138" s="18"/>
      <c r="E138" s="18"/>
    </row>
    <row r="139" spans="2:5">
      <c r="B139" s="197"/>
      <c r="C139" s="18"/>
      <c r="D139" s="18"/>
      <c r="E139" s="18"/>
    </row>
    <row r="140" spans="2:5" ht="11.25" customHeight="1">
      <c r="B140" s="194" t="s">
        <v>22</v>
      </c>
      <c r="C140" s="18"/>
      <c r="D140" s="18"/>
      <c r="E140" s="18"/>
    </row>
    <row r="141" spans="2:5">
      <c r="B141" s="195"/>
      <c r="C141" s="18"/>
      <c r="D141" s="18"/>
      <c r="E141" s="18"/>
    </row>
    <row r="142" spans="2:5">
      <c r="B142" s="195"/>
      <c r="C142" s="18"/>
      <c r="D142" s="18"/>
      <c r="E142" s="18"/>
    </row>
    <row r="143" spans="2:5">
      <c r="B143" s="195"/>
      <c r="C143" s="18"/>
      <c r="D143" s="18"/>
      <c r="E143" s="18"/>
    </row>
    <row r="144" spans="2:5">
      <c r="B144" s="195"/>
      <c r="C144" s="18"/>
      <c r="D144" s="18"/>
      <c r="E144" s="18"/>
    </row>
    <row r="145" spans="2:5">
      <c r="B145" s="195"/>
      <c r="C145" s="18"/>
      <c r="D145" s="18"/>
      <c r="E145" s="18"/>
    </row>
    <row r="146" spans="2:5">
      <c r="B146" s="195"/>
      <c r="C146" s="18"/>
      <c r="D146" s="18"/>
      <c r="E146" s="18"/>
    </row>
    <row r="147" spans="2:5" ht="15" customHeight="1">
      <c r="B147" s="195"/>
      <c r="C147" s="18"/>
      <c r="D147" s="18"/>
      <c r="E147" s="18"/>
    </row>
    <row r="148" spans="2:5">
      <c r="B148" s="195"/>
      <c r="C148" s="18"/>
      <c r="D148" s="18"/>
      <c r="E148" s="18"/>
    </row>
    <row r="149" spans="2:5" ht="15" customHeight="1">
      <c r="B149" s="197"/>
      <c r="C149" s="18"/>
      <c r="D149" s="18"/>
      <c r="E149" s="18"/>
    </row>
    <row r="150" spans="2:5" ht="18" customHeight="1">
      <c r="B150" s="194" t="s">
        <v>14</v>
      </c>
      <c r="C150" s="18"/>
      <c r="D150" s="18"/>
      <c r="E150" s="18"/>
    </row>
    <row r="151" spans="2:5">
      <c r="B151" s="195"/>
      <c r="C151" s="18"/>
      <c r="D151" s="18"/>
      <c r="E151" s="18"/>
    </row>
    <row r="152" spans="2:5">
      <c r="B152" s="195"/>
      <c r="C152" s="18"/>
      <c r="D152" s="18"/>
      <c r="E152" s="18"/>
    </row>
    <row r="153" spans="2:5">
      <c r="B153" s="195"/>
      <c r="C153" s="18"/>
      <c r="D153" s="18"/>
      <c r="E153" s="18"/>
    </row>
    <row r="154" spans="2:5">
      <c r="B154" s="195"/>
      <c r="C154" s="18"/>
      <c r="D154" s="18"/>
      <c r="E154" s="18"/>
    </row>
    <row r="155" spans="2:5">
      <c r="B155" s="195"/>
      <c r="C155" s="18"/>
      <c r="D155" s="18"/>
      <c r="E155" s="18"/>
    </row>
    <row r="156" spans="2:5">
      <c r="B156" s="195"/>
      <c r="C156" s="18"/>
      <c r="D156" s="18"/>
      <c r="E156" s="18"/>
    </row>
    <row r="157" spans="2:5">
      <c r="B157" s="195"/>
      <c r="C157" s="18"/>
      <c r="D157" s="18"/>
      <c r="E157" s="18"/>
    </row>
    <row r="158" spans="2:5">
      <c r="B158" s="195"/>
      <c r="C158" s="18"/>
      <c r="D158" s="18"/>
      <c r="E158" s="18"/>
    </row>
    <row r="159" spans="2:5">
      <c r="B159" s="197"/>
      <c r="C159" s="18"/>
      <c r="D159" s="18"/>
      <c r="E159" s="18"/>
    </row>
    <row r="161" spans="2:5">
      <c r="B161" s="20" t="s">
        <v>59</v>
      </c>
      <c r="C161" s="19" t="s">
        <v>4</v>
      </c>
      <c r="D161" s="19" t="s">
        <v>5</v>
      </c>
      <c r="E161" s="19" t="s">
        <v>6</v>
      </c>
    </row>
    <row r="162" spans="2:5" ht="15" customHeight="1">
      <c r="B162" s="194" t="s">
        <v>24</v>
      </c>
      <c r="C162" s="18"/>
      <c r="D162" s="18"/>
      <c r="E162" s="18"/>
    </row>
    <row r="163" spans="2:5">
      <c r="B163" s="195"/>
      <c r="C163" s="18"/>
      <c r="D163" s="18"/>
      <c r="E163" s="18"/>
    </row>
    <row r="164" spans="2:5">
      <c r="B164" s="195"/>
      <c r="C164" s="18"/>
      <c r="D164" s="18"/>
      <c r="E164" s="18"/>
    </row>
    <row r="165" spans="2:5">
      <c r="B165" s="195"/>
      <c r="C165" s="18"/>
      <c r="D165" s="18"/>
      <c r="E165" s="18"/>
    </row>
    <row r="166" spans="2:5" ht="15" customHeight="1">
      <c r="B166" s="195"/>
      <c r="C166" s="18"/>
      <c r="D166" s="18"/>
      <c r="E166" s="18"/>
    </row>
    <row r="167" spans="2:5">
      <c r="B167" s="195"/>
      <c r="C167" s="18"/>
      <c r="D167" s="18"/>
      <c r="E167" s="18"/>
    </row>
    <row r="168" spans="2:5">
      <c r="B168" s="195"/>
      <c r="C168" s="18"/>
      <c r="D168" s="18"/>
      <c r="E168" s="18"/>
    </row>
    <row r="169" spans="2:5">
      <c r="B169" s="195"/>
      <c r="C169" s="18"/>
      <c r="D169" s="18"/>
      <c r="E169" s="18"/>
    </row>
    <row r="170" spans="2:5">
      <c r="B170" s="195"/>
      <c r="C170" s="18"/>
      <c r="D170" s="18"/>
      <c r="E170" s="18"/>
    </row>
    <row r="171" spans="2:5">
      <c r="B171" s="195"/>
      <c r="C171" s="18"/>
      <c r="D171" s="18"/>
      <c r="E171" s="18"/>
    </row>
    <row r="172" spans="2:5">
      <c r="B172" s="195"/>
      <c r="C172" s="18"/>
      <c r="D172" s="18"/>
      <c r="E172" s="18"/>
    </row>
    <row r="173" spans="2:5">
      <c r="B173" s="195"/>
      <c r="C173" s="18"/>
      <c r="D173" s="18"/>
      <c r="E173" s="18"/>
    </row>
    <row r="174" spans="2:5">
      <c r="B174" s="195"/>
      <c r="C174" s="18"/>
      <c r="D174" s="18"/>
      <c r="E174" s="18"/>
    </row>
    <row r="175" spans="2:5">
      <c r="B175" s="195"/>
      <c r="C175" s="18"/>
      <c r="D175" s="18"/>
      <c r="E175" s="18"/>
    </row>
    <row r="176" spans="2:5" ht="15" customHeight="1">
      <c r="B176" s="195"/>
      <c r="C176" s="18"/>
      <c r="D176" s="18"/>
      <c r="E176" s="18"/>
    </row>
    <row r="177" spans="2:5">
      <c r="B177" s="195"/>
      <c r="C177" s="18"/>
      <c r="D177" s="18"/>
      <c r="E177" s="18"/>
    </row>
    <row r="178" spans="2:5">
      <c r="B178" s="197"/>
      <c r="C178" s="18"/>
      <c r="D178" s="18"/>
      <c r="E178" s="18"/>
    </row>
    <row r="179" spans="2:5" ht="15" customHeight="1">
      <c r="B179" s="194" t="s">
        <v>25</v>
      </c>
      <c r="C179" s="18"/>
      <c r="D179" s="18"/>
      <c r="E179" s="18"/>
    </row>
    <row r="180" spans="2:5">
      <c r="B180" s="195"/>
      <c r="C180" s="18"/>
      <c r="D180" s="18"/>
      <c r="E180" s="18"/>
    </row>
    <row r="181" spans="2:5">
      <c r="B181" s="195"/>
      <c r="C181" s="18"/>
      <c r="D181" s="18"/>
      <c r="E181" s="18"/>
    </row>
    <row r="182" spans="2:5">
      <c r="B182" s="195"/>
      <c r="C182" s="18"/>
      <c r="D182" s="18"/>
      <c r="E182" s="18"/>
    </row>
    <row r="183" spans="2:5">
      <c r="B183" s="195"/>
      <c r="C183" s="18"/>
      <c r="D183" s="18"/>
      <c r="E183" s="18"/>
    </row>
    <row r="184" spans="2:5">
      <c r="B184" s="195"/>
      <c r="C184" s="18"/>
      <c r="D184" s="18"/>
      <c r="E184" s="18"/>
    </row>
    <row r="185" spans="2:5">
      <c r="B185" s="195"/>
      <c r="C185" s="18"/>
      <c r="D185" s="18"/>
      <c r="E185" s="18"/>
    </row>
    <row r="186" spans="2:5" ht="15" customHeight="1">
      <c r="B186" s="195"/>
      <c r="C186" s="18"/>
      <c r="D186" s="18"/>
      <c r="E186" s="18"/>
    </row>
    <row r="187" spans="2:5">
      <c r="B187" s="195"/>
      <c r="C187" s="18"/>
      <c r="D187" s="18"/>
      <c r="E187" s="18"/>
    </row>
    <row r="188" spans="2:5" ht="15" customHeight="1">
      <c r="B188" s="197"/>
      <c r="C188" s="18"/>
      <c r="D188" s="18"/>
      <c r="E188" s="18"/>
    </row>
    <row r="189" spans="2:5" ht="12.75" customHeight="1">
      <c r="B189" s="194" t="s">
        <v>14</v>
      </c>
      <c r="C189" s="18"/>
      <c r="D189" s="18"/>
      <c r="E189" s="18"/>
    </row>
    <row r="190" spans="2:5">
      <c r="B190" s="195"/>
      <c r="C190" s="18"/>
      <c r="D190" s="18"/>
      <c r="E190" s="18"/>
    </row>
    <row r="191" spans="2:5">
      <c r="B191" s="195"/>
      <c r="C191" s="18"/>
      <c r="D191" s="18"/>
      <c r="E191" s="18"/>
    </row>
    <row r="192" spans="2:5">
      <c r="B192" s="195"/>
      <c r="C192" s="18"/>
      <c r="D192" s="18"/>
      <c r="E192" s="18"/>
    </row>
    <row r="193" spans="2:5">
      <c r="B193" s="195"/>
      <c r="C193" s="18"/>
      <c r="D193" s="18"/>
      <c r="E193" s="18"/>
    </row>
    <row r="194" spans="2:5">
      <c r="B194" s="195"/>
      <c r="C194" s="18"/>
      <c r="D194" s="18"/>
      <c r="E194" s="18"/>
    </row>
    <row r="195" spans="2:5">
      <c r="B195" s="195"/>
      <c r="C195" s="18"/>
      <c r="D195" s="18"/>
      <c r="E195" s="18"/>
    </row>
    <row r="196" spans="2:5" ht="15" customHeight="1">
      <c r="B196" s="195"/>
      <c r="C196" s="18"/>
      <c r="D196" s="18"/>
      <c r="E196" s="18"/>
    </row>
    <row r="197" spans="2:5">
      <c r="B197" s="195"/>
      <c r="C197" s="18"/>
      <c r="D197" s="18"/>
      <c r="E197" s="18"/>
    </row>
    <row r="198" spans="2:5">
      <c r="B198" s="197"/>
      <c r="C198" s="18"/>
      <c r="D198" s="18"/>
      <c r="E198" s="18"/>
    </row>
    <row r="200" spans="2:5">
      <c r="B200" s="20" t="s">
        <v>26</v>
      </c>
      <c r="C200" s="19" t="s">
        <v>4</v>
      </c>
      <c r="D200" s="19" t="s">
        <v>5</v>
      </c>
      <c r="E200" s="19" t="s">
        <v>6</v>
      </c>
    </row>
    <row r="201" spans="2:5" ht="28.9" customHeight="1">
      <c r="B201" s="194" t="s">
        <v>60</v>
      </c>
      <c r="C201" s="18"/>
      <c r="D201" s="18"/>
      <c r="E201" s="18"/>
    </row>
    <row r="202" spans="2:5" ht="15" customHeight="1">
      <c r="B202" s="195"/>
      <c r="C202" s="18"/>
      <c r="D202" s="18"/>
      <c r="E202" s="18"/>
    </row>
    <row r="203" spans="2:5">
      <c r="B203" s="195"/>
      <c r="C203" s="18"/>
      <c r="D203" s="18"/>
      <c r="E203" s="18"/>
    </row>
    <row r="204" spans="2:5">
      <c r="B204" s="195"/>
      <c r="C204" s="18"/>
      <c r="D204" s="18"/>
      <c r="E204" s="18"/>
    </row>
    <row r="205" spans="2:5">
      <c r="B205" s="195"/>
      <c r="C205" s="18"/>
      <c r="D205" s="18"/>
      <c r="E205" s="18"/>
    </row>
    <row r="206" spans="2:5">
      <c r="B206" s="195"/>
      <c r="C206" s="18"/>
      <c r="D206" s="18"/>
      <c r="E206" s="18"/>
    </row>
    <row r="207" spans="2:5">
      <c r="B207" s="195"/>
      <c r="C207" s="18"/>
      <c r="D207" s="18"/>
      <c r="E207" s="18"/>
    </row>
    <row r="208" spans="2:5">
      <c r="B208" s="197"/>
      <c r="C208" s="18"/>
      <c r="D208" s="18"/>
      <c r="E208" s="18"/>
    </row>
    <row r="209" spans="2:5" ht="18" customHeight="1">
      <c r="B209" s="194" t="s">
        <v>61</v>
      </c>
      <c r="C209" s="18"/>
      <c r="D209" s="18"/>
      <c r="E209" s="18"/>
    </row>
    <row r="210" spans="2:5">
      <c r="B210" s="195"/>
      <c r="C210" s="18"/>
      <c r="D210" s="18"/>
      <c r="E210" s="18"/>
    </row>
    <row r="211" spans="2:5">
      <c r="B211" s="195"/>
      <c r="C211" s="18"/>
      <c r="D211" s="18"/>
      <c r="E211" s="18"/>
    </row>
    <row r="212" spans="2:5" ht="15" customHeight="1">
      <c r="B212" s="195"/>
      <c r="C212" s="18"/>
      <c r="D212" s="18"/>
      <c r="E212" s="18"/>
    </row>
    <row r="213" spans="2:5">
      <c r="B213" s="195"/>
      <c r="C213" s="18"/>
      <c r="D213" s="18"/>
      <c r="E213" s="18"/>
    </row>
    <row r="214" spans="2:5">
      <c r="B214" s="197"/>
      <c r="C214" s="18"/>
      <c r="D214" s="18"/>
      <c r="E214" s="18"/>
    </row>
    <row r="215" spans="2:5" ht="18.75" customHeight="1">
      <c r="B215" s="194" t="s">
        <v>14</v>
      </c>
      <c r="C215" s="18"/>
      <c r="D215" s="18"/>
      <c r="E215" s="18"/>
    </row>
    <row r="216" spans="2:5">
      <c r="B216" s="195"/>
      <c r="C216" s="18"/>
      <c r="D216" s="18"/>
      <c r="E216" s="18"/>
    </row>
    <row r="217" spans="2:5">
      <c r="B217" s="195"/>
      <c r="C217" s="18"/>
      <c r="D217" s="18"/>
      <c r="E217" s="18"/>
    </row>
    <row r="218" spans="2:5">
      <c r="B218" s="195"/>
      <c r="C218" s="18"/>
      <c r="D218" s="18"/>
      <c r="E218" s="18"/>
    </row>
    <row r="219" spans="2:5">
      <c r="B219" s="195"/>
      <c r="C219" s="18"/>
      <c r="D219" s="18"/>
      <c r="E219" s="18"/>
    </row>
    <row r="220" spans="2:5" ht="15" customHeight="1">
      <c r="B220" s="195"/>
      <c r="C220" s="18"/>
      <c r="D220" s="18"/>
      <c r="E220" s="18"/>
    </row>
    <row r="221" spans="2:5">
      <c r="B221" s="195"/>
      <c r="C221" s="18"/>
      <c r="D221" s="18"/>
      <c r="E221" s="18"/>
    </row>
    <row r="222" spans="2:5">
      <c r="B222" s="195"/>
      <c r="C222" s="18"/>
      <c r="D222" s="18"/>
      <c r="E222" s="18"/>
    </row>
    <row r="223" spans="2:5">
      <c r="B223" s="195"/>
      <c r="C223" s="18"/>
      <c r="D223" s="18"/>
      <c r="E223" s="18"/>
    </row>
    <row r="224" spans="2:5">
      <c r="B224" s="197"/>
      <c r="C224" s="18"/>
      <c r="D224" s="18"/>
      <c r="E224" s="18"/>
    </row>
    <row r="226" spans="2:5">
      <c r="B226" s="20" t="s">
        <v>29</v>
      </c>
      <c r="C226" s="19" t="s">
        <v>4</v>
      </c>
      <c r="D226" s="19" t="s">
        <v>5</v>
      </c>
      <c r="E226" s="19" t="s">
        <v>6</v>
      </c>
    </row>
    <row r="227" spans="2:5">
      <c r="B227" s="194" t="s">
        <v>30</v>
      </c>
      <c r="C227" s="18"/>
      <c r="D227" s="18"/>
      <c r="E227" s="18"/>
    </row>
    <row r="228" spans="2:5" ht="15" customHeight="1">
      <c r="B228" s="195"/>
      <c r="C228" s="18"/>
      <c r="D228" s="18"/>
      <c r="E228" s="18"/>
    </row>
    <row r="229" spans="2:5">
      <c r="B229" s="195"/>
      <c r="C229" s="18"/>
      <c r="D229" s="18"/>
      <c r="E229" s="18"/>
    </row>
    <row r="230" spans="2:5" ht="15" customHeight="1">
      <c r="B230" s="195"/>
      <c r="C230" s="18"/>
      <c r="D230" s="18"/>
      <c r="E230" s="18"/>
    </row>
    <row r="231" spans="2:5" ht="15" customHeight="1">
      <c r="B231" s="195"/>
      <c r="C231" s="18"/>
      <c r="D231" s="18"/>
      <c r="E231" s="18"/>
    </row>
    <row r="232" spans="2:5">
      <c r="B232" s="197"/>
      <c r="C232" s="18"/>
      <c r="D232" s="18"/>
      <c r="E232" s="18"/>
    </row>
    <row r="233" spans="2:5" ht="16.5" customHeight="1">
      <c r="B233" s="194" t="s">
        <v>14</v>
      </c>
      <c r="C233" s="18"/>
      <c r="D233" s="18"/>
      <c r="E233" s="18"/>
    </row>
    <row r="234" spans="2:5">
      <c r="B234" s="195"/>
      <c r="C234" s="18"/>
      <c r="D234" s="18"/>
      <c r="E234" s="18"/>
    </row>
    <row r="235" spans="2:5">
      <c r="B235" s="195"/>
      <c r="C235" s="18"/>
      <c r="D235" s="18"/>
      <c r="E235" s="18"/>
    </row>
    <row r="236" spans="2:5" ht="15" customHeight="1">
      <c r="B236" s="195"/>
      <c r="C236" s="18"/>
      <c r="D236" s="18"/>
      <c r="E236" s="18"/>
    </row>
    <row r="237" spans="2:5">
      <c r="B237" s="195"/>
      <c r="C237" s="18"/>
      <c r="D237" s="18"/>
      <c r="E237" s="18"/>
    </row>
    <row r="238" spans="2:5">
      <c r="B238" s="195"/>
      <c r="C238" s="18"/>
      <c r="D238" s="18"/>
      <c r="E238" s="18"/>
    </row>
    <row r="239" spans="2:5">
      <c r="B239" s="195"/>
      <c r="C239" s="18"/>
      <c r="D239" s="18"/>
      <c r="E239" s="18"/>
    </row>
    <row r="240" spans="2:5">
      <c r="B240" s="197"/>
      <c r="C240" s="18"/>
      <c r="D240" s="18"/>
      <c r="E240" s="18"/>
    </row>
    <row r="243" spans="2:5" ht="30">
      <c r="B243" s="85" t="s">
        <v>31</v>
      </c>
      <c r="C243" s="88" t="s">
        <v>62</v>
      </c>
    </row>
    <row r="244" spans="2:5" ht="126">
      <c r="B244" s="85" t="s">
        <v>63</v>
      </c>
      <c r="C244" s="87"/>
    </row>
    <row r="248" spans="2:5" ht="45">
      <c r="B248" s="20" t="s">
        <v>34</v>
      </c>
      <c r="C248" s="19" t="s">
        <v>64</v>
      </c>
      <c r="D248" s="19" t="s">
        <v>65</v>
      </c>
      <c r="E248" s="19" t="s">
        <v>66</v>
      </c>
    </row>
    <row r="249" spans="2:5" ht="17.25" customHeight="1">
      <c r="B249" s="194" t="s">
        <v>67</v>
      </c>
      <c r="C249" s="18"/>
      <c r="D249" s="18"/>
      <c r="E249" s="18"/>
    </row>
    <row r="250" spans="2:5" ht="15" customHeight="1">
      <c r="B250" s="195"/>
      <c r="C250" s="18"/>
      <c r="D250" s="18"/>
      <c r="E250" s="18"/>
    </row>
    <row r="251" spans="2:5" ht="15" customHeight="1">
      <c r="B251" s="195"/>
      <c r="C251" s="18"/>
      <c r="D251" s="18"/>
      <c r="E251" s="18"/>
    </row>
    <row r="252" spans="2:5">
      <c r="B252" s="195"/>
      <c r="C252" s="18"/>
      <c r="D252" s="18"/>
      <c r="E252" s="18"/>
    </row>
    <row r="253" spans="2:5" ht="15" customHeight="1">
      <c r="B253" s="195"/>
      <c r="C253" s="18"/>
      <c r="D253" s="18"/>
      <c r="E253" s="18"/>
    </row>
    <row r="254" spans="2:5">
      <c r="B254" s="197"/>
      <c r="C254" s="18"/>
      <c r="D254" s="18"/>
      <c r="E254" s="18"/>
    </row>
    <row r="255" spans="2:5">
      <c r="B255" s="194" t="s">
        <v>68</v>
      </c>
      <c r="C255" s="18"/>
      <c r="D255" s="18"/>
      <c r="E255" s="18"/>
    </row>
    <row r="256" spans="2:5">
      <c r="B256" s="195"/>
      <c r="C256" s="18"/>
      <c r="D256" s="18"/>
      <c r="E256" s="18"/>
    </row>
    <row r="257" spans="2:5">
      <c r="B257" s="195"/>
      <c r="C257" s="18"/>
      <c r="D257" s="18"/>
      <c r="E257" s="18"/>
    </row>
    <row r="258" spans="2:5">
      <c r="B258" s="195"/>
      <c r="C258" s="18"/>
      <c r="D258" s="18"/>
      <c r="E258" s="18"/>
    </row>
    <row r="259" spans="2:5" ht="15" customHeight="1">
      <c r="B259" s="195"/>
      <c r="C259" s="18"/>
      <c r="D259" s="18"/>
      <c r="E259" s="18"/>
    </row>
    <row r="260" spans="2:5">
      <c r="B260" s="195"/>
      <c r="C260" s="18"/>
      <c r="D260" s="18"/>
      <c r="E260" s="18"/>
    </row>
    <row r="261" spans="2:5">
      <c r="B261" s="195"/>
      <c r="C261" s="18"/>
      <c r="D261" s="18"/>
      <c r="E261" s="18"/>
    </row>
    <row r="262" spans="2:5">
      <c r="B262" s="197"/>
      <c r="C262" s="18"/>
      <c r="D262" s="18"/>
      <c r="E262" s="18"/>
    </row>
    <row r="265" spans="2:5" ht="30">
      <c r="B265" s="20" t="s">
        <v>69</v>
      </c>
      <c r="C265" s="19" t="s">
        <v>4</v>
      </c>
      <c r="D265" s="19" t="s">
        <v>5</v>
      </c>
      <c r="E265" s="19" t="s">
        <v>6</v>
      </c>
    </row>
    <row r="266" spans="2:5" ht="15" customHeight="1">
      <c r="B266" s="194" t="s">
        <v>48</v>
      </c>
      <c r="C266" s="18"/>
      <c r="D266" s="18"/>
      <c r="E266" s="18"/>
    </row>
    <row r="267" spans="2:5" ht="15" customHeight="1">
      <c r="B267" s="195"/>
      <c r="C267" s="18"/>
      <c r="D267" s="18"/>
      <c r="E267" s="18"/>
    </row>
    <row r="268" spans="2:5">
      <c r="B268" s="195"/>
      <c r="C268" s="18"/>
      <c r="D268" s="18"/>
      <c r="E268" s="18"/>
    </row>
    <row r="269" spans="2:5">
      <c r="B269" s="195"/>
      <c r="C269" s="18"/>
      <c r="D269" s="18"/>
      <c r="E269" s="18"/>
    </row>
    <row r="270" spans="2:5">
      <c r="B270" s="195"/>
      <c r="C270" s="18"/>
      <c r="D270" s="18"/>
      <c r="E270" s="18"/>
    </row>
    <row r="271" spans="2:5">
      <c r="B271" s="197"/>
      <c r="C271" s="18"/>
      <c r="D271" s="18"/>
      <c r="E271" s="18"/>
    </row>
    <row r="272" spans="2:5" ht="12.75" customHeight="1">
      <c r="B272" s="194" t="s">
        <v>47</v>
      </c>
      <c r="C272" s="18"/>
      <c r="D272" s="18"/>
      <c r="E272" s="18"/>
    </row>
    <row r="273" spans="2:5">
      <c r="B273" s="195"/>
      <c r="C273" s="18"/>
      <c r="D273" s="18"/>
      <c r="E273" s="18"/>
    </row>
    <row r="274" spans="2:5">
      <c r="B274" s="195"/>
      <c r="C274" s="18"/>
      <c r="D274" s="18"/>
      <c r="E274" s="18"/>
    </row>
    <row r="275" spans="2:5">
      <c r="B275" s="195"/>
      <c r="C275" s="18"/>
      <c r="D275" s="18"/>
      <c r="E275" s="18"/>
    </row>
    <row r="276" spans="2:5">
      <c r="B276" s="195"/>
      <c r="C276" s="18"/>
      <c r="D276" s="18"/>
      <c r="E276" s="18"/>
    </row>
    <row r="277" spans="2:5" ht="15" customHeight="1">
      <c r="B277" s="195"/>
      <c r="C277" s="18"/>
      <c r="D277" s="18"/>
      <c r="E277" s="18"/>
    </row>
    <row r="278" spans="2:5">
      <c r="B278" s="195"/>
      <c r="C278" s="18"/>
      <c r="D278" s="18"/>
      <c r="E278" s="18"/>
    </row>
    <row r="279" spans="2:5">
      <c r="B279" s="197"/>
      <c r="C279" s="18"/>
      <c r="D279" s="18"/>
      <c r="E279" s="18"/>
    </row>
    <row r="280" spans="2:5" ht="15" customHeight="1">
      <c r="B280" s="194" t="s">
        <v>49</v>
      </c>
      <c r="C280" s="18"/>
      <c r="D280" s="18"/>
      <c r="E280" s="18"/>
    </row>
    <row r="281" spans="2:5">
      <c r="B281" s="195"/>
      <c r="C281" s="18"/>
      <c r="D281" s="18"/>
      <c r="E281" s="18"/>
    </row>
    <row r="282" spans="2:5" ht="15" customHeight="1">
      <c r="B282" s="195"/>
      <c r="C282" s="18"/>
      <c r="D282" s="18"/>
      <c r="E282" s="18"/>
    </row>
    <row r="283" spans="2:5" ht="15" customHeight="1">
      <c r="B283" s="195"/>
      <c r="C283" s="18"/>
      <c r="D283" s="18"/>
      <c r="E283" s="18"/>
    </row>
    <row r="284" spans="2:5" ht="15" customHeight="1">
      <c r="B284" s="197"/>
      <c r="C284" s="18"/>
      <c r="D284" s="18"/>
      <c r="E284" s="18"/>
    </row>
    <row r="285" spans="2:5" ht="15" customHeight="1">
      <c r="B285" s="194" t="s">
        <v>50</v>
      </c>
      <c r="C285" s="18"/>
      <c r="D285" s="18"/>
      <c r="E285" s="18"/>
    </row>
    <row r="286" spans="2:5" ht="15" customHeight="1">
      <c r="B286" s="195"/>
      <c r="C286" s="18"/>
      <c r="D286" s="18"/>
      <c r="E286" s="18"/>
    </row>
    <row r="287" spans="2:5" ht="15" customHeight="1">
      <c r="B287" s="195"/>
      <c r="C287" s="18"/>
      <c r="D287" s="18"/>
      <c r="E287" s="18"/>
    </row>
    <row r="288" spans="2:5" ht="15" customHeight="1">
      <c r="B288" s="195"/>
      <c r="C288" s="18"/>
      <c r="D288" s="18"/>
      <c r="E288" s="18"/>
    </row>
    <row r="289" spans="2:5" ht="15" customHeight="1">
      <c r="B289" s="197"/>
      <c r="C289" s="18"/>
      <c r="D289" s="18"/>
      <c r="E289" s="18"/>
    </row>
    <row r="290" spans="2:5" ht="15" customHeight="1">
      <c r="B290" s="194" t="s">
        <v>51</v>
      </c>
      <c r="C290" s="97"/>
      <c r="D290" s="18"/>
      <c r="E290" s="18"/>
    </row>
    <row r="291" spans="2:5" ht="15" customHeight="1">
      <c r="B291" s="195"/>
      <c r="C291" s="97"/>
      <c r="D291" s="18"/>
      <c r="E291" s="18"/>
    </row>
    <row r="292" spans="2:5" ht="15" customHeight="1">
      <c r="B292" s="195"/>
      <c r="C292" s="97"/>
      <c r="D292" s="18"/>
      <c r="E292" s="18"/>
    </row>
    <row r="293" spans="2:5" ht="15" customHeight="1">
      <c r="B293" s="195"/>
      <c r="C293" s="97"/>
      <c r="D293" s="18"/>
      <c r="E293" s="18"/>
    </row>
    <row r="294" spans="2:5" ht="15" customHeight="1">
      <c r="B294" s="196"/>
      <c r="C294" s="97"/>
      <c r="D294" s="18"/>
      <c r="E294" s="18"/>
    </row>
    <row r="295" spans="2:5" ht="15" customHeight="1">
      <c r="B295" s="194" t="s">
        <v>52</v>
      </c>
      <c r="C295" s="97"/>
      <c r="D295" s="18"/>
      <c r="E295" s="18"/>
    </row>
    <row r="296" spans="2:5" ht="15" customHeight="1">
      <c r="B296" s="195"/>
      <c r="C296" s="97"/>
      <c r="D296" s="18"/>
      <c r="E296" s="18"/>
    </row>
    <row r="297" spans="2:5" ht="15" customHeight="1">
      <c r="B297" s="195"/>
      <c r="C297" s="97"/>
      <c r="D297" s="18"/>
      <c r="E297" s="18"/>
    </row>
    <row r="298" spans="2:5" ht="15" customHeight="1">
      <c r="B298" s="195"/>
      <c r="C298" s="97"/>
      <c r="D298" s="18"/>
      <c r="E298" s="18"/>
    </row>
    <row r="299" spans="2:5" ht="15" customHeight="1">
      <c r="B299" s="196"/>
      <c r="C299" s="97"/>
      <c r="D299" s="18"/>
      <c r="E299" s="18"/>
    </row>
    <row r="301" spans="2:5" ht="15" customHeight="1">
      <c r="B301" s="181" t="s">
        <v>70</v>
      </c>
    </row>
    <row r="302" spans="2:5" ht="15" customHeight="1">
      <c r="B302" s="198"/>
      <c r="C302" s="19" t="s">
        <v>4</v>
      </c>
      <c r="D302" s="19" t="s">
        <v>5</v>
      </c>
      <c r="E302" s="19" t="s">
        <v>6</v>
      </c>
    </row>
    <row r="303" spans="2:5" ht="31.5" customHeight="1">
      <c r="B303" s="172" t="s">
        <v>48</v>
      </c>
      <c r="C303" s="97"/>
      <c r="D303" s="18"/>
      <c r="E303" s="18"/>
    </row>
    <row r="304" spans="2:5" ht="15" customHeight="1">
      <c r="B304" s="172"/>
      <c r="C304" s="97"/>
      <c r="D304" s="18"/>
      <c r="E304" s="18"/>
    </row>
    <row r="305" spans="2:5" ht="15" customHeight="1">
      <c r="B305" s="172"/>
      <c r="C305" s="97"/>
      <c r="D305" s="18"/>
      <c r="E305" s="18"/>
    </row>
    <row r="306" spans="2:5" ht="15" customHeight="1">
      <c r="B306" s="172"/>
      <c r="C306" s="97"/>
      <c r="D306" s="18"/>
      <c r="E306" s="18"/>
    </row>
  </sheetData>
  <protectedRanges>
    <protectedRange algorithmName="SHA-512" hashValue="BfyO6DL8zPcYH4ppdk8lJuUeWk2QCI0srOfJ9sasdYHfCx/qIV//8vTLPKYVTyAGfzrwFWkFGBPD8/dBPbSwtg==" saltValue="G4wsGjW6nN+m6zeL11revQ==" spinCount="100000" sqref="B243:B244" name="Plage1"/>
    <protectedRange algorithmName="SHA-512" hashValue="BfyO6DL8zPcYH4ppdk8lJuUeWk2QCI0srOfJ9sasdYHfCx/qIV//8vTLPKYVTyAGfzrwFWkFGBPD8/dBPbSwtg==" saltValue="G4wsGjW6nN+m6zeL11revQ==" spinCount="100000" sqref="D2:I3 A2" name="Plage1_1"/>
    <protectedRange algorithmName="SHA-512" hashValue="BfyO6DL8zPcYH4ppdk8lJuUeWk2QCI0srOfJ9sasdYHfCx/qIV//8vTLPKYVTyAGfzrwFWkFGBPD8/dBPbSwtg==" saltValue="G4wsGjW6nN+m6zeL11revQ==" spinCount="100000" sqref="B302:B303" name="Plage1_2"/>
  </protectedRanges>
  <mergeCells count="33">
    <mergeCell ref="B123:B139"/>
    <mergeCell ref="B140:B149"/>
    <mergeCell ref="B110:B119"/>
    <mergeCell ref="B8:B24"/>
    <mergeCell ref="B25:B34"/>
    <mergeCell ref="B35:B44"/>
    <mergeCell ref="B45:B54"/>
    <mergeCell ref="B55:B60"/>
    <mergeCell ref="B63:B79"/>
    <mergeCell ref="B80:B89"/>
    <mergeCell ref="B90:B99"/>
    <mergeCell ref="B100:B109"/>
    <mergeCell ref="B189:B198"/>
    <mergeCell ref="B201:B208"/>
    <mergeCell ref="B295:B299"/>
    <mergeCell ref="B301:B302"/>
    <mergeCell ref="B303:B306"/>
    <mergeCell ref="A3:E5"/>
    <mergeCell ref="A2:E2"/>
    <mergeCell ref="B290:B294"/>
    <mergeCell ref="B249:B254"/>
    <mergeCell ref="B255:B262"/>
    <mergeCell ref="B266:B271"/>
    <mergeCell ref="B272:B279"/>
    <mergeCell ref="B280:B284"/>
    <mergeCell ref="B209:B214"/>
    <mergeCell ref="B215:B224"/>
    <mergeCell ref="B227:B232"/>
    <mergeCell ref="B233:B240"/>
    <mergeCell ref="B285:B289"/>
    <mergeCell ref="B150:B159"/>
    <mergeCell ref="B162:B178"/>
    <mergeCell ref="B179:B188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H138"/>
  <sheetViews>
    <sheetView workbookViewId="0">
      <selection activeCell="F4" sqref="F4"/>
    </sheetView>
  </sheetViews>
  <sheetFormatPr baseColWidth="10" defaultColWidth="11.42578125" defaultRowHeight="15"/>
  <cols>
    <col min="1" max="1" width="75.140625" customWidth="1"/>
    <col min="2" max="2" width="25" customWidth="1"/>
    <col min="4" max="4" width="19.85546875" customWidth="1"/>
  </cols>
  <sheetData>
    <row r="1" spans="1:8" ht="120" customHeight="1">
      <c r="A1" s="199" t="s">
        <v>0</v>
      </c>
      <c r="B1" s="200"/>
      <c r="C1" s="200"/>
      <c r="D1" s="201"/>
      <c r="E1" s="1"/>
      <c r="F1" s="1"/>
      <c r="G1" s="1"/>
      <c r="H1" s="1"/>
    </row>
    <row r="2" spans="1:8" ht="99.75" customHeight="1" thickBot="1">
      <c r="A2" s="202" t="s">
        <v>71</v>
      </c>
      <c r="B2" s="203"/>
      <c r="C2" s="203"/>
      <c r="D2" s="204"/>
    </row>
    <row r="3" spans="1:8" ht="15.75" thickBot="1"/>
    <row r="4" spans="1:8">
      <c r="A4" s="102" t="s">
        <v>72</v>
      </c>
      <c r="B4" s="103"/>
      <c r="C4" s="104"/>
      <c r="D4" s="105"/>
      <c r="F4" s="3"/>
    </row>
    <row r="5" spans="1:8" ht="15.75" thickBot="1">
      <c r="A5" s="106"/>
      <c r="B5" t="s">
        <v>73</v>
      </c>
      <c r="C5" s="91" t="s">
        <v>74</v>
      </c>
      <c r="D5" s="107" t="s">
        <v>75</v>
      </c>
    </row>
    <row r="6" spans="1:8" ht="15.75" thickBot="1">
      <c r="A6" s="45" t="s">
        <v>76</v>
      </c>
      <c r="B6" s="45"/>
      <c r="C6" s="92"/>
      <c r="D6" s="123"/>
    </row>
    <row r="7" spans="1:8">
      <c r="A7" s="109" t="s">
        <v>77</v>
      </c>
      <c r="C7" s="91"/>
      <c r="D7" s="107"/>
    </row>
    <row r="8" spans="1:8">
      <c r="A8" s="109" t="s">
        <v>78</v>
      </c>
      <c r="C8" s="91"/>
      <c r="D8" s="107"/>
    </row>
    <row r="9" spans="1:8">
      <c r="A9" s="110" t="s">
        <v>79</v>
      </c>
      <c r="C9" s="91"/>
      <c r="D9" s="107"/>
    </row>
    <row r="10" spans="1:8">
      <c r="A10" s="111" t="s">
        <v>80</v>
      </c>
      <c r="C10" s="91"/>
      <c r="D10" s="107"/>
    </row>
    <row r="11" spans="1:8">
      <c r="A11" s="111" t="s">
        <v>80</v>
      </c>
      <c r="C11" s="91"/>
      <c r="D11" s="107"/>
    </row>
    <row r="12" spans="1:8">
      <c r="A12" s="111" t="s">
        <v>80</v>
      </c>
      <c r="C12" s="91"/>
      <c r="D12" s="107"/>
    </row>
    <row r="13" spans="1:8">
      <c r="A13" s="111" t="s">
        <v>80</v>
      </c>
      <c r="C13" s="91"/>
      <c r="D13" s="107"/>
    </row>
    <row r="14" spans="1:8">
      <c r="A14" s="111" t="s">
        <v>80</v>
      </c>
      <c r="C14" s="91"/>
      <c r="D14" s="107"/>
    </row>
    <row r="15" spans="1:8">
      <c r="A15" s="112" t="s">
        <v>81</v>
      </c>
      <c r="C15" s="91"/>
      <c r="D15" s="107"/>
    </row>
    <row r="16" spans="1:8">
      <c r="A16" s="124" t="s">
        <v>82</v>
      </c>
      <c r="B16" s="46"/>
      <c r="C16" s="93"/>
      <c r="D16" s="125"/>
    </row>
    <row r="17" spans="1:4">
      <c r="A17" s="114" t="s">
        <v>83</v>
      </c>
      <c r="C17" s="91"/>
      <c r="D17" s="107"/>
    </row>
    <row r="18" spans="1:4">
      <c r="A18" s="114" t="s">
        <v>84</v>
      </c>
      <c r="C18" s="91"/>
      <c r="D18" s="107"/>
    </row>
    <row r="19" spans="1:4">
      <c r="A19" s="114" t="s">
        <v>85</v>
      </c>
      <c r="C19" s="91"/>
      <c r="D19" s="107"/>
    </row>
    <row r="20" spans="1:4">
      <c r="A20" s="115" t="s">
        <v>86</v>
      </c>
      <c r="C20" s="91"/>
      <c r="D20" s="107"/>
    </row>
    <row r="21" spans="1:4">
      <c r="A21" s="114" t="s">
        <v>87</v>
      </c>
      <c r="C21" s="91"/>
      <c r="D21" s="107"/>
    </row>
    <row r="22" spans="1:4">
      <c r="A22" s="114" t="s">
        <v>88</v>
      </c>
      <c r="C22" s="91"/>
      <c r="D22" s="107"/>
    </row>
    <row r="23" spans="1:4">
      <c r="A23" s="114" t="s">
        <v>89</v>
      </c>
      <c r="C23" s="91"/>
      <c r="D23" s="107"/>
    </row>
    <row r="24" spans="1:4">
      <c r="A24" s="114" t="s">
        <v>90</v>
      </c>
      <c r="C24" s="91"/>
      <c r="D24" s="107"/>
    </row>
    <row r="25" spans="1:4">
      <c r="A25" s="115" t="s">
        <v>91</v>
      </c>
      <c r="C25" s="91"/>
      <c r="D25" s="107"/>
    </row>
    <row r="26" spans="1:4">
      <c r="A26" s="114" t="s">
        <v>92</v>
      </c>
      <c r="C26" s="91"/>
      <c r="D26" s="107"/>
    </row>
    <row r="27" spans="1:4">
      <c r="A27" s="114" t="s">
        <v>93</v>
      </c>
      <c r="C27" s="91"/>
      <c r="D27" s="107"/>
    </row>
    <row r="28" spans="1:4">
      <c r="A28" s="114" t="s">
        <v>94</v>
      </c>
      <c r="C28" s="91"/>
      <c r="D28" s="107"/>
    </row>
    <row r="29" spans="1:4">
      <c r="A29" s="114" t="s">
        <v>95</v>
      </c>
      <c r="C29" s="91"/>
      <c r="D29" s="107"/>
    </row>
    <row r="30" spans="1:4">
      <c r="A30" s="115" t="s">
        <v>96</v>
      </c>
      <c r="C30" s="91"/>
      <c r="D30" s="107"/>
    </row>
    <row r="31" spans="1:4">
      <c r="A31" s="115" t="s">
        <v>97</v>
      </c>
      <c r="C31" s="91"/>
      <c r="D31" s="107"/>
    </row>
    <row r="32" spans="1:4">
      <c r="A32" s="114" t="s">
        <v>98</v>
      </c>
      <c r="C32" s="91"/>
      <c r="D32" s="107"/>
    </row>
    <row r="33" spans="1:4">
      <c r="A33" s="114" t="s">
        <v>99</v>
      </c>
      <c r="C33" s="91"/>
      <c r="D33" s="107"/>
    </row>
    <row r="34" spans="1:4">
      <c r="A34" s="116" t="s">
        <v>100</v>
      </c>
      <c r="C34" s="91"/>
      <c r="D34" s="107"/>
    </row>
    <row r="35" spans="1:4">
      <c r="A35" s="116" t="s">
        <v>100</v>
      </c>
      <c r="C35" s="91"/>
      <c r="D35" s="107"/>
    </row>
    <row r="36" spans="1:4">
      <c r="A36" s="116" t="s">
        <v>100</v>
      </c>
      <c r="C36" s="91"/>
      <c r="D36" s="107"/>
    </row>
    <row r="37" spans="1:4">
      <c r="A37" s="116" t="s">
        <v>100</v>
      </c>
      <c r="C37" s="91"/>
      <c r="D37" s="107"/>
    </row>
    <row r="38" spans="1:4">
      <c r="A38" s="116" t="s">
        <v>100</v>
      </c>
      <c r="C38" s="91"/>
      <c r="D38" s="107"/>
    </row>
    <row r="39" spans="1:4">
      <c r="A39" s="116" t="s">
        <v>100</v>
      </c>
      <c r="C39" s="91"/>
      <c r="D39" s="107"/>
    </row>
    <row r="40" spans="1:4">
      <c r="A40" s="116" t="s">
        <v>100</v>
      </c>
      <c r="C40" s="91"/>
      <c r="D40" s="107"/>
    </row>
    <row r="41" spans="1:4">
      <c r="A41" s="116" t="s">
        <v>100</v>
      </c>
      <c r="C41" s="91"/>
      <c r="D41" s="107"/>
    </row>
    <row r="42" spans="1:4" ht="15.75" thickBot="1">
      <c r="A42" s="117" t="s">
        <v>101</v>
      </c>
      <c r="C42" s="91"/>
      <c r="D42" s="107"/>
    </row>
    <row r="43" spans="1:4" ht="15.75" thickBot="1">
      <c r="A43" s="26" t="s">
        <v>102</v>
      </c>
      <c r="B43" s="26"/>
      <c r="C43" s="94"/>
      <c r="D43" s="120"/>
    </row>
    <row r="44" spans="1:4">
      <c r="A44" s="126" t="s">
        <v>103</v>
      </c>
      <c r="B44" s="127"/>
      <c r="C44" s="95"/>
      <c r="D44" s="125"/>
    </row>
    <row r="45" spans="1:4" ht="15.75" thickBot="1">
      <c r="A45" s="109" t="s">
        <v>104</v>
      </c>
      <c r="C45" s="91"/>
      <c r="D45" s="107"/>
    </row>
    <row r="46" spans="1:4" ht="15.75" thickBot="1">
      <c r="A46" s="26" t="s">
        <v>105</v>
      </c>
      <c r="B46" s="26"/>
      <c r="C46" s="94"/>
      <c r="D46" s="120"/>
    </row>
    <row r="47" spans="1:4" ht="15.75" thickBot="1">
      <c r="A47" s="121" t="s">
        <v>106</v>
      </c>
      <c r="B47" s="121"/>
      <c r="C47" s="122"/>
      <c r="D47" s="121"/>
    </row>
    <row r="49" spans="1:4" ht="15.75" thickBot="1"/>
    <row r="50" spans="1:4">
      <c r="A50" s="102" t="s">
        <v>107</v>
      </c>
      <c r="B50" s="103"/>
      <c r="C50" s="104"/>
      <c r="D50" s="105"/>
    </row>
    <row r="51" spans="1:4" ht="15.75" thickBot="1">
      <c r="A51" s="106"/>
      <c r="B51" t="s">
        <v>73</v>
      </c>
      <c r="C51" s="91" t="s">
        <v>74</v>
      </c>
      <c r="D51" s="107" t="s">
        <v>75</v>
      </c>
    </row>
    <row r="52" spans="1:4" ht="15.75" thickBot="1">
      <c r="A52" s="45" t="s">
        <v>76</v>
      </c>
      <c r="B52" s="45"/>
      <c r="C52" s="92"/>
      <c r="D52" s="125"/>
    </row>
    <row r="53" spans="1:4">
      <c r="A53" s="109" t="s">
        <v>77</v>
      </c>
      <c r="C53" s="91"/>
      <c r="D53" s="107"/>
    </row>
    <row r="54" spans="1:4">
      <c r="A54" s="109" t="s">
        <v>78</v>
      </c>
      <c r="C54" s="91"/>
      <c r="D54" s="107"/>
    </row>
    <row r="55" spans="1:4">
      <c r="A55" s="110" t="s">
        <v>79</v>
      </c>
      <c r="C55" s="91"/>
      <c r="D55" s="107"/>
    </row>
    <row r="56" spans="1:4">
      <c r="A56" s="111" t="s">
        <v>80</v>
      </c>
      <c r="C56" s="91"/>
      <c r="D56" s="107"/>
    </row>
    <row r="57" spans="1:4">
      <c r="A57" s="111" t="s">
        <v>80</v>
      </c>
      <c r="C57" s="91"/>
      <c r="D57" s="107"/>
    </row>
    <row r="58" spans="1:4">
      <c r="A58" s="111" t="s">
        <v>80</v>
      </c>
      <c r="C58" s="91"/>
      <c r="D58" s="107"/>
    </row>
    <row r="59" spans="1:4">
      <c r="A59" s="111" t="s">
        <v>80</v>
      </c>
      <c r="C59" s="91"/>
      <c r="D59" s="107"/>
    </row>
    <row r="60" spans="1:4">
      <c r="A60" s="111" t="s">
        <v>80</v>
      </c>
      <c r="C60" s="91"/>
      <c r="D60" s="107"/>
    </row>
    <row r="61" spans="1:4">
      <c r="A61" s="112" t="s">
        <v>81</v>
      </c>
      <c r="C61" s="91"/>
      <c r="D61" s="107"/>
    </row>
    <row r="62" spans="1:4">
      <c r="A62" s="124" t="s">
        <v>82</v>
      </c>
      <c r="B62" s="46"/>
      <c r="C62" s="93"/>
      <c r="D62" s="125"/>
    </row>
    <row r="63" spans="1:4">
      <c r="A63" s="114" t="s">
        <v>83</v>
      </c>
      <c r="C63" s="91"/>
      <c r="D63" s="107"/>
    </row>
    <row r="64" spans="1:4">
      <c r="A64" s="114" t="s">
        <v>84</v>
      </c>
      <c r="C64" s="91"/>
      <c r="D64" s="107"/>
    </row>
    <row r="65" spans="1:4">
      <c r="A65" s="114" t="s">
        <v>85</v>
      </c>
      <c r="C65" s="91"/>
      <c r="D65" s="107"/>
    </row>
    <row r="66" spans="1:4">
      <c r="A66" s="115" t="s">
        <v>86</v>
      </c>
      <c r="C66" s="91"/>
      <c r="D66" s="107"/>
    </row>
    <row r="67" spans="1:4">
      <c r="A67" s="114" t="s">
        <v>87</v>
      </c>
      <c r="C67" s="91"/>
      <c r="D67" s="107"/>
    </row>
    <row r="68" spans="1:4">
      <c r="A68" s="114" t="s">
        <v>88</v>
      </c>
      <c r="C68" s="91"/>
      <c r="D68" s="107"/>
    </row>
    <row r="69" spans="1:4">
      <c r="A69" s="114" t="s">
        <v>89</v>
      </c>
      <c r="C69" s="91"/>
      <c r="D69" s="107"/>
    </row>
    <row r="70" spans="1:4">
      <c r="A70" s="114" t="s">
        <v>90</v>
      </c>
      <c r="C70" s="91"/>
      <c r="D70" s="107"/>
    </row>
    <row r="71" spans="1:4">
      <c r="A71" s="115" t="s">
        <v>91</v>
      </c>
      <c r="C71" s="91"/>
      <c r="D71" s="107"/>
    </row>
    <row r="72" spans="1:4">
      <c r="A72" s="114" t="s">
        <v>92</v>
      </c>
      <c r="C72" s="91"/>
      <c r="D72" s="107"/>
    </row>
    <row r="73" spans="1:4">
      <c r="A73" s="114" t="s">
        <v>93</v>
      </c>
      <c r="C73" s="91"/>
      <c r="D73" s="107"/>
    </row>
    <row r="74" spans="1:4">
      <c r="A74" s="114" t="s">
        <v>94</v>
      </c>
      <c r="C74" s="91"/>
      <c r="D74" s="107"/>
    </row>
    <row r="75" spans="1:4">
      <c r="A75" s="114" t="s">
        <v>95</v>
      </c>
      <c r="C75" s="91"/>
      <c r="D75" s="107"/>
    </row>
    <row r="76" spans="1:4">
      <c r="A76" s="115" t="s">
        <v>96</v>
      </c>
      <c r="C76" s="91"/>
      <c r="D76" s="107"/>
    </row>
    <row r="77" spans="1:4">
      <c r="A77" s="115" t="s">
        <v>97</v>
      </c>
      <c r="C77" s="91"/>
      <c r="D77" s="107"/>
    </row>
    <row r="78" spans="1:4">
      <c r="A78" s="114" t="s">
        <v>98</v>
      </c>
      <c r="C78" s="91"/>
      <c r="D78" s="107"/>
    </row>
    <row r="79" spans="1:4">
      <c r="A79" s="114" t="s">
        <v>99</v>
      </c>
      <c r="C79" s="91"/>
      <c r="D79" s="107"/>
    </row>
    <row r="80" spans="1:4">
      <c r="A80" s="116" t="s">
        <v>100</v>
      </c>
      <c r="C80" s="91"/>
      <c r="D80" s="107"/>
    </row>
    <row r="81" spans="1:4">
      <c r="A81" s="116" t="s">
        <v>100</v>
      </c>
      <c r="C81" s="91"/>
      <c r="D81" s="107"/>
    </row>
    <row r="82" spans="1:4">
      <c r="A82" s="116" t="s">
        <v>100</v>
      </c>
      <c r="C82" s="91"/>
      <c r="D82" s="107"/>
    </row>
    <row r="83" spans="1:4">
      <c r="A83" s="116" t="s">
        <v>100</v>
      </c>
      <c r="C83" s="91"/>
      <c r="D83" s="107"/>
    </row>
    <row r="84" spans="1:4">
      <c r="A84" s="116" t="s">
        <v>100</v>
      </c>
      <c r="C84" s="91"/>
      <c r="D84" s="107"/>
    </row>
    <row r="85" spans="1:4">
      <c r="A85" s="116" t="s">
        <v>100</v>
      </c>
      <c r="C85" s="91"/>
      <c r="D85" s="107"/>
    </row>
    <row r="86" spans="1:4">
      <c r="A86" s="116" t="s">
        <v>100</v>
      </c>
      <c r="C86" s="91"/>
      <c r="D86" s="107"/>
    </row>
    <row r="87" spans="1:4">
      <c r="A87" s="116" t="s">
        <v>100</v>
      </c>
      <c r="C87" s="91"/>
      <c r="D87" s="107"/>
    </row>
    <row r="88" spans="1:4" ht="15.75" thickBot="1">
      <c r="A88" s="117" t="s">
        <v>101</v>
      </c>
      <c r="C88" s="91"/>
      <c r="D88" s="107"/>
    </row>
    <row r="89" spans="1:4" ht="15.75" thickBot="1">
      <c r="A89" s="26" t="s">
        <v>102</v>
      </c>
      <c r="B89" s="26"/>
      <c r="C89" s="94"/>
      <c r="D89" s="120"/>
    </row>
    <row r="90" spans="1:4">
      <c r="A90" s="126" t="s">
        <v>103</v>
      </c>
      <c r="B90" s="127"/>
      <c r="C90" s="95"/>
      <c r="D90" s="125"/>
    </row>
    <row r="91" spans="1:4" ht="15.75" thickBot="1">
      <c r="A91" s="109" t="s">
        <v>104</v>
      </c>
      <c r="C91" s="91"/>
      <c r="D91" s="107"/>
    </row>
    <row r="92" spans="1:4" ht="15.75" thickBot="1">
      <c r="A92" s="26" t="s">
        <v>105</v>
      </c>
      <c r="B92" s="26"/>
      <c r="C92" s="94"/>
      <c r="D92" s="120"/>
    </row>
    <row r="93" spans="1:4" ht="15.75" thickBot="1">
      <c r="A93" s="121" t="s">
        <v>106</v>
      </c>
      <c r="B93" s="121"/>
      <c r="C93" s="122"/>
      <c r="D93" s="122"/>
    </row>
    <row r="94" spans="1:4" ht="15.75" thickBot="1"/>
    <row r="95" spans="1:4">
      <c r="A95" s="102" t="s">
        <v>108</v>
      </c>
      <c r="B95" s="103"/>
      <c r="C95" s="104"/>
      <c r="D95" s="105"/>
    </row>
    <row r="96" spans="1:4" ht="15.75" thickBot="1">
      <c r="A96" s="106"/>
      <c r="B96" t="s">
        <v>73</v>
      </c>
      <c r="C96" s="91" t="s">
        <v>74</v>
      </c>
      <c r="D96" s="107" t="s">
        <v>75</v>
      </c>
    </row>
    <row r="97" spans="1:4" ht="15.75" thickBot="1">
      <c r="A97" s="45" t="s">
        <v>76</v>
      </c>
      <c r="B97" s="98"/>
      <c r="C97" s="98"/>
      <c r="D97" s="108"/>
    </row>
    <row r="98" spans="1:4">
      <c r="A98" s="109" t="s">
        <v>77</v>
      </c>
      <c r="C98" s="91"/>
      <c r="D98" s="107"/>
    </row>
    <row r="99" spans="1:4">
      <c r="A99" s="109" t="s">
        <v>78</v>
      </c>
      <c r="C99" s="91"/>
      <c r="D99" s="107"/>
    </row>
    <row r="100" spans="1:4">
      <c r="A100" s="110" t="s">
        <v>79</v>
      </c>
      <c r="C100" s="91"/>
      <c r="D100" s="107"/>
    </row>
    <row r="101" spans="1:4">
      <c r="A101" s="111" t="s">
        <v>80</v>
      </c>
      <c r="C101" s="91"/>
      <c r="D101" s="107"/>
    </row>
    <row r="102" spans="1:4">
      <c r="A102" s="111" t="s">
        <v>80</v>
      </c>
      <c r="C102" s="91"/>
      <c r="D102" s="107"/>
    </row>
    <row r="103" spans="1:4">
      <c r="A103" s="111" t="s">
        <v>80</v>
      </c>
      <c r="C103" s="91"/>
      <c r="D103" s="107"/>
    </row>
    <row r="104" spans="1:4">
      <c r="A104" s="111" t="s">
        <v>80</v>
      </c>
      <c r="C104" s="91"/>
      <c r="D104" s="107"/>
    </row>
    <row r="105" spans="1:4">
      <c r="A105" s="111" t="s">
        <v>80</v>
      </c>
      <c r="C105" s="91"/>
      <c r="D105" s="107"/>
    </row>
    <row r="106" spans="1:4">
      <c r="A106" s="112" t="s">
        <v>81</v>
      </c>
      <c r="C106" s="91"/>
      <c r="D106" s="107"/>
    </row>
    <row r="107" spans="1:4">
      <c r="A107" s="113" t="s">
        <v>82</v>
      </c>
      <c r="B107" s="98"/>
      <c r="C107" s="98"/>
      <c r="D107" s="108"/>
    </row>
    <row r="108" spans="1:4">
      <c r="A108" s="114" t="s">
        <v>83</v>
      </c>
      <c r="C108" s="91"/>
      <c r="D108" s="107"/>
    </row>
    <row r="109" spans="1:4">
      <c r="A109" s="114" t="s">
        <v>84</v>
      </c>
      <c r="C109" s="91"/>
      <c r="D109" s="107"/>
    </row>
    <row r="110" spans="1:4">
      <c r="A110" s="114" t="s">
        <v>85</v>
      </c>
      <c r="C110" s="91"/>
      <c r="D110" s="107"/>
    </row>
    <row r="111" spans="1:4">
      <c r="A111" s="115" t="s">
        <v>86</v>
      </c>
      <c r="C111" s="91"/>
      <c r="D111" s="107"/>
    </row>
    <row r="112" spans="1:4">
      <c r="A112" s="114" t="s">
        <v>87</v>
      </c>
      <c r="C112" s="91"/>
      <c r="D112" s="107"/>
    </row>
    <row r="113" spans="1:4">
      <c r="A113" s="114" t="s">
        <v>88</v>
      </c>
      <c r="C113" s="91"/>
      <c r="D113" s="107"/>
    </row>
    <row r="114" spans="1:4">
      <c r="A114" s="114" t="s">
        <v>89</v>
      </c>
      <c r="C114" s="91"/>
      <c r="D114" s="107"/>
    </row>
    <row r="115" spans="1:4">
      <c r="A115" s="114" t="s">
        <v>90</v>
      </c>
      <c r="C115" s="91"/>
      <c r="D115" s="107"/>
    </row>
    <row r="116" spans="1:4">
      <c r="A116" s="115" t="s">
        <v>91</v>
      </c>
      <c r="C116" s="91"/>
      <c r="D116" s="107"/>
    </row>
    <row r="117" spans="1:4">
      <c r="A117" s="114" t="s">
        <v>92</v>
      </c>
      <c r="C117" s="91"/>
      <c r="D117" s="107"/>
    </row>
    <row r="118" spans="1:4">
      <c r="A118" s="114" t="s">
        <v>93</v>
      </c>
      <c r="C118" s="91"/>
      <c r="D118" s="107"/>
    </row>
    <row r="119" spans="1:4">
      <c r="A119" s="114" t="s">
        <v>94</v>
      </c>
      <c r="C119" s="91"/>
      <c r="D119" s="107"/>
    </row>
    <row r="120" spans="1:4">
      <c r="A120" s="114" t="s">
        <v>95</v>
      </c>
      <c r="C120" s="91"/>
      <c r="D120" s="107"/>
    </row>
    <row r="121" spans="1:4">
      <c r="A121" s="115" t="s">
        <v>96</v>
      </c>
      <c r="C121" s="91"/>
      <c r="D121" s="107"/>
    </row>
    <row r="122" spans="1:4">
      <c r="A122" s="115" t="s">
        <v>97</v>
      </c>
      <c r="C122" s="91"/>
      <c r="D122" s="107"/>
    </row>
    <row r="123" spans="1:4">
      <c r="A123" s="114" t="s">
        <v>98</v>
      </c>
      <c r="C123" s="91"/>
      <c r="D123" s="107"/>
    </row>
    <row r="124" spans="1:4">
      <c r="A124" s="114" t="s">
        <v>99</v>
      </c>
      <c r="C124" s="91"/>
      <c r="D124" s="107"/>
    </row>
    <row r="125" spans="1:4">
      <c r="A125" s="116" t="s">
        <v>100</v>
      </c>
      <c r="C125" s="91"/>
      <c r="D125" s="107"/>
    </row>
    <row r="126" spans="1:4">
      <c r="A126" s="116" t="s">
        <v>100</v>
      </c>
      <c r="C126" s="91"/>
      <c r="D126" s="107"/>
    </row>
    <row r="127" spans="1:4">
      <c r="A127" s="116" t="s">
        <v>100</v>
      </c>
      <c r="C127" s="91"/>
      <c r="D127" s="107"/>
    </row>
    <row r="128" spans="1:4">
      <c r="A128" s="116" t="s">
        <v>100</v>
      </c>
      <c r="C128" s="91"/>
      <c r="D128" s="107"/>
    </row>
    <row r="129" spans="1:4">
      <c r="A129" s="116" t="s">
        <v>100</v>
      </c>
      <c r="C129" s="91"/>
      <c r="D129" s="107"/>
    </row>
    <row r="130" spans="1:4">
      <c r="A130" s="116" t="s">
        <v>100</v>
      </c>
      <c r="C130" s="91"/>
      <c r="D130" s="107"/>
    </row>
    <row r="131" spans="1:4">
      <c r="A131" s="116" t="s">
        <v>100</v>
      </c>
      <c r="C131" s="91"/>
      <c r="D131" s="107"/>
    </row>
    <row r="132" spans="1:4">
      <c r="A132" s="116" t="s">
        <v>100</v>
      </c>
      <c r="C132" s="91"/>
      <c r="D132" s="107"/>
    </row>
    <row r="133" spans="1:4" ht="15.75" thickBot="1">
      <c r="A133" s="117" t="s">
        <v>101</v>
      </c>
      <c r="C133" s="91"/>
      <c r="D133" s="107"/>
    </row>
    <row r="134" spans="1:4">
      <c r="A134" s="99" t="s">
        <v>102</v>
      </c>
      <c r="B134" s="99"/>
      <c r="C134" s="100"/>
      <c r="D134" s="118"/>
    </row>
    <row r="135" spans="1:4">
      <c r="A135" s="119" t="s">
        <v>103</v>
      </c>
      <c r="B135" s="101"/>
      <c r="C135" s="101"/>
      <c r="D135" s="108"/>
    </row>
    <row r="136" spans="1:4" ht="15.75" thickBot="1">
      <c r="A136" s="109" t="s">
        <v>104</v>
      </c>
      <c r="C136" s="91"/>
      <c r="D136" s="107"/>
    </row>
    <row r="137" spans="1:4" ht="15.75" thickBot="1">
      <c r="A137" s="26" t="s">
        <v>105</v>
      </c>
      <c r="B137" s="26"/>
      <c r="C137" s="94"/>
      <c r="D137" s="120"/>
    </row>
    <row r="138" spans="1:4" ht="15.75" thickBot="1">
      <c r="A138" s="121" t="s">
        <v>106</v>
      </c>
      <c r="B138" s="121"/>
      <c r="C138" s="122"/>
      <c r="D138" s="121"/>
    </row>
  </sheetData>
  <protectedRanges>
    <protectedRange algorithmName="SHA-512" hashValue="BfyO6DL8zPcYH4ppdk8lJuUeWk2QCI0srOfJ9sasdYHfCx/qIV//8vTLPKYVTyAGfzrwFWkFGBPD8/dBPbSwtg==" saltValue="G4wsGjW6nN+m6zeL11revQ==" spinCount="100000" sqref="A2:D2" name="Plage1_2"/>
    <protectedRange algorithmName="SHA-512" hashValue="BfyO6DL8zPcYH4ppdk8lJuUeWk2QCI0srOfJ9sasdYHfCx/qIV//8vTLPKYVTyAGfzrwFWkFGBPD8/dBPbSwtg==" saltValue="G4wsGjW6nN+m6zeL11revQ==" spinCount="100000" sqref="A1:D1" name="Plage1_1_1"/>
  </protectedRanges>
  <mergeCells count="2">
    <mergeCell ref="A1:D1"/>
    <mergeCell ref="A2:D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topLeftCell="A8" workbookViewId="0">
      <selection sqref="A1:M1"/>
    </sheetView>
  </sheetViews>
  <sheetFormatPr baseColWidth="10" defaultColWidth="11.42578125" defaultRowHeight="15"/>
  <cols>
    <col min="2" max="2" width="19.7109375" customWidth="1"/>
    <col min="3" max="3" width="12.5703125" customWidth="1"/>
  </cols>
  <sheetData>
    <row r="1" spans="1:18" ht="120" customHeight="1">
      <c r="A1" s="208" t="s">
        <v>0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10"/>
      <c r="N1" s="1"/>
      <c r="O1" s="1"/>
      <c r="P1" s="1"/>
      <c r="Q1" s="1"/>
      <c r="R1" s="1"/>
    </row>
    <row r="2" spans="1:18" ht="99.75" customHeight="1" thickBot="1">
      <c r="A2" s="205" t="s">
        <v>109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7"/>
    </row>
    <row r="3" spans="1:18" ht="27" customHeight="1"/>
    <row r="4" spans="1:18" ht="79.5" thickBot="1">
      <c r="A4" s="49" t="s">
        <v>110</v>
      </c>
      <c r="B4" s="50" t="s">
        <v>111</v>
      </c>
      <c r="C4" s="50" t="s">
        <v>112</v>
      </c>
      <c r="D4" s="50" t="s">
        <v>113</v>
      </c>
      <c r="E4" s="50" t="s">
        <v>114</v>
      </c>
      <c r="F4" s="49" t="s">
        <v>115</v>
      </c>
      <c r="G4" s="50" t="s">
        <v>116</v>
      </c>
      <c r="H4" s="50" t="s">
        <v>117</v>
      </c>
      <c r="I4" s="50" t="s">
        <v>118</v>
      </c>
      <c r="J4" s="50" t="s">
        <v>119</v>
      </c>
      <c r="K4" s="50" t="s">
        <v>120</v>
      </c>
      <c r="L4" s="50" t="s">
        <v>121</v>
      </c>
      <c r="M4" s="49" t="s">
        <v>122</v>
      </c>
    </row>
    <row r="5" spans="1:18" ht="15.75" thickBot="1">
      <c r="A5" s="128" t="s">
        <v>72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30"/>
    </row>
    <row r="6" spans="1:18" ht="15.75" thickBot="1">
      <c r="A6" s="54"/>
      <c r="B6" s="62"/>
      <c r="C6" s="62"/>
      <c r="D6" s="62"/>
      <c r="E6" s="67"/>
      <c r="F6" s="55"/>
      <c r="G6" s="56"/>
      <c r="H6" s="56"/>
      <c r="I6" s="57"/>
      <c r="J6" s="56"/>
      <c r="K6" s="56"/>
      <c r="L6" s="56"/>
      <c r="M6" s="65">
        <v>0</v>
      </c>
    </row>
    <row r="7" spans="1:18" ht="15.75" thickBot="1">
      <c r="A7" s="58"/>
      <c r="B7" s="63"/>
      <c r="C7" s="63"/>
      <c r="D7" s="63"/>
      <c r="E7" s="68"/>
      <c r="F7" s="59"/>
      <c r="G7" s="60"/>
      <c r="H7" s="60"/>
      <c r="I7" s="61"/>
      <c r="J7" s="60"/>
      <c r="K7" s="60"/>
      <c r="L7" s="60"/>
      <c r="M7" s="65">
        <v>0</v>
      </c>
    </row>
    <row r="8" spans="1:18">
      <c r="A8" s="58"/>
      <c r="B8" s="63"/>
      <c r="C8" s="63"/>
      <c r="D8" s="63"/>
      <c r="E8" s="68"/>
      <c r="F8" s="59"/>
      <c r="G8" s="60"/>
      <c r="H8" s="60"/>
      <c r="I8" s="61"/>
      <c r="J8" s="60"/>
      <c r="K8" s="60"/>
      <c r="L8" s="60"/>
      <c r="M8" s="65">
        <v>0</v>
      </c>
    </row>
    <row r="9" spans="1:18">
      <c r="A9" s="58"/>
      <c r="B9" s="63"/>
      <c r="C9" s="63"/>
      <c r="D9" s="63"/>
      <c r="E9" s="68"/>
      <c r="F9" s="59"/>
      <c r="G9" s="60"/>
      <c r="H9" s="60"/>
      <c r="I9" s="61"/>
      <c r="J9" s="60"/>
      <c r="K9" s="60"/>
      <c r="L9" s="60"/>
      <c r="M9" s="65">
        <v>0</v>
      </c>
    </row>
    <row r="10" spans="1:18">
      <c r="A10" s="58"/>
      <c r="B10" s="63"/>
      <c r="C10" s="63"/>
      <c r="D10" s="63"/>
      <c r="E10" s="68"/>
      <c r="F10" s="59"/>
      <c r="G10" s="60"/>
      <c r="H10" s="60"/>
      <c r="I10" s="61"/>
      <c r="J10" s="60"/>
      <c r="K10" s="60"/>
      <c r="L10" s="60"/>
      <c r="M10" s="65">
        <v>0</v>
      </c>
    </row>
    <row r="11" spans="1:18">
      <c r="A11" s="58"/>
      <c r="B11" s="63"/>
      <c r="C11" s="63"/>
      <c r="D11" s="63"/>
      <c r="E11" s="68"/>
      <c r="F11" s="59"/>
      <c r="G11" s="60"/>
      <c r="H11" s="60"/>
      <c r="I11" s="61"/>
      <c r="J11" s="60"/>
      <c r="K11" s="60"/>
      <c r="L11" s="60"/>
      <c r="M11" s="65">
        <v>0</v>
      </c>
    </row>
    <row r="12" spans="1:18">
      <c r="A12" s="58"/>
      <c r="B12" s="63"/>
      <c r="C12" s="63"/>
      <c r="D12" s="63"/>
      <c r="E12" s="68"/>
      <c r="F12" s="59"/>
      <c r="G12" s="60"/>
      <c r="H12" s="60"/>
      <c r="I12" s="61"/>
      <c r="J12" s="60"/>
      <c r="K12" s="60"/>
      <c r="L12" s="60"/>
      <c r="M12" s="65">
        <v>0</v>
      </c>
    </row>
    <row r="13" spans="1:18">
      <c r="A13" s="58"/>
      <c r="B13" s="63"/>
      <c r="C13" s="63"/>
      <c r="D13" s="63"/>
      <c r="E13" s="68"/>
      <c r="F13" s="59"/>
      <c r="G13" s="60"/>
      <c r="H13" s="60"/>
      <c r="I13" s="61"/>
      <c r="J13" s="60"/>
      <c r="K13" s="60"/>
      <c r="L13" s="60"/>
      <c r="M13" s="65">
        <v>0</v>
      </c>
    </row>
    <row r="14" spans="1:18" ht="15.75" thickBot="1">
      <c r="A14" s="131"/>
      <c r="B14" s="132"/>
      <c r="C14" s="132"/>
      <c r="D14" s="132"/>
      <c r="E14" s="133"/>
      <c r="F14" s="134"/>
      <c r="G14" s="135"/>
      <c r="H14" s="135"/>
      <c r="I14" s="136"/>
      <c r="J14" s="135"/>
      <c r="K14" s="135"/>
      <c r="L14" s="135"/>
      <c r="M14" s="137">
        <v>0</v>
      </c>
    </row>
    <row r="15" spans="1:18" ht="15.75" thickBot="1">
      <c r="A15" s="102" t="s">
        <v>123</v>
      </c>
      <c r="B15" s="62"/>
      <c r="C15" s="62"/>
      <c r="D15" s="62"/>
      <c r="E15" s="67"/>
      <c r="F15" s="55"/>
      <c r="G15" s="56"/>
      <c r="H15" s="56"/>
      <c r="I15" s="57"/>
      <c r="J15" s="56"/>
      <c r="K15" s="56"/>
      <c r="L15" s="56"/>
      <c r="M15" s="65">
        <v>0</v>
      </c>
    </row>
    <row r="16" spans="1:18" ht="15.75" thickBot="1">
      <c r="A16" s="58"/>
      <c r="B16" s="63"/>
      <c r="C16" s="63"/>
      <c r="D16" s="63"/>
      <c r="E16" s="68"/>
      <c r="F16" s="59"/>
      <c r="G16" s="60"/>
      <c r="H16" s="60"/>
      <c r="I16" s="61"/>
      <c r="J16" s="60"/>
      <c r="K16" s="60"/>
      <c r="L16" s="60"/>
      <c r="M16" s="65">
        <v>0</v>
      </c>
    </row>
    <row r="17" spans="1:13" ht="15.75" thickBot="1">
      <c r="A17" s="58"/>
      <c r="B17" s="63"/>
      <c r="C17" s="63"/>
      <c r="D17" s="63"/>
      <c r="E17" s="68"/>
      <c r="F17" s="59"/>
      <c r="G17" s="60"/>
      <c r="H17" s="60"/>
      <c r="I17" s="61"/>
      <c r="J17" s="60"/>
      <c r="K17" s="60"/>
      <c r="L17" s="60"/>
      <c r="M17" s="65">
        <v>0</v>
      </c>
    </row>
    <row r="18" spans="1:13" ht="15.75" thickBot="1">
      <c r="A18" s="58"/>
      <c r="B18" s="63"/>
      <c r="C18" s="63"/>
      <c r="D18" s="63"/>
      <c r="E18" s="68"/>
      <c r="F18" s="59"/>
      <c r="G18" s="60"/>
      <c r="H18" s="60"/>
      <c r="I18" s="61"/>
      <c r="J18" s="60"/>
      <c r="K18" s="60"/>
      <c r="L18" s="60"/>
      <c r="M18" s="65">
        <v>0</v>
      </c>
    </row>
    <row r="19" spans="1:13" ht="15.75" thickBot="1">
      <c r="A19" s="138"/>
      <c r="B19" s="139"/>
      <c r="C19" s="139"/>
      <c r="D19" s="139"/>
      <c r="E19" s="140"/>
      <c r="F19" s="141"/>
      <c r="G19" s="142"/>
      <c r="H19" s="142"/>
      <c r="I19" s="143"/>
      <c r="J19" s="142"/>
      <c r="K19" s="142"/>
      <c r="L19" s="142"/>
      <c r="M19" s="144">
        <v>0</v>
      </c>
    </row>
    <row r="20" spans="1:13" ht="15.75" thickBot="1">
      <c r="A20" s="102" t="s">
        <v>124</v>
      </c>
      <c r="B20" s="62"/>
      <c r="C20" s="62"/>
      <c r="D20" s="62"/>
      <c r="E20" s="67"/>
      <c r="F20" s="55"/>
      <c r="G20" s="56"/>
      <c r="H20" s="56"/>
      <c r="I20" s="57"/>
      <c r="J20" s="56"/>
      <c r="K20" s="56"/>
      <c r="L20" s="56"/>
      <c r="M20" s="65">
        <v>0</v>
      </c>
    </row>
    <row r="21" spans="1:13" ht="15.75" thickBot="1">
      <c r="A21" s="58"/>
      <c r="B21" s="63"/>
      <c r="C21" s="63"/>
      <c r="D21" s="63"/>
      <c r="E21" s="68"/>
      <c r="F21" s="59"/>
      <c r="G21" s="60"/>
      <c r="H21" s="60"/>
      <c r="I21" s="61"/>
      <c r="J21" s="60"/>
      <c r="K21" s="60"/>
      <c r="L21" s="60"/>
      <c r="M21" s="65">
        <v>0</v>
      </c>
    </row>
    <row r="22" spans="1:13" ht="15.75" thickBot="1">
      <c r="A22" s="58"/>
      <c r="B22" s="63"/>
      <c r="C22" s="63"/>
      <c r="D22" s="63"/>
      <c r="E22" s="68"/>
      <c r="F22" s="59"/>
      <c r="G22" s="60"/>
      <c r="H22" s="60"/>
      <c r="I22" s="61"/>
      <c r="J22" s="60"/>
      <c r="K22" s="60"/>
      <c r="L22" s="60"/>
      <c r="M22" s="65">
        <v>0</v>
      </c>
    </row>
    <row r="23" spans="1:13" ht="15.75" thickBot="1">
      <c r="A23" s="58"/>
      <c r="B23" s="63"/>
      <c r="C23" s="63"/>
      <c r="D23" s="63"/>
      <c r="E23" s="68"/>
      <c r="F23" s="59"/>
      <c r="G23" s="60"/>
      <c r="H23" s="60"/>
      <c r="I23" s="61"/>
      <c r="J23" s="60"/>
      <c r="K23" s="60"/>
      <c r="L23" s="60"/>
      <c r="M23" s="65">
        <v>0</v>
      </c>
    </row>
    <row r="24" spans="1:13" ht="15.75" thickBot="1">
      <c r="A24" s="138"/>
      <c r="B24" s="139"/>
      <c r="C24" s="139"/>
      <c r="D24" s="139"/>
      <c r="E24" s="140"/>
      <c r="F24" s="141"/>
      <c r="G24" s="142"/>
      <c r="H24" s="142"/>
      <c r="I24" s="143"/>
      <c r="J24" s="142"/>
      <c r="K24" s="142"/>
      <c r="L24" s="142"/>
      <c r="M24" s="144">
        <v>0</v>
      </c>
    </row>
    <row r="25" spans="1:13" ht="15.75" thickBot="1">
      <c r="A25" s="41" t="s">
        <v>125</v>
      </c>
      <c r="B25" s="64"/>
      <c r="C25" s="38"/>
      <c r="D25" s="38"/>
      <c r="E25" s="30"/>
      <c r="F25" s="51"/>
      <c r="G25" s="52"/>
      <c r="H25" s="52"/>
      <c r="I25" s="53"/>
      <c r="J25" s="53"/>
      <c r="K25" s="53"/>
      <c r="L25" s="53"/>
      <c r="M25" s="66">
        <v>0</v>
      </c>
    </row>
    <row r="26" spans="1:13">
      <c r="A26" s="47"/>
      <c r="B26" s="47"/>
      <c r="C26" s="28" t="s">
        <v>126</v>
      </c>
      <c r="D26" s="42"/>
      <c r="E26" s="33"/>
      <c r="F26" s="48"/>
      <c r="G26" s="48"/>
      <c r="H26" s="48"/>
      <c r="I26" s="48"/>
      <c r="J26" s="48"/>
      <c r="K26" s="48"/>
      <c r="L26" s="48"/>
      <c r="M26" s="48"/>
    </row>
    <row r="27" spans="1:13">
      <c r="C27" s="28" t="s">
        <v>127</v>
      </c>
      <c r="D27" s="42"/>
      <c r="E27" s="33"/>
    </row>
    <row r="28" spans="1:13">
      <c r="C28" s="28" t="s">
        <v>128</v>
      </c>
      <c r="D28" s="42"/>
      <c r="E28" s="33"/>
    </row>
  </sheetData>
  <protectedRanges>
    <protectedRange algorithmName="SHA-512" hashValue="BfyO6DL8zPcYH4ppdk8lJuUeWk2QCI0srOfJ9sasdYHfCx/qIV//8vTLPKYVTyAGfzrwFWkFGBPD8/dBPbSwtg==" saltValue="G4wsGjW6nN+m6zeL11revQ==" spinCount="100000" sqref="A2:D2" name="Plage1"/>
    <protectedRange algorithmName="SHA-512" hashValue="BfyO6DL8zPcYH4ppdk8lJuUeWk2QCI0srOfJ9sasdYHfCx/qIV//8vTLPKYVTyAGfzrwFWkFGBPD8/dBPbSwtg==" saltValue="G4wsGjW6nN+m6zeL11revQ==" spinCount="100000" sqref="A1:H1" name="Plage1_1"/>
  </protectedRanges>
  <mergeCells count="2">
    <mergeCell ref="A2:M2"/>
    <mergeCell ref="A1:M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2"/>
  <sheetViews>
    <sheetView topLeftCell="A76" workbookViewId="0">
      <selection sqref="A1:C1"/>
    </sheetView>
  </sheetViews>
  <sheetFormatPr baseColWidth="10" defaultColWidth="11.42578125" defaultRowHeight="15"/>
  <cols>
    <col min="1" max="1" width="49" customWidth="1"/>
    <col min="2" max="2" width="25" customWidth="1"/>
    <col min="3" max="3" width="15.28515625" customWidth="1"/>
  </cols>
  <sheetData>
    <row r="1" spans="1:3" ht="123.75" customHeight="1">
      <c r="A1" s="212" t="s">
        <v>0</v>
      </c>
      <c r="B1" s="213"/>
      <c r="C1" s="214"/>
    </row>
    <row r="4" spans="1:3" ht="39.75" customHeight="1">
      <c r="A4" s="211" t="s">
        <v>129</v>
      </c>
      <c r="B4" s="211"/>
      <c r="C4" s="211"/>
    </row>
    <row r="6" spans="1:3" ht="18.95" customHeight="1">
      <c r="A6" s="70" t="s">
        <v>130</v>
      </c>
      <c r="B6" s="47"/>
    </row>
    <row r="7" spans="1:3">
      <c r="A7" s="76" t="s">
        <v>131</v>
      </c>
      <c r="B7" s="77" t="s">
        <v>132</v>
      </c>
      <c r="C7" s="43" t="s">
        <v>74</v>
      </c>
    </row>
    <row r="8" spans="1:3">
      <c r="A8" s="73"/>
      <c r="B8" s="32">
        <v>0</v>
      </c>
      <c r="C8" s="215"/>
    </row>
    <row r="9" spans="1:3">
      <c r="A9" s="74"/>
      <c r="B9" s="32">
        <v>0</v>
      </c>
      <c r="C9" s="216"/>
    </row>
    <row r="10" spans="1:3">
      <c r="A10" s="74"/>
      <c r="B10" s="32">
        <v>0</v>
      </c>
      <c r="C10" s="216"/>
    </row>
    <row r="11" spans="1:3">
      <c r="A11" s="74"/>
      <c r="B11" s="32">
        <v>0</v>
      </c>
      <c r="C11" s="216"/>
    </row>
    <row r="12" spans="1:3">
      <c r="A12" s="75"/>
      <c r="B12" s="35">
        <v>0</v>
      </c>
      <c r="C12" s="217"/>
    </row>
    <row r="13" spans="1:3">
      <c r="A13" s="81" t="s">
        <v>133</v>
      </c>
      <c r="B13" s="82">
        <f>SUM(B8:B12)</f>
        <v>0</v>
      </c>
    </row>
    <row r="14" spans="1:3">
      <c r="A14" s="78" t="s">
        <v>134</v>
      </c>
      <c r="B14" s="79"/>
    </row>
    <row r="15" spans="1:3">
      <c r="A15" s="80" t="s">
        <v>135</v>
      </c>
      <c r="B15" s="83" t="e">
        <f>B13/B14</f>
        <v>#DIV/0!</v>
      </c>
    </row>
    <row r="18" spans="1:3">
      <c r="A18" s="70" t="s">
        <v>130</v>
      </c>
      <c r="B18" s="47"/>
    </row>
    <row r="19" spans="1:3">
      <c r="A19" s="76" t="s">
        <v>131</v>
      </c>
      <c r="B19" s="77" t="s">
        <v>132</v>
      </c>
      <c r="C19" s="43" t="s">
        <v>74</v>
      </c>
    </row>
    <row r="20" spans="1:3">
      <c r="A20" s="73"/>
      <c r="B20" s="71">
        <v>0</v>
      </c>
      <c r="C20" s="215"/>
    </row>
    <row r="21" spans="1:3">
      <c r="A21" s="74"/>
      <c r="B21" s="71">
        <v>0</v>
      </c>
      <c r="C21" s="216"/>
    </row>
    <row r="22" spans="1:3">
      <c r="A22" s="74"/>
      <c r="B22" s="71">
        <v>0</v>
      </c>
      <c r="C22" s="216"/>
    </row>
    <row r="23" spans="1:3">
      <c r="A23" s="74"/>
      <c r="B23" s="71">
        <v>0</v>
      </c>
      <c r="C23" s="216"/>
    </row>
    <row r="24" spans="1:3">
      <c r="A24" s="75"/>
      <c r="B24" s="72">
        <v>0</v>
      </c>
      <c r="C24" s="217"/>
    </row>
    <row r="25" spans="1:3">
      <c r="A25" s="81" t="s">
        <v>133</v>
      </c>
      <c r="B25" s="82">
        <f>SUM(B20:B24)</f>
        <v>0</v>
      </c>
    </row>
    <row r="26" spans="1:3">
      <c r="A26" s="78" t="s">
        <v>134</v>
      </c>
      <c r="B26" s="79"/>
    </row>
    <row r="27" spans="1:3">
      <c r="A27" s="80" t="s">
        <v>135</v>
      </c>
      <c r="B27" s="83" t="e">
        <f>B26/B25</f>
        <v>#DIV/0!</v>
      </c>
    </row>
    <row r="30" spans="1:3">
      <c r="A30" s="70" t="s">
        <v>136</v>
      </c>
      <c r="B30" s="47"/>
    </row>
    <row r="31" spans="1:3">
      <c r="A31" s="76" t="s">
        <v>131</v>
      </c>
      <c r="B31" s="77" t="s">
        <v>132</v>
      </c>
      <c r="C31" s="43" t="s">
        <v>74</v>
      </c>
    </row>
    <row r="32" spans="1:3">
      <c r="A32" s="73" t="s">
        <v>137</v>
      </c>
      <c r="B32" s="71">
        <v>0</v>
      </c>
      <c r="C32" s="215"/>
    </row>
    <row r="33" spans="1:3">
      <c r="A33" s="74"/>
      <c r="B33" s="71">
        <v>0</v>
      </c>
      <c r="C33" s="216"/>
    </row>
    <row r="34" spans="1:3">
      <c r="A34" s="74"/>
      <c r="B34" s="71">
        <v>0</v>
      </c>
      <c r="C34" s="216"/>
    </row>
    <row r="35" spans="1:3">
      <c r="A35" s="74"/>
      <c r="B35" s="71">
        <v>0</v>
      </c>
      <c r="C35" s="216"/>
    </row>
    <row r="36" spans="1:3">
      <c r="A36" s="75"/>
      <c r="B36" s="72">
        <v>0</v>
      </c>
      <c r="C36" s="217"/>
    </row>
    <row r="37" spans="1:3">
      <c r="A37" s="81" t="s">
        <v>133</v>
      </c>
      <c r="B37" s="82">
        <f>SUM(B32:B36)</f>
        <v>0</v>
      </c>
    </row>
    <row r="38" spans="1:3">
      <c r="A38" s="78" t="s">
        <v>134</v>
      </c>
      <c r="B38" s="79"/>
    </row>
    <row r="39" spans="1:3">
      <c r="A39" s="80" t="s">
        <v>135</v>
      </c>
      <c r="B39" s="83" t="e">
        <f>B37/B38</f>
        <v>#DIV/0!</v>
      </c>
    </row>
    <row r="42" spans="1:3">
      <c r="A42" s="70" t="s">
        <v>138</v>
      </c>
      <c r="B42" s="47"/>
    </row>
    <row r="43" spans="1:3">
      <c r="A43" s="76" t="s">
        <v>131</v>
      </c>
      <c r="B43" s="77" t="s">
        <v>132</v>
      </c>
      <c r="C43" s="43" t="s">
        <v>74</v>
      </c>
    </row>
    <row r="44" spans="1:3">
      <c r="A44" s="73" t="s">
        <v>137</v>
      </c>
      <c r="B44" s="71">
        <v>0</v>
      </c>
      <c r="C44" s="215"/>
    </row>
    <row r="45" spans="1:3">
      <c r="A45" s="74"/>
      <c r="B45" s="71">
        <v>0</v>
      </c>
      <c r="C45" s="216"/>
    </row>
    <row r="46" spans="1:3">
      <c r="A46" s="74"/>
      <c r="B46" s="71">
        <v>0</v>
      </c>
      <c r="C46" s="216"/>
    </row>
    <row r="47" spans="1:3">
      <c r="A47" s="74"/>
      <c r="B47" s="71">
        <v>0</v>
      </c>
      <c r="C47" s="216"/>
    </row>
    <row r="48" spans="1:3">
      <c r="A48" s="75"/>
      <c r="B48" s="72">
        <v>0</v>
      </c>
      <c r="C48" s="217"/>
    </row>
    <row r="49" spans="1:3">
      <c r="A49" s="81" t="s">
        <v>133</v>
      </c>
      <c r="B49" s="82">
        <f>SUM(B44:B48)</f>
        <v>0</v>
      </c>
    </row>
    <row r="50" spans="1:3">
      <c r="A50" s="78" t="s">
        <v>134</v>
      </c>
      <c r="B50" s="79"/>
    </row>
    <row r="51" spans="1:3">
      <c r="A51" s="80" t="s">
        <v>135</v>
      </c>
      <c r="B51" s="83" t="e">
        <f>B49/B50</f>
        <v>#DIV/0!</v>
      </c>
    </row>
    <row r="54" spans="1:3">
      <c r="A54" s="70" t="s">
        <v>139</v>
      </c>
      <c r="B54" s="47"/>
    </row>
    <row r="55" spans="1:3">
      <c r="A55" s="76" t="s">
        <v>131</v>
      </c>
      <c r="B55" s="77" t="s">
        <v>132</v>
      </c>
      <c r="C55" s="43" t="s">
        <v>74</v>
      </c>
    </row>
    <row r="56" spans="1:3">
      <c r="A56" s="73" t="s">
        <v>137</v>
      </c>
      <c r="B56" s="71">
        <v>0</v>
      </c>
      <c r="C56" s="215"/>
    </row>
    <row r="57" spans="1:3">
      <c r="A57" s="74"/>
      <c r="B57" s="71">
        <v>0</v>
      </c>
      <c r="C57" s="216"/>
    </row>
    <row r="58" spans="1:3">
      <c r="A58" s="74"/>
      <c r="B58" s="71">
        <v>0</v>
      </c>
      <c r="C58" s="216"/>
    </row>
    <row r="59" spans="1:3">
      <c r="A59" s="74"/>
      <c r="B59" s="71">
        <v>0</v>
      </c>
      <c r="C59" s="216"/>
    </row>
    <row r="60" spans="1:3">
      <c r="A60" s="75"/>
      <c r="B60" s="72">
        <v>0</v>
      </c>
      <c r="C60" s="217"/>
    </row>
    <row r="61" spans="1:3">
      <c r="A61" s="81" t="s">
        <v>133</v>
      </c>
      <c r="B61" s="82">
        <f>SUM(B56:B60)</f>
        <v>0</v>
      </c>
    </row>
    <row r="62" spans="1:3">
      <c r="A62" s="78" t="s">
        <v>134</v>
      </c>
      <c r="B62" s="79"/>
    </row>
    <row r="63" spans="1:3">
      <c r="A63" s="80" t="s">
        <v>135</v>
      </c>
      <c r="B63" s="83" t="e">
        <v>#DIV/0!</v>
      </c>
    </row>
    <row r="66" spans="1:3">
      <c r="A66" s="70" t="s">
        <v>140</v>
      </c>
      <c r="B66" s="47"/>
    </row>
    <row r="67" spans="1:3">
      <c r="A67" s="76" t="s">
        <v>131</v>
      </c>
      <c r="B67" s="77" t="s">
        <v>132</v>
      </c>
      <c r="C67" s="43" t="s">
        <v>74</v>
      </c>
    </row>
    <row r="68" spans="1:3">
      <c r="A68" s="73"/>
      <c r="B68" s="71">
        <v>0</v>
      </c>
      <c r="C68" s="215"/>
    </row>
    <row r="69" spans="1:3">
      <c r="A69" s="74"/>
      <c r="B69" s="71">
        <v>0</v>
      </c>
      <c r="C69" s="216"/>
    </row>
    <row r="70" spans="1:3">
      <c r="A70" s="74"/>
      <c r="B70" s="71">
        <v>0</v>
      </c>
      <c r="C70" s="216"/>
    </row>
    <row r="71" spans="1:3">
      <c r="A71" s="74"/>
      <c r="B71" s="71">
        <v>0</v>
      </c>
      <c r="C71" s="216"/>
    </row>
    <row r="72" spans="1:3">
      <c r="A72" s="75"/>
      <c r="B72" s="72">
        <v>0</v>
      </c>
      <c r="C72" s="217"/>
    </row>
    <row r="73" spans="1:3">
      <c r="A73" s="81" t="s">
        <v>133</v>
      </c>
      <c r="B73" s="82">
        <f>SUM(B68:B72)</f>
        <v>0</v>
      </c>
    </row>
    <row r="74" spans="1:3">
      <c r="A74" s="78" t="s">
        <v>134</v>
      </c>
      <c r="B74" s="79"/>
    </row>
    <row r="75" spans="1:3">
      <c r="A75" s="80" t="s">
        <v>135</v>
      </c>
      <c r="B75" s="83" t="e">
        <v>#DIV/0!</v>
      </c>
    </row>
    <row r="80" spans="1:3">
      <c r="A80" s="44" t="s">
        <v>141</v>
      </c>
      <c r="B80" s="29">
        <f>SUM(B73+B61+B49+B37+B25+B13)</f>
        <v>0</v>
      </c>
    </row>
    <row r="81" spans="1:2">
      <c r="A81" s="36" t="s">
        <v>142</v>
      </c>
      <c r="B81" s="27"/>
    </row>
    <row r="82" spans="1:2">
      <c r="A82" s="37" t="s">
        <v>143</v>
      </c>
      <c r="B82" s="40" t="e">
        <f>B80/B81</f>
        <v>#DIV/0!</v>
      </c>
    </row>
  </sheetData>
  <protectedRanges>
    <protectedRange algorithmName="SHA-512" hashValue="BfyO6DL8zPcYH4ppdk8lJuUeWk2QCI0srOfJ9sasdYHfCx/qIV//8vTLPKYVTyAGfzrwFWkFGBPD8/dBPbSwtg==" saltValue="G4wsGjW6nN+m6zeL11revQ==" spinCount="100000" sqref="A1:C1" name="Plage1_1"/>
  </protectedRanges>
  <mergeCells count="8">
    <mergeCell ref="A4:C4"/>
    <mergeCell ref="A1:C1"/>
    <mergeCell ref="C68:C72"/>
    <mergeCell ref="C8:C12"/>
    <mergeCell ref="C20:C24"/>
    <mergeCell ref="C32:C36"/>
    <mergeCell ref="C44:C48"/>
    <mergeCell ref="C56:C60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J28"/>
  <sheetViews>
    <sheetView workbookViewId="0">
      <selection activeCell="L15" sqref="L15"/>
    </sheetView>
  </sheetViews>
  <sheetFormatPr baseColWidth="10" defaultColWidth="11.42578125" defaultRowHeight="15" customHeight="1"/>
  <cols>
    <col min="1" max="1" width="23.140625" customWidth="1"/>
  </cols>
  <sheetData>
    <row r="1" spans="1:10" ht="18.75" customHeight="1">
      <c r="A1" s="218" t="s">
        <v>144</v>
      </c>
      <c r="B1" s="219"/>
      <c r="C1" s="219"/>
      <c r="D1" s="219"/>
      <c r="E1" s="219"/>
      <c r="F1" s="219"/>
      <c r="G1" s="219"/>
      <c r="H1" s="219"/>
      <c r="I1" s="219"/>
      <c r="J1" s="219"/>
    </row>
    <row r="2" spans="1:10" ht="15" customHeight="1">
      <c r="A2" s="160" t="s">
        <v>145</v>
      </c>
      <c r="B2" s="160"/>
      <c r="C2" s="160"/>
      <c r="D2" s="160"/>
      <c r="E2" s="160"/>
    </row>
    <row r="3" spans="1:10" ht="15" customHeight="1">
      <c r="A3" s="220" t="s">
        <v>146</v>
      </c>
      <c r="B3" s="220"/>
      <c r="C3" s="220"/>
      <c r="D3" s="220"/>
      <c r="E3" s="220"/>
      <c r="F3" s="220"/>
      <c r="G3" s="220"/>
      <c r="H3" s="220"/>
      <c r="I3" s="220"/>
      <c r="J3" s="220"/>
    </row>
    <row r="4" spans="1:10" ht="15" customHeight="1">
      <c r="A4" s="220"/>
      <c r="B4" s="220"/>
      <c r="C4" s="220"/>
      <c r="D4" s="220"/>
      <c r="E4" s="220"/>
      <c r="F4" s="220"/>
      <c r="G4" s="220"/>
      <c r="H4" s="220"/>
      <c r="I4" s="220"/>
      <c r="J4" s="220"/>
    </row>
    <row r="5" spans="1:10" ht="15" customHeight="1">
      <c r="A5" s="220"/>
      <c r="B5" s="220"/>
      <c r="C5" s="220"/>
      <c r="D5" s="220"/>
      <c r="E5" s="220"/>
      <c r="F5" s="220"/>
      <c r="G5" s="220"/>
      <c r="H5" s="220"/>
      <c r="I5" s="220"/>
      <c r="J5" s="220"/>
    </row>
    <row r="6" spans="1:10" ht="15" customHeight="1">
      <c r="A6" s="220"/>
      <c r="B6" s="220"/>
      <c r="C6" s="220"/>
      <c r="D6" s="220"/>
      <c r="E6" s="220"/>
      <c r="F6" s="220"/>
      <c r="G6" s="220"/>
      <c r="H6" s="220"/>
      <c r="I6" s="220"/>
      <c r="J6" s="220"/>
    </row>
    <row r="7" spans="1:10" ht="15" customHeight="1">
      <c r="A7" s="220"/>
      <c r="B7" s="220"/>
      <c r="C7" s="220"/>
      <c r="D7" s="220"/>
      <c r="E7" s="220"/>
      <c r="F7" s="220"/>
      <c r="G7" s="220"/>
      <c r="H7" s="220"/>
      <c r="I7" s="220"/>
      <c r="J7" s="220"/>
    </row>
    <row r="8" spans="1:10" ht="15" customHeight="1">
      <c r="A8" s="220"/>
      <c r="B8" s="220"/>
      <c r="C8" s="220"/>
      <c r="D8" s="220"/>
      <c r="E8" s="220"/>
      <c r="F8" s="220"/>
      <c r="G8" s="220"/>
      <c r="H8" s="220"/>
      <c r="I8" s="220"/>
      <c r="J8" s="220"/>
    </row>
    <row r="9" spans="1:10" ht="15" customHeight="1">
      <c r="A9" s="220"/>
      <c r="B9" s="220"/>
      <c r="C9" s="220"/>
      <c r="D9" s="220"/>
      <c r="E9" s="220"/>
      <c r="F9" s="220"/>
      <c r="G9" s="220"/>
      <c r="H9" s="220"/>
      <c r="I9" s="220"/>
      <c r="J9" s="220"/>
    </row>
    <row r="10" spans="1:10" ht="15" hidden="1" customHeight="1">
      <c r="A10" s="220"/>
      <c r="B10" s="220"/>
      <c r="C10" s="220"/>
      <c r="D10" s="220"/>
      <c r="E10" s="220"/>
      <c r="F10" s="220"/>
      <c r="G10" s="220"/>
      <c r="H10" s="220"/>
      <c r="I10" s="220"/>
      <c r="J10" s="220"/>
    </row>
    <row r="11" spans="1:10" ht="15" hidden="1" customHeight="1">
      <c r="A11" s="220"/>
      <c r="B11" s="220"/>
      <c r="C11" s="220"/>
      <c r="D11" s="220"/>
      <c r="E11" s="220"/>
      <c r="F11" s="220"/>
      <c r="G11" s="220"/>
      <c r="H11" s="220"/>
      <c r="I11" s="220"/>
      <c r="J11" s="220"/>
    </row>
    <row r="12" spans="1:10" ht="15" customHeight="1">
      <c r="A12" t="s">
        <v>147</v>
      </c>
    </row>
    <row r="14" spans="1:10" ht="29.25" customHeight="1">
      <c r="A14" s="161"/>
      <c r="B14" s="161" t="s">
        <v>4</v>
      </c>
      <c r="C14" s="161"/>
      <c r="D14" s="161"/>
      <c r="E14" s="161" t="s">
        <v>5</v>
      </c>
      <c r="F14" s="161"/>
      <c r="G14" s="161"/>
      <c r="H14" s="161" t="s">
        <v>6</v>
      </c>
      <c r="I14" s="161"/>
      <c r="J14" s="161"/>
    </row>
    <row r="15" spans="1:10" ht="33" customHeight="1">
      <c r="A15" s="161"/>
      <c r="B15" s="22" t="s">
        <v>148</v>
      </c>
      <c r="C15" s="22" t="s">
        <v>149</v>
      </c>
      <c r="D15" s="22" t="s">
        <v>9</v>
      </c>
      <c r="E15" s="22" t="s">
        <v>148</v>
      </c>
      <c r="F15" s="22" t="s">
        <v>149</v>
      </c>
      <c r="G15" s="22" t="s">
        <v>9</v>
      </c>
      <c r="H15" s="22" t="s">
        <v>148</v>
      </c>
      <c r="I15" s="22" t="s">
        <v>149</v>
      </c>
      <c r="J15" s="22" t="s">
        <v>9</v>
      </c>
    </row>
    <row r="16" spans="1:10" ht="33" customHeight="1">
      <c r="A16" s="23" t="s">
        <v>3</v>
      </c>
      <c r="B16" s="18">
        <f>AVERAGE('Frais variables'!D7:D11)</f>
        <v>0</v>
      </c>
      <c r="C16" s="18">
        <f>400*144*0.2</f>
        <v>11520</v>
      </c>
      <c r="D16" s="18">
        <f>B16*C16</f>
        <v>0</v>
      </c>
      <c r="E16" s="18">
        <f>AVERAGE('Frais variables'!G7:G11)</f>
        <v>0</v>
      </c>
      <c r="F16" s="18">
        <f>400*190*0.15</f>
        <v>11400</v>
      </c>
      <c r="G16" s="18">
        <f>E16*F16</f>
        <v>0</v>
      </c>
      <c r="H16" s="18">
        <f>AVERAGE('Frais variables'!J7:J11)</f>
        <v>0</v>
      </c>
      <c r="I16" s="18">
        <f>400*190*0.65</f>
        <v>49400</v>
      </c>
      <c r="J16" s="18">
        <f>H16*I16</f>
        <v>0</v>
      </c>
    </row>
    <row r="17" spans="1:10" ht="15.75">
      <c r="A17" s="23" t="s">
        <v>15</v>
      </c>
      <c r="B17" s="18">
        <f>AVERAGE('Frais variables'!D15:D19)</f>
        <v>0</v>
      </c>
      <c r="C17" s="18">
        <f>400*190*0.25</f>
        <v>19000</v>
      </c>
      <c r="D17" s="18">
        <f t="shared" ref="D17:D22" si="0">B17*C17</f>
        <v>0</v>
      </c>
      <c r="E17" s="18">
        <f>AVERAGE('Frais variables'!G15:G19)</f>
        <v>0</v>
      </c>
      <c r="F17" s="18">
        <f>400*190*0.45</f>
        <v>34200</v>
      </c>
      <c r="G17" s="18">
        <f t="shared" ref="G17:G22" si="1">E17*F17</f>
        <v>0</v>
      </c>
      <c r="H17" s="18">
        <f>AVERAGE('Frais variables'!J15:J19)</f>
        <v>0</v>
      </c>
      <c r="I17" s="18">
        <f>400*190*0.28</f>
        <v>21280.000000000004</v>
      </c>
      <c r="J17" s="18">
        <f t="shared" ref="J17:J22" si="2">H17*I17</f>
        <v>0</v>
      </c>
    </row>
    <row r="18" spans="1:10" ht="15.75">
      <c r="A18" s="23" t="s">
        <v>20</v>
      </c>
      <c r="B18" s="18">
        <f>AVERAGE('Frais variables'!D23:D25)</f>
        <v>0</v>
      </c>
      <c r="C18" s="18">
        <f>400*190*0.24</f>
        <v>18240</v>
      </c>
      <c r="D18" s="18">
        <f t="shared" si="0"/>
        <v>0</v>
      </c>
      <c r="E18" s="18">
        <f>AVERAGE('Frais variables'!G23:G25)</f>
        <v>0</v>
      </c>
      <c r="F18" s="18">
        <f>400*190*0.36</f>
        <v>27360</v>
      </c>
      <c r="G18" s="18">
        <f t="shared" si="1"/>
        <v>0</v>
      </c>
      <c r="H18" s="18">
        <f>AVERAGE('Frais variables'!J23:J25)</f>
        <v>0</v>
      </c>
      <c r="I18" s="18">
        <f>400*190*0.39</f>
        <v>29640</v>
      </c>
      <c r="J18" s="18">
        <f t="shared" si="2"/>
        <v>0</v>
      </c>
    </row>
    <row r="19" spans="1:10" ht="29.25" customHeight="1">
      <c r="A19" s="23" t="s">
        <v>23</v>
      </c>
      <c r="B19" s="18">
        <f>AVERAGE('Frais variables'!D29:D31)</f>
        <v>0</v>
      </c>
      <c r="C19" s="18">
        <f>400*190*0.6</f>
        <v>45600</v>
      </c>
      <c r="D19" s="18">
        <f t="shared" si="0"/>
        <v>0</v>
      </c>
      <c r="E19" s="18">
        <f>AVERAGE('Frais variables'!G29:G31)</f>
        <v>0</v>
      </c>
      <c r="F19" s="18">
        <f>400*0.15*190</f>
        <v>11400</v>
      </c>
      <c r="G19" s="18">
        <f t="shared" si="1"/>
        <v>0</v>
      </c>
      <c r="H19" s="18">
        <f>AVERAGE('Frais variables'!J29:J31)</f>
        <v>0</v>
      </c>
      <c r="I19" s="18">
        <f>400*190*0.25</f>
        <v>19000</v>
      </c>
      <c r="J19" s="18">
        <f t="shared" si="2"/>
        <v>0</v>
      </c>
    </row>
    <row r="20" spans="1:10" ht="30.75" customHeight="1">
      <c r="A20" s="23" t="s">
        <v>150</v>
      </c>
      <c r="B20" s="18">
        <f>'Frais variables'!D46</f>
        <v>0</v>
      </c>
      <c r="C20" s="18">
        <f>50*190</f>
        <v>9500</v>
      </c>
      <c r="D20" s="18">
        <f t="shared" si="0"/>
        <v>0</v>
      </c>
      <c r="E20" s="147"/>
      <c r="F20" s="147"/>
      <c r="G20" s="147"/>
      <c r="H20" s="147"/>
      <c r="I20" s="147"/>
      <c r="J20" s="147"/>
    </row>
    <row r="21" spans="1:10" ht="29.25" customHeight="1">
      <c r="A21" s="23" t="s">
        <v>151</v>
      </c>
      <c r="B21" s="18">
        <f>AVERAGE('Frais variables'!D35:D37)</f>
        <v>0</v>
      </c>
      <c r="C21" s="18">
        <f>6000*0.3</f>
        <v>1800</v>
      </c>
      <c r="D21" s="18">
        <f t="shared" si="0"/>
        <v>0</v>
      </c>
      <c r="E21" s="18">
        <f>AVERAGE('Frais variables'!G35:G37)</f>
        <v>0</v>
      </c>
      <c r="F21" s="18">
        <f>6000*0.3</f>
        <v>1800</v>
      </c>
      <c r="G21" s="18">
        <f t="shared" si="1"/>
        <v>0</v>
      </c>
      <c r="H21" s="18">
        <f>AVERAGE('Frais variables'!J35:J37)</f>
        <v>0</v>
      </c>
      <c r="I21" s="18">
        <f>6000*0.4</f>
        <v>2400</v>
      </c>
      <c r="J21" s="18">
        <f t="shared" si="2"/>
        <v>0</v>
      </c>
    </row>
    <row r="22" spans="1:10" ht="33.75" customHeight="1">
      <c r="A22" s="23" t="s">
        <v>29</v>
      </c>
      <c r="B22" s="18">
        <f>AVERAGE('Frais variables'!D41:D42)</f>
        <v>0</v>
      </c>
      <c r="C22" s="18">
        <f>90*0.5*12</f>
        <v>540</v>
      </c>
      <c r="D22" s="18">
        <f t="shared" si="0"/>
        <v>0</v>
      </c>
      <c r="E22" s="18">
        <f>AVERAGE('Frais variables'!G41:G42)</f>
        <v>0</v>
      </c>
      <c r="F22" s="18">
        <f>90*0.25*12</f>
        <v>270</v>
      </c>
      <c r="G22" s="18">
        <f t="shared" si="1"/>
        <v>0</v>
      </c>
      <c r="H22" s="18">
        <f>AVERAGE('Frais variables'!J41:J42)</f>
        <v>0</v>
      </c>
      <c r="I22" s="18">
        <f>90*0.25*12</f>
        <v>270</v>
      </c>
      <c r="J22" s="18">
        <f t="shared" si="2"/>
        <v>0</v>
      </c>
    </row>
    <row r="25" spans="1:10" ht="15" customHeight="1">
      <c r="A25" s="150" t="s">
        <v>152</v>
      </c>
      <c r="B25" s="150">
        <f>SUM(D16:D22)+SUM(G16:G22)+SUM(J16:J22)</f>
        <v>0</v>
      </c>
    </row>
    <row r="26" spans="1:10" ht="15" customHeight="1">
      <c r="A26" s="150" t="s">
        <v>153</v>
      </c>
      <c r="B26" s="150">
        <f>'Frais Fixes'!D93</f>
        <v>0</v>
      </c>
    </row>
    <row r="27" spans="1:10" ht="15" customHeight="1">
      <c r="A27" s="150" t="s">
        <v>154</v>
      </c>
      <c r="B27" s="150">
        <f>SUM(B25:B26)</f>
        <v>0</v>
      </c>
    </row>
    <row r="28" spans="1:10" ht="15" customHeight="1">
      <c r="H28" s="159" t="s">
        <v>155</v>
      </c>
    </row>
  </sheetData>
  <sheetProtection sheet="1" objects="1" scenarios="1"/>
  <protectedRanges>
    <protectedRange algorithmName="SHA-512" hashValue="BfyO6DL8zPcYH4ppdk8lJuUeWk2QCI0srOfJ9sasdYHfCx/qIV//8vTLPKYVTyAGfzrwFWkFGBPD8/dBPbSwtg==" saltValue="G4wsGjW6nN+m6zeL11revQ==" spinCount="100000" sqref="B14:B15 A14:A22 E14:E15 H14:H15" name="Plage1_1"/>
    <protectedRange algorithmName="SHA-512" hashValue="BfyO6DL8zPcYH4ppdk8lJuUeWk2QCI0srOfJ9sasdYHfCx/qIV//8vTLPKYVTyAGfzrwFWkFGBPD8/dBPbSwtg==" saltValue="G4wsGjW6nN+m6zeL11revQ==" spinCount="100000" sqref="A2:E2 A3:E3" name="Plage1_2"/>
  </protectedRanges>
  <mergeCells count="6">
    <mergeCell ref="A1:J1"/>
    <mergeCell ref="A14:A15"/>
    <mergeCell ref="B14:D14"/>
    <mergeCell ref="E14:G14"/>
    <mergeCell ref="H14:J14"/>
    <mergeCell ref="A3:J11"/>
  </mergeCells>
  <phoneticPr fontId="12" type="noConversion"/>
  <pageMargins left="0.7" right="0.7" top="0.75" bottom="0.75" header="0.3" footer="0.3"/>
  <drawing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M16"/>
  <sheetViews>
    <sheetView workbookViewId="0">
      <selection activeCell="I8" sqref="I8"/>
    </sheetView>
  </sheetViews>
  <sheetFormatPr baseColWidth="10" defaultColWidth="9.140625" defaultRowHeight="15"/>
  <cols>
    <col min="1" max="1" width="17.140625" customWidth="1"/>
  </cols>
  <sheetData>
    <row r="1" spans="1:13" ht="135.75" customHeight="1">
      <c r="A1" s="208" t="s">
        <v>0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10"/>
    </row>
    <row r="6" spans="1:13" ht="15.75">
      <c r="A6" s="181" t="s">
        <v>156</v>
      </c>
      <c r="B6" s="163" t="s">
        <v>4</v>
      </c>
      <c r="C6" s="163"/>
      <c r="D6" s="164"/>
      <c r="E6" s="161" t="s">
        <v>5</v>
      </c>
      <c r="F6" s="161"/>
      <c r="G6" s="161"/>
      <c r="H6" s="161" t="s">
        <v>6</v>
      </c>
      <c r="I6" s="161"/>
      <c r="J6" s="161"/>
    </row>
    <row r="7" spans="1:13" ht="47.25">
      <c r="A7" s="181"/>
      <c r="B7" s="151" t="s">
        <v>7</v>
      </c>
      <c r="C7" s="22" t="s">
        <v>8</v>
      </c>
      <c r="D7" s="22" t="s">
        <v>9</v>
      </c>
      <c r="E7" s="22" t="s">
        <v>7</v>
      </c>
      <c r="F7" s="22" t="s">
        <v>8</v>
      </c>
      <c r="G7" s="22" t="s">
        <v>9</v>
      </c>
      <c r="H7" s="22" t="s">
        <v>7</v>
      </c>
      <c r="I7" s="22" t="s">
        <v>8</v>
      </c>
      <c r="J7" s="22" t="s">
        <v>9</v>
      </c>
    </row>
    <row r="8" spans="1:13" ht="63">
      <c r="A8" s="152" t="s">
        <v>54</v>
      </c>
      <c r="B8" s="22"/>
      <c r="C8" s="22"/>
      <c r="D8" s="22"/>
      <c r="E8" s="23"/>
      <c r="F8" s="23"/>
      <c r="G8" s="145"/>
      <c r="H8" s="23"/>
      <c r="I8" s="24"/>
      <c r="J8" s="22"/>
    </row>
    <row r="11" spans="1:13">
      <c r="A11" s="223" t="s">
        <v>70</v>
      </c>
      <c r="B11" s="226" t="s">
        <v>4</v>
      </c>
      <c r="C11" s="226"/>
      <c r="D11" s="226" t="s">
        <v>5</v>
      </c>
      <c r="E11" s="226"/>
      <c r="F11" s="226" t="s">
        <v>6</v>
      </c>
      <c r="G11" s="226"/>
    </row>
    <row r="12" spans="1:13">
      <c r="A12" s="224"/>
      <c r="B12" s="226"/>
      <c r="C12" s="226"/>
      <c r="D12" s="226"/>
      <c r="E12" s="226"/>
      <c r="F12" s="226"/>
      <c r="G12" s="226"/>
    </row>
    <row r="13" spans="1:13">
      <c r="A13" s="225" t="s">
        <v>48</v>
      </c>
      <c r="B13" s="222"/>
      <c r="C13" s="222"/>
      <c r="D13" s="222"/>
      <c r="E13" s="222"/>
      <c r="F13" s="222"/>
      <c r="G13" s="222"/>
    </row>
    <row r="14" spans="1:13">
      <c r="A14" s="225"/>
      <c r="B14" s="221"/>
      <c r="C14" s="221"/>
      <c r="D14" s="221"/>
      <c r="E14" s="221"/>
      <c r="F14" s="221"/>
      <c r="G14" s="221"/>
    </row>
    <row r="15" spans="1:13">
      <c r="A15" s="225"/>
      <c r="B15" s="221"/>
      <c r="C15" s="221"/>
      <c r="D15" s="221"/>
      <c r="E15" s="221"/>
      <c r="F15" s="221"/>
      <c r="G15" s="221"/>
    </row>
    <row r="16" spans="1:13">
      <c r="A16" s="225"/>
      <c r="B16" s="221"/>
      <c r="C16" s="221"/>
      <c r="D16" s="221"/>
      <c r="E16" s="221"/>
      <c r="F16" s="221"/>
      <c r="G16" s="221"/>
    </row>
  </sheetData>
  <protectedRanges>
    <protectedRange algorithmName="SHA-512" hashValue="BfyO6DL8zPcYH4ppdk8lJuUeWk2QCI0srOfJ9sasdYHfCx/qIV//8vTLPKYVTyAGfzrwFWkFGBPD8/dBPbSwtg==" saltValue="G4wsGjW6nN+m6zeL11revQ==" spinCount="100000" sqref="I6 C8:H8 H6:H7 E6:E7 B6:B8 A7:A8" name="Plage1"/>
    <protectedRange algorithmName="SHA-512" hashValue="BfyO6DL8zPcYH4ppdk8lJuUeWk2QCI0srOfJ9sasdYHfCx/qIV//8vTLPKYVTyAGfzrwFWkFGBPD8/dBPbSwtg==" saltValue="G4wsGjW6nN+m6zeL11revQ==" spinCount="100000" sqref="A12:A13" name="Plage1_2"/>
    <protectedRange algorithmName="SHA-512" hashValue="BfyO6DL8zPcYH4ppdk8lJuUeWk2QCI0srOfJ9sasdYHfCx/qIV//8vTLPKYVTyAGfzrwFWkFGBPD8/dBPbSwtg==" saltValue="G4wsGjW6nN+m6zeL11revQ==" spinCount="100000" sqref="A1:H1" name="Plage1_1"/>
  </protectedRanges>
  <mergeCells count="22">
    <mergeCell ref="F11:G12"/>
    <mergeCell ref="B13:C13"/>
    <mergeCell ref="B14:C14"/>
    <mergeCell ref="B15:C15"/>
    <mergeCell ref="B11:C12"/>
    <mergeCell ref="D11:E12"/>
    <mergeCell ref="A1:M1"/>
    <mergeCell ref="B16:C16"/>
    <mergeCell ref="D13:E13"/>
    <mergeCell ref="F13:G13"/>
    <mergeCell ref="D14:E14"/>
    <mergeCell ref="F14:G14"/>
    <mergeCell ref="D15:E15"/>
    <mergeCell ref="F15:G15"/>
    <mergeCell ref="D16:E16"/>
    <mergeCell ref="F16:G16"/>
    <mergeCell ref="A6:A7"/>
    <mergeCell ref="B6:D6"/>
    <mergeCell ref="E6:G6"/>
    <mergeCell ref="H6:J6"/>
    <mergeCell ref="A11:A12"/>
    <mergeCell ref="A13:A16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E5569807A5021458ACFA7E4BA02F69D" ma:contentTypeVersion="20" ma:contentTypeDescription="Crée un document." ma:contentTypeScope="" ma:versionID="d9f84d97a97a74b747952e3f33c069e9">
  <xsd:schema xmlns:xsd="http://www.w3.org/2001/XMLSchema" xmlns:xs="http://www.w3.org/2001/XMLSchema" xmlns:p="http://schemas.microsoft.com/office/2006/metadata/properties" xmlns:ns2="49e5a3dc-ef00-451b-ab24-31d84fa0ca88" xmlns:ns3="55cfba0b-6cb1-4aaa-a117-2f60f3753410" targetNamespace="http://schemas.microsoft.com/office/2006/metadata/properties" ma:root="true" ma:fieldsID="030880dcf4a86a6997daa2e1cc495abd" ns2:_="" ns3:_="">
    <xsd:import namespace="49e5a3dc-ef00-451b-ab24-31d84fa0ca88"/>
    <xsd:import namespace="55cfba0b-6cb1-4aaa-a117-2f60f375341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Th_x00e9_matique" minOccurs="0"/>
                <xsd:element ref="ns3:Thematique" minOccurs="0"/>
                <xsd:element ref="ns3:Choix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e5a3dc-ef00-451b-ab24-31d84fa0ca8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bda5535a-49e3-45b3-b8cf-359714170279}" ma:internalName="TaxCatchAll" ma:showField="CatchAllData" ma:web="49e5a3dc-ef00-451b-ab24-31d84fa0ca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cfba0b-6cb1-4aaa-a117-2f60f37534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Balises d’images" ma:readOnly="false" ma:fieldId="{5cf76f15-5ced-4ddc-b409-7134ff3c332f}" ma:taxonomyMulti="true" ma:sspId="52830fdd-33f4-4d29-8bd7-dee7a3b3cef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Th_x00e9_matique" ma:index="21" nillable="true" ma:displayName="Thématique" ma:format="Dropdown" ma:internalName="Th_x00e9_matique">
      <xsd:simpleType>
        <xsd:restriction base="dms:Text">
          <xsd:maxLength value="255"/>
        </xsd:restriction>
      </xsd:simpleType>
    </xsd:element>
    <xsd:element name="Thematique" ma:index="22" nillable="true" ma:displayName="Thematique" ma:format="Dropdown" ma:internalName="Thematique">
      <xsd:simpleType>
        <xsd:restriction base="dms:Text">
          <xsd:maxLength value="255"/>
        </xsd:restriction>
      </xsd:simpleType>
    </xsd:element>
    <xsd:element name="Choix" ma:index="23" nillable="true" ma:displayName="Choix" ma:format="Dropdown" ma:internalName="Choix">
      <xsd:simpleType>
        <xsd:restriction base="dms:Choice">
          <xsd:enumeration value="Choix 1"/>
          <xsd:enumeration value="Choix 2"/>
          <xsd:enumeration value="Choix 3"/>
        </xsd:restriction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9e5a3dc-ef00-451b-ab24-31d84fa0ca88" xsi:nil="true"/>
    <Thematique xmlns="55cfba0b-6cb1-4aaa-a117-2f60f3753410" xsi:nil="true"/>
    <Choix xmlns="55cfba0b-6cb1-4aaa-a117-2f60f3753410" xsi:nil="true"/>
    <Th_x00e9_matique xmlns="55cfba0b-6cb1-4aaa-a117-2f60f3753410" xsi:nil="true"/>
    <lcf76f155ced4ddcb4097134ff3c332f xmlns="55cfba0b-6cb1-4aaa-a117-2f60f375341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3A637EA-67A8-4486-B9C6-081F4BEBAAB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C85CD55-8903-457E-B27A-05F72D7D37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9e5a3dc-ef00-451b-ab24-31d84fa0ca88"/>
    <ds:schemaRef ds:uri="55cfba0b-6cb1-4aaa-a117-2f60f375341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5CA3BF1-0378-4F69-8FAE-7375B498BB73}">
  <ds:schemaRefs>
    <ds:schemaRef ds:uri="http://schemas.microsoft.com/office/2006/metadata/properties"/>
    <ds:schemaRef ds:uri="http://schemas.microsoft.com/office/infopath/2007/PartnerControls"/>
    <ds:schemaRef ds:uri="49e5a3dc-ef00-451b-ab24-31d84fa0ca88"/>
    <ds:schemaRef ds:uri="55cfba0b-6cb1-4aaa-a117-2f60f375341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1</vt:i4>
      </vt:variant>
    </vt:vector>
  </HeadingPairs>
  <TitlesOfParts>
    <vt:vector size="8" baseType="lpstr">
      <vt:lpstr>Frais variables</vt:lpstr>
      <vt:lpstr>Catégories denrées</vt:lpstr>
      <vt:lpstr>Frais Fixes</vt:lpstr>
      <vt:lpstr>Détail frais personnel</vt:lpstr>
      <vt:lpstr>Investissement Projet</vt:lpstr>
      <vt:lpstr>DQE</vt:lpstr>
      <vt:lpstr>PSE</vt:lpstr>
      <vt:lpstr>'Frais variables'!Zone_d_impression</vt:lpstr>
    </vt:vector>
  </TitlesOfParts>
  <Manager/>
  <Company>Cnam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BENETEAU OCEANE (CPAM GIRONDE)</dc:creator>
  <cp:keywords/>
  <dc:description/>
  <cp:lastModifiedBy>LAPORTE CLARA (CPAM GIRONDE)</cp:lastModifiedBy>
  <cp:revision/>
  <dcterms:created xsi:type="dcterms:W3CDTF">2023-12-21T08:05:25Z</dcterms:created>
  <dcterms:modified xsi:type="dcterms:W3CDTF">2025-12-22T16:06:10Z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0x0101009E5569807A5021458ACFA7E4BA02F69D</vt:lpwstr>
  </property>
  <property fmtid="{D5CDD505-2E9C-101B-9397-08002B2CF9AE}" pid="3" name="MediaServiceImageTags">
    <vt:lpwstr/>
  </property>
</Properties>
</file>