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G:\03_AFFAIRES Ad &amp; FI\ECOVERIF\0706 - MARCHE Services\20 EN PROJET\25JL - AC BC CT\10 DCE\Doc de travail\"/>
    </mc:Choice>
  </mc:AlternateContent>
  <xr:revisionPtr revIDLastSave="0" documentId="13_ncr:1_{79947245-5EE4-4543-B7D1-4311D908AA40}" xr6:coauthVersionLast="47" xr6:coauthVersionMax="47" xr10:uidLastSave="{00000000-0000-0000-0000-000000000000}"/>
  <bookViews>
    <workbookView xWindow="-57720" yWindow="-10935" windowWidth="29040" windowHeight="17520" tabRatio="616" xr2:uid="{00000000-000D-0000-FFFF-FFFF00000000}"/>
  </bookViews>
  <sheets>
    <sheet name="AC MultiService - CT - PG" sheetId="16" r:id="rId1"/>
    <sheet name="Missions" sheetId="51" r:id="rId2"/>
    <sheet name="TravEntretien" sheetId="47" r:id="rId3"/>
    <sheet name="TravInves" sheetId="52" r:id="rId4"/>
    <sheet name="Vacation" sheetId="49" r:id="rId5"/>
    <sheet name="InstalProvisoire" sheetId="39" r:id="rId6"/>
  </sheets>
  <definedNames>
    <definedName name="_xlnm.Print_Titles" localSheetId="5">InstalProvisoire!$1:$7</definedName>
    <definedName name="_xlnm.Print_Titles" localSheetId="1">Missions!$1:$6</definedName>
    <definedName name="_xlnm.Print_Titles" localSheetId="2">TravEntretien!$1:$7</definedName>
    <definedName name="_xlnm.Print_Titles" localSheetId="3">TravInves!$1:$7</definedName>
    <definedName name="_xlnm.Print_Titles" localSheetId="4">Vacation!$1:$7</definedName>
    <definedName name="_xlnm.Print_Area" localSheetId="5">InstalProvisoire!$A$1:$H$92</definedName>
    <definedName name="_xlnm.Print_Area" localSheetId="1">Missions!$A$1:$D$49</definedName>
    <definedName name="_xlnm.Print_Area" localSheetId="2">TravEntretien!$A$1:$H$267</definedName>
    <definedName name="_xlnm.Print_Area" localSheetId="3">TravInves!$A$1:$H$267</definedName>
    <definedName name="_xlnm.Print_Area" localSheetId="4">Vacation!$A$1:$H$31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16" i="49" l="1"/>
  <c r="L15" i="49"/>
  <c r="B138" i="52"/>
  <c r="I35" i="51"/>
  <c r="B35" i="51" s="1"/>
  <c r="I40" i="51"/>
  <c r="B40" i="51" s="1"/>
  <c r="I38" i="51"/>
  <c r="B38" i="51" s="1"/>
  <c r="I36" i="51"/>
  <c r="B36" i="51" s="1"/>
  <c r="I23" i="51"/>
  <c r="B23" i="51" s="1"/>
  <c r="I29" i="51"/>
  <c r="B29" i="51" s="1"/>
  <c r="I28" i="51"/>
  <c r="B28" i="51" s="1"/>
  <c r="I27" i="51"/>
  <c r="B27" i="51" s="1"/>
  <c r="I25" i="51"/>
  <c r="B25" i="51" s="1"/>
  <c r="I22" i="51"/>
  <c r="B22" i="51" s="1"/>
  <c r="I21" i="51"/>
  <c r="B21" i="51" s="1"/>
  <c r="I12" i="51"/>
  <c r="B12" i="51" s="1"/>
  <c r="U23" i="52"/>
  <c r="U24" i="52" s="1"/>
  <c r="AA15" i="52"/>
  <c r="Z16" i="52" s="1"/>
  <c r="W16" i="52"/>
  <c r="Y16" i="52"/>
  <c r="Z17" i="52"/>
  <c r="Z18" i="52"/>
  <c r="Z19" i="52"/>
  <c r="I16" i="51"/>
  <c r="B16" i="51" s="1"/>
  <c r="I30" i="51"/>
  <c r="B30" i="51" s="1"/>
  <c r="P268" i="52"/>
  <c r="P267" i="52"/>
  <c r="P266" i="52"/>
  <c r="H265" i="52"/>
  <c r="P265" i="52" s="1"/>
  <c r="H264" i="52"/>
  <c r="P264" i="52" s="1"/>
  <c r="H263" i="52"/>
  <c r="H262" i="52"/>
  <c r="H260" i="52"/>
  <c r="H259" i="52"/>
  <c r="H258" i="52"/>
  <c r="H257" i="52"/>
  <c r="N256" i="52"/>
  <c r="N257" i="52" s="1"/>
  <c r="M256" i="52"/>
  <c r="M257" i="52" s="1"/>
  <c r="M258" i="52" s="1"/>
  <c r="M259" i="52" s="1"/>
  <c r="M260" i="52" s="1"/>
  <c r="H256" i="52"/>
  <c r="H255" i="52"/>
  <c r="B255" i="52"/>
  <c r="H254" i="52"/>
  <c r="B254" i="52"/>
  <c r="H253" i="52"/>
  <c r="H252" i="52"/>
  <c r="H251" i="52"/>
  <c r="H250" i="52"/>
  <c r="H249" i="52"/>
  <c r="H248" i="52"/>
  <c r="N247" i="52"/>
  <c r="H247" i="52"/>
  <c r="H246" i="52"/>
  <c r="B246" i="52"/>
  <c r="H245" i="52"/>
  <c r="H244" i="52"/>
  <c r="H243" i="52"/>
  <c r="H242" i="52"/>
  <c r="H241" i="52"/>
  <c r="N240" i="52"/>
  <c r="N241" i="52" s="1"/>
  <c r="M240" i="52"/>
  <c r="M241" i="52" s="1"/>
  <c r="M242" i="52" s="1"/>
  <c r="M243" i="52" s="1"/>
  <c r="M244" i="52" s="1"/>
  <c r="M245" i="52" s="1"/>
  <c r="M246" i="52" s="1"/>
  <c r="H240" i="52"/>
  <c r="B239" i="52"/>
  <c r="H238" i="52"/>
  <c r="B238" i="52"/>
  <c r="H236" i="52"/>
  <c r="H235" i="52"/>
  <c r="H234" i="52"/>
  <c r="H233" i="52"/>
  <c r="H232" i="52"/>
  <c r="N231" i="52"/>
  <c r="H231" i="52"/>
  <c r="L230" i="52"/>
  <c r="L231" i="52" s="1"/>
  <c r="L232" i="52" s="1"/>
  <c r="L233" i="52" s="1"/>
  <c r="L234" i="52" s="1"/>
  <c r="L235" i="52" s="1"/>
  <c r="L236" i="52" s="1"/>
  <c r="L238" i="52" s="1"/>
  <c r="H230" i="52"/>
  <c r="H229" i="52"/>
  <c r="H228" i="52"/>
  <c r="H227" i="52"/>
  <c r="H226" i="52"/>
  <c r="H225" i="52"/>
  <c r="N224" i="52"/>
  <c r="M224" i="52"/>
  <c r="M225" i="52" s="1"/>
  <c r="M226" i="52" s="1"/>
  <c r="M227" i="52" s="1"/>
  <c r="M228" i="52" s="1"/>
  <c r="M229" i="52" s="1"/>
  <c r="M230" i="52" s="1"/>
  <c r="H224" i="52"/>
  <c r="L223" i="52"/>
  <c r="L224" i="52" s="1"/>
  <c r="L225" i="52" s="1"/>
  <c r="L226" i="52" s="1"/>
  <c r="L227" i="52" s="1"/>
  <c r="L228" i="52" s="1"/>
  <c r="L229" i="52" s="1"/>
  <c r="B223" i="52"/>
  <c r="H222" i="52"/>
  <c r="B222" i="52"/>
  <c r="H221" i="52"/>
  <c r="H220" i="52"/>
  <c r="H219" i="52"/>
  <c r="H218" i="52"/>
  <c r="H217" i="52"/>
  <c r="H216" i="52"/>
  <c r="N215" i="52"/>
  <c r="H215" i="52"/>
  <c r="H214" i="52"/>
  <c r="B214" i="52"/>
  <c r="M213" i="52"/>
  <c r="M214" i="52" s="1"/>
  <c r="H213" i="52"/>
  <c r="H212" i="52"/>
  <c r="H211" i="52"/>
  <c r="H210" i="52"/>
  <c r="H209" i="52"/>
  <c r="N208" i="52"/>
  <c r="N209" i="52" s="1"/>
  <c r="M208" i="52"/>
  <c r="M209" i="52" s="1"/>
  <c r="M210" i="52" s="1"/>
  <c r="M211" i="52" s="1"/>
  <c r="M212" i="52" s="1"/>
  <c r="H208" i="52"/>
  <c r="H207" i="52"/>
  <c r="B207" i="52"/>
  <c r="B206" i="52"/>
  <c r="H203" i="52"/>
  <c r="H202" i="52"/>
  <c r="H201" i="52"/>
  <c r="H200" i="52"/>
  <c r="N199" i="52"/>
  <c r="H199" i="52"/>
  <c r="H198" i="52"/>
  <c r="B198" i="52"/>
  <c r="H196" i="52"/>
  <c r="H195" i="52"/>
  <c r="H194" i="52"/>
  <c r="H193" i="52"/>
  <c r="N192" i="52"/>
  <c r="H192" i="52"/>
  <c r="H191" i="52"/>
  <c r="B191" i="52"/>
  <c r="H190" i="52"/>
  <c r="H189" i="52"/>
  <c r="H188" i="52"/>
  <c r="H187" i="52"/>
  <c r="H186" i="52"/>
  <c r="N185" i="52"/>
  <c r="N186" i="52" s="1"/>
  <c r="N187" i="52" s="1"/>
  <c r="N188" i="52" s="1"/>
  <c r="N189" i="52" s="1"/>
  <c r="M185" i="52"/>
  <c r="M186" i="52" s="1"/>
  <c r="M187" i="52" s="1"/>
  <c r="M188" i="52" s="1"/>
  <c r="M189" i="52" s="1"/>
  <c r="M190" i="52" s="1"/>
  <c r="M191" i="52" s="1"/>
  <c r="H185" i="52"/>
  <c r="L184" i="52"/>
  <c r="L185" i="52" s="1"/>
  <c r="L186" i="52" s="1"/>
  <c r="L187" i="52" s="1"/>
  <c r="L188" i="52" s="1"/>
  <c r="L189" i="52" s="1"/>
  <c r="L190" i="52" s="1"/>
  <c r="L191" i="52" s="1"/>
  <c r="L192" i="52" s="1"/>
  <c r="L193" i="52" s="1"/>
  <c r="L194" i="52" s="1"/>
  <c r="L195" i="52" s="1"/>
  <c r="L196" i="52" s="1"/>
  <c r="L197" i="52" s="1"/>
  <c r="L198" i="52" s="1"/>
  <c r="L199" i="52" s="1"/>
  <c r="L200" i="52" s="1"/>
  <c r="L201" i="52" s="1"/>
  <c r="L202" i="52" s="1"/>
  <c r="L203" i="52" s="1"/>
  <c r="L204" i="52" s="1"/>
  <c r="L205" i="52" s="1"/>
  <c r="L206" i="52" s="1"/>
  <c r="H184" i="52"/>
  <c r="B184" i="52"/>
  <c r="H183" i="52"/>
  <c r="B183" i="52"/>
  <c r="K182" i="52"/>
  <c r="K183" i="52" s="1"/>
  <c r="H182" i="52"/>
  <c r="P181" i="52"/>
  <c r="A181" i="52" s="1"/>
  <c r="H181" i="52"/>
  <c r="H180" i="52"/>
  <c r="H179" i="52"/>
  <c r="H176" i="52"/>
  <c r="H175" i="52"/>
  <c r="H174" i="52"/>
  <c r="H173" i="52"/>
  <c r="N172" i="52"/>
  <c r="M172" i="52"/>
  <c r="M173" i="52" s="1"/>
  <c r="M174" i="52" s="1"/>
  <c r="M175" i="52" s="1"/>
  <c r="M176" i="52" s="1"/>
  <c r="H172" i="52"/>
  <c r="H171" i="52"/>
  <c r="B171" i="52"/>
  <c r="H170" i="52"/>
  <c r="B170" i="52"/>
  <c r="H168" i="52"/>
  <c r="H167" i="52"/>
  <c r="H166" i="52"/>
  <c r="H165" i="52"/>
  <c r="H164" i="52"/>
  <c r="N163" i="52"/>
  <c r="H163" i="52"/>
  <c r="H162" i="52"/>
  <c r="B162" i="52"/>
  <c r="H159" i="52"/>
  <c r="H158" i="52"/>
  <c r="H157" i="52"/>
  <c r="H156" i="52"/>
  <c r="N155" i="52"/>
  <c r="N156" i="52" s="1"/>
  <c r="N157" i="52" s="1"/>
  <c r="N158" i="52" s="1"/>
  <c r="N159" i="52" s="1"/>
  <c r="M155" i="52"/>
  <c r="M156" i="52" s="1"/>
  <c r="M157" i="52" s="1"/>
  <c r="M158" i="52" s="1"/>
  <c r="M159" i="52" s="1"/>
  <c r="M160" i="52" s="1"/>
  <c r="M161" i="52" s="1"/>
  <c r="M162" i="52" s="1"/>
  <c r="H155" i="52"/>
  <c r="H154" i="52"/>
  <c r="B154" i="52"/>
  <c r="B153" i="52"/>
  <c r="H152" i="52"/>
  <c r="H151" i="52"/>
  <c r="H150" i="52"/>
  <c r="H149" i="52"/>
  <c r="H148" i="52"/>
  <c r="H147" i="52"/>
  <c r="N146" i="52"/>
  <c r="H146" i="52"/>
  <c r="H145" i="52"/>
  <c r="H144" i="52"/>
  <c r="H143" i="52"/>
  <c r="H142" i="52"/>
  <c r="H141" i="52"/>
  <c r="H140" i="52"/>
  <c r="N139" i="52"/>
  <c r="M139" i="52"/>
  <c r="M140" i="52" s="1"/>
  <c r="M141" i="52" s="1"/>
  <c r="M142" i="52" s="1"/>
  <c r="M143" i="52" s="1"/>
  <c r="M144" i="52" s="1"/>
  <c r="M145" i="52" s="1"/>
  <c r="H139" i="52"/>
  <c r="H138" i="52"/>
  <c r="H137" i="52"/>
  <c r="B137" i="52"/>
  <c r="H136" i="52"/>
  <c r="H135" i="52"/>
  <c r="H134" i="52"/>
  <c r="H133" i="52"/>
  <c r="H132" i="52"/>
  <c r="H131" i="52"/>
  <c r="N130" i="52"/>
  <c r="H130" i="52"/>
  <c r="H129" i="52"/>
  <c r="B129" i="52"/>
  <c r="H128" i="52"/>
  <c r="H127" i="52"/>
  <c r="H126" i="52"/>
  <c r="H125" i="52"/>
  <c r="H124" i="52"/>
  <c r="N123" i="52"/>
  <c r="M123" i="52"/>
  <c r="M124" i="52" s="1"/>
  <c r="M125" i="52" s="1"/>
  <c r="M126" i="52" s="1"/>
  <c r="M127" i="52" s="1"/>
  <c r="M128" i="52" s="1"/>
  <c r="M129" i="52" s="1"/>
  <c r="H123" i="52"/>
  <c r="H122" i="52"/>
  <c r="B122" i="52"/>
  <c r="B121" i="52"/>
  <c r="H118" i="52"/>
  <c r="H117" i="52"/>
  <c r="H116" i="52"/>
  <c r="H115" i="52"/>
  <c r="N114" i="52"/>
  <c r="H114" i="52"/>
  <c r="H113" i="52"/>
  <c r="B113" i="52"/>
  <c r="H111" i="52"/>
  <c r="H110" i="52"/>
  <c r="H109" i="52"/>
  <c r="H108" i="52"/>
  <c r="N107" i="52"/>
  <c r="H107" i="52"/>
  <c r="H106" i="52"/>
  <c r="B106" i="52"/>
  <c r="H105" i="52"/>
  <c r="H104" i="52"/>
  <c r="H103" i="52"/>
  <c r="H102" i="52"/>
  <c r="H101" i="52"/>
  <c r="N100" i="52"/>
  <c r="M100" i="52"/>
  <c r="M101" i="52" s="1"/>
  <c r="M102" i="52" s="1"/>
  <c r="M103" i="52" s="1"/>
  <c r="M104" i="52" s="1"/>
  <c r="M105" i="52" s="1"/>
  <c r="M106" i="52" s="1"/>
  <c r="H100" i="52"/>
  <c r="H99" i="52"/>
  <c r="B99" i="52"/>
  <c r="L98" i="52"/>
  <c r="L99" i="52" s="1"/>
  <c r="L100" i="52" s="1"/>
  <c r="L101" i="52" s="1"/>
  <c r="L102" i="52" s="1"/>
  <c r="L103" i="52" s="1"/>
  <c r="L104" i="52" s="1"/>
  <c r="L105" i="52" s="1"/>
  <c r="L106" i="52" s="1"/>
  <c r="L107" i="52" s="1"/>
  <c r="L108" i="52" s="1"/>
  <c r="L109" i="52" s="1"/>
  <c r="L110" i="52" s="1"/>
  <c r="L111" i="52" s="1"/>
  <c r="L112" i="52" s="1"/>
  <c r="L113" i="52" s="1"/>
  <c r="L114" i="52" s="1"/>
  <c r="L115" i="52" s="1"/>
  <c r="L116" i="52" s="1"/>
  <c r="L117" i="52" s="1"/>
  <c r="L118" i="52" s="1"/>
  <c r="L119" i="52" s="1"/>
  <c r="L120" i="52" s="1"/>
  <c r="L121" i="52" s="1"/>
  <c r="H98" i="52"/>
  <c r="B98" i="52"/>
  <c r="K97" i="52"/>
  <c r="K98" i="52" s="1"/>
  <c r="H97" i="52"/>
  <c r="P96" i="52"/>
  <c r="A96" i="52" s="1"/>
  <c r="H96" i="52"/>
  <c r="H95" i="52"/>
  <c r="H94" i="52"/>
  <c r="H91" i="52"/>
  <c r="H90" i="52"/>
  <c r="H89" i="52"/>
  <c r="H88" i="52"/>
  <c r="N87" i="52"/>
  <c r="M87" i="52"/>
  <c r="M88" i="52" s="1"/>
  <c r="M89" i="52" s="1"/>
  <c r="M90" i="52" s="1"/>
  <c r="M91" i="52" s="1"/>
  <c r="H87" i="52"/>
  <c r="H86" i="52"/>
  <c r="H85" i="52"/>
  <c r="H83" i="52"/>
  <c r="H82" i="52"/>
  <c r="H81" i="52"/>
  <c r="H80" i="52"/>
  <c r="H79" i="52"/>
  <c r="H78" i="52"/>
  <c r="N77" i="52"/>
  <c r="H77" i="52"/>
  <c r="H76" i="52"/>
  <c r="H75" i="52"/>
  <c r="H74" i="52"/>
  <c r="H73" i="52"/>
  <c r="H72" i="52"/>
  <c r="H71" i="52"/>
  <c r="N70" i="52"/>
  <c r="M70" i="52"/>
  <c r="M71" i="52" s="1"/>
  <c r="M72" i="52" s="1"/>
  <c r="M73" i="52" s="1"/>
  <c r="M74" i="52" s="1"/>
  <c r="M75" i="52" s="1"/>
  <c r="M76" i="52" s="1"/>
  <c r="H70" i="52"/>
  <c r="H69" i="52"/>
  <c r="H68" i="52"/>
  <c r="H65" i="52"/>
  <c r="H64" i="52"/>
  <c r="H63" i="52"/>
  <c r="H62" i="52"/>
  <c r="N61" i="52"/>
  <c r="H61" i="52"/>
  <c r="H60" i="52"/>
  <c r="B60" i="52"/>
  <c r="H59" i="52"/>
  <c r="H58" i="52"/>
  <c r="H57" i="52"/>
  <c r="H56" i="52"/>
  <c r="H55" i="52"/>
  <c r="N54" i="52"/>
  <c r="N55" i="52" s="1"/>
  <c r="M54" i="52"/>
  <c r="M55" i="52" s="1"/>
  <c r="M56" i="52" s="1"/>
  <c r="M57" i="52" s="1"/>
  <c r="M58" i="52" s="1"/>
  <c r="M59" i="52" s="1"/>
  <c r="M60" i="52" s="1"/>
  <c r="H54" i="52"/>
  <c r="H53" i="52"/>
  <c r="H52" i="52"/>
  <c r="H51" i="52"/>
  <c r="H50" i="52"/>
  <c r="H49" i="52"/>
  <c r="H48" i="52"/>
  <c r="H47" i="52"/>
  <c r="H46" i="52"/>
  <c r="N45" i="52"/>
  <c r="N46" i="52" s="1"/>
  <c r="H45" i="52"/>
  <c r="H44" i="52"/>
  <c r="H43" i="52"/>
  <c r="H42" i="52"/>
  <c r="H41" i="52"/>
  <c r="H40" i="52"/>
  <c r="N39" i="52"/>
  <c r="N40" i="52" s="1"/>
  <c r="H39" i="52"/>
  <c r="M38" i="52"/>
  <c r="M39" i="52" s="1"/>
  <c r="M40" i="52" s="1"/>
  <c r="M41" i="52" s="1"/>
  <c r="M42" i="52" s="1"/>
  <c r="M43" i="52" s="1"/>
  <c r="M44" i="52" s="1"/>
  <c r="H38" i="52"/>
  <c r="H37" i="52"/>
  <c r="H33" i="52"/>
  <c r="H32" i="52"/>
  <c r="H31" i="52"/>
  <c r="N30" i="52"/>
  <c r="N31" i="52" s="1"/>
  <c r="N32" i="52" s="1"/>
  <c r="N33" i="52" s="1"/>
  <c r="H30" i="52"/>
  <c r="H29" i="52"/>
  <c r="H28" i="52"/>
  <c r="H26" i="52"/>
  <c r="H25" i="52"/>
  <c r="H24" i="52"/>
  <c r="H23" i="52"/>
  <c r="H22" i="52"/>
  <c r="M21" i="52"/>
  <c r="M22" i="52" s="1"/>
  <c r="M23" i="52" s="1"/>
  <c r="M24" i="52" s="1"/>
  <c r="M25" i="52" s="1"/>
  <c r="M26" i="52" s="1"/>
  <c r="M27" i="52" s="1"/>
  <c r="M28" i="52" s="1"/>
  <c r="H21" i="52"/>
  <c r="L20" i="52"/>
  <c r="L21" i="52" s="1"/>
  <c r="L22" i="52" s="1"/>
  <c r="L23" i="52" s="1"/>
  <c r="L24" i="52" s="1"/>
  <c r="L25" i="52" s="1"/>
  <c r="L26" i="52" s="1"/>
  <c r="L27" i="52" s="1"/>
  <c r="L28" i="52" s="1"/>
  <c r="L29" i="52" s="1"/>
  <c r="L30" i="52" s="1"/>
  <c r="L31" i="52" s="1"/>
  <c r="L32" i="52" s="1"/>
  <c r="L33" i="52" s="1"/>
  <c r="L34" i="52" s="1"/>
  <c r="L35" i="52" s="1"/>
  <c r="L36" i="52" s="1"/>
  <c r="H20" i="52"/>
  <c r="H19" i="52"/>
  <c r="H18" i="52"/>
  <c r="H17" i="52"/>
  <c r="N16" i="52"/>
  <c r="H16" i="52"/>
  <c r="M15" i="52"/>
  <c r="M16" i="52" s="1"/>
  <c r="M17" i="52" s="1"/>
  <c r="M18" i="52" s="1"/>
  <c r="M19" i="52" s="1"/>
  <c r="H15" i="52"/>
  <c r="L14" i="52"/>
  <c r="L15" i="52" s="1"/>
  <c r="L16" i="52" s="1"/>
  <c r="L17" i="52" s="1"/>
  <c r="H14" i="52"/>
  <c r="K13" i="52"/>
  <c r="P13" i="52" s="1"/>
  <c r="A13" i="52" s="1"/>
  <c r="H13" i="52"/>
  <c r="H12" i="52"/>
  <c r="N12" i="52" s="1"/>
  <c r="P11" i="52"/>
  <c r="A11" i="52" s="1"/>
  <c r="H11" i="52"/>
  <c r="H10" i="52"/>
  <c r="N10" i="52" s="1"/>
  <c r="H3" i="52"/>
  <c r="B3" i="52"/>
  <c r="B2" i="52"/>
  <c r="A1" i="52"/>
  <c r="H10" i="47"/>
  <c r="N10" i="47" s="1"/>
  <c r="B255" i="47"/>
  <c r="B254" i="47"/>
  <c r="H260" i="47"/>
  <c r="B260" i="47"/>
  <c r="H259" i="47"/>
  <c r="B259" i="47"/>
  <c r="H258" i="47"/>
  <c r="B258" i="47"/>
  <c r="H257" i="47"/>
  <c r="B257" i="47"/>
  <c r="N256" i="47"/>
  <c r="N257" i="47" s="1"/>
  <c r="M256" i="47"/>
  <c r="M257" i="47" s="1"/>
  <c r="M258" i="47" s="1"/>
  <c r="M259" i="47" s="1"/>
  <c r="M260" i="47" s="1"/>
  <c r="H256" i="47"/>
  <c r="B256" i="47"/>
  <c r="H255" i="47"/>
  <c r="H254" i="47"/>
  <c r="B246" i="47"/>
  <c r="B239" i="47"/>
  <c r="B238" i="47"/>
  <c r="B222" i="47"/>
  <c r="B223" i="47"/>
  <c r="B214" i="47"/>
  <c r="B207" i="47"/>
  <c r="B206" i="47"/>
  <c r="B198" i="47"/>
  <c r="B191" i="47"/>
  <c r="B184" i="47"/>
  <c r="B183" i="47"/>
  <c r="B171" i="47"/>
  <c r="B170" i="47"/>
  <c r="B162" i="47"/>
  <c r="B154" i="47"/>
  <c r="B153" i="47"/>
  <c r="B138" i="47"/>
  <c r="B137" i="47"/>
  <c r="B129" i="47"/>
  <c r="B122" i="47"/>
  <c r="B121" i="47"/>
  <c r="B113" i="47"/>
  <c r="B106" i="47"/>
  <c r="B99" i="47"/>
  <c r="B98" i="47"/>
  <c r="H176" i="47"/>
  <c r="B176" i="47"/>
  <c r="H175" i="47"/>
  <c r="B175" i="47"/>
  <c r="H174" i="47"/>
  <c r="B174" i="47"/>
  <c r="H173" i="47"/>
  <c r="B173" i="47"/>
  <c r="N172" i="47"/>
  <c r="M172" i="47"/>
  <c r="M173" i="47" s="1"/>
  <c r="M174" i="47" s="1"/>
  <c r="M175" i="47" s="1"/>
  <c r="M176" i="47" s="1"/>
  <c r="H172" i="47"/>
  <c r="B172" i="47"/>
  <c r="H171" i="47"/>
  <c r="H170" i="47"/>
  <c r="I33" i="51"/>
  <c r="B33" i="51" s="1"/>
  <c r="I34" i="51"/>
  <c r="B34" i="51" s="1"/>
  <c r="I18" i="51"/>
  <c r="B18" i="51" s="1"/>
  <c r="I14" i="51"/>
  <c r="B14" i="51" s="1"/>
  <c r="I31" i="51"/>
  <c r="B31" i="51" s="1"/>
  <c r="I20" i="51"/>
  <c r="B20" i="51" s="1"/>
  <c r="I10" i="51"/>
  <c r="B10" i="51" s="1"/>
  <c r="D3" i="51"/>
  <c r="B3" i="51"/>
  <c r="B2" i="51"/>
  <c r="A1" i="51"/>
  <c r="H75" i="47"/>
  <c r="H76" i="47"/>
  <c r="B77" i="47"/>
  <c r="H77" i="47"/>
  <c r="N77" i="47"/>
  <c r="N78" i="47" s="1"/>
  <c r="N79" i="47" s="1"/>
  <c r="N80" i="47" s="1"/>
  <c r="N81" i="47" s="1"/>
  <c r="B78" i="47"/>
  <c r="H78" i="47"/>
  <c r="B79" i="47"/>
  <c r="H79" i="47"/>
  <c r="B80" i="47"/>
  <c r="H80" i="47"/>
  <c r="B81" i="47"/>
  <c r="H81" i="47"/>
  <c r="H91" i="47"/>
  <c r="B91" i="47"/>
  <c r="H90" i="47"/>
  <c r="B90" i="47"/>
  <c r="H89" i="47"/>
  <c r="B89" i="47"/>
  <c r="H88" i="47"/>
  <c r="B88" i="47"/>
  <c r="N87" i="47"/>
  <c r="N88" i="47" s="1"/>
  <c r="M87" i="47"/>
  <c r="M88" i="47" s="1"/>
  <c r="M89" i="47" s="1"/>
  <c r="M90" i="47" s="1"/>
  <c r="M91" i="47" s="1"/>
  <c r="H87" i="47"/>
  <c r="B87" i="47"/>
  <c r="H86" i="47"/>
  <c r="H85" i="47"/>
  <c r="H83" i="47"/>
  <c r="B60" i="47"/>
  <c r="B145" i="47" s="1"/>
  <c r="B2" i="49"/>
  <c r="B2" i="47"/>
  <c r="B2" i="39"/>
  <c r="U15" i="52" l="1"/>
  <c r="T15" i="52" s="1"/>
  <c r="S16" i="52" s="1"/>
  <c r="T16" i="52" s="1"/>
  <c r="B15" i="52"/>
  <c r="B231" i="52" s="1"/>
  <c r="X16" i="52"/>
  <c r="W17" i="52" s="1"/>
  <c r="X17" i="52" s="1"/>
  <c r="W18" i="52" s="1"/>
  <c r="X18" i="52" s="1"/>
  <c r="W19" i="52" s="1"/>
  <c r="K14" i="52"/>
  <c r="K15" i="52" s="1"/>
  <c r="K16" i="52" s="1"/>
  <c r="K17" i="52" s="1"/>
  <c r="K18" i="52" s="1"/>
  <c r="K19" i="52" s="1"/>
  <c r="K20" i="52" s="1"/>
  <c r="K21" i="52" s="1"/>
  <c r="P21" i="52" s="1"/>
  <c r="A21" i="52" s="1"/>
  <c r="P183" i="52"/>
  <c r="A183" i="52" s="1"/>
  <c r="K184" i="52"/>
  <c r="K185" i="52" s="1"/>
  <c r="P98" i="52"/>
  <c r="A98" i="52" s="1"/>
  <c r="K99" i="52"/>
  <c r="K100" i="52" s="1"/>
  <c r="K101" i="52" s="1"/>
  <c r="K102" i="52" s="1"/>
  <c r="K103" i="52" s="1"/>
  <c r="K104" i="52" s="1"/>
  <c r="K105" i="52" s="1"/>
  <c r="K106" i="52" s="1"/>
  <c r="K107" i="52" s="1"/>
  <c r="K108" i="52" s="1"/>
  <c r="K109" i="52" s="1"/>
  <c r="K110" i="52" s="1"/>
  <c r="K111" i="52" s="1"/>
  <c r="K112" i="52" s="1"/>
  <c r="K113" i="52" s="1"/>
  <c r="K114" i="52" s="1"/>
  <c r="K115" i="52" s="1"/>
  <c r="K116" i="52" s="1"/>
  <c r="K117" i="52" s="1"/>
  <c r="K118" i="52" s="1"/>
  <c r="K119" i="52" s="1"/>
  <c r="K120" i="52" s="1"/>
  <c r="K121" i="52" s="1"/>
  <c r="K122" i="52" s="1"/>
  <c r="L37" i="52"/>
  <c r="L38" i="52" s="1"/>
  <c r="L39" i="52" s="1"/>
  <c r="L40" i="52" s="1"/>
  <c r="L41" i="52" s="1"/>
  <c r="L42" i="52" s="1"/>
  <c r="L43" i="52" s="1"/>
  <c r="L44" i="52" s="1"/>
  <c r="L45" i="52" s="1"/>
  <c r="L46" i="52" s="1"/>
  <c r="L47" i="52" s="1"/>
  <c r="L48" i="52" s="1"/>
  <c r="L49" i="52" s="1"/>
  <c r="L50" i="52" s="1"/>
  <c r="L51" i="52" s="1"/>
  <c r="L52" i="52" s="1"/>
  <c r="M107" i="52"/>
  <c r="M108" i="52" s="1"/>
  <c r="M109" i="52" s="1"/>
  <c r="M110" i="52" s="1"/>
  <c r="M111" i="52" s="1"/>
  <c r="M112" i="52" s="1"/>
  <c r="M113" i="52" s="1"/>
  <c r="M29" i="52"/>
  <c r="M30" i="52" s="1"/>
  <c r="M31" i="52" s="1"/>
  <c r="M32" i="52" s="1"/>
  <c r="M33" i="52" s="1"/>
  <c r="M61" i="52"/>
  <c r="M62" i="52" s="1"/>
  <c r="M63" i="52" s="1"/>
  <c r="M64" i="52" s="1"/>
  <c r="M65" i="52" s="1"/>
  <c r="K22" i="52"/>
  <c r="M45" i="52"/>
  <c r="M46" i="52" s="1"/>
  <c r="M47" i="52" s="1"/>
  <c r="M48" i="52" s="1"/>
  <c r="M49" i="52" s="1"/>
  <c r="N41" i="52"/>
  <c r="P15" i="52"/>
  <c r="A15" i="52" s="1"/>
  <c r="N131" i="52"/>
  <c r="M163" i="52"/>
  <c r="M164" i="52" s="1"/>
  <c r="M165" i="52" s="1"/>
  <c r="M166" i="52" s="1"/>
  <c r="M167" i="52" s="1"/>
  <c r="N258" i="52"/>
  <c r="P99" i="52"/>
  <c r="A99" i="52" s="1"/>
  <c r="N147" i="52"/>
  <c r="N47" i="52"/>
  <c r="L122" i="52"/>
  <c r="L123" i="52" s="1"/>
  <c r="L124" i="52" s="1"/>
  <c r="L125" i="52" s="1"/>
  <c r="L126" i="52" s="1"/>
  <c r="L127" i="52" s="1"/>
  <c r="L128" i="52" s="1"/>
  <c r="L129" i="52" s="1"/>
  <c r="L130" i="52" s="1"/>
  <c r="L131" i="52" s="1"/>
  <c r="L132" i="52" s="1"/>
  <c r="L133" i="52" s="1"/>
  <c r="L134" i="52" s="1"/>
  <c r="L135" i="52" s="1"/>
  <c r="L136" i="52" s="1"/>
  <c r="L137" i="52" s="1"/>
  <c r="M130" i="52"/>
  <c r="M131" i="52" s="1"/>
  <c r="M132" i="52" s="1"/>
  <c r="M133" i="52" s="1"/>
  <c r="M134" i="52" s="1"/>
  <c r="M146" i="52"/>
  <c r="M147" i="52" s="1"/>
  <c r="M148" i="52" s="1"/>
  <c r="M149" i="52" s="1"/>
  <c r="M150" i="52" s="1"/>
  <c r="L207" i="52"/>
  <c r="L208" i="52" s="1"/>
  <c r="L209" i="52" s="1"/>
  <c r="L210" i="52" s="1"/>
  <c r="L211" i="52" s="1"/>
  <c r="L212" i="52" s="1"/>
  <c r="L213" i="52" s="1"/>
  <c r="L214" i="52" s="1"/>
  <c r="L215" i="52" s="1"/>
  <c r="L216" i="52" s="1"/>
  <c r="L217" i="52" s="1"/>
  <c r="L218" i="52" s="1"/>
  <c r="L219" i="52" s="1"/>
  <c r="L220" i="52" s="1"/>
  <c r="L221" i="52" s="1"/>
  <c r="N56" i="52"/>
  <c r="P16" i="52"/>
  <c r="A16" i="52" s="1"/>
  <c r="N17" i="52"/>
  <c r="M77" i="52"/>
  <c r="M78" i="52" s="1"/>
  <c r="M79" i="52" s="1"/>
  <c r="M80" i="52" s="1"/>
  <c r="M81" i="52" s="1"/>
  <c r="M247" i="52"/>
  <c r="M248" i="52" s="1"/>
  <c r="M249" i="52" s="1"/>
  <c r="M250" i="52" s="1"/>
  <c r="M251" i="52" s="1"/>
  <c r="N101" i="52"/>
  <c r="N124" i="52"/>
  <c r="L239" i="52"/>
  <c r="L240" i="52" s="1"/>
  <c r="L241" i="52" s="1"/>
  <c r="L242" i="52" s="1"/>
  <c r="L243" i="52" s="1"/>
  <c r="L244" i="52" s="1"/>
  <c r="L245" i="52" s="1"/>
  <c r="L246" i="52" s="1"/>
  <c r="L247" i="52" s="1"/>
  <c r="L248" i="52" s="1"/>
  <c r="L249" i="52" s="1"/>
  <c r="L250" i="52" s="1"/>
  <c r="L251" i="52" s="1"/>
  <c r="L254" i="52" s="1"/>
  <c r="B230" i="52"/>
  <c r="B145" i="52"/>
  <c r="M192" i="52"/>
  <c r="M193" i="52" s="1"/>
  <c r="M194" i="52" s="1"/>
  <c r="M195" i="52" s="1"/>
  <c r="M196" i="52" s="1"/>
  <c r="M197" i="52" s="1"/>
  <c r="M198" i="52" s="1"/>
  <c r="N242" i="52"/>
  <c r="N71" i="52"/>
  <c r="N88" i="52"/>
  <c r="N108" i="52"/>
  <c r="M231" i="52"/>
  <c r="M232" i="52" s="1"/>
  <c r="M233" i="52" s="1"/>
  <c r="M234" i="52" s="1"/>
  <c r="M235" i="52" s="1"/>
  <c r="M236" i="52" s="1"/>
  <c r="M215" i="52"/>
  <c r="M216" i="52" s="1"/>
  <c r="M217" i="52" s="1"/>
  <c r="M218" i="52" s="1"/>
  <c r="M219" i="52" s="1"/>
  <c r="N62" i="52"/>
  <c r="N78" i="52"/>
  <c r="N115" i="52"/>
  <c r="N210" i="52"/>
  <c r="N232" i="52"/>
  <c r="N193" i="52"/>
  <c r="N140" i="52"/>
  <c r="N173" i="52"/>
  <c r="N164" i="52"/>
  <c r="N200" i="52"/>
  <c r="N248" i="52"/>
  <c r="N216" i="52"/>
  <c r="N225" i="52"/>
  <c r="N258" i="47"/>
  <c r="B230" i="47"/>
  <c r="N173" i="47"/>
  <c r="N89" i="47"/>
  <c r="P184" i="52" l="1"/>
  <c r="A184" i="52" s="1"/>
  <c r="B146" i="52"/>
  <c r="B61" i="52"/>
  <c r="B247" i="52"/>
  <c r="B38" i="52"/>
  <c r="B155" i="52"/>
  <c r="B199" i="52"/>
  <c r="B45" i="52"/>
  <c r="B185" i="52"/>
  <c r="B130" i="52"/>
  <c r="B29" i="52"/>
  <c r="B192" i="52"/>
  <c r="B22" i="52"/>
  <c r="B54" i="52"/>
  <c r="B172" i="52"/>
  <c r="B208" i="52"/>
  <c r="B114" i="52"/>
  <c r="B123" i="52"/>
  <c r="B139" i="52"/>
  <c r="B100" i="52"/>
  <c r="B107" i="52"/>
  <c r="B256" i="52"/>
  <c r="B163" i="52"/>
  <c r="B70" i="52"/>
  <c r="B215" i="52"/>
  <c r="B240" i="52"/>
  <c r="B224" i="52"/>
  <c r="B77" i="52"/>
  <c r="B87" i="52"/>
  <c r="S17" i="52"/>
  <c r="T17" i="52" s="1"/>
  <c r="B16" i="52"/>
  <c r="P14" i="52"/>
  <c r="A14" i="52" s="1"/>
  <c r="K186" i="52"/>
  <c r="P185" i="52"/>
  <c r="A185" i="52" s="1"/>
  <c r="P121" i="52"/>
  <c r="A121" i="52" s="1"/>
  <c r="N243" i="52"/>
  <c r="N48" i="52"/>
  <c r="N165" i="52"/>
  <c r="N259" i="52"/>
  <c r="N141" i="52"/>
  <c r="N57" i="52"/>
  <c r="N42" i="52"/>
  <c r="N72" i="52"/>
  <c r="P101" i="52"/>
  <c r="A101" i="52" s="1"/>
  <c r="N102" i="52"/>
  <c r="N174" i="52"/>
  <c r="N79" i="52"/>
  <c r="N194" i="52"/>
  <c r="N63" i="52"/>
  <c r="P100" i="52"/>
  <c r="A100" i="52" s="1"/>
  <c r="N148" i="52"/>
  <c r="P115" i="52"/>
  <c r="A115" i="52" s="1"/>
  <c r="N116" i="52"/>
  <c r="N226" i="52"/>
  <c r="N233" i="52"/>
  <c r="M199" i="52"/>
  <c r="L255" i="52"/>
  <c r="L256" i="52" s="1"/>
  <c r="L257" i="52" s="1"/>
  <c r="L258" i="52" s="1"/>
  <c r="L259" i="52" s="1"/>
  <c r="L260" i="52" s="1"/>
  <c r="P113" i="52"/>
  <c r="A113" i="52" s="1"/>
  <c r="M114" i="52"/>
  <c r="M115" i="52" s="1"/>
  <c r="M116" i="52" s="1"/>
  <c r="M117" i="52" s="1"/>
  <c r="M118" i="52" s="1"/>
  <c r="M119" i="52" s="1"/>
  <c r="M120" i="52" s="1"/>
  <c r="N217" i="52"/>
  <c r="N211" i="52"/>
  <c r="N132" i="52"/>
  <c r="P106" i="52"/>
  <c r="A106" i="52" s="1"/>
  <c r="N249" i="52"/>
  <c r="K123" i="52"/>
  <c r="P122" i="52"/>
  <c r="A122" i="52" s="1"/>
  <c r="L53" i="52"/>
  <c r="L54" i="52" s="1"/>
  <c r="L55" i="52" s="1"/>
  <c r="L56" i="52" s="1"/>
  <c r="L57" i="52" s="1"/>
  <c r="L58" i="52" s="1"/>
  <c r="L59" i="52" s="1"/>
  <c r="L60" i="52" s="1"/>
  <c r="L61" i="52" s="1"/>
  <c r="L62" i="52" s="1"/>
  <c r="L63" i="52" s="1"/>
  <c r="L64" i="52" s="1"/>
  <c r="L65" i="52" s="1"/>
  <c r="L66" i="52" s="1"/>
  <c r="L67" i="52" s="1"/>
  <c r="L68" i="52" s="1"/>
  <c r="P108" i="52"/>
  <c r="A108" i="52" s="1"/>
  <c r="N109" i="52"/>
  <c r="P107" i="52"/>
  <c r="A107" i="52" s="1"/>
  <c r="N201" i="52"/>
  <c r="N89" i="52"/>
  <c r="N125" i="52"/>
  <c r="P17" i="52"/>
  <c r="A17" i="52" s="1"/>
  <c r="N18" i="52"/>
  <c r="L138" i="52"/>
  <c r="L139" i="52" s="1"/>
  <c r="L140" i="52" s="1"/>
  <c r="L141" i="52" s="1"/>
  <c r="L142" i="52" s="1"/>
  <c r="L143" i="52" s="1"/>
  <c r="L144" i="52" s="1"/>
  <c r="L145" i="52" s="1"/>
  <c r="L146" i="52" s="1"/>
  <c r="L147" i="52" s="1"/>
  <c r="L148" i="52" s="1"/>
  <c r="L149" i="52" s="1"/>
  <c r="L150" i="52" s="1"/>
  <c r="L151" i="52" s="1"/>
  <c r="L152" i="52" s="1"/>
  <c r="L153" i="52" s="1"/>
  <c r="P22" i="52"/>
  <c r="A22" i="52" s="1"/>
  <c r="K23" i="52"/>
  <c r="N259" i="47"/>
  <c r="N174" i="47"/>
  <c r="N90" i="47"/>
  <c r="B257" i="52" l="1"/>
  <c r="B101" i="52"/>
  <c r="B62" i="52"/>
  <c r="B147" i="52"/>
  <c r="B71" i="52"/>
  <c r="B164" i="52"/>
  <c r="B108" i="52"/>
  <c r="B173" i="52"/>
  <c r="B88" i="52"/>
  <c r="B140" i="52"/>
  <c r="B186" i="52"/>
  <c r="B193" i="52"/>
  <c r="B216" i="52"/>
  <c r="B115" i="52"/>
  <c r="B200" i="52"/>
  <c r="B131" i="52"/>
  <c r="B46" i="52"/>
  <c r="B232" i="52"/>
  <c r="B39" i="52"/>
  <c r="B225" i="52"/>
  <c r="B156" i="52"/>
  <c r="B55" i="52"/>
  <c r="B241" i="52"/>
  <c r="B124" i="52"/>
  <c r="B209" i="52"/>
  <c r="B248" i="52"/>
  <c r="B23" i="52"/>
  <c r="B30" i="52"/>
  <c r="B78" i="52"/>
  <c r="P114" i="52"/>
  <c r="A114" i="52" s="1"/>
  <c r="S18" i="52"/>
  <c r="B17" i="52"/>
  <c r="K187" i="52"/>
  <c r="P186" i="52"/>
  <c r="A186" i="52" s="1"/>
  <c r="N166" i="52"/>
  <c r="N212" i="52"/>
  <c r="M200" i="52"/>
  <c r="N149" i="52"/>
  <c r="L154" i="52"/>
  <c r="L155" i="52" s="1"/>
  <c r="L156" i="52" s="1"/>
  <c r="L157" i="52" s="1"/>
  <c r="L158" i="52" s="1"/>
  <c r="L159" i="52" s="1"/>
  <c r="L160" i="52" s="1"/>
  <c r="L161" i="52" s="1"/>
  <c r="L162" i="52" s="1"/>
  <c r="L163" i="52" s="1"/>
  <c r="L164" i="52" s="1"/>
  <c r="L165" i="52" s="1"/>
  <c r="L166" i="52" s="1"/>
  <c r="L167" i="52" s="1"/>
  <c r="L170" i="52" s="1"/>
  <c r="N175" i="52"/>
  <c r="N58" i="52"/>
  <c r="L69" i="52"/>
  <c r="L70" i="52" s="1"/>
  <c r="L71" i="52" s="1"/>
  <c r="L72" i="52" s="1"/>
  <c r="L73" i="52" s="1"/>
  <c r="L74" i="52" s="1"/>
  <c r="L75" i="52" s="1"/>
  <c r="L76" i="52" s="1"/>
  <c r="L77" i="52" s="1"/>
  <c r="L78" i="52" s="1"/>
  <c r="L79" i="52" s="1"/>
  <c r="L80" i="52" s="1"/>
  <c r="L81" i="52" s="1"/>
  <c r="L85" i="52" s="1"/>
  <c r="N80" i="52"/>
  <c r="N202" i="52"/>
  <c r="K124" i="52"/>
  <c r="P123" i="52"/>
  <c r="A123" i="52" s="1"/>
  <c r="N218" i="52"/>
  <c r="N234" i="52"/>
  <c r="N49" i="52"/>
  <c r="N250" i="52"/>
  <c r="N64" i="52"/>
  <c r="P102" i="52"/>
  <c r="A102" i="52" s="1"/>
  <c r="N103" i="52"/>
  <c r="N142" i="52"/>
  <c r="N19" i="52"/>
  <c r="P19" i="52" s="1"/>
  <c r="A19" i="52" s="1"/>
  <c r="P18" i="52"/>
  <c r="A18" i="52" s="1"/>
  <c r="N227" i="52"/>
  <c r="N244" i="52"/>
  <c r="N90" i="52"/>
  <c r="P109" i="52"/>
  <c r="A109" i="52" s="1"/>
  <c r="N110" i="52"/>
  <c r="N195" i="52"/>
  <c r="N73" i="52"/>
  <c r="N260" i="52"/>
  <c r="N133" i="52"/>
  <c r="K24" i="52"/>
  <c r="P23" i="52"/>
  <c r="A23" i="52" s="1"/>
  <c r="N126" i="52"/>
  <c r="P116" i="52"/>
  <c r="A116" i="52" s="1"/>
  <c r="N117" i="52"/>
  <c r="N260" i="47"/>
  <c r="N175" i="47"/>
  <c r="N91" i="47"/>
  <c r="M26" i="49"/>
  <c r="M27" i="49" s="1"/>
  <c r="M16" i="49"/>
  <c r="L16" i="49"/>
  <c r="L17" i="49" s="1"/>
  <c r="L18" i="49" s="1"/>
  <c r="K14" i="49"/>
  <c r="P12" i="49"/>
  <c r="H30" i="49"/>
  <c r="H31" i="49"/>
  <c r="H27" i="49"/>
  <c r="H26" i="49"/>
  <c r="H25" i="49"/>
  <c r="H22" i="49"/>
  <c r="H21" i="49"/>
  <c r="H20" i="49"/>
  <c r="H17" i="49"/>
  <c r="H16" i="49"/>
  <c r="H15" i="49"/>
  <c r="H12" i="49"/>
  <c r="P181" i="47"/>
  <c r="P96" i="47"/>
  <c r="N39" i="47"/>
  <c r="N40" i="47" s="1"/>
  <c r="N41" i="47" s="1"/>
  <c r="N42" i="47" s="1"/>
  <c r="N45" i="47" s="1"/>
  <c r="N46" i="47" s="1"/>
  <c r="N47" i="47" s="1"/>
  <c r="N48" i="47" s="1"/>
  <c r="N49" i="47" s="1"/>
  <c r="N54" i="47" s="1"/>
  <c r="N55" i="47" s="1"/>
  <c r="N56" i="47" s="1"/>
  <c r="N57" i="47" s="1"/>
  <c r="N58" i="47" s="1"/>
  <c r="N61" i="47" s="1"/>
  <c r="N62" i="47" s="1"/>
  <c r="N63" i="47" s="1"/>
  <c r="N64" i="47" s="1"/>
  <c r="N65" i="47" s="1"/>
  <c r="N70" i="47" s="1"/>
  <c r="N71" i="47" s="1"/>
  <c r="N72" i="47" s="1"/>
  <c r="N73" i="47" s="1"/>
  <c r="N74" i="47" s="1"/>
  <c r="N100" i="47" s="1"/>
  <c r="N101" i="47" s="1"/>
  <c r="N102" i="47" s="1"/>
  <c r="N103" i="47" s="1"/>
  <c r="N104" i="47" s="1"/>
  <c r="N107" i="47" s="1"/>
  <c r="N108" i="47" s="1"/>
  <c r="N109" i="47" s="1"/>
  <c r="N110" i="47" s="1"/>
  <c r="N111" i="47" s="1"/>
  <c r="N114" i="47" s="1"/>
  <c r="N115" i="47" s="1"/>
  <c r="N116" i="47" s="1"/>
  <c r="N117" i="47" s="1"/>
  <c r="N118" i="47" s="1"/>
  <c r="N119" i="47" s="1"/>
  <c r="N120" i="47" s="1"/>
  <c r="N123" i="47" s="1"/>
  <c r="N124" i="47" s="1"/>
  <c r="N125" i="47" s="1"/>
  <c r="N126" i="47" s="1"/>
  <c r="N127" i="47" s="1"/>
  <c r="N130" i="47" s="1"/>
  <c r="N131" i="47" s="1"/>
  <c r="N132" i="47" s="1"/>
  <c r="N133" i="47" s="1"/>
  <c r="N134" i="47" s="1"/>
  <c r="N139" i="47" s="1"/>
  <c r="N140" i="47" s="1"/>
  <c r="N141" i="47" s="1"/>
  <c r="N142" i="47" s="1"/>
  <c r="N143" i="47" s="1"/>
  <c r="N146" i="47" s="1"/>
  <c r="N147" i="47" s="1"/>
  <c r="N148" i="47" s="1"/>
  <c r="N149" i="47" s="1"/>
  <c r="N150" i="47" s="1"/>
  <c r="N155" i="47" s="1"/>
  <c r="N156" i="47" s="1"/>
  <c r="N157" i="47" s="1"/>
  <c r="N158" i="47" s="1"/>
  <c r="N159" i="47" s="1"/>
  <c r="N163" i="47" s="1"/>
  <c r="N164" i="47" s="1"/>
  <c r="N165" i="47" s="1"/>
  <c r="N166" i="47" s="1"/>
  <c r="N167" i="47" s="1"/>
  <c r="N185" i="47" s="1"/>
  <c r="N186" i="47" s="1"/>
  <c r="N187" i="47" s="1"/>
  <c r="N188" i="47" s="1"/>
  <c r="N189" i="47" s="1"/>
  <c r="N192" i="47" s="1"/>
  <c r="N193" i="47" s="1"/>
  <c r="N194" i="47" s="1"/>
  <c r="N195" i="47" s="1"/>
  <c r="N196" i="47" s="1"/>
  <c r="N199" i="47" s="1"/>
  <c r="N200" i="47" s="1"/>
  <c r="N201" i="47" s="1"/>
  <c r="N202" i="47" s="1"/>
  <c r="N203" i="47" s="1"/>
  <c r="N208" i="47" s="1"/>
  <c r="N209" i="47" s="1"/>
  <c r="N210" i="47" s="1"/>
  <c r="N211" i="47" s="1"/>
  <c r="N212" i="47" s="1"/>
  <c r="N215" i="47" s="1"/>
  <c r="N216" i="47" s="1"/>
  <c r="N217" i="47" s="1"/>
  <c r="N218" i="47" s="1"/>
  <c r="N219" i="47" s="1"/>
  <c r="N224" i="47" s="1"/>
  <c r="N225" i="47" s="1"/>
  <c r="N226" i="47" s="1"/>
  <c r="N227" i="47" s="1"/>
  <c r="N228" i="47" s="1"/>
  <c r="N231" i="47" s="1"/>
  <c r="N232" i="47" s="1"/>
  <c r="N233" i="47" s="1"/>
  <c r="N234" i="47" s="1"/>
  <c r="N235" i="47" s="1"/>
  <c r="N240" i="47" s="1"/>
  <c r="N241" i="47" s="1"/>
  <c r="N242" i="47" s="1"/>
  <c r="N243" i="47" s="1"/>
  <c r="N244" i="47" s="1"/>
  <c r="N247" i="47" s="1"/>
  <c r="N248" i="47" s="1"/>
  <c r="N249" i="47" s="1"/>
  <c r="N250" i="47" s="1"/>
  <c r="N251" i="47" s="1"/>
  <c r="N30" i="47"/>
  <c r="N31" i="47" s="1"/>
  <c r="N32" i="47" s="1"/>
  <c r="N33" i="47" s="1"/>
  <c r="H263" i="47"/>
  <c r="H264" i="47"/>
  <c r="H265" i="47"/>
  <c r="H238" i="47"/>
  <c r="H262" i="47"/>
  <c r="H253" i="47"/>
  <c r="H252" i="47"/>
  <c r="H251" i="47"/>
  <c r="H250" i="47"/>
  <c r="H249" i="47"/>
  <c r="H248" i="47"/>
  <c r="H247" i="47"/>
  <c r="H246" i="47"/>
  <c r="H245" i="47"/>
  <c r="H244" i="47"/>
  <c r="H243" i="47"/>
  <c r="H242" i="47"/>
  <c r="H241" i="47"/>
  <c r="H240" i="47"/>
  <c r="H236" i="47"/>
  <c r="H235" i="47"/>
  <c r="H234" i="47"/>
  <c r="H233" i="47"/>
  <c r="H232" i="47"/>
  <c r="H231" i="47"/>
  <c r="H230" i="47"/>
  <c r="H229" i="47"/>
  <c r="H228" i="47"/>
  <c r="H227" i="47"/>
  <c r="H226" i="47"/>
  <c r="H225" i="47"/>
  <c r="H224" i="47"/>
  <c r="H222" i="47"/>
  <c r="H221" i="47"/>
  <c r="H220" i="47"/>
  <c r="H219" i="47"/>
  <c r="H218" i="47"/>
  <c r="H217" i="47"/>
  <c r="H216" i="47"/>
  <c r="H215" i="47"/>
  <c r="H214" i="47"/>
  <c r="H213" i="47"/>
  <c r="H212" i="47"/>
  <c r="H211" i="47"/>
  <c r="H210" i="47"/>
  <c r="H209" i="47"/>
  <c r="H208" i="47"/>
  <c r="H207" i="47"/>
  <c r="H203" i="47"/>
  <c r="H202" i="47"/>
  <c r="H201" i="47"/>
  <c r="H200" i="47"/>
  <c r="H199" i="47"/>
  <c r="H198" i="47"/>
  <c r="H196" i="47"/>
  <c r="H195" i="47"/>
  <c r="H194" i="47"/>
  <c r="H193" i="47"/>
  <c r="H192" i="47"/>
  <c r="H191" i="47"/>
  <c r="H190" i="47"/>
  <c r="H189" i="47"/>
  <c r="H188" i="47"/>
  <c r="H187" i="47"/>
  <c r="H186" i="47"/>
  <c r="H185" i="47"/>
  <c r="H184" i="47"/>
  <c r="H183" i="47"/>
  <c r="H182" i="47"/>
  <c r="H181" i="47"/>
  <c r="H96" i="47"/>
  <c r="H97" i="47"/>
  <c r="H98" i="47"/>
  <c r="H99" i="47"/>
  <c r="H100" i="47"/>
  <c r="H101" i="47"/>
  <c r="H102" i="47"/>
  <c r="H103" i="47"/>
  <c r="H104" i="47"/>
  <c r="H105" i="47"/>
  <c r="H106" i="47"/>
  <c r="H107" i="47"/>
  <c r="H108" i="47"/>
  <c r="H109" i="47"/>
  <c r="H110" i="47"/>
  <c r="H111" i="47"/>
  <c r="H113" i="47"/>
  <c r="H114" i="47"/>
  <c r="H115" i="47"/>
  <c r="H116" i="47"/>
  <c r="H117" i="47"/>
  <c r="H118" i="47"/>
  <c r="H122" i="47"/>
  <c r="H123" i="47"/>
  <c r="H124" i="47"/>
  <c r="H125" i="47"/>
  <c r="H126" i="47"/>
  <c r="H127" i="47"/>
  <c r="H128" i="47"/>
  <c r="H129" i="47"/>
  <c r="H130" i="47"/>
  <c r="H131" i="47"/>
  <c r="H132" i="47"/>
  <c r="H133" i="47"/>
  <c r="H134" i="47"/>
  <c r="H135" i="47"/>
  <c r="H136" i="47"/>
  <c r="H137" i="47"/>
  <c r="H138" i="47"/>
  <c r="H139" i="47"/>
  <c r="H140" i="47"/>
  <c r="H141" i="47"/>
  <c r="H142" i="47"/>
  <c r="H143" i="47"/>
  <c r="H144" i="47"/>
  <c r="H145" i="47"/>
  <c r="H146" i="47"/>
  <c r="H147" i="47"/>
  <c r="H148" i="47"/>
  <c r="H149" i="47"/>
  <c r="H150" i="47"/>
  <c r="H151" i="47"/>
  <c r="H152" i="47"/>
  <c r="H154" i="47"/>
  <c r="H155" i="47"/>
  <c r="H156" i="47"/>
  <c r="H157" i="47"/>
  <c r="H158" i="47"/>
  <c r="H159" i="47"/>
  <c r="H162" i="47"/>
  <c r="H163" i="47"/>
  <c r="H164" i="47"/>
  <c r="H165" i="47"/>
  <c r="H166" i="47"/>
  <c r="H167" i="47"/>
  <c r="H168" i="47"/>
  <c r="H179" i="47"/>
  <c r="H180" i="47"/>
  <c r="H61" i="47"/>
  <c r="H60" i="47"/>
  <c r="H54" i="47"/>
  <c r="H53" i="47"/>
  <c r="H58" i="47"/>
  <c r="H51" i="47"/>
  <c r="H65" i="47"/>
  <c r="H82" i="47"/>
  <c r="H94" i="47"/>
  <c r="H74" i="47"/>
  <c r="H73" i="47"/>
  <c r="H72" i="47"/>
  <c r="H71" i="47"/>
  <c r="H70" i="47"/>
  <c r="H69" i="47"/>
  <c r="H64" i="47"/>
  <c r="H63" i="47"/>
  <c r="H62" i="47"/>
  <c r="H59" i="47"/>
  <c r="H57" i="47"/>
  <c r="H56" i="47"/>
  <c r="H55" i="47"/>
  <c r="H52" i="47"/>
  <c r="H49" i="47"/>
  <c r="H48" i="47"/>
  <c r="H47" i="47"/>
  <c r="H46" i="47"/>
  <c r="H45" i="47"/>
  <c r="H44" i="47"/>
  <c r="H42" i="47"/>
  <c r="H41" i="47"/>
  <c r="H40" i="47"/>
  <c r="H39" i="47"/>
  <c r="H38" i="47"/>
  <c r="H37" i="47"/>
  <c r="H33" i="47"/>
  <c r="H32" i="47"/>
  <c r="H31" i="47"/>
  <c r="H30" i="47"/>
  <c r="H29" i="47"/>
  <c r="H28" i="47"/>
  <c r="H26" i="47"/>
  <c r="H25" i="47"/>
  <c r="H24" i="47"/>
  <c r="H23" i="47"/>
  <c r="H22" i="47"/>
  <c r="H21" i="47"/>
  <c r="H18" i="47"/>
  <c r="H19" i="47"/>
  <c r="M21" i="47"/>
  <c r="M22" i="47" s="1"/>
  <c r="M23" i="47" s="1"/>
  <c r="M24" i="47" s="1"/>
  <c r="M25" i="47" s="1"/>
  <c r="M26" i="47" s="1"/>
  <c r="M27" i="47" s="1"/>
  <c r="N16" i="47"/>
  <c r="N17" i="47" s="1"/>
  <c r="N18" i="47" s="1"/>
  <c r="N19" i="47" s="1"/>
  <c r="M15" i="47"/>
  <c r="M16" i="47" s="1"/>
  <c r="M17" i="47" s="1"/>
  <c r="M18" i="47" s="1"/>
  <c r="M19" i="47" s="1"/>
  <c r="L20" i="47"/>
  <c r="L21" i="47" s="1"/>
  <c r="L14" i="47"/>
  <c r="L15" i="47" s="1"/>
  <c r="L16" i="47" s="1"/>
  <c r="L17" i="47" s="1"/>
  <c r="K13" i="47"/>
  <c r="K14" i="47" s="1"/>
  <c r="P11" i="47"/>
  <c r="H11" i="47"/>
  <c r="H95" i="47"/>
  <c r="H68" i="47"/>
  <c r="H50" i="47"/>
  <c r="H43" i="47"/>
  <c r="H20" i="47"/>
  <c r="H17" i="47"/>
  <c r="H16" i="47"/>
  <c r="H15" i="47"/>
  <c r="H14" i="47"/>
  <c r="H13" i="47"/>
  <c r="H12" i="47"/>
  <c r="N12" i="47" s="1"/>
  <c r="H29" i="49"/>
  <c r="H28" i="49"/>
  <c r="H24" i="49"/>
  <c r="H23" i="49"/>
  <c r="H19" i="49"/>
  <c r="H18" i="49"/>
  <c r="H13" i="49"/>
  <c r="P13" i="49" s="1"/>
  <c r="T18" i="52" l="1"/>
  <c r="B18" i="52" s="1"/>
  <c r="B258" i="52"/>
  <c r="B217" i="52"/>
  <c r="B233" i="52"/>
  <c r="B89" i="52"/>
  <c r="B109" i="52"/>
  <c r="B249" i="52"/>
  <c r="B187" i="52"/>
  <c r="B79" i="52"/>
  <c r="B63" i="52"/>
  <c r="B157" i="52"/>
  <c r="B102" i="52"/>
  <c r="B24" i="52"/>
  <c r="B141" i="52"/>
  <c r="B174" i="52"/>
  <c r="B201" i="52"/>
  <c r="B226" i="52"/>
  <c r="B165" i="52"/>
  <c r="B72" i="52"/>
  <c r="B148" i="52"/>
  <c r="B125" i="52"/>
  <c r="B31" i="52"/>
  <c r="B47" i="52"/>
  <c r="B210" i="52"/>
  <c r="B116" i="52"/>
  <c r="B194" i="52"/>
  <c r="B242" i="52"/>
  <c r="B56" i="52"/>
  <c r="B40" i="52"/>
  <c r="B132" i="52"/>
  <c r="K188" i="52"/>
  <c r="P187" i="52"/>
  <c r="A187" i="52" s="1"/>
  <c r="N150" i="52"/>
  <c r="P117" i="52"/>
  <c r="A117" i="52" s="1"/>
  <c r="N118" i="52"/>
  <c r="N91" i="52"/>
  <c r="N143" i="52"/>
  <c r="N203" i="52"/>
  <c r="L86" i="52"/>
  <c r="L87" i="52" s="1"/>
  <c r="L88" i="52" s="1"/>
  <c r="L89" i="52" s="1"/>
  <c r="L90" i="52" s="1"/>
  <c r="L91" i="52" s="1"/>
  <c r="K125" i="52"/>
  <c r="P124" i="52"/>
  <c r="A124" i="52" s="1"/>
  <c r="N127" i="52"/>
  <c r="N74" i="52"/>
  <c r="P103" i="52"/>
  <c r="A103" i="52" s="1"/>
  <c r="N104" i="52"/>
  <c r="P104" i="52" s="1"/>
  <c r="A104" i="52" s="1"/>
  <c r="N235" i="52"/>
  <c r="N176" i="52"/>
  <c r="M201" i="52"/>
  <c r="N196" i="52"/>
  <c r="N228" i="52"/>
  <c r="N65" i="52"/>
  <c r="N219" i="52"/>
  <c r="N81" i="52"/>
  <c r="P24" i="52"/>
  <c r="A24" i="52" s="1"/>
  <c r="K25" i="52"/>
  <c r="L171" i="52"/>
  <c r="L172" i="52" s="1"/>
  <c r="L173" i="52" s="1"/>
  <c r="L174" i="52" s="1"/>
  <c r="L175" i="52" s="1"/>
  <c r="L176" i="52" s="1"/>
  <c r="N167" i="52"/>
  <c r="N134" i="52"/>
  <c r="P110" i="52"/>
  <c r="A110" i="52" s="1"/>
  <c r="N111" i="52"/>
  <c r="P111" i="52" s="1"/>
  <c r="A111" i="52" s="1"/>
  <c r="N251" i="52"/>
  <c r="N176" i="47"/>
  <c r="L19" i="49"/>
  <c r="M17" i="49"/>
  <c r="K15" i="49"/>
  <c r="P15" i="49" s="1"/>
  <c r="P14" i="49"/>
  <c r="K18" i="49"/>
  <c r="K20" i="49" s="1"/>
  <c r="K22" i="49" s="1"/>
  <c r="K24" i="49" s="1"/>
  <c r="K26" i="49" s="1"/>
  <c r="M28" i="47"/>
  <c r="M29" i="47" s="1"/>
  <c r="M30" i="47" s="1"/>
  <c r="M31" i="47" s="1"/>
  <c r="M32" i="47" s="1"/>
  <c r="M33" i="47" s="1"/>
  <c r="M38" i="47" s="1"/>
  <c r="M39" i="47" s="1"/>
  <c r="M40" i="47" s="1"/>
  <c r="M41" i="47" s="1"/>
  <c r="M42" i="47" s="1"/>
  <c r="M43" i="47" s="1"/>
  <c r="L22" i="47"/>
  <c r="L23" i="47" s="1"/>
  <c r="L24" i="47" s="1"/>
  <c r="L25" i="47" s="1"/>
  <c r="L26" i="47" s="1"/>
  <c r="L27" i="47" s="1"/>
  <c r="L28" i="47" s="1"/>
  <c r="L29" i="47" s="1"/>
  <c r="L30" i="47" s="1"/>
  <c r="L31" i="47" s="1"/>
  <c r="L32" i="47" s="1"/>
  <c r="L33" i="47" s="1"/>
  <c r="L34" i="47" s="1"/>
  <c r="L35" i="47" s="1"/>
  <c r="K15" i="47"/>
  <c r="P14" i="47"/>
  <c r="P13" i="47"/>
  <c r="H59" i="39"/>
  <c r="H58" i="39"/>
  <c r="H56" i="39"/>
  <c r="H55" i="39"/>
  <c r="H54" i="39"/>
  <c r="H51" i="39"/>
  <c r="H50" i="39"/>
  <c r="H49" i="39"/>
  <c r="H48" i="39"/>
  <c r="H45" i="39"/>
  <c r="H46" i="39"/>
  <c r="H47" i="39"/>
  <c r="H39" i="39"/>
  <c r="H40" i="39"/>
  <c r="H41" i="39"/>
  <c r="H42" i="39"/>
  <c r="H44" i="39"/>
  <c r="H32" i="39"/>
  <c r="H31" i="39"/>
  <c r="H28" i="39"/>
  <c r="H27" i="39"/>
  <c r="H29" i="39"/>
  <c r="H18" i="39"/>
  <c r="H17" i="39"/>
  <c r="H10" i="39"/>
  <c r="H11" i="39"/>
  <c r="H8" i="39"/>
  <c r="H9" i="39"/>
  <c r="H37" i="39"/>
  <c r="H66" i="39"/>
  <c r="H61" i="39"/>
  <c r="H62" i="39"/>
  <c r="H63" i="39"/>
  <c r="H69" i="39"/>
  <c r="H70" i="39"/>
  <c r="H71" i="39"/>
  <c r="H72" i="39"/>
  <c r="H73" i="39"/>
  <c r="H74" i="39"/>
  <c r="H75" i="39"/>
  <c r="H81" i="39"/>
  <c r="H79" i="39"/>
  <c r="H78" i="39"/>
  <c r="H77" i="39"/>
  <c r="H83" i="39"/>
  <c r="H82" i="39"/>
  <c r="H87" i="39"/>
  <c r="H86" i="39"/>
  <c r="H88" i="39"/>
  <c r="H89" i="39"/>
  <c r="H3" i="39"/>
  <c r="H92" i="39"/>
  <c r="H91" i="39"/>
  <c r="H90" i="39"/>
  <c r="H85" i="39"/>
  <c r="H84" i="39"/>
  <c r="H80" i="39"/>
  <c r="H76" i="39"/>
  <c r="H68" i="39"/>
  <c r="H67" i="39"/>
  <c r="H60" i="39"/>
  <c r="H57" i="39"/>
  <c r="H53" i="39"/>
  <c r="H52" i="39"/>
  <c r="H38" i="39"/>
  <c r="H33" i="39"/>
  <c r="H25" i="39"/>
  <c r="H24" i="39"/>
  <c r="H23" i="39"/>
  <c r="H20" i="39"/>
  <c r="H19" i="39"/>
  <c r="H16" i="39"/>
  <c r="H13" i="39"/>
  <c r="H12" i="39"/>
  <c r="S19" i="52" l="1"/>
  <c r="K189" i="52"/>
  <c r="P188" i="52"/>
  <c r="A188" i="52" s="1"/>
  <c r="P25" i="52"/>
  <c r="A25" i="52" s="1"/>
  <c r="K26" i="52"/>
  <c r="M202" i="52"/>
  <c r="P118" i="52"/>
  <c r="A118" i="52" s="1"/>
  <c r="N119" i="52"/>
  <c r="N120" i="52" s="1"/>
  <c r="K126" i="52"/>
  <c r="P125" i="52"/>
  <c r="A125" i="52" s="1"/>
  <c r="M21" i="49"/>
  <c r="M22" i="49" s="1"/>
  <c r="M23" i="49" s="1"/>
  <c r="L20" i="49"/>
  <c r="L21" i="49" s="1"/>
  <c r="L22" i="49" s="1"/>
  <c r="L23" i="49" s="1"/>
  <c r="L24" i="49" s="1"/>
  <c r="K17" i="49"/>
  <c r="K19" i="49" s="1"/>
  <c r="K21" i="49" s="1"/>
  <c r="K23" i="49" s="1"/>
  <c r="P16" i="49"/>
  <c r="M44" i="47"/>
  <c r="M45" i="47" s="1"/>
  <c r="M46" i="47" s="1"/>
  <c r="M47" i="47" s="1"/>
  <c r="M48" i="47" s="1"/>
  <c r="M49" i="47" s="1"/>
  <c r="M54" i="47" s="1"/>
  <c r="M55" i="47" s="1"/>
  <c r="M56" i="47" s="1"/>
  <c r="M57" i="47" s="1"/>
  <c r="M58" i="47" s="1"/>
  <c r="M59" i="47" s="1"/>
  <c r="L36" i="47"/>
  <c r="L37" i="47" s="1"/>
  <c r="L38" i="47" s="1"/>
  <c r="L39" i="47" s="1"/>
  <c r="L40" i="47" s="1"/>
  <c r="L41" i="47" s="1"/>
  <c r="L42" i="47" s="1"/>
  <c r="L43" i="47" s="1"/>
  <c r="L44" i="47" s="1"/>
  <c r="L45" i="47" s="1"/>
  <c r="L46" i="47" s="1"/>
  <c r="L47" i="47" s="1"/>
  <c r="L48" i="47" s="1"/>
  <c r="L49" i="47" s="1"/>
  <c r="L50" i="47" s="1"/>
  <c r="L51" i="47" s="1"/>
  <c r="K16" i="47"/>
  <c r="P15" i="47"/>
  <c r="B3" i="49"/>
  <c r="B3" i="47"/>
  <c r="B3" i="39"/>
  <c r="T19" i="52" l="1"/>
  <c r="B19" i="52" s="1"/>
  <c r="B227" i="52"/>
  <c r="B133" i="52"/>
  <c r="B211" i="52"/>
  <c r="B142" i="52"/>
  <c r="B234" i="52"/>
  <c r="B250" i="52"/>
  <c r="B175" i="52"/>
  <c r="B57" i="52"/>
  <c r="B41" i="52"/>
  <c r="B158" i="52"/>
  <c r="B117" i="52"/>
  <c r="B103" i="52"/>
  <c r="B166" i="52"/>
  <c r="B126" i="52"/>
  <c r="B149" i="52"/>
  <c r="B243" i="52"/>
  <c r="B110" i="52"/>
  <c r="B80" i="52"/>
  <c r="B259" i="52"/>
  <c r="B195" i="52"/>
  <c r="B32" i="52"/>
  <c r="B90" i="52"/>
  <c r="B202" i="52"/>
  <c r="B73" i="52"/>
  <c r="B188" i="52"/>
  <c r="B25" i="52"/>
  <c r="B64" i="52"/>
  <c r="B48" i="52"/>
  <c r="B218" i="52"/>
  <c r="K190" i="52"/>
  <c r="K191" i="52" s="1"/>
  <c r="P189" i="52"/>
  <c r="A189" i="52" s="1"/>
  <c r="M203" i="52"/>
  <c r="K27" i="52"/>
  <c r="K28" i="52" s="1"/>
  <c r="P26" i="52"/>
  <c r="A26" i="52" s="1"/>
  <c r="K127" i="52"/>
  <c r="P126" i="52"/>
  <c r="A126" i="52" s="1"/>
  <c r="L25" i="49"/>
  <c r="L26" i="49" s="1"/>
  <c r="L27" i="49" s="1"/>
  <c r="P24" i="49"/>
  <c r="P20" i="49"/>
  <c r="K25" i="49"/>
  <c r="K27" i="49" s="1"/>
  <c r="P19" i="49"/>
  <c r="P21" i="49"/>
  <c r="P17" i="49"/>
  <c r="M60" i="47"/>
  <c r="M61" i="47" s="1"/>
  <c r="M62" i="47" s="1"/>
  <c r="M63" i="47" s="1"/>
  <c r="M64" i="47" s="1"/>
  <c r="M65" i="47" s="1"/>
  <c r="M70" i="47" s="1"/>
  <c r="M71" i="47" s="1"/>
  <c r="M72" i="47" s="1"/>
  <c r="M73" i="47" s="1"/>
  <c r="M74" i="47" s="1"/>
  <c r="M75" i="47" s="1"/>
  <c r="M76" i="47" s="1"/>
  <c r="L52" i="47"/>
  <c r="L53" i="47" s="1"/>
  <c r="L54" i="47" s="1"/>
  <c r="L55" i="47" s="1"/>
  <c r="L56" i="47" s="1"/>
  <c r="L57" i="47" s="1"/>
  <c r="L58" i="47" s="1"/>
  <c r="L59" i="47" s="1"/>
  <c r="L60" i="47" s="1"/>
  <c r="L61" i="47" s="1"/>
  <c r="L62" i="47" s="1"/>
  <c r="L63" i="47" s="1"/>
  <c r="L64" i="47" s="1"/>
  <c r="L65" i="47" s="1"/>
  <c r="L66" i="47" s="1"/>
  <c r="L67" i="47" s="1"/>
  <c r="L68" i="47" s="1"/>
  <c r="K17" i="47"/>
  <c r="P16" i="47"/>
  <c r="K192" i="52" l="1"/>
  <c r="P191" i="52"/>
  <c r="A191" i="52" s="1"/>
  <c r="K29" i="52"/>
  <c r="P28" i="52"/>
  <c r="A28" i="52" s="1"/>
  <c r="K128" i="52"/>
  <c r="K129" i="52" s="1"/>
  <c r="P127" i="52"/>
  <c r="A127" i="52" s="1"/>
  <c r="M77" i="47"/>
  <c r="M78" i="47" s="1"/>
  <c r="M79" i="47" s="1"/>
  <c r="M80" i="47" s="1"/>
  <c r="M81" i="47" s="1"/>
  <c r="P27" i="49"/>
  <c r="P22" i="49"/>
  <c r="M100" i="47"/>
  <c r="M101" i="47" s="1"/>
  <c r="M102" i="47" s="1"/>
  <c r="M103" i="47" s="1"/>
  <c r="M104" i="47" s="1"/>
  <c r="M105" i="47" s="1"/>
  <c r="L69" i="47"/>
  <c r="L70" i="47" s="1"/>
  <c r="L71" i="47" s="1"/>
  <c r="L72" i="47" s="1"/>
  <c r="L73" i="47" s="1"/>
  <c r="L74" i="47" s="1"/>
  <c r="K18" i="47"/>
  <c r="P17" i="47"/>
  <c r="B104" i="47"/>
  <c r="B103" i="47"/>
  <c r="B102" i="47"/>
  <c r="B101" i="47"/>
  <c r="B100" i="47"/>
  <c r="B189" i="47"/>
  <c r="B188" i="47"/>
  <c r="B187" i="47"/>
  <c r="B186" i="47"/>
  <c r="B185" i="47"/>
  <c r="B251" i="47"/>
  <c r="B250" i="47"/>
  <c r="B249" i="47"/>
  <c r="B248" i="47"/>
  <c r="B247" i="47"/>
  <c r="B244" i="47"/>
  <c r="B243" i="47"/>
  <c r="B242" i="47"/>
  <c r="B241" i="47"/>
  <c r="B240" i="47"/>
  <c r="B235" i="47"/>
  <c r="B234" i="47"/>
  <c r="B233" i="47"/>
  <c r="B232" i="47"/>
  <c r="B231" i="47"/>
  <c r="B228" i="47"/>
  <c r="B227" i="47"/>
  <c r="B226" i="47"/>
  <c r="B225" i="47"/>
  <c r="B224" i="47"/>
  <c r="B219" i="47"/>
  <c r="B218" i="47"/>
  <c r="B217" i="47"/>
  <c r="B216" i="47"/>
  <c r="B215" i="47"/>
  <c r="B212" i="47"/>
  <c r="B211" i="47"/>
  <c r="B210" i="47"/>
  <c r="B209" i="47"/>
  <c r="B208" i="47"/>
  <c r="B203" i="47"/>
  <c r="B202" i="47"/>
  <c r="B201" i="47"/>
  <c r="B200" i="47"/>
  <c r="B199" i="47"/>
  <c r="B196" i="47"/>
  <c r="B195" i="47"/>
  <c r="B194" i="47"/>
  <c r="B193" i="47"/>
  <c r="B192" i="47"/>
  <c r="B167" i="47"/>
  <c r="B166" i="47"/>
  <c r="B165" i="47"/>
  <c r="B164" i="47"/>
  <c r="B163" i="47"/>
  <c r="B159" i="47"/>
  <c r="B158" i="47"/>
  <c r="B157" i="47"/>
  <c r="B156" i="47"/>
  <c r="B155" i="47"/>
  <c r="B150" i="47"/>
  <c r="B149" i="47"/>
  <c r="B148" i="47"/>
  <c r="B147" i="47"/>
  <c r="B146" i="47"/>
  <c r="B143" i="47"/>
  <c r="B142" i="47"/>
  <c r="B141" i="47"/>
  <c r="B140" i="47"/>
  <c r="B139" i="47"/>
  <c r="B134" i="47"/>
  <c r="B133" i="47"/>
  <c r="B132" i="47"/>
  <c r="B131" i="47"/>
  <c r="B130" i="47"/>
  <c r="B127" i="47"/>
  <c r="B126" i="47"/>
  <c r="B125" i="47"/>
  <c r="B124" i="47"/>
  <c r="B123" i="47"/>
  <c r="B118" i="47"/>
  <c r="B117" i="47"/>
  <c r="B116" i="47"/>
  <c r="B115" i="47"/>
  <c r="B114" i="47"/>
  <c r="B111" i="47"/>
  <c r="B110" i="47"/>
  <c r="B109" i="47"/>
  <c r="B108" i="47"/>
  <c r="B107" i="47"/>
  <c r="K193" i="52" l="1"/>
  <c r="P192" i="52"/>
  <c r="A192" i="52" s="1"/>
  <c r="K130" i="52"/>
  <c r="P129" i="52"/>
  <c r="A129" i="52" s="1"/>
  <c r="K30" i="52"/>
  <c r="P29" i="52"/>
  <c r="A29" i="52" s="1"/>
  <c r="L98" i="47"/>
  <c r="L99" i="47" s="1"/>
  <c r="L100" i="47" s="1"/>
  <c r="L101" i="47" s="1"/>
  <c r="L102" i="47" s="1"/>
  <c r="L103" i="47" s="1"/>
  <c r="L104" i="47" s="1"/>
  <c r="L105" i="47" s="1"/>
  <c r="L106" i="47" s="1"/>
  <c r="L107" i="47" s="1"/>
  <c r="L108" i="47" s="1"/>
  <c r="L109" i="47" s="1"/>
  <c r="L110" i="47" s="1"/>
  <c r="L111" i="47" s="1"/>
  <c r="L112" i="47" s="1"/>
  <c r="L113" i="47" s="1"/>
  <c r="L114" i="47" s="1"/>
  <c r="L115" i="47" s="1"/>
  <c r="L116" i="47" s="1"/>
  <c r="L117" i="47" s="1"/>
  <c r="L118" i="47" s="1"/>
  <c r="L119" i="47" s="1"/>
  <c r="L120" i="47" s="1"/>
  <c r="L75" i="47"/>
  <c r="L76" i="47" s="1"/>
  <c r="L77" i="47" s="1"/>
  <c r="L78" i="47" s="1"/>
  <c r="L79" i="47" s="1"/>
  <c r="L80" i="47" s="1"/>
  <c r="L81" i="47" s="1"/>
  <c r="L85" i="47" s="1"/>
  <c r="L86" i="47" s="1"/>
  <c r="L87" i="47" s="1"/>
  <c r="L88" i="47" s="1"/>
  <c r="L89" i="47" s="1"/>
  <c r="L90" i="47" s="1"/>
  <c r="L91" i="47" s="1"/>
  <c r="P23" i="49"/>
  <c r="M106" i="47"/>
  <c r="M107" i="47" s="1"/>
  <c r="M108" i="47" s="1"/>
  <c r="M109" i="47" s="1"/>
  <c r="M110" i="47" s="1"/>
  <c r="M111" i="47" s="1"/>
  <c r="M112" i="47" s="1"/>
  <c r="M113" i="47" s="1"/>
  <c r="P18" i="47"/>
  <c r="K19" i="47"/>
  <c r="P19" i="47" s="1"/>
  <c r="B74" i="47"/>
  <c r="B73" i="47"/>
  <c r="B72" i="47"/>
  <c r="B71" i="47"/>
  <c r="B70" i="47"/>
  <c r="B65" i="47"/>
  <c r="B64" i="47"/>
  <c r="B63" i="47"/>
  <c r="B62" i="47"/>
  <c r="B61" i="47"/>
  <c r="B58" i="47"/>
  <c r="B57" i="47"/>
  <c r="B56" i="47"/>
  <c r="B55" i="47"/>
  <c r="B54" i="47"/>
  <c r="B49" i="47"/>
  <c r="B48" i="47"/>
  <c r="B47" i="47"/>
  <c r="B46" i="47"/>
  <c r="B45" i="47"/>
  <c r="B42" i="47"/>
  <c r="B41" i="47"/>
  <c r="B40" i="47"/>
  <c r="B39" i="47"/>
  <c r="B38" i="47"/>
  <c r="B33" i="47"/>
  <c r="B32" i="47"/>
  <c r="B31" i="47"/>
  <c r="B30" i="47"/>
  <c r="B29" i="47"/>
  <c r="B26" i="47"/>
  <c r="B25" i="47"/>
  <c r="B24" i="47"/>
  <c r="B23" i="47"/>
  <c r="B22" i="47"/>
  <c r="K194" i="52" l="1"/>
  <c r="P193" i="52"/>
  <c r="A193" i="52" s="1"/>
  <c r="K31" i="52"/>
  <c r="P30" i="52"/>
  <c r="A30" i="52" s="1"/>
  <c r="K131" i="52"/>
  <c r="P130" i="52"/>
  <c r="A130" i="52" s="1"/>
  <c r="L121" i="47"/>
  <c r="L122" i="47" s="1"/>
  <c r="L123" i="47" s="1"/>
  <c r="L124" i="47" s="1"/>
  <c r="L125" i="47" s="1"/>
  <c r="L126" i="47" s="1"/>
  <c r="L127" i="47" s="1"/>
  <c r="L128" i="47" s="1"/>
  <c r="L129" i="47" s="1"/>
  <c r="L130" i="47" s="1"/>
  <c r="L131" i="47" s="1"/>
  <c r="L132" i="47" s="1"/>
  <c r="L133" i="47" s="1"/>
  <c r="L134" i="47" s="1"/>
  <c r="L135" i="47" s="1"/>
  <c r="L136" i="47" s="1"/>
  <c r="M114" i="47"/>
  <c r="M115" i="47" s="1"/>
  <c r="M116" i="47" s="1"/>
  <c r="M117" i="47" s="1"/>
  <c r="M118" i="47" s="1"/>
  <c r="M119" i="47" s="1"/>
  <c r="M120" i="47" s="1"/>
  <c r="M123" i="47" s="1"/>
  <c r="M124" i="47" s="1"/>
  <c r="M125" i="47" s="1"/>
  <c r="M126" i="47" s="1"/>
  <c r="M127" i="47" s="1"/>
  <c r="M128" i="47" s="1"/>
  <c r="K20" i="47"/>
  <c r="K195" i="52" l="1"/>
  <c r="P194" i="52"/>
  <c r="A194" i="52" s="1"/>
  <c r="K132" i="52"/>
  <c r="P131" i="52"/>
  <c r="A131" i="52" s="1"/>
  <c r="P31" i="52"/>
  <c r="A31" i="52" s="1"/>
  <c r="K32" i="52"/>
  <c r="P25" i="49"/>
  <c r="L137" i="47"/>
  <c r="L138" i="47" s="1"/>
  <c r="L139" i="47" s="1"/>
  <c r="L140" i="47" s="1"/>
  <c r="L141" i="47" s="1"/>
  <c r="L142" i="47" s="1"/>
  <c r="L143" i="47" s="1"/>
  <c r="L144" i="47" s="1"/>
  <c r="L145" i="47" s="1"/>
  <c r="L146" i="47" s="1"/>
  <c r="L147" i="47" s="1"/>
  <c r="L148" i="47" s="1"/>
  <c r="L149" i="47" s="1"/>
  <c r="L150" i="47" s="1"/>
  <c r="L151" i="47" s="1"/>
  <c r="L152" i="47" s="1"/>
  <c r="M129" i="47"/>
  <c r="M130" i="47" s="1"/>
  <c r="M131" i="47" s="1"/>
  <c r="M132" i="47" s="1"/>
  <c r="M133" i="47" s="1"/>
  <c r="M134" i="47" s="1"/>
  <c r="K21" i="47"/>
  <c r="P21" i="47" s="1"/>
  <c r="K196" i="52" l="1"/>
  <c r="P195" i="52"/>
  <c r="A195" i="52" s="1"/>
  <c r="K133" i="52"/>
  <c r="P132" i="52"/>
  <c r="A132" i="52" s="1"/>
  <c r="K33" i="52"/>
  <c r="P32" i="52"/>
  <c r="A32" i="52" s="1"/>
  <c r="P26" i="49"/>
  <c r="L153" i="47"/>
  <c r="L154" i="47" s="1"/>
  <c r="L155" i="47" s="1"/>
  <c r="L156" i="47" s="1"/>
  <c r="L157" i="47" s="1"/>
  <c r="L158" i="47" s="1"/>
  <c r="L159" i="47" s="1"/>
  <c r="M139" i="47"/>
  <c r="M140" i="47" s="1"/>
  <c r="M141" i="47" s="1"/>
  <c r="M142" i="47" s="1"/>
  <c r="M143" i="47" s="1"/>
  <c r="K22" i="47"/>
  <c r="K23" i="47" s="1"/>
  <c r="K197" i="52" l="1"/>
  <c r="K198" i="52" s="1"/>
  <c r="P196" i="52"/>
  <c r="A196" i="52" s="1"/>
  <c r="K34" i="52"/>
  <c r="K35" i="52" s="1"/>
  <c r="K36" i="52" s="1"/>
  <c r="P33" i="52"/>
  <c r="A33" i="52" s="1"/>
  <c r="K134" i="52"/>
  <c r="P133" i="52"/>
  <c r="A133" i="52" s="1"/>
  <c r="L160" i="47"/>
  <c r="L161" i="47" s="1"/>
  <c r="L162" i="47" s="1"/>
  <c r="L163" i="47" s="1"/>
  <c r="L164" i="47" s="1"/>
  <c r="L165" i="47" s="1"/>
  <c r="L166" i="47" s="1"/>
  <c r="L167" i="47" s="1"/>
  <c r="L170" i="47" s="1"/>
  <c r="L184" i="47"/>
  <c r="L185" i="47" s="1"/>
  <c r="L186" i="47" s="1"/>
  <c r="L187" i="47" s="1"/>
  <c r="L188" i="47" s="1"/>
  <c r="L189" i="47" s="1"/>
  <c r="L190" i="47" s="1"/>
  <c r="L191" i="47" s="1"/>
  <c r="L192" i="47" s="1"/>
  <c r="L193" i="47" s="1"/>
  <c r="L194" i="47" s="1"/>
  <c r="L195" i="47" s="1"/>
  <c r="L196" i="47" s="1"/>
  <c r="L197" i="47" s="1"/>
  <c r="L198" i="47" s="1"/>
  <c r="L199" i="47" s="1"/>
  <c r="L200" i="47" s="1"/>
  <c r="L201" i="47" s="1"/>
  <c r="L202" i="47" s="1"/>
  <c r="L203" i="47" s="1"/>
  <c r="L204" i="47" s="1"/>
  <c r="L205" i="47" s="1"/>
  <c r="L206" i="47" s="1"/>
  <c r="L207" i="47" s="1"/>
  <c r="L208" i="47" s="1"/>
  <c r="L209" i="47" s="1"/>
  <c r="L210" i="47" s="1"/>
  <c r="L211" i="47" s="1"/>
  <c r="L212" i="47" s="1"/>
  <c r="M144" i="47"/>
  <c r="P23" i="47"/>
  <c r="K24" i="47"/>
  <c r="P22" i="47"/>
  <c r="K199" i="52" l="1"/>
  <c r="P198" i="52"/>
  <c r="A198" i="52" s="1"/>
  <c r="K135" i="52"/>
  <c r="K136" i="52" s="1"/>
  <c r="K137" i="52" s="1"/>
  <c r="P134" i="52"/>
  <c r="A134" i="52" s="1"/>
  <c r="K37" i="52"/>
  <c r="P36" i="52"/>
  <c r="A36" i="52" s="1"/>
  <c r="L171" i="47"/>
  <c r="L172" i="47" s="1"/>
  <c r="L173" i="47" s="1"/>
  <c r="L174" i="47" s="1"/>
  <c r="L175" i="47" s="1"/>
  <c r="L176" i="47" s="1"/>
  <c r="L213" i="47"/>
  <c r="M145" i="47"/>
  <c r="M146" i="47" s="1"/>
  <c r="M147" i="47" s="1"/>
  <c r="M148" i="47" s="1"/>
  <c r="M149" i="47" s="1"/>
  <c r="M150" i="47" s="1"/>
  <c r="M155" i="47" s="1"/>
  <c r="M156" i="47" s="1"/>
  <c r="M157" i="47" s="1"/>
  <c r="M158" i="47" s="1"/>
  <c r="M159" i="47" s="1"/>
  <c r="M160" i="47" s="1"/>
  <c r="M161" i="47" s="1"/>
  <c r="M162" i="47" s="1"/>
  <c r="K25" i="47"/>
  <c r="P24" i="47"/>
  <c r="K200" i="52" l="1"/>
  <c r="P199" i="52"/>
  <c r="A199" i="52" s="1"/>
  <c r="K38" i="52"/>
  <c r="P37" i="52"/>
  <c r="A37" i="52" s="1"/>
  <c r="K138" i="52"/>
  <c r="P137" i="52"/>
  <c r="A137" i="52" s="1"/>
  <c r="L214" i="47"/>
  <c r="L215" i="47" s="1"/>
  <c r="L216" i="47" s="1"/>
  <c r="L217" i="47" s="1"/>
  <c r="L218" i="47" s="1"/>
  <c r="L219" i="47" s="1"/>
  <c r="L220" i="47" s="1"/>
  <c r="L221" i="47" s="1"/>
  <c r="L223" i="47" s="1"/>
  <c r="L224" i="47" s="1"/>
  <c r="L225" i="47" s="1"/>
  <c r="L226" i="47" s="1"/>
  <c r="L227" i="47" s="1"/>
  <c r="L228" i="47" s="1"/>
  <c r="L229" i="47" s="1"/>
  <c r="L230" i="47" s="1"/>
  <c r="L231" i="47" s="1"/>
  <c r="L232" i="47" s="1"/>
  <c r="L233" i="47" s="1"/>
  <c r="L234" i="47" s="1"/>
  <c r="L235" i="47" s="1"/>
  <c r="L236" i="47" s="1"/>
  <c r="L238" i="47" s="1"/>
  <c r="M163" i="47"/>
  <c r="M164" i="47" s="1"/>
  <c r="M165" i="47" s="1"/>
  <c r="M166" i="47" s="1"/>
  <c r="M167" i="47" s="1"/>
  <c r="M185" i="47" s="1"/>
  <c r="M186" i="47" s="1"/>
  <c r="M187" i="47" s="1"/>
  <c r="M188" i="47" s="1"/>
  <c r="M189" i="47" s="1"/>
  <c r="M190" i="47" s="1"/>
  <c r="P25" i="47"/>
  <c r="K26" i="47"/>
  <c r="K201" i="52" l="1"/>
  <c r="P200" i="52"/>
  <c r="A200" i="52" s="1"/>
  <c r="P138" i="52"/>
  <c r="A138" i="52" s="1"/>
  <c r="K139" i="52"/>
  <c r="K39" i="52"/>
  <c r="P38" i="52"/>
  <c r="A38" i="52" s="1"/>
  <c r="L239" i="47"/>
  <c r="L240" i="47" s="1"/>
  <c r="L241" i="47" s="1"/>
  <c r="L242" i="47" s="1"/>
  <c r="L243" i="47" s="1"/>
  <c r="L244" i="47" s="1"/>
  <c r="L245" i="47" s="1"/>
  <c r="L246" i="47" s="1"/>
  <c r="L247" i="47" s="1"/>
  <c r="L248" i="47" s="1"/>
  <c r="L249" i="47" s="1"/>
  <c r="L250" i="47" s="1"/>
  <c r="L251" i="47" s="1"/>
  <c r="L254" i="47" s="1"/>
  <c r="M191" i="47"/>
  <c r="M192" i="47" s="1"/>
  <c r="M193" i="47" s="1"/>
  <c r="M194" i="47" s="1"/>
  <c r="M195" i="47" s="1"/>
  <c r="M196" i="47" s="1"/>
  <c r="M197" i="47" s="1"/>
  <c r="K27" i="47"/>
  <c r="P26" i="47"/>
  <c r="K202" i="52" l="1"/>
  <c r="P201" i="52"/>
  <c r="A201" i="52" s="1"/>
  <c r="K40" i="52"/>
  <c r="P39" i="52"/>
  <c r="A39" i="52" s="1"/>
  <c r="K140" i="52"/>
  <c r="P139" i="52"/>
  <c r="A139" i="52" s="1"/>
  <c r="L255" i="47"/>
  <c r="M198" i="47"/>
  <c r="M199" i="47" s="1"/>
  <c r="M200" i="47" s="1"/>
  <c r="M201" i="47" s="1"/>
  <c r="M202" i="47" s="1"/>
  <c r="M203" i="47" s="1"/>
  <c r="M208" i="47" s="1"/>
  <c r="M209" i="47" s="1"/>
  <c r="M210" i="47" s="1"/>
  <c r="M211" i="47" s="1"/>
  <c r="M212" i="47" s="1"/>
  <c r="M213" i="47" s="1"/>
  <c r="M214" i="47" s="1"/>
  <c r="K28" i="47"/>
  <c r="K203" i="52" l="1"/>
  <c r="P202" i="52"/>
  <c r="A202" i="52" s="1"/>
  <c r="K141" i="52"/>
  <c r="P140" i="52"/>
  <c r="A140" i="52" s="1"/>
  <c r="K41" i="52"/>
  <c r="P40" i="52"/>
  <c r="A40" i="52" s="1"/>
  <c r="L256" i="47"/>
  <c r="M215" i="47"/>
  <c r="M216" i="47" s="1"/>
  <c r="M217" i="47" s="1"/>
  <c r="M218" i="47" s="1"/>
  <c r="M219" i="47" s="1"/>
  <c r="M224" i="47" s="1"/>
  <c r="M225" i="47" s="1"/>
  <c r="M226" i="47" s="1"/>
  <c r="M227" i="47" s="1"/>
  <c r="M228" i="47" s="1"/>
  <c r="M229" i="47" s="1"/>
  <c r="K29" i="47"/>
  <c r="P28" i="47"/>
  <c r="K204" i="52" l="1"/>
  <c r="K205" i="52" s="1"/>
  <c r="K206" i="52" s="1"/>
  <c r="P203" i="52"/>
  <c r="A203" i="52" s="1"/>
  <c r="K42" i="52"/>
  <c r="P41" i="52"/>
  <c r="A41" i="52" s="1"/>
  <c r="K142" i="52"/>
  <c r="P141" i="52"/>
  <c r="A141" i="52" s="1"/>
  <c r="L257" i="47"/>
  <c r="M230" i="47"/>
  <c r="M231" i="47" s="1"/>
  <c r="M232" i="47" s="1"/>
  <c r="M233" i="47" s="1"/>
  <c r="M234" i="47" s="1"/>
  <c r="M235" i="47" s="1"/>
  <c r="M236" i="47" s="1"/>
  <c r="P29" i="47"/>
  <c r="K30" i="47"/>
  <c r="A24" i="49"/>
  <c r="K207" i="52" l="1"/>
  <c r="P206" i="52"/>
  <c r="A206" i="52" s="1"/>
  <c r="K143" i="52"/>
  <c r="P142" i="52"/>
  <c r="A142" i="52" s="1"/>
  <c r="K43" i="52"/>
  <c r="K44" i="52" s="1"/>
  <c r="P42" i="52"/>
  <c r="A42" i="52" s="1"/>
  <c r="L258" i="47"/>
  <c r="M240" i="47"/>
  <c r="M241" i="47" s="1"/>
  <c r="M242" i="47" s="1"/>
  <c r="M243" i="47" s="1"/>
  <c r="M244" i="47" s="1"/>
  <c r="M245" i="47" s="1"/>
  <c r="K31" i="47"/>
  <c r="P30" i="47"/>
  <c r="A15" i="49"/>
  <c r="A14" i="49"/>
  <c r="A19" i="49"/>
  <c r="A12" i="49"/>
  <c r="H3" i="49"/>
  <c r="A1" i="49"/>
  <c r="P207" i="52" l="1"/>
  <c r="A207" i="52" s="1"/>
  <c r="K208" i="52"/>
  <c r="K45" i="52"/>
  <c r="P44" i="52"/>
  <c r="A44" i="52" s="1"/>
  <c r="K144" i="52"/>
  <c r="K145" i="52" s="1"/>
  <c r="P143" i="52"/>
  <c r="A143" i="52" s="1"/>
  <c r="L259" i="47"/>
  <c r="M246" i="47"/>
  <c r="M247" i="47" s="1"/>
  <c r="M248" i="47" s="1"/>
  <c r="M249" i="47" s="1"/>
  <c r="M250" i="47" s="1"/>
  <c r="M251" i="47" s="1"/>
  <c r="P31" i="47"/>
  <c r="K32" i="47"/>
  <c r="A20" i="49"/>
  <c r="A25" i="49"/>
  <c r="A17" i="49"/>
  <c r="A16" i="49"/>
  <c r="P268" i="47"/>
  <c r="P267" i="47"/>
  <c r="P266" i="47"/>
  <c r="P265" i="47"/>
  <c r="P264" i="47"/>
  <c r="A11" i="47"/>
  <c r="H3" i="47"/>
  <c r="A1" i="47"/>
  <c r="K209" i="52" l="1"/>
  <c r="P208" i="52"/>
  <c r="A208" i="52" s="1"/>
  <c r="K146" i="52"/>
  <c r="P145" i="52"/>
  <c r="A145" i="52" s="1"/>
  <c r="P45" i="52"/>
  <c r="A45" i="52" s="1"/>
  <c r="K46" i="52"/>
  <c r="L260" i="47"/>
  <c r="K33" i="47"/>
  <c r="P32" i="47"/>
  <c r="A15" i="47"/>
  <c r="A22" i="49"/>
  <c r="A27" i="49"/>
  <c r="A26" i="49"/>
  <c r="A14" i="47"/>
  <c r="A13" i="47"/>
  <c r="K210" i="52" l="1"/>
  <c r="P209" i="52"/>
  <c r="A209" i="52" s="1"/>
  <c r="K47" i="52"/>
  <c r="P46" i="52"/>
  <c r="A46" i="52" s="1"/>
  <c r="K147" i="52"/>
  <c r="P146" i="52"/>
  <c r="A146" i="52" s="1"/>
  <c r="P33" i="47"/>
  <c r="K34" i="47"/>
  <c r="K35" i="47" s="1"/>
  <c r="A17" i="47"/>
  <c r="A19" i="47"/>
  <c r="A16" i="47"/>
  <c r="A18" i="47"/>
  <c r="A22" i="47"/>
  <c r="A21" i="49"/>
  <c r="A21" i="47"/>
  <c r="K211" i="52" l="1"/>
  <c r="P210" i="52"/>
  <c r="A210" i="52" s="1"/>
  <c r="K48" i="52"/>
  <c r="P47" i="52"/>
  <c r="A47" i="52" s="1"/>
  <c r="K148" i="52"/>
  <c r="P147" i="52"/>
  <c r="A147" i="52" s="1"/>
  <c r="A25" i="47"/>
  <c r="A23" i="47"/>
  <c r="A26" i="47"/>
  <c r="A24" i="47"/>
  <c r="A28" i="47"/>
  <c r="K212" i="52" l="1"/>
  <c r="P211" i="52"/>
  <c r="A211" i="52" s="1"/>
  <c r="K49" i="52"/>
  <c r="P48" i="52"/>
  <c r="A48" i="52" s="1"/>
  <c r="K149" i="52"/>
  <c r="P148" i="52"/>
  <c r="A148" i="52" s="1"/>
  <c r="A29" i="47"/>
  <c r="K213" i="52" l="1"/>
  <c r="K214" i="52" s="1"/>
  <c r="P212" i="52"/>
  <c r="A212" i="52" s="1"/>
  <c r="K150" i="52"/>
  <c r="P149" i="52"/>
  <c r="A149" i="52" s="1"/>
  <c r="K50" i="52"/>
  <c r="K51" i="52" s="1"/>
  <c r="K52" i="52" s="1"/>
  <c r="P49" i="52"/>
  <c r="A49" i="52" s="1"/>
  <c r="K36" i="47"/>
  <c r="A33" i="47"/>
  <c r="A31" i="47"/>
  <c r="A32" i="47"/>
  <c r="A30" i="47"/>
  <c r="P214" i="52" l="1"/>
  <c r="A214" i="52" s="1"/>
  <c r="K215" i="52"/>
  <c r="K151" i="52"/>
  <c r="K152" i="52" s="1"/>
  <c r="K153" i="52" s="1"/>
  <c r="P150" i="52"/>
  <c r="A150" i="52" s="1"/>
  <c r="K53" i="52"/>
  <c r="P52" i="52"/>
  <c r="A52" i="52" s="1"/>
  <c r="P36" i="47"/>
  <c r="A36" i="47" s="1"/>
  <c r="K37" i="47"/>
  <c r="K216" i="52" l="1"/>
  <c r="P215" i="52"/>
  <c r="A215" i="52" s="1"/>
  <c r="P53" i="52"/>
  <c r="A53" i="52" s="1"/>
  <c r="K54" i="52"/>
  <c r="K154" i="52"/>
  <c r="P153" i="52"/>
  <c r="A153" i="52" s="1"/>
  <c r="K38" i="47"/>
  <c r="P37" i="47"/>
  <c r="A37" i="47" s="1"/>
  <c r="K217" i="52" l="1"/>
  <c r="P216" i="52"/>
  <c r="A216" i="52" s="1"/>
  <c r="K155" i="52"/>
  <c r="P154" i="52"/>
  <c r="A154" i="52" s="1"/>
  <c r="P54" i="52"/>
  <c r="A54" i="52" s="1"/>
  <c r="K55" i="52"/>
  <c r="P38" i="47"/>
  <c r="A38" i="47" s="1"/>
  <c r="K39" i="47"/>
  <c r="K218" i="52" l="1"/>
  <c r="P217" i="52"/>
  <c r="A217" i="52" s="1"/>
  <c r="K56" i="52"/>
  <c r="P55" i="52"/>
  <c r="A55" i="52" s="1"/>
  <c r="K156" i="52"/>
  <c r="P155" i="52"/>
  <c r="A155" i="52" s="1"/>
  <c r="K40" i="47"/>
  <c r="P39" i="47"/>
  <c r="A39" i="47" s="1"/>
  <c r="K219" i="52" l="1"/>
  <c r="P218" i="52"/>
  <c r="A218" i="52" s="1"/>
  <c r="K157" i="52"/>
  <c r="P156" i="52"/>
  <c r="A156" i="52" s="1"/>
  <c r="K57" i="52"/>
  <c r="P56" i="52"/>
  <c r="A56" i="52" s="1"/>
  <c r="P40" i="47"/>
  <c r="A40" i="47" s="1"/>
  <c r="K41" i="47"/>
  <c r="K220" i="52" l="1"/>
  <c r="K221" i="52" s="1"/>
  <c r="K222" i="52" s="1"/>
  <c r="P219" i="52"/>
  <c r="A219" i="52" s="1"/>
  <c r="K158" i="52"/>
  <c r="P157" i="52"/>
  <c r="A157" i="52" s="1"/>
  <c r="K58" i="52"/>
  <c r="P57" i="52"/>
  <c r="A57" i="52" s="1"/>
  <c r="K42" i="47"/>
  <c r="P41" i="47"/>
  <c r="A41" i="47" s="1"/>
  <c r="K223" i="52" l="1"/>
  <c r="P222" i="52"/>
  <c r="A222" i="52" s="1"/>
  <c r="K59" i="52"/>
  <c r="K60" i="52" s="1"/>
  <c r="P58" i="52"/>
  <c r="A58" i="52" s="1"/>
  <c r="K159" i="52"/>
  <c r="P158" i="52"/>
  <c r="A158" i="52" s="1"/>
  <c r="P42" i="47"/>
  <c r="A42" i="47" s="1"/>
  <c r="K43" i="47"/>
  <c r="P223" i="52" l="1"/>
  <c r="A223" i="52" s="1"/>
  <c r="K224" i="52"/>
  <c r="K160" i="52"/>
  <c r="K161" i="52" s="1"/>
  <c r="K162" i="52" s="1"/>
  <c r="P159" i="52"/>
  <c r="A159" i="52" s="1"/>
  <c r="K61" i="52"/>
  <c r="P60" i="52"/>
  <c r="A60" i="52" s="1"/>
  <c r="K44" i="47"/>
  <c r="P224" i="52" l="1"/>
  <c r="A224" i="52" s="1"/>
  <c r="K225" i="52"/>
  <c r="K62" i="52"/>
  <c r="P61" i="52"/>
  <c r="A61" i="52" s="1"/>
  <c r="K163" i="52"/>
  <c r="P162" i="52"/>
  <c r="A162" i="52" s="1"/>
  <c r="P44" i="47"/>
  <c r="A44" i="47" s="1"/>
  <c r="K45" i="47"/>
  <c r="K226" i="52" l="1"/>
  <c r="P225" i="52"/>
  <c r="A225" i="52" s="1"/>
  <c r="K164" i="52"/>
  <c r="P163" i="52"/>
  <c r="A163" i="52" s="1"/>
  <c r="K63" i="52"/>
  <c r="P62" i="52"/>
  <c r="A62" i="52" s="1"/>
  <c r="K46" i="47"/>
  <c r="P45" i="47"/>
  <c r="A45" i="47" s="1"/>
  <c r="P226" i="52" l="1"/>
  <c r="A226" i="52" s="1"/>
  <c r="K227" i="52"/>
  <c r="K64" i="52"/>
  <c r="P63" i="52"/>
  <c r="A63" i="52" s="1"/>
  <c r="K165" i="52"/>
  <c r="P164" i="52"/>
  <c r="A164" i="52" s="1"/>
  <c r="P46" i="47"/>
  <c r="A46" i="47" s="1"/>
  <c r="K47" i="47"/>
  <c r="K17" i="39"/>
  <c r="P17" i="39" s="1"/>
  <c r="A17" i="39" s="1"/>
  <c r="P91" i="39"/>
  <c r="P92" i="39"/>
  <c r="P66" i="39"/>
  <c r="A66" i="39" s="1"/>
  <c r="P37" i="39"/>
  <c r="A37" i="39" s="1"/>
  <c r="P90" i="39"/>
  <c r="N88" i="39"/>
  <c r="N89" i="39" s="1"/>
  <c r="N84" i="39"/>
  <c r="N85" i="39" s="1"/>
  <c r="M80" i="39"/>
  <c r="M81" i="39" s="1"/>
  <c r="M83" i="39" s="1"/>
  <c r="L79" i="39"/>
  <c r="L80" i="39" s="1"/>
  <c r="L81" i="39" s="1"/>
  <c r="L83" i="39" s="1"/>
  <c r="L84" i="39" s="1"/>
  <c r="L85" i="39" s="1"/>
  <c r="L87" i="39" s="1"/>
  <c r="L88" i="39" s="1"/>
  <c r="L89" i="39" s="1"/>
  <c r="M75" i="39"/>
  <c r="M76" i="39" s="1"/>
  <c r="K73" i="39"/>
  <c r="K78" i="39" s="1"/>
  <c r="P67" i="39"/>
  <c r="A67" i="39" s="1"/>
  <c r="K44" i="39"/>
  <c r="K49" i="39" s="1"/>
  <c r="P61" i="39"/>
  <c r="N59" i="39"/>
  <c r="N60" i="39" s="1"/>
  <c r="N55" i="39"/>
  <c r="N56" i="39" s="1"/>
  <c r="M51" i="39"/>
  <c r="M52" i="39" s="1"/>
  <c r="M54" i="39" s="1"/>
  <c r="L50" i="39"/>
  <c r="L51" i="39" s="1"/>
  <c r="M46" i="39"/>
  <c r="M47" i="39" s="1"/>
  <c r="P38" i="39"/>
  <c r="N32" i="39"/>
  <c r="N28" i="39"/>
  <c r="N29" i="39" s="1"/>
  <c r="M24" i="39"/>
  <c r="M25" i="39" s="1"/>
  <c r="M27" i="39" s="1"/>
  <c r="M28" i="39" s="1"/>
  <c r="M29" i="39" s="1"/>
  <c r="M31" i="39" s="1"/>
  <c r="L23" i="39"/>
  <c r="L24" i="39" s="1"/>
  <c r="P9" i="39"/>
  <c r="A9" i="39" s="1"/>
  <c r="M19" i="39"/>
  <c r="M20" i="39" s="1"/>
  <c r="P10" i="39"/>
  <c r="K228" i="52" l="1"/>
  <c r="P227" i="52"/>
  <c r="A227" i="52" s="1"/>
  <c r="K166" i="52"/>
  <c r="P165" i="52"/>
  <c r="A165" i="52" s="1"/>
  <c r="K65" i="52"/>
  <c r="P64" i="52"/>
  <c r="A64" i="52" s="1"/>
  <c r="K48" i="47"/>
  <c r="P47" i="47"/>
  <c r="A47" i="47" s="1"/>
  <c r="K45" i="39"/>
  <c r="P44" i="39"/>
  <c r="A44" i="39" s="1"/>
  <c r="K18" i="39"/>
  <c r="K74" i="39"/>
  <c r="K22" i="39"/>
  <c r="K50" i="39"/>
  <c r="K51" i="39" s="1"/>
  <c r="K52" i="39" s="1"/>
  <c r="K54" i="39" s="1"/>
  <c r="K55" i="39" s="1"/>
  <c r="K56" i="39" s="1"/>
  <c r="K58" i="39" s="1"/>
  <c r="K59" i="39" s="1"/>
  <c r="K60" i="39" s="1"/>
  <c r="P49" i="39"/>
  <c r="A49" i="39" s="1"/>
  <c r="M84" i="39"/>
  <c r="M85" i="39" s="1"/>
  <c r="M87" i="39" s="1"/>
  <c r="K79" i="39"/>
  <c r="P78" i="39"/>
  <c r="A78" i="39" s="1"/>
  <c r="P73" i="39"/>
  <c r="A73" i="39" s="1"/>
  <c r="M32" i="39"/>
  <c r="M33" i="39" s="1"/>
  <c r="L25" i="39"/>
  <c r="L52" i="39"/>
  <c r="M55" i="39"/>
  <c r="M56" i="39" s="1"/>
  <c r="M58" i="39" s="1"/>
  <c r="N33" i="39"/>
  <c r="P228" i="52" l="1"/>
  <c r="A228" i="52" s="1"/>
  <c r="K229" i="52"/>
  <c r="K230" i="52" s="1"/>
  <c r="K66" i="52"/>
  <c r="K67" i="52" s="1"/>
  <c r="K68" i="52" s="1"/>
  <c r="P65" i="52"/>
  <c r="A65" i="52" s="1"/>
  <c r="K167" i="52"/>
  <c r="P166" i="52"/>
  <c r="A166" i="52" s="1"/>
  <c r="P48" i="47"/>
  <c r="A48" i="47" s="1"/>
  <c r="K49" i="47"/>
  <c r="P22" i="39"/>
  <c r="A22" i="39" s="1"/>
  <c r="K23" i="39"/>
  <c r="P74" i="39"/>
  <c r="A74" i="39" s="1"/>
  <c r="K75" i="39"/>
  <c r="P18" i="39"/>
  <c r="A18" i="39" s="1"/>
  <c r="K19" i="39"/>
  <c r="P45" i="39"/>
  <c r="A45" i="39" s="1"/>
  <c r="K46" i="39"/>
  <c r="P50" i="39"/>
  <c r="A50" i="39" s="1"/>
  <c r="P51" i="39"/>
  <c r="A51" i="39" s="1"/>
  <c r="P79" i="39"/>
  <c r="A79" i="39" s="1"/>
  <c r="K80" i="39"/>
  <c r="M88" i="39"/>
  <c r="M89" i="39" s="1"/>
  <c r="L27" i="39"/>
  <c r="L28" i="39" s="1"/>
  <c r="L29" i="39" s="1"/>
  <c r="M59" i="39"/>
  <c r="M60" i="39" s="1"/>
  <c r="P52" i="39"/>
  <c r="A52" i="39" s="1"/>
  <c r="L54" i="39"/>
  <c r="P230" i="52" l="1"/>
  <c r="A230" i="52" s="1"/>
  <c r="K231" i="52"/>
  <c r="K168" i="52"/>
  <c r="P167" i="52"/>
  <c r="A167" i="52" s="1"/>
  <c r="K69" i="52"/>
  <c r="P68" i="52"/>
  <c r="A68" i="52" s="1"/>
  <c r="K50" i="47"/>
  <c r="P49" i="47"/>
  <c r="A49" i="47" s="1"/>
  <c r="P46" i="39"/>
  <c r="A46" i="39" s="1"/>
  <c r="K47" i="39"/>
  <c r="P47" i="39" s="1"/>
  <c r="A47" i="39" s="1"/>
  <c r="K20" i="39"/>
  <c r="P20" i="39" s="1"/>
  <c r="A20" i="39" s="1"/>
  <c r="P19" i="39"/>
  <c r="A19" i="39" s="1"/>
  <c r="K76" i="39"/>
  <c r="P76" i="39" s="1"/>
  <c r="A76" i="39" s="1"/>
  <c r="P75" i="39"/>
  <c r="A75" i="39" s="1"/>
  <c r="K24" i="39"/>
  <c r="P23" i="39"/>
  <c r="A23" i="39" s="1"/>
  <c r="P80" i="39"/>
  <c r="A80" i="39" s="1"/>
  <c r="K81" i="39"/>
  <c r="L31" i="39"/>
  <c r="L55" i="39"/>
  <c r="P54" i="39"/>
  <c r="A54" i="39" s="1"/>
  <c r="K232" i="52" l="1"/>
  <c r="P231" i="52"/>
  <c r="A231" i="52" s="1"/>
  <c r="K179" i="52"/>
  <c r="K180" i="52" s="1"/>
  <c r="K169" i="52"/>
  <c r="K170" i="52" s="1"/>
  <c r="P69" i="52"/>
  <c r="A69" i="52" s="1"/>
  <c r="K70" i="52"/>
  <c r="K51" i="47"/>
  <c r="K25" i="39"/>
  <c r="P24" i="39"/>
  <c r="A24" i="39" s="1"/>
  <c r="P81" i="39"/>
  <c r="A81" i="39" s="1"/>
  <c r="K83" i="39"/>
  <c r="L32" i="39"/>
  <c r="L56" i="39"/>
  <c r="P55" i="39"/>
  <c r="A55" i="39" s="1"/>
  <c r="P232" i="52" l="1"/>
  <c r="A232" i="52" s="1"/>
  <c r="K233" i="52"/>
  <c r="K71" i="52"/>
  <c r="P70" i="52"/>
  <c r="A70" i="52" s="1"/>
  <c r="K171" i="52"/>
  <c r="P170" i="52"/>
  <c r="A170" i="52" s="1"/>
  <c r="K52" i="47"/>
  <c r="K27" i="39"/>
  <c r="P25" i="39"/>
  <c r="A25" i="39" s="1"/>
  <c r="K84" i="39"/>
  <c r="P83" i="39"/>
  <c r="A83" i="39" s="1"/>
  <c r="L33" i="39"/>
  <c r="L58" i="39"/>
  <c r="P56" i="39"/>
  <c r="A56" i="39" s="1"/>
  <c r="K234" i="52" l="1"/>
  <c r="P233" i="52"/>
  <c r="A233" i="52" s="1"/>
  <c r="K72" i="52"/>
  <c r="P71" i="52"/>
  <c r="A71" i="52" s="1"/>
  <c r="P171" i="52"/>
  <c r="A171" i="52" s="1"/>
  <c r="K172" i="52"/>
  <c r="P52" i="47"/>
  <c r="A52" i="47" s="1"/>
  <c r="K53" i="47"/>
  <c r="K28" i="39"/>
  <c r="P27" i="39"/>
  <c r="A27" i="39" s="1"/>
  <c r="K85" i="39"/>
  <c r="P84" i="39"/>
  <c r="A84" i="39" s="1"/>
  <c r="L59" i="39"/>
  <c r="P58" i="39"/>
  <c r="A58" i="39" s="1"/>
  <c r="K235" i="52" l="1"/>
  <c r="P234" i="52"/>
  <c r="A234" i="52" s="1"/>
  <c r="K173" i="52"/>
  <c r="P172" i="52"/>
  <c r="A172" i="52" s="1"/>
  <c r="K73" i="52"/>
  <c r="P72" i="52"/>
  <c r="A72" i="52" s="1"/>
  <c r="K54" i="47"/>
  <c r="P53" i="47"/>
  <c r="A53" i="47" s="1"/>
  <c r="K29" i="39"/>
  <c r="P28" i="39"/>
  <c r="A28" i="39" s="1"/>
  <c r="K87" i="39"/>
  <c r="P85" i="39"/>
  <c r="A85" i="39" s="1"/>
  <c r="L60" i="39"/>
  <c r="P60" i="39" s="1"/>
  <c r="A60" i="39" s="1"/>
  <c r="P59" i="39"/>
  <c r="A59" i="39" s="1"/>
  <c r="P235" i="52" l="1"/>
  <c r="A235" i="52" s="1"/>
  <c r="K236" i="52"/>
  <c r="K237" i="52" s="1"/>
  <c r="K238" i="52" s="1"/>
  <c r="K74" i="52"/>
  <c r="P73" i="52"/>
  <c r="A73" i="52" s="1"/>
  <c r="K174" i="52"/>
  <c r="P173" i="52"/>
  <c r="A173" i="52" s="1"/>
  <c r="P54" i="47"/>
  <c r="A54" i="47" s="1"/>
  <c r="K55" i="47"/>
  <c r="K31" i="39"/>
  <c r="P29" i="39"/>
  <c r="A29" i="39" s="1"/>
  <c r="K88" i="39"/>
  <c r="P87" i="39"/>
  <c r="A87" i="39" s="1"/>
  <c r="P238" i="52" l="1"/>
  <c r="A238" i="52" s="1"/>
  <c r="K239" i="52"/>
  <c r="K175" i="52"/>
  <c r="P174" i="52"/>
  <c r="A174" i="52" s="1"/>
  <c r="K75" i="52"/>
  <c r="K76" i="52" s="1"/>
  <c r="P74" i="52"/>
  <c r="A74" i="52" s="1"/>
  <c r="K56" i="47"/>
  <c r="P55" i="47"/>
  <c r="A55" i="47" s="1"/>
  <c r="K32" i="39"/>
  <c r="P31" i="39"/>
  <c r="A31" i="39" s="1"/>
  <c r="K89" i="39"/>
  <c r="P89" i="39" s="1"/>
  <c r="A89" i="39" s="1"/>
  <c r="P88" i="39"/>
  <c r="A88" i="39" s="1"/>
  <c r="P34" i="39"/>
  <c r="K240" i="52" l="1"/>
  <c r="P239" i="52"/>
  <c r="A239" i="52" s="1"/>
  <c r="K77" i="52"/>
  <c r="P76" i="52"/>
  <c r="A76" i="52" s="1"/>
  <c r="K176" i="52"/>
  <c r="P176" i="52" s="1"/>
  <c r="A176" i="52" s="1"/>
  <c r="P175" i="52"/>
  <c r="A175" i="52" s="1"/>
  <c r="P56" i="47"/>
  <c r="A56" i="47" s="1"/>
  <c r="K57" i="47"/>
  <c r="K33" i="39"/>
  <c r="P33" i="39" s="1"/>
  <c r="A33" i="39" s="1"/>
  <c r="P32" i="39"/>
  <c r="A32" i="39" s="1"/>
  <c r="K241" i="52" l="1"/>
  <c r="P240" i="52"/>
  <c r="A240" i="52" s="1"/>
  <c r="K78" i="52"/>
  <c r="P77" i="52"/>
  <c r="A77" i="52" s="1"/>
  <c r="K58" i="47"/>
  <c r="P57" i="47"/>
  <c r="A57" i="47" s="1"/>
  <c r="K242" i="52" l="1"/>
  <c r="P241" i="52"/>
  <c r="A241" i="52" s="1"/>
  <c r="K79" i="52"/>
  <c r="P78" i="52"/>
  <c r="A78" i="52" s="1"/>
  <c r="P58" i="47"/>
  <c r="A58" i="47" s="1"/>
  <c r="K59" i="47"/>
  <c r="K243" i="52" l="1"/>
  <c r="P242" i="52"/>
  <c r="A242" i="52" s="1"/>
  <c r="K80" i="52"/>
  <c r="P79" i="52"/>
  <c r="A79" i="52" s="1"/>
  <c r="K60" i="47"/>
  <c r="P243" i="52" l="1"/>
  <c r="A243" i="52" s="1"/>
  <c r="K244" i="52"/>
  <c r="K81" i="52"/>
  <c r="P80" i="52"/>
  <c r="A80" i="52" s="1"/>
  <c r="P60" i="47"/>
  <c r="A60" i="47" s="1"/>
  <c r="K61" i="47"/>
  <c r="K245" i="52" l="1"/>
  <c r="K246" i="52" s="1"/>
  <c r="P244" i="52"/>
  <c r="A244" i="52" s="1"/>
  <c r="K82" i="52"/>
  <c r="P81" i="52"/>
  <c r="A81" i="52" s="1"/>
  <c r="K62" i="47"/>
  <c r="P61" i="47"/>
  <c r="A61" i="47" s="1"/>
  <c r="A1" i="39"/>
  <c r="K247" i="52" l="1"/>
  <c r="P246" i="52"/>
  <c r="A246" i="52" s="1"/>
  <c r="K94" i="52"/>
  <c r="K95" i="52" s="1"/>
  <c r="K83" i="52"/>
  <c r="K85" i="52" s="1"/>
  <c r="P62" i="47"/>
  <c r="A62" i="47" s="1"/>
  <c r="K63" i="47"/>
  <c r="K248" i="52" l="1"/>
  <c r="P247" i="52"/>
  <c r="A247" i="52" s="1"/>
  <c r="K86" i="52"/>
  <c r="P85" i="52"/>
  <c r="A85" i="52" s="1"/>
  <c r="K64" i="47"/>
  <c r="P63" i="47"/>
  <c r="A63" i="47" s="1"/>
  <c r="K249" i="52" l="1"/>
  <c r="P248" i="52"/>
  <c r="A248" i="52" s="1"/>
  <c r="P86" i="52"/>
  <c r="A86" i="52" s="1"/>
  <c r="K87" i="52"/>
  <c r="P64" i="47"/>
  <c r="A64" i="47" s="1"/>
  <c r="K65" i="47"/>
  <c r="K66" i="47" s="1"/>
  <c r="K67" i="47" s="1"/>
  <c r="K68" i="47" s="1"/>
  <c r="K250" i="52" l="1"/>
  <c r="P249" i="52"/>
  <c r="A249" i="52" s="1"/>
  <c r="K88" i="52"/>
  <c r="P87" i="52"/>
  <c r="A87" i="52" s="1"/>
  <c r="P65" i="47"/>
  <c r="A65" i="47" s="1"/>
  <c r="K251" i="52" l="1"/>
  <c r="P250" i="52"/>
  <c r="A250" i="52" s="1"/>
  <c r="K89" i="52"/>
  <c r="P88" i="52"/>
  <c r="A88" i="52" s="1"/>
  <c r="K252" i="52" l="1"/>
  <c r="K253" i="52" s="1"/>
  <c r="P251" i="52"/>
  <c r="A251" i="52" s="1"/>
  <c r="K90" i="52"/>
  <c r="P89" i="52"/>
  <c r="A89" i="52" s="1"/>
  <c r="K254" i="52" l="1"/>
  <c r="P253" i="52"/>
  <c r="K91" i="52"/>
  <c r="P91" i="52" s="1"/>
  <c r="A91" i="52" s="1"/>
  <c r="P90" i="52"/>
  <c r="A90" i="52" s="1"/>
  <c r="P68" i="47"/>
  <c r="A68" i="47" s="1"/>
  <c r="K69" i="47"/>
  <c r="K255" i="52" l="1"/>
  <c r="P254" i="52"/>
  <c r="A254" i="52" s="1"/>
  <c r="K70" i="47"/>
  <c r="P69" i="47"/>
  <c r="A69" i="47" s="1"/>
  <c r="P255" i="52" l="1"/>
  <c r="A255" i="52" s="1"/>
  <c r="K256" i="52"/>
  <c r="P70" i="47"/>
  <c r="A70" i="47" s="1"/>
  <c r="K71" i="47"/>
  <c r="P256" i="52" l="1"/>
  <c r="A256" i="52" s="1"/>
  <c r="K257" i="52"/>
  <c r="K72" i="47"/>
  <c r="P71" i="47"/>
  <c r="A71" i="47" s="1"/>
  <c r="K258" i="52" l="1"/>
  <c r="P257" i="52"/>
  <c r="A257" i="52" s="1"/>
  <c r="P72" i="47"/>
  <c r="A72" i="47" s="1"/>
  <c r="K73" i="47"/>
  <c r="K259" i="52" l="1"/>
  <c r="P258" i="52"/>
  <c r="A258" i="52" s="1"/>
  <c r="K74" i="47"/>
  <c r="K75" i="47" s="1"/>
  <c r="K76" i="47" s="1"/>
  <c r="P73" i="47"/>
  <c r="A73" i="47" s="1"/>
  <c r="K260" i="52" l="1"/>
  <c r="P260" i="52" s="1"/>
  <c r="A260" i="52" s="1"/>
  <c r="P259" i="52"/>
  <c r="A259" i="52" s="1"/>
  <c r="K77" i="47"/>
  <c r="P76" i="47"/>
  <c r="A76" i="47" s="1"/>
  <c r="P74" i="47"/>
  <c r="A74" i="47" s="1"/>
  <c r="P77" i="47" l="1"/>
  <c r="A77" i="47" s="1"/>
  <c r="K78" i="47"/>
  <c r="P78" i="47" l="1"/>
  <c r="A78" i="47" s="1"/>
  <c r="K79" i="47"/>
  <c r="P79" i="47" l="1"/>
  <c r="A79" i="47" s="1"/>
  <c r="K80" i="47"/>
  <c r="P80" i="47" l="1"/>
  <c r="A80" i="47" s="1"/>
  <c r="K81" i="47"/>
  <c r="P81" i="47" s="1"/>
  <c r="A81" i="47" s="1"/>
  <c r="K82" i="47" l="1"/>
  <c r="K83" i="47" s="1"/>
  <c r="K85" i="47" s="1"/>
  <c r="K86" i="47" l="1"/>
  <c r="P85" i="47"/>
  <c r="A85" i="47" s="1"/>
  <c r="K94" i="47"/>
  <c r="P86" i="47" l="1"/>
  <c r="A86" i="47" s="1"/>
  <c r="K87" i="47"/>
  <c r="K95" i="47"/>
  <c r="P87" i="47" l="1"/>
  <c r="A87" i="47" s="1"/>
  <c r="K88" i="47"/>
  <c r="K97" i="47"/>
  <c r="A96" i="47"/>
  <c r="K89" i="47" l="1"/>
  <c r="P88" i="47"/>
  <c r="A88" i="47" s="1"/>
  <c r="K98" i="47"/>
  <c r="K90" i="47" l="1"/>
  <c r="P89" i="47"/>
  <c r="A89" i="47" s="1"/>
  <c r="K99" i="47"/>
  <c r="P98" i="47"/>
  <c r="A98" i="47" s="1"/>
  <c r="K91" i="47" l="1"/>
  <c r="P90" i="47"/>
  <c r="A90" i="47" s="1"/>
  <c r="K100" i="47"/>
  <c r="P99" i="47"/>
  <c r="A99" i="47" s="1"/>
  <c r="P91" i="47" l="1"/>
  <c r="A91" i="47" s="1"/>
  <c r="K101" i="47"/>
  <c r="P100" i="47"/>
  <c r="A100" i="47" s="1"/>
  <c r="K102" i="47" l="1"/>
  <c r="P101" i="47"/>
  <c r="A101" i="47" s="1"/>
  <c r="K103" i="47" l="1"/>
  <c r="P102" i="47"/>
  <c r="A102" i="47" s="1"/>
  <c r="K104" i="47" l="1"/>
  <c r="P103" i="47"/>
  <c r="A103" i="47" s="1"/>
  <c r="K105" i="47" l="1"/>
  <c r="P104" i="47"/>
  <c r="A104" i="47" s="1"/>
  <c r="K106" i="47" l="1"/>
  <c r="K107" i="47" l="1"/>
  <c r="P106" i="47"/>
  <c r="A106" i="47" s="1"/>
  <c r="K108" i="47" l="1"/>
  <c r="P107" i="47"/>
  <c r="A107" i="47" s="1"/>
  <c r="K109" i="47" l="1"/>
  <c r="P108" i="47"/>
  <c r="A108" i="47" s="1"/>
  <c r="K110" i="47" l="1"/>
  <c r="P109" i="47"/>
  <c r="A109" i="47" s="1"/>
  <c r="K111" i="47" l="1"/>
  <c r="P110" i="47"/>
  <c r="A110" i="47" s="1"/>
  <c r="K112" i="47" l="1"/>
  <c r="P111" i="47"/>
  <c r="A111" i="47" s="1"/>
  <c r="K113" i="47" l="1"/>
  <c r="P113" i="47" s="1"/>
  <c r="K114" i="47" l="1"/>
  <c r="A113" i="47"/>
  <c r="K115" i="47" l="1"/>
  <c r="P114" i="47"/>
  <c r="A114" i="47" s="1"/>
  <c r="K116" i="47" l="1"/>
  <c r="P115" i="47"/>
  <c r="A115" i="47" s="1"/>
  <c r="P116" i="47" l="1"/>
  <c r="A116" i="47" s="1"/>
  <c r="K117" i="47"/>
  <c r="K118" i="47" l="1"/>
  <c r="P117" i="47"/>
  <c r="A117" i="47" s="1"/>
  <c r="P118" i="47" l="1"/>
  <c r="A118" i="47" s="1"/>
  <c r="K119" i="47"/>
  <c r="K120" i="47" l="1"/>
  <c r="K121" i="47" l="1"/>
  <c r="K122" i="47" l="1"/>
  <c r="P121" i="47"/>
  <c r="A121" i="47" s="1"/>
  <c r="P122" i="47" l="1"/>
  <c r="A122" i="47" s="1"/>
  <c r="K123" i="47"/>
  <c r="K124" i="47" l="1"/>
  <c r="P123" i="47"/>
  <c r="A123" i="47" s="1"/>
  <c r="P124" i="47" l="1"/>
  <c r="A124" i="47" s="1"/>
  <c r="K125" i="47"/>
  <c r="K126" i="47" l="1"/>
  <c r="P125" i="47"/>
  <c r="A125" i="47" s="1"/>
  <c r="P126" i="47" l="1"/>
  <c r="A126" i="47" s="1"/>
  <c r="K127" i="47"/>
  <c r="K128" i="47" l="1"/>
  <c r="P127" i="47"/>
  <c r="A127" i="47" s="1"/>
  <c r="K129" i="47" l="1"/>
  <c r="K130" i="47" l="1"/>
  <c r="P129" i="47"/>
  <c r="A129" i="47" s="1"/>
  <c r="P130" i="47" l="1"/>
  <c r="A130" i="47" s="1"/>
  <c r="K131" i="47"/>
  <c r="K132" i="47" l="1"/>
  <c r="P131" i="47"/>
  <c r="A131" i="47" s="1"/>
  <c r="P132" i="47" l="1"/>
  <c r="A132" i="47" s="1"/>
  <c r="K133" i="47"/>
  <c r="K134" i="47" l="1"/>
  <c r="P133" i="47"/>
  <c r="A133" i="47" s="1"/>
  <c r="P134" i="47" l="1"/>
  <c r="A134" i="47" s="1"/>
  <c r="K135" i="47"/>
  <c r="K136" i="47" l="1"/>
  <c r="K137" i="47" l="1"/>
  <c r="K138" i="47" l="1"/>
  <c r="P137" i="47"/>
  <c r="A137" i="47" s="1"/>
  <c r="P138" i="47" l="1"/>
  <c r="A138" i="47" s="1"/>
  <c r="K139" i="47"/>
  <c r="K140" i="47" l="1"/>
  <c r="P139" i="47"/>
  <c r="A139" i="47" s="1"/>
  <c r="P140" i="47" l="1"/>
  <c r="A140" i="47" s="1"/>
  <c r="K141" i="47"/>
  <c r="K142" i="47" l="1"/>
  <c r="P141" i="47"/>
  <c r="A141" i="47" s="1"/>
  <c r="P142" i="47" l="1"/>
  <c r="A142" i="47" s="1"/>
  <c r="K143" i="47"/>
  <c r="K144" i="47" l="1"/>
  <c r="P143" i="47"/>
  <c r="A143" i="47" s="1"/>
  <c r="K145" i="47" l="1"/>
  <c r="K146" i="47" l="1"/>
  <c r="P145" i="47"/>
  <c r="A145" i="47" s="1"/>
  <c r="P146" i="47" l="1"/>
  <c r="A146" i="47" s="1"/>
  <c r="K147" i="47"/>
  <c r="K148" i="47" l="1"/>
  <c r="P147" i="47"/>
  <c r="A147" i="47" s="1"/>
  <c r="P148" i="47" l="1"/>
  <c r="A148" i="47" s="1"/>
  <c r="K149" i="47"/>
  <c r="K150" i="47" l="1"/>
  <c r="P149" i="47"/>
  <c r="A149" i="47" s="1"/>
  <c r="P150" i="47" l="1"/>
  <c r="A150" i="47" s="1"/>
  <c r="K151" i="47"/>
  <c r="K152" i="47" s="1"/>
  <c r="K153" i="47" l="1"/>
  <c r="P153" i="47" l="1"/>
  <c r="A153" i="47" s="1"/>
  <c r="K154" i="47"/>
  <c r="P154" i="47" l="1"/>
  <c r="A154" i="47" s="1"/>
  <c r="K155" i="47"/>
  <c r="P155" i="47" l="1"/>
  <c r="A155" i="47" s="1"/>
  <c r="K156" i="47"/>
  <c r="P156" i="47" l="1"/>
  <c r="A156" i="47" s="1"/>
  <c r="K157" i="47"/>
  <c r="P157" i="47" l="1"/>
  <c r="A157" i="47" s="1"/>
  <c r="K158" i="47"/>
  <c r="P158" i="47" l="1"/>
  <c r="A158" i="47" s="1"/>
  <c r="K159" i="47"/>
  <c r="K160" i="47" s="1"/>
  <c r="K161" i="47" s="1"/>
  <c r="K162" i="47" s="1"/>
  <c r="P159" i="47" l="1"/>
  <c r="A159" i="47" s="1"/>
  <c r="P162" i="47" l="1"/>
  <c r="A162" i="47" s="1"/>
  <c r="K163" i="47"/>
  <c r="P163" i="47" l="1"/>
  <c r="A163" i="47" s="1"/>
  <c r="K164" i="47"/>
  <c r="P164" i="47" l="1"/>
  <c r="A164" i="47" s="1"/>
  <c r="K165" i="47"/>
  <c r="P165" i="47" l="1"/>
  <c r="A165" i="47" s="1"/>
  <c r="K166" i="47"/>
  <c r="P166" i="47" l="1"/>
  <c r="A166" i="47" s="1"/>
  <c r="K167" i="47"/>
  <c r="P167" i="47" l="1"/>
  <c r="A167" i="47" s="1"/>
  <c r="K168" i="47"/>
  <c r="K169" i="47" s="1"/>
  <c r="K170" i="47" s="1"/>
  <c r="K179" i="47" l="1"/>
  <c r="K171" i="47" l="1"/>
  <c r="P170" i="47"/>
  <c r="A170" i="47" s="1"/>
  <c r="K180" i="47"/>
  <c r="K172" i="47" l="1"/>
  <c r="P171" i="47"/>
  <c r="A171" i="47" s="1"/>
  <c r="A181" i="47"/>
  <c r="K182" i="47"/>
  <c r="K173" i="47" l="1"/>
  <c r="P172" i="47"/>
  <c r="A172" i="47" s="1"/>
  <c r="K183" i="47"/>
  <c r="K174" i="47" l="1"/>
  <c r="P173" i="47"/>
  <c r="A173" i="47" s="1"/>
  <c r="P183" i="47"/>
  <c r="A183" i="47" s="1"/>
  <c r="K184" i="47"/>
  <c r="K175" i="47" l="1"/>
  <c r="P174" i="47"/>
  <c r="A174" i="47" s="1"/>
  <c r="P184" i="47"/>
  <c r="A184" i="47" s="1"/>
  <c r="K185" i="47"/>
  <c r="K176" i="47" l="1"/>
  <c r="P176" i="47" s="1"/>
  <c r="A176" i="47" s="1"/>
  <c r="P175" i="47"/>
  <c r="A175" i="47" s="1"/>
  <c r="P185" i="47"/>
  <c r="A185" i="47" s="1"/>
  <c r="K186" i="47"/>
  <c r="P186" i="47" l="1"/>
  <c r="A186" i="47" s="1"/>
  <c r="K187" i="47"/>
  <c r="K188" i="47" l="1"/>
  <c r="P187" i="47"/>
  <c r="A187" i="47" s="1"/>
  <c r="P188" i="47" l="1"/>
  <c r="A188" i="47" s="1"/>
  <c r="K189" i="47"/>
  <c r="P189" i="47" l="1"/>
  <c r="A189" i="47" s="1"/>
  <c r="K190" i="47"/>
  <c r="K191" i="47" l="1"/>
  <c r="P191" i="47" l="1"/>
  <c r="A191" i="47" s="1"/>
  <c r="K192" i="47"/>
  <c r="P192" i="47" l="1"/>
  <c r="A192" i="47" s="1"/>
  <c r="K193" i="47"/>
  <c r="P193" i="47" l="1"/>
  <c r="A193" i="47" s="1"/>
  <c r="K194" i="47"/>
  <c r="P194" i="47" l="1"/>
  <c r="A194" i="47" s="1"/>
  <c r="K195" i="47"/>
  <c r="K196" i="47" l="1"/>
  <c r="P195" i="47"/>
  <c r="A195" i="47" s="1"/>
  <c r="P196" i="47" l="1"/>
  <c r="A196" i="47" s="1"/>
  <c r="K197" i="47"/>
  <c r="K198" i="47" l="1"/>
  <c r="P198" i="47" l="1"/>
  <c r="A198" i="47" s="1"/>
  <c r="K199" i="47"/>
  <c r="P199" i="47" l="1"/>
  <c r="A199" i="47" s="1"/>
  <c r="K200" i="47"/>
  <c r="P200" i="47" l="1"/>
  <c r="A200" i="47" s="1"/>
  <c r="K201" i="47"/>
  <c r="P201" i="47" l="1"/>
  <c r="A201" i="47" s="1"/>
  <c r="K202" i="47"/>
  <c r="P202" i="47" l="1"/>
  <c r="A202" i="47" s="1"/>
  <c r="K203" i="47"/>
  <c r="K204" i="47" l="1"/>
  <c r="P203" i="47"/>
  <c r="A203" i="47" s="1"/>
  <c r="K205" i="47" l="1"/>
  <c r="K206" i="47" l="1"/>
  <c r="P206" i="47" l="1"/>
  <c r="A206" i="47" s="1"/>
  <c r="K207" i="47"/>
  <c r="P207" i="47" l="1"/>
  <c r="A207" i="47" s="1"/>
  <c r="K208" i="47"/>
  <c r="P208" i="47" l="1"/>
  <c r="A208" i="47" s="1"/>
  <c r="K209" i="47"/>
  <c r="P209" i="47" l="1"/>
  <c r="A209" i="47" s="1"/>
  <c r="K210" i="47"/>
  <c r="P210" i="47" l="1"/>
  <c r="A210" i="47" s="1"/>
  <c r="K211" i="47"/>
  <c r="K212" i="47" l="1"/>
  <c r="P211" i="47"/>
  <c r="A211" i="47" s="1"/>
  <c r="P212" i="47" l="1"/>
  <c r="A212" i="47" s="1"/>
  <c r="K213" i="47"/>
  <c r="K214" i="47" l="1"/>
  <c r="P214" i="47" l="1"/>
  <c r="A214" i="47" s="1"/>
  <c r="K215" i="47"/>
  <c r="P215" i="47" l="1"/>
  <c r="A215" i="47" s="1"/>
  <c r="K216" i="47"/>
  <c r="P216" i="47" l="1"/>
  <c r="A216" i="47" s="1"/>
  <c r="K217" i="47"/>
  <c r="P217" i="47" l="1"/>
  <c r="A217" i="47" s="1"/>
  <c r="K218" i="47"/>
  <c r="P218" i="47" l="1"/>
  <c r="A218" i="47" s="1"/>
  <c r="K219" i="47"/>
  <c r="P219" i="47" l="1"/>
  <c r="A219" i="47" s="1"/>
  <c r="K220" i="47"/>
  <c r="K221" i="47" l="1"/>
  <c r="K222" i="47" s="1"/>
  <c r="P222" i="47" l="1"/>
  <c r="A222" i="47" s="1"/>
  <c r="K223" i="47"/>
  <c r="P223" i="47" l="1"/>
  <c r="A223" i="47" s="1"/>
  <c r="K224" i="47"/>
  <c r="P224" i="47" l="1"/>
  <c r="A224" i="47" s="1"/>
  <c r="K225" i="47"/>
  <c r="P225" i="47" l="1"/>
  <c r="A225" i="47" s="1"/>
  <c r="K226" i="47"/>
  <c r="P226" i="47" l="1"/>
  <c r="A226" i="47" s="1"/>
  <c r="K227" i="47"/>
  <c r="P227" i="47" l="1"/>
  <c r="A227" i="47" s="1"/>
  <c r="K228" i="47"/>
  <c r="P228" i="47" l="1"/>
  <c r="A228" i="47" s="1"/>
  <c r="K229" i="47"/>
  <c r="K230" i="47" l="1"/>
  <c r="P230" i="47" l="1"/>
  <c r="A230" i="47" s="1"/>
  <c r="K231" i="47"/>
  <c r="P231" i="47" l="1"/>
  <c r="A231" i="47" s="1"/>
  <c r="K232" i="47"/>
  <c r="P232" i="47" l="1"/>
  <c r="A232" i="47" s="1"/>
  <c r="K233" i="47"/>
  <c r="P233" i="47" l="1"/>
  <c r="A233" i="47" s="1"/>
  <c r="K234" i="47"/>
  <c r="P234" i="47" l="1"/>
  <c r="A234" i="47" s="1"/>
  <c r="K235" i="47"/>
  <c r="P235" i="47" l="1"/>
  <c r="A235" i="47" s="1"/>
  <c r="K236" i="47"/>
  <c r="K237" i="47" s="1"/>
  <c r="K238" i="47" s="1"/>
  <c r="P238" i="47" l="1"/>
  <c r="A238" i="47" s="1"/>
  <c r="K239" i="47"/>
  <c r="P239" i="47" l="1"/>
  <c r="A239" i="47" s="1"/>
  <c r="K240" i="47"/>
  <c r="P240" i="47" l="1"/>
  <c r="A240" i="47" s="1"/>
  <c r="K241" i="47"/>
  <c r="P241" i="47" l="1"/>
  <c r="A241" i="47" s="1"/>
  <c r="K242" i="47"/>
  <c r="P242" i="47" l="1"/>
  <c r="A242" i="47" s="1"/>
  <c r="K243" i="47"/>
  <c r="P243" i="47" l="1"/>
  <c r="A243" i="47" s="1"/>
  <c r="K244" i="47"/>
  <c r="P244" i="47" l="1"/>
  <c r="A244" i="47" s="1"/>
  <c r="K245" i="47"/>
  <c r="K246" i="47" l="1"/>
  <c r="P246" i="47" l="1"/>
  <c r="A246" i="47" s="1"/>
  <c r="K247" i="47"/>
  <c r="P247" i="47" l="1"/>
  <c r="A247" i="47" s="1"/>
  <c r="K248" i="47"/>
  <c r="P248" i="47" l="1"/>
  <c r="A248" i="47" s="1"/>
  <c r="K249" i="47"/>
  <c r="P249" i="47" l="1"/>
  <c r="A249" i="47" s="1"/>
  <c r="K250" i="47"/>
  <c r="P250" i="47" l="1"/>
  <c r="A250" i="47" s="1"/>
  <c r="K251" i="47"/>
  <c r="P251" i="47" l="1"/>
  <c r="A251" i="47" s="1"/>
  <c r="K252" i="47"/>
  <c r="K253" i="47" s="1"/>
  <c r="K254" i="47" l="1"/>
  <c r="P253" i="47"/>
  <c r="K255" i="47" l="1"/>
  <c r="P254" i="47"/>
  <c r="A254" i="47" s="1"/>
  <c r="K256" i="47" l="1"/>
  <c r="P255" i="47"/>
  <c r="A255" i="47" s="1"/>
  <c r="K257" i="47" l="1"/>
  <c r="P256" i="47"/>
  <c r="A256" i="47" s="1"/>
  <c r="K258" i="47" l="1"/>
  <c r="P257" i="47"/>
  <c r="A257" i="47" s="1"/>
  <c r="K259" i="47" l="1"/>
  <c r="P258" i="47"/>
  <c r="A258" i="47" s="1"/>
  <c r="K260" i="47" l="1"/>
  <c r="P260" i="47" s="1"/>
  <c r="A260" i="47" s="1"/>
  <c r="P259" i="47"/>
  <c r="A259" i="47" s="1"/>
  <c r="B118" i="52" l="1"/>
  <c r="B159" i="52" l="1"/>
  <c r="B65" i="52"/>
  <c r="B111" i="52"/>
  <c r="B212" i="52"/>
  <c r="B251" i="52"/>
  <c r="B143" i="52"/>
  <c r="B58" i="52"/>
  <c r="B74" i="52"/>
  <c r="B219" i="52"/>
  <c r="B235" i="52"/>
  <c r="B196" i="52"/>
  <c r="B127" i="52"/>
  <c r="B104" i="52"/>
  <c r="B81" i="52"/>
  <c r="B150" i="52"/>
  <c r="B91" i="52"/>
  <c r="B260" i="52"/>
  <c r="B42" i="52"/>
  <c r="B49" i="52"/>
  <c r="B26" i="52"/>
  <c r="B33" i="52"/>
  <c r="B189" i="52"/>
  <c r="B176" i="52"/>
  <c r="B167" i="52"/>
  <c r="B203" i="52"/>
  <c r="B228" i="52"/>
  <c r="B244" i="52"/>
  <c r="B134" i="52"/>
</calcChain>
</file>

<file path=xl/sharedStrings.xml><?xml version="1.0" encoding="utf-8"?>
<sst xmlns="http://schemas.openxmlformats.org/spreadsheetml/2006/main" count="583" uniqueCount="143">
  <si>
    <t>U</t>
  </si>
  <si>
    <t>DU PATRIMOINE ET DES JARDINS</t>
  </si>
  <si>
    <t xml:space="preserve">PALAIS DU LUXEMBOURG
ET DEPENDANCES </t>
  </si>
  <si>
    <t>TELEPHONE : 01 42 34 22 10                              marches-apj@senat.fr</t>
  </si>
  <si>
    <t xml:space="preserve">DIRECTION DE L'ARCHITECTURE, </t>
  </si>
  <si>
    <t>15, RUE DE VAUGIRARD - 75006 PARIS</t>
  </si>
  <si>
    <t>N°</t>
  </si>
  <si>
    <t>- Visite du site</t>
  </si>
  <si>
    <t>Ens.</t>
  </si>
  <si>
    <t>- Réunions de chantier compris visite de chantier</t>
  </si>
  <si>
    <t>- Contrôle des documents d'exécution des entreprises</t>
  </si>
  <si>
    <t>- Assistance à la réception des installations</t>
  </si>
  <si>
    <t>Phase Réalisation "Préparation de chantier"</t>
  </si>
  <si>
    <t>Phase Réalisation "Exécution"</t>
  </si>
  <si>
    <t>Phase Réalisation "Réception"</t>
  </si>
  <si>
    <t>Les missions porteront sur :</t>
  </si>
  <si>
    <t>- des travaux d'entretien et de rénovation</t>
  </si>
  <si>
    <t>- des travaux d'investissement</t>
  </si>
  <si>
    <t>Description des ouvrages</t>
  </si>
  <si>
    <t>Phase "Réalisation"</t>
  </si>
  <si>
    <t>Phase "Conception"</t>
  </si>
  <si>
    <t>Prix Unitaire
 en €HT</t>
  </si>
  <si>
    <t>- Réunions de chantier compris visite de chantier et contrôle des ouvrages</t>
  </si>
  <si>
    <t>- Réunion de Maîtrise d'Œuvre compris observations sur les documents de conception</t>
  </si>
  <si>
    <t>- des vacations</t>
  </si>
  <si>
    <t>Cloisonnement provisoire dans l'orangerie Férou pour des expositions temporaires</t>
  </si>
  <si>
    <t>Surface entre 200 et 400 m2</t>
  </si>
  <si>
    <t>Montant estimé des travaux entre 10 000 et 30 000,00 €HT</t>
  </si>
  <si>
    <t>Montant estimé des travaux entre 60 000 et 120 000,00 €HT</t>
  </si>
  <si>
    <t>Ip1</t>
  </si>
  <si>
    <t>Ip2</t>
  </si>
  <si>
    <t>Ip3</t>
  </si>
  <si>
    <t>ou / et</t>
  </si>
  <si>
    <t>- Rapport sur le DCE de la Maîtrise d'Œuvre (RICT)</t>
  </si>
  <si>
    <t>- Rapports finaux (RFCT)</t>
  </si>
  <si>
    <t>• Pour une heure</t>
  </si>
  <si>
    <t>• Pour une demi-journée</t>
  </si>
  <si>
    <t>• Pour une journée</t>
  </si>
  <si>
    <t>Vacation in-situ compris frais de déplacement</t>
  </si>
  <si>
    <t>Vacation "en agence"</t>
  </si>
  <si>
    <t>Vacation in-situ en "URGENCE" compris frais de déplacement</t>
  </si>
  <si>
    <t>Vac1</t>
  </si>
  <si>
    <t>L</t>
  </si>
  <si>
    <t>PV</t>
  </si>
  <si>
    <t>PS</t>
  </si>
  <si>
    <t>LE</t>
  </si>
  <si>
    <t>SH</t>
  </si>
  <si>
    <t>SEI</t>
  </si>
  <si>
    <t>STI</t>
  </si>
  <si>
    <t>TH</t>
  </si>
  <si>
    <t>F</t>
  </si>
  <si>
    <t>HAND</t>
  </si>
  <si>
    <t>BRD</t>
  </si>
  <si>
    <t>GTB</t>
  </si>
  <si>
    <t>AVdemo</t>
  </si>
  <si>
    <t>LVRD</t>
  </si>
  <si>
    <t>ENV</t>
  </si>
  <si>
    <t>RNT</t>
  </si>
  <si>
    <t>Sécurité vis-à-vis des risques naturels et technologiques</t>
  </si>
  <si>
    <t>Récolement des procès verbaux d'essais d'installations</t>
  </si>
  <si>
    <t>Sécurité des personnes en cas de séisme</t>
  </si>
  <si>
    <t>Solidité des existants</t>
  </si>
  <si>
    <t>Stabilité des avoisinants</t>
  </si>
  <si>
    <t>Sécurité des personnes dans les bâtiments d'habitation</t>
  </si>
  <si>
    <t>Sécurité des personnes dans les ERP-IGH</t>
  </si>
  <si>
    <t>Sécurité des personnes dans les bâtiments tertiaires et industriels</t>
  </si>
  <si>
    <t>Isolation thermique et économies d'énergie</t>
  </si>
  <si>
    <t>Isolation acoustique des bâtiments d'habitation</t>
  </si>
  <si>
    <t>Isolation acoustique des bâtiments autres que habitation</t>
  </si>
  <si>
    <t>Fonctionnement des installations</t>
  </si>
  <si>
    <t>Transports des brancards</t>
  </si>
  <si>
    <t>Solidité des avoisinants dans le cas d'existant(s) démolis</t>
  </si>
  <si>
    <t>Solidité relative aux VRD</t>
  </si>
  <si>
    <t>Environnement - ICPE (complément mission S)</t>
  </si>
  <si>
    <t>Opération avec environ 1/3 de travaux de second œuvre, 1/3 de travaux de structure et 1/3 de travaux techniques</t>
  </si>
  <si>
    <t>Ter-1</t>
  </si>
  <si>
    <t>- Pour des opérations estimées jusqu'à 100 000 €HT</t>
  </si>
  <si>
    <t>Phase "Réalisation" - Préparation de chantier</t>
  </si>
  <si>
    <t>Ter-2</t>
  </si>
  <si>
    <t>Opération avec environ 1/6 de travaux de second œuvre, 1/6 de travaux de structure et 2/3 de travaux techniques</t>
  </si>
  <si>
    <t>Ter-3</t>
  </si>
  <si>
    <t>Opération avec environ 1/6 de travaux de second œuvre, 2/3 de travaux de structure et 1/6 de travaux techniques</t>
  </si>
  <si>
    <t>Ti-1</t>
  </si>
  <si>
    <t>Ti-2</t>
  </si>
  <si>
    <t>Ti-3</t>
  </si>
  <si>
    <t xml:space="preserve">Surface entre 200 et 400 m2 avec un maximum de 300 personnes </t>
  </si>
  <si>
    <t>Le présent item a pour objet l’aménagement de cloisonnement provisoire dans l'Orangerie Férou pour la réalisation d'exposition temporaire. Ces aménagements ont habituellement lieu tous les ans.</t>
  </si>
  <si>
    <t>Tente "silhouette"</t>
  </si>
  <si>
    <t>Ces missions pourront porter sur toutes les missions de base et toutes les missions complémentaires de contrôle technique.</t>
  </si>
  <si>
    <t>Temps estimé pour la réalisation de ces prestations</t>
  </si>
  <si>
    <t>"in situ"</t>
  </si>
  <si>
    <t>"Agence"</t>
  </si>
  <si>
    <t>TOTAL</t>
  </si>
  <si>
    <t>Montant estimé des anémagements entre 30 000 et 60 000,00 €HT</t>
  </si>
  <si>
    <t>Le présent item a pour objet l'installation de tente "silhouette"  pour des évènements ponctuels</t>
  </si>
  <si>
    <t>- Pour des opérations estimées entre 100 001 €HT et 300 000 €HT</t>
  </si>
  <si>
    <t>- Pour des opérations estimées entre 300 001 €HTet 500 000 €HT</t>
  </si>
  <si>
    <t>- Pour des opérations estimées entre 500 001 €HT et 700 000 €HT</t>
  </si>
  <si>
    <t>- Pour des opérations estimées entre 700 001 €HT et 900 000 €HT</t>
  </si>
  <si>
    <t>Accord-cadre à bons de commande 
BORDEREAU DE PRIX UNITAIRES (BPU)</t>
  </si>
  <si>
    <t>Vacation à titre exceptionnel</t>
  </si>
  <si>
    <t>PHh</t>
  </si>
  <si>
    <t>PHa</t>
  </si>
  <si>
    <t>HYSh</t>
  </si>
  <si>
    <t>HYSa</t>
  </si>
  <si>
    <t>- Rapport sur le DCE (RICT)</t>
  </si>
  <si>
    <t xml:space="preserve">- Examen des documents d'exécution et formulation des avis correspondants </t>
  </si>
  <si>
    <t>- Réunion de maîtrise d'oeuvre compris examen des documents de conception et formulation des avis correspondants</t>
  </si>
  <si>
    <t>- Assistance à la ou des réceptions des installations</t>
  </si>
  <si>
    <t>Phase Garantie de parfait achévement</t>
  </si>
  <si>
    <t>- Rapports finaux avant la ou les réceptions des ouvrages</t>
  </si>
  <si>
    <t>- Examen des travaux effectués pendant la période de garantie de parfait achévement</t>
  </si>
  <si>
    <t>Pour la réalisation de travaux d'entretien et de rénovation</t>
  </si>
  <si>
    <t>Pour la réalisation de travaux d'investissement dans des locaux existants</t>
  </si>
  <si>
    <t>Rappel  des missions de contrôle technique pour la réalisation de travaux d'entretien, de rénovation et d'investissement dans des locaux existants</t>
  </si>
  <si>
    <r>
      <rPr>
        <i/>
        <u/>
        <sz val="12"/>
        <rFont val="Times New Roman"/>
        <family val="1"/>
      </rPr>
      <t xml:space="preserve">Nature des missions </t>
    </r>
    <r>
      <rPr>
        <i/>
        <sz val="12"/>
        <rFont val="Times New Roman"/>
        <family val="1"/>
      </rPr>
      <t>:</t>
    </r>
  </si>
  <si>
    <t>- le contrôle d'installations provisoires telles que des tentes, des cloisonnements pour des expositions…</t>
  </si>
  <si>
    <t>ACCORD-CADRE DE MISSIONS DE CONTRÔLE
 TECHNIQUE</t>
  </si>
  <si>
    <t>Solidité des ouvrages et éléments d'équipement indissociables</t>
  </si>
  <si>
    <t>S</t>
  </si>
  <si>
    <t>Sécurité des personnes dans les constructions</t>
  </si>
  <si>
    <t xml:space="preserve">à décliner selon la nature des constructions, notamment (selon la classification usuelle) : </t>
  </si>
  <si>
    <t>à décliner le cas échéant en :</t>
  </si>
  <si>
    <t>P1</t>
  </si>
  <si>
    <t>Solidité des éléments d'équipement non indissociablement</t>
  </si>
  <si>
    <t>PH</t>
  </si>
  <si>
    <t>Isolation acoustique</t>
  </si>
  <si>
    <t>Accessibilité des constructions pour les personnes handicapées</t>
  </si>
  <si>
    <t>Av</t>
  </si>
  <si>
    <t>Gestion technique des bâtiments</t>
  </si>
  <si>
    <t xml:space="preserve">HYS </t>
  </si>
  <si>
    <t>Hygiène et à la santé dans les constructions</t>
  </si>
  <si>
    <t>Hygiène et à la santé dans les bâtiments d'habitation</t>
  </si>
  <si>
    <t>Hygiène et à la santé autres que habitation</t>
  </si>
  <si>
    <t>Environnement</t>
  </si>
  <si>
    <t>Conformément au CCP, la mission du titulaire se limitera ici aux deux missions de base L et S (SEI).</t>
  </si>
  <si>
    <t>Pour des projets ayant pour objet l'installation d'une structure provisoire type "CTS"</t>
  </si>
  <si>
    <t>N.B. Les montants indiqués ci-dessous correspondent au coût prévisionnel des travaux.</t>
  </si>
  <si>
    <t xml:space="preserve">Structure provisoire de type CTS (Chapiteaux, Tentes et Structures) </t>
  </si>
  <si>
    <t>DECEMBRE 2025</t>
  </si>
  <si>
    <t>- Réunion de chantier</t>
  </si>
  <si>
    <t>- Réunion de chantier compris visite de chantier, examen des ouvrages et éléments d'équipements soumis au contrôle et formulations des avis correspondants</t>
  </si>
  <si>
    <t>(PU pour 1 réunion)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</si>
</sst>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8" formatCode="#,##0.00\ &quot;€&quot;;[Red]\-#,##0.00\ &quot;€&quot;"/>
    <numFmt numFmtId="44" formatCode="_-* #,##0.00\ &quot;€&quot;_-;\-* #,##0.00\ &quot;€&quot;_-;_-* &quot;-&quot;??\ &quot;€&quot;_-;_-@_-"/>
    <numFmt numFmtId="43" formatCode="_-* #,##0.00_-;\-* #,##0.00_-;_-* &quot;-&quot;??_-;_-@_-"/>
    <numFmt numFmtId="164" formatCode="_-* #,##0.00\ _€_-;\-* #,##0.00\ _€_-;_-* &quot;-&quot;??\ _€_-;_-@_-"/>
    <numFmt numFmtId="165" formatCode="_-* #,##0.00\ _F_-;\-* #,##0.00\ _F_-;_-* &quot;-&quot;??\ _F_-;_-@_-"/>
    <numFmt numFmtId="166" formatCode="#,##0.00_ ;[Red]\-#,##0.00\ "/>
    <numFmt numFmtId="167" formatCode="_-* #,##0.00\ [$€-1]_-;\-* #,##0.00\ [$€-1]_-;_-* &quot;-&quot;??\ [$€-1]_-"/>
    <numFmt numFmtId="168" formatCode="#,##0_ ;[Red]\-#,##0\ "/>
    <numFmt numFmtId="169" formatCode="#,##0.000"/>
    <numFmt numFmtId="170" formatCode="0.000"/>
    <numFmt numFmtId="171" formatCode="_-* #,##0.00\ [$€]_-;\-* #,##0.00\ [$€]_-;_-* &quot;-&quot;??\ [$€]_-;_-@_-"/>
    <numFmt numFmtId="172" formatCode="_-* #,##0.00\ &quot;F&quot;_-;\-* #,##0.00\ &quot;F&quot;_-;_-* &quot;-&quot;??\ &quot;F&quot;_-;_-@_-"/>
    <numFmt numFmtId="173" formatCode="&quot;Sous Total H.T &quot;@"/>
    <numFmt numFmtId="174" formatCode="&quot;TOTAL H.T. &quot;@"/>
    <numFmt numFmtId="175" formatCode="#\ ##0.00\ \F"/>
    <numFmt numFmtId="176" formatCode="#,##0.00&quot; h&quot;"/>
    <numFmt numFmtId="177" formatCode="#,##0.00&quot; h&quot;;;&quot;&quot;"/>
    <numFmt numFmtId="178" formatCode="_-* #,##0_-;\-* #,##0_-;_-* &quot;-&quot;??_-;_-@_-"/>
  </numFmts>
  <fonts count="177">
    <font>
      <sz val="11"/>
      <color theme="1"/>
      <name val="Calibri"/>
      <family val="2"/>
      <scheme val="minor"/>
    </font>
    <font>
      <b/>
      <u/>
      <sz val="14"/>
      <color indexed="8"/>
      <name val="Times New Roman"/>
      <family val="1"/>
    </font>
    <font>
      <sz val="11"/>
      <color indexed="8"/>
      <name val="Times New Roman"/>
      <family val="1"/>
    </font>
    <font>
      <i/>
      <sz val="10"/>
      <color indexed="8"/>
      <name val="Times New Roman"/>
      <family val="1"/>
    </font>
    <font>
      <b/>
      <sz val="11"/>
      <color indexed="8"/>
      <name val="Times New Roman"/>
      <family val="1"/>
    </font>
    <font>
      <b/>
      <sz val="16"/>
      <color indexed="8"/>
      <name val="Times New Roman"/>
      <family val="1"/>
    </font>
    <font>
      <b/>
      <u/>
      <sz val="12"/>
      <color indexed="8"/>
      <name val="Times New Roman"/>
      <family val="1"/>
    </font>
    <font>
      <sz val="10"/>
      <name val="Arial"/>
      <family val="2"/>
    </font>
    <font>
      <sz val="10"/>
      <color indexed="8"/>
      <name val="Arial Narrow"/>
      <family val="2"/>
    </font>
    <font>
      <b/>
      <sz val="12"/>
      <color theme="1"/>
      <name val="Calibri"/>
      <family val="2"/>
      <scheme val="minor"/>
    </font>
    <font>
      <b/>
      <sz val="8"/>
      <color theme="1"/>
      <name val="Calibri"/>
      <family val="2"/>
      <scheme val="minor"/>
    </font>
    <font>
      <sz val="8"/>
      <name val="Arial"/>
      <family val="2"/>
    </font>
    <font>
      <sz val="10"/>
      <color indexed="8"/>
      <name val="Times New Roman"/>
      <family val="1"/>
    </font>
    <font>
      <b/>
      <sz val="10"/>
      <name val="Times New Roman"/>
      <family val="1"/>
    </font>
    <font>
      <b/>
      <sz val="11"/>
      <name val="Times New Roman"/>
      <family val="1"/>
    </font>
    <font>
      <sz val="10"/>
      <name val="Times New Roman"/>
      <family val="1"/>
    </font>
    <font>
      <b/>
      <sz val="8"/>
      <name val="Times New Roman"/>
      <family val="1"/>
    </font>
    <font>
      <b/>
      <sz val="10"/>
      <name val="Arial"/>
      <family val="2"/>
    </font>
    <font>
      <b/>
      <i/>
      <sz val="14"/>
      <color indexed="8"/>
      <name val="Times New Roman"/>
      <family val="1"/>
    </font>
    <font>
      <b/>
      <sz val="12"/>
      <name val="Times New Roman"/>
      <family val="1"/>
    </font>
    <font>
      <b/>
      <i/>
      <sz val="12"/>
      <color indexed="12"/>
      <name val="Times New Roman"/>
      <family val="1"/>
    </font>
    <font>
      <b/>
      <i/>
      <sz val="10"/>
      <color indexed="21"/>
      <name val="Times New Roman"/>
      <family val="1"/>
    </font>
    <font>
      <b/>
      <sz val="9"/>
      <color indexed="8"/>
      <name val="Arial"/>
      <family val="2"/>
    </font>
    <font>
      <sz val="10"/>
      <color indexed="8"/>
      <name val="Arial"/>
      <family val="2"/>
    </font>
    <font>
      <b/>
      <sz val="18"/>
      <color indexed="8"/>
      <name val="Times New Roman"/>
      <family val="1"/>
    </font>
    <font>
      <b/>
      <sz val="12"/>
      <color indexed="18"/>
      <name val="Times New Roman"/>
      <family val="1"/>
    </font>
    <font>
      <b/>
      <sz val="10"/>
      <color indexed="8"/>
      <name val="Arial Rounded MT Bold"/>
      <family val="2"/>
    </font>
    <font>
      <sz val="8"/>
      <color indexed="8"/>
      <name val="Arial Narrow"/>
      <family val="2"/>
    </font>
    <font>
      <b/>
      <sz val="8"/>
      <color indexed="8"/>
      <name val="Arial Narrow"/>
      <family val="2"/>
    </font>
    <font>
      <sz val="7"/>
      <color indexed="8"/>
      <name val="Arial"/>
      <family val="2"/>
    </font>
    <font>
      <sz val="8"/>
      <color indexed="8"/>
      <name val="Arial"/>
      <family val="2"/>
    </font>
    <font>
      <sz val="8"/>
      <color indexed="10"/>
      <name val="Arial"/>
      <family val="2"/>
    </font>
    <font>
      <i/>
      <sz val="8"/>
      <color indexed="10"/>
      <name val="Arial"/>
      <family val="2"/>
    </font>
    <font>
      <sz val="12"/>
      <color indexed="8"/>
      <name val="Arial"/>
      <family val="2"/>
    </font>
    <font>
      <sz val="9"/>
      <name val="Arial"/>
      <family val="2"/>
    </font>
    <font>
      <b/>
      <u/>
      <sz val="11"/>
      <color indexed="8"/>
      <name val="Times New Roman"/>
      <family val="1"/>
    </font>
    <font>
      <sz val="12"/>
      <name val="Arial"/>
      <family val="2"/>
    </font>
    <font>
      <b/>
      <sz val="20"/>
      <name val="Arial"/>
      <family val="2"/>
    </font>
    <font>
      <sz val="20"/>
      <name val="Arial"/>
      <family val="2"/>
    </font>
    <font>
      <sz val="10"/>
      <name val="MS Sans Serif"/>
      <family val="2"/>
    </font>
    <font>
      <b/>
      <sz val="18"/>
      <name val="Times New Roman"/>
      <family val="1"/>
    </font>
    <font>
      <sz val="12"/>
      <name val="Times New Roman"/>
      <family val="1"/>
    </font>
    <font>
      <b/>
      <i/>
      <sz val="9"/>
      <name val="Times New Roman"/>
      <family val="1"/>
    </font>
    <font>
      <sz val="10"/>
      <name val="Arial"/>
      <family val="2"/>
    </font>
    <font>
      <sz val="11"/>
      <name val="Arial"/>
      <family val="2"/>
    </font>
    <font>
      <sz val="14"/>
      <name val="Times New Roman"/>
      <family val="1"/>
    </font>
    <font>
      <sz val="10"/>
      <name val="CG Times (W1)"/>
      <family val="1"/>
    </font>
    <font>
      <sz val="12"/>
      <name val="CG Times (W1)"/>
      <family val="1"/>
    </font>
    <font>
      <sz val="14"/>
      <name val="CG Times (W1)"/>
      <family val="1"/>
    </font>
    <font>
      <i/>
      <sz val="10"/>
      <name val="Arial"/>
      <family val="2"/>
    </font>
    <font>
      <sz val="8"/>
      <name val="CG Times (W1)"/>
      <family val="1"/>
    </font>
    <font>
      <sz val="10"/>
      <name val="CG Times (W1)"/>
    </font>
    <font>
      <i/>
      <sz val="8"/>
      <name val="Arial"/>
      <family val="2"/>
    </font>
    <font>
      <sz val="11"/>
      <color theme="1"/>
      <name val="Calibri"/>
      <family val="2"/>
      <scheme val="minor"/>
    </font>
    <font>
      <u/>
      <sz val="10"/>
      <name val="Arial"/>
      <family val="2"/>
    </font>
    <font>
      <b/>
      <u/>
      <sz val="9"/>
      <color rgb="FF008000"/>
      <name val="Calibri"/>
      <family val="2"/>
      <scheme val="minor"/>
    </font>
    <font>
      <b/>
      <u/>
      <sz val="12"/>
      <color theme="1"/>
      <name val="Calibri"/>
      <family val="2"/>
      <scheme val="minor"/>
    </font>
    <font>
      <b/>
      <sz val="14"/>
      <color theme="1"/>
      <name val="Calibri"/>
      <family val="2"/>
      <scheme val="minor"/>
    </font>
    <font>
      <b/>
      <u/>
      <sz val="12"/>
      <name val="Times New Roman"/>
      <family val="1"/>
    </font>
    <font>
      <sz val="6"/>
      <name val="Times New Roman"/>
      <family val="1"/>
    </font>
    <font>
      <sz val="11"/>
      <name val="Times New Roman"/>
      <family val="1"/>
    </font>
    <font>
      <b/>
      <sz val="9"/>
      <name val="Arial"/>
      <family val="2"/>
    </font>
    <font>
      <b/>
      <i/>
      <sz val="9"/>
      <name val="Arial"/>
      <family val="2"/>
    </font>
    <font>
      <b/>
      <sz val="10"/>
      <color theme="1"/>
      <name val="Calibri"/>
      <family val="2"/>
      <scheme val="minor"/>
    </font>
    <font>
      <sz val="10"/>
      <color theme="1"/>
      <name val="Calibri"/>
      <family val="2"/>
      <scheme val="minor"/>
    </font>
    <font>
      <sz val="8"/>
      <color theme="1"/>
      <name val="Calibri"/>
      <family val="2"/>
      <scheme val="minor"/>
    </font>
    <font>
      <b/>
      <sz val="10"/>
      <color rgb="FF008000"/>
      <name val="Times New Roman"/>
      <family val="1"/>
    </font>
    <font>
      <b/>
      <sz val="12"/>
      <name val="Arial"/>
      <family val="2"/>
    </font>
    <font>
      <sz val="11"/>
      <color indexed="8"/>
      <name val="Calibri"/>
      <family val="2"/>
    </font>
    <font>
      <sz val="11"/>
      <color indexed="9"/>
      <name val="Calibri"/>
      <family val="2"/>
    </font>
    <font>
      <sz val="10"/>
      <color indexed="18"/>
      <name val="Tahoma"/>
      <family val="2"/>
    </font>
    <font>
      <sz val="11"/>
      <color indexed="10"/>
      <name val="Calibri"/>
      <family val="2"/>
    </font>
    <font>
      <sz val="5"/>
      <name val="Arial"/>
      <family val="2"/>
    </font>
    <font>
      <sz val="10"/>
      <color indexed="9"/>
      <name val="Arial"/>
      <family val="2"/>
    </font>
    <font>
      <b/>
      <sz val="11"/>
      <color indexed="52"/>
      <name val="Calibri"/>
      <family val="2"/>
    </font>
    <font>
      <b/>
      <sz val="10"/>
      <name val="MS Sans Serif"/>
      <family val="2"/>
    </font>
    <font>
      <b/>
      <sz val="10"/>
      <color indexed="10"/>
      <name val="Arial"/>
      <family val="2"/>
    </font>
    <font>
      <sz val="11"/>
      <color indexed="52"/>
      <name val="Calibri"/>
      <family val="2"/>
    </font>
    <font>
      <b/>
      <sz val="10"/>
      <color indexed="8"/>
      <name val="Arial"/>
      <family val="2"/>
    </font>
    <font>
      <b/>
      <sz val="12"/>
      <name val="MS Sans Serif"/>
      <family val="2"/>
    </font>
    <font>
      <u/>
      <sz val="12"/>
      <name val="Arial"/>
      <family val="2"/>
    </font>
    <font>
      <sz val="10"/>
      <color indexed="12"/>
      <name val="Arial"/>
      <family val="2"/>
    </font>
    <font>
      <b/>
      <i/>
      <u/>
      <sz val="10"/>
      <name val="Arial"/>
      <family val="2"/>
    </font>
    <font>
      <sz val="10"/>
      <color indexed="57"/>
      <name val="Arial"/>
      <family val="2"/>
    </font>
    <font>
      <b/>
      <sz val="13"/>
      <name val="Tahoma"/>
      <family val="2"/>
    </font>
    <font>
      <b/>
      <sz val="10"/>
      <color indexed="10"/>
      <name val="Tahoma"/>
      <family val="2"/>
    </font>
    <font>
      <i/>
      <sz val="9"/>
      <name val="Arial"/>
      <family val="2"/>
    </font>
    <font>
      <sz val="11"/>
      <color indexed="62"/>
      <name val="Calibri"/>
      <family val="2"/>
    </font>
    <font>
      <sz val="9"/>
      <name val="Courier New"/>
      <family val="3"/>
    </font>
    <font>
      <sz val="10"/>
      <color indexed="10"/>
      <name val="Arial"/>
      <family val="2"/>
    </font>
    <font>
      <i/>
      <sz val="10"/>
      <color indexed="61"/>
      <name val="Arial"/>
      <family val="2"/>
    </font>
    <font>
      <sz val="11"/>
      <color indexed="20"/>
      <name val="Calibri"/>
      <family val="2"/>
    </font>
    <font>
      <b/>
      <sz val="10"/>
      <color indexed="33"/>
      <name val="Helv"/>
    </font>
    <font>
      <b/>
      <sz val="10"/>
      <color indexed="9"/>
      <name val="Arial"/>
      <family val="2"/>
    </font>
    <font>
      <sz val="10"/>
      <color indexed="50"/>
      <name val="Arial"/>
      <family val="2"/>
    </font>
    <font>
      <i/>
      <u/>
      <sz val="10"/>
      <name val="Arial"/>
      <family val="2"/>
    </font>
    <font>
      <b/>
      <sz val="10"/>
      <color indexed="21"/>
      <name val="Arial"/>
      <family val="2"/>
    </font>
    <font>
      <b/>
      <sz val="10"/>
      <color indexed="8"/>
      <name val="Helv"/>
    </font>
    <font>
      <b/>
      <sz val="10"/>
      <color indexed="13"/>
      <name val="Arial"/>
      <family val="2"/>
    </font>
    <font>
      <i/>
      <sz val="10"/>
      <name val="MS Sans Serif"/>
      <family val="2"/>
    </font>
    <font>
      <sz val="11"/>
      <color indexed="60"/>
      <name val="Calibri"/>
      <family val="2"/>
    </font>
    <font>
      <b/>
      <sz val="11"/>
      <color indexed="9"/>
      <name val="Arial"/>
      <family val="2"/>
    </font>
    <font>
      <b/>
      <sz val="10"/>
      <color indexed="15"/>
      <name val="Arial"/>
      <family val="2"/>
    </font>
    <font>
      <b/>
      <sz val="10"/>
      <color indexed="11"/>
      <name val="Arial"/>
      <family val="2"/>
    </font>
    <font>
      <b/>
      <sz val="10"/>
      <color indexed="12"/>
      <name val="Tahoma"/>
      <family val="2"/>
    </font>
    <font>
      <b/>
      <sz val="10"/>
      <color indexed="46"/>
      <name val="Arial"/>
      <family val="2"/>
    </font>
    <font>
      <sz val="11"/>
      <color indexed="17"/>
      <name val="Calibri"/>
      <family val="2"/>
    </font>
    <font>
      <b/>
      <sz val="11"/>
      <color indexed="63"/>
      <name val="Calibri"/>
      <family val="2"/>
    </font>
    <font>
      <b/>
      <sz val="11"/>
      <name val="Arial"/>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i/>
      <sz val="9"/>
      <color rgb="FF008000"/>
      <name val="Times New Roman"/>
      <family val="1"/>
    </font>
    <font>
      <b/>
      <sz val="12"/>
      <color rgb="FF008000"/>
      <name val="Times New Roman"/>
      <family val="1"/>
    </font>
    <font>
      <b/>
      <i/>
      <sz val="9"/>
      <color rgb="FF0000FF"/>
      <name val="Times New Roman"/>
      <family val="1"/>
    </font>
    <font>
      <b/>
      <sz val="12"/>
      <color rgb="FF0000FF"/>
      <name val="Times New Roman"/>
      <family val="1"/>
    </font>
    <font>
      <b/>
      <sz val="14"/>
      <name val="Times New Roman"/>
      <family val="1"/>
    </font>
    <font>
      <b/>
      <sz val="14"/>
      <color rgb="FF008000"/>
      <name val="Times New Roman"/>
      <family val="1"/>
    </font>
    <font>
      <b/>
      <sz val="14"/>
      <color rgb="FF0000FF"/>
      <name val="Times New Roman"/>
      <family val="1"/>
    </font>
    <font>
      <b/>
      <sz val="10"/>
      <color rgb="FF0000FF"/>
      <name val="Times New Roman"/>
      <family val="1"/>
    </font>
    <font>
      <b/>
      <sz val="12"/>
      <color theme="1"/>
      <name val="Times New Roman"/>
      <family val="1"/>
    </font>
    <font>
      <b/>
      <sz val="8"/>
      <color theme="1"/>
      <name val="Times New Roman"/>
      <family val="1"/>
    </font>
    <font>
      <b/>
      <sz val="8"/>
      <color rgb="FF008000"/>
      <name val="Times New Roman"/>
      <family val="1"/>
    </font>
    <font>
      <b/>
      <i/>
      <u/>
      <sz val="10"/>
      <name val="Times New Roman"/>
      <family val="1"/>
    </font>
    <font>
      <b/>
      <sz val="8"/>
      <color rgb="FF0000FF"/>
      <name val="Times New Roman"/>
      <family val="1"/>
    </font>
    <font>
      <sz val="8"/>
      <name val="Times New Roman"/>
      <family val="1"/>
    </font>
    <font>
      <b/>
      <u/>
      <sz val="10"/>
      <name val="Times New Roman"/>
      <family val="1"/>
    </font>
    <font>
      <i/>
      <sz val="10"/>
      <name val="Times New Roman"/>
      <family val="1"/>
    </font>
    <font>
      <b/>
      <i/>
      <sz val="10"/>
      <color rgb="FF008000"/>
      <name val="Times New Roman"/>
      <family val="1"/>
    </font>
    <font>
      <b/>
      <sz val="10"/>
      <color theme="1"/>
      <name val="Times New Roman"/>
      <family val="1"/>
    </font>
    <font>
      <b/>
      <u/>
      <sz val="8"/>
      <name val="Times New Roman"/>
      <family val="1"/>
    </font>
    <font>
      <b/>
      <i/>
      <sz val="8"/>
      <color rgb="FF008000"/>
      <name val="Times New Roman"/>
      <family val="1"/>
    </font>
    <font>
      <b/>
      <i/>
      <sz val="10"/>
      <color theme="1"/>
      <name val="Times New Roman"/>
      <family val="1"/>
    </font>
    <font>
      <b/>
      <i/>
      <sz val="10"/>
      <color rgb="FF0000FF"/>
      <name val="Times New Roman"/>
      <family val="1"/>
    </font>
    <font>
      <b/>
      <i/>
      <sz val="10"/>
      <name val="Times New Roman"/>
      <family val="1"/>
    </font>
    <font>
      <b/>
      <i/>
      <u/>
      <sz val="12"/>
      <color theme="1"/>
      <name val="Times New Roman"/>
      <family val="1"/>
    </font>
    <font>
      <b/>
      <sz val="9"/>
      <color rgb="FF008000"/>
      <name val="Times New Roman"/>
      <family val="1"/>
    </font>
    <font>
      <b/>
      <sz val="9"/>
      <color rgb="FF0000FF"/>
      <name val="Times New Roman"/>
      <family val="1"/>
    </font>
    <font>
      <sz val="7"/>
      <name val="Times New Roman"/>
      <family val="1"/>
    </font>
    <font>
      <b/>
      <sz val="7"/>
      <name val="Times New Roman"/>
      <family val="1"/>
    </font>
    <font>
      <b/>
      <sz val="7"/>
      <color rgb="FF008000"/>
      <name val="Times New Roman"/>
      <family val="1"/>
    </font>
    <font>
      <b/>
      <sz val="7"/>
      <color rgb="FF0000FF"/>
      <name val="Times New Roman"/>
      <family val="1"/>
    </font>
    <font>
      <b/>
      <i/>
      <sz val="8"/>
      <name val="Times New Roman"/>
      <family val="1"/>
    </font>
    <font>
      <i/>
      <sz val="8"/>
      <name val="Times New Roman"/>
      <family val="1"/>
    </font>
    <font>
      <b/>
      <i/>
      <sz val="8"/>
      <color rgb="FF0000FF"/>
      <name val="Times New Roman"/>
      <family val="1"/>
    </font>
    <font>
      <sz val="12"/>
      <name val="CG Times (W1)"/>
    </font>
    <font>
      <i/>
      <sz val="8"/>
      <color theme="1"/>
      <name val="Calibri"/>
      <family val="2"/>
      <scheme val="minor"/>
    </font>
    <font>
      <b/>
      <sz val="14"/>
      <name val="Calibri"/>
      <family val="2"/>
      <scheme val="minor"/>
    </font>
    <font>
      <b/>
      <i/>
      <u/>
      <sz val="8"/>
      <name val="Times New Roman"/>
      <family val="1"/>
    </font>
    <font>
      <b/>
      <sz val="8"/>
      <name val="Arial"/>
      <family val="2"/>
    </font>
    <font>
      <b/>
      <sz val="9"/>
      <color theme="1"/>
      <name val="Times New Roman"/>
      <family val="1"/>
    </font>
    <font>
      <sz val="9"/>
      <name val="Times New Roman"/>
      <family val="1"/>
    </font>
    <font>
      <i/>
      <sz val="9"/>
      <name val="Times New Roman"/>
      <family val="1"/>
    </font>
    <font>
      <b/>
      <strike/>
      <sz val="8"/>
      <color theme="1"/>
      <name val="Calibri"/>
      <family val="2"/>
      <scheme val="minor"/>
    </font>
    <font>
      <strike/>
      <sz val="8"/>
      <color theme="1"/>
      <name val="Calibri"/>
      <family val="2"/>
      <scheme val="minor"/>
    </font>
    <font>
      <sz val="8"/>
      <name val="CG Times (W1)"/>
    </font>
    <font>
      <b/>
      <sz val="18"/>
      <name val="Arial"/>
      <family val="2"/>
    </font>
    <font>
      <sz val="18"/>
      <color theme="1"/>
      <name val="Calibri"/>
      <family val="2"/>
      <scheme val="minor"/>
    </font>
    <font>
      <b/>
      <u/>
      <sz val="10"/>
      <color theme="1"/>
      <name val="Times New Roman"/>
      <family val="1"/>
    </font>
    <font>
      <b/>
      <sz val="9"/>
      <color theme="1"/>
      <name val="Calibri"/>
      <family val="2"/>
      <scheme val="minor"/>
    </font>
    <font>
      <b/>
      <i/>
      <sz val="14"/>
      <name val="Times New Roman"/>
      <family val="1"/>
    </font>
    <font>
      <sz val="14"/>
      <name val="Arial"/>
      <family val="2"/>
    </font>
    <font>
      <b/>
      <i/>
      <u/>
      <sz val="16"/>
      <name val="Times New Roman"/>
      <family val="1"/>
    </font>
    <font>
      <i/>
      <sz val="12"/>
      <name val="Times New Roman"/>
      <family val="1"/>
    </font>
    <font>
      <i/>
      <u/>
      <sz val="12"/>
      <name val="Times New Roman"/>
      <family val="1"/>
    </font>
    <font>
      <sz val="9"/>
      <color theme="1"/>
      <name val="Calibri"/>
      <family val="2"/>
      <scheme val="minor"/>
    </font>
    <font>
      <b/>
      <i/>
      <u/>
      <sz val="12"/>
      <name val="Times New Roman"/>
      <family val="1"/>
    </font>
    <font>
      <b/>
      <i/>
      <sz val="12"/>
      <name val="Times New Roman"/>
      <family val="1"/>
    </font>
    <font>
      <sz val="12"/>
      <color theme="1"/>
      <name val="Calibri"/>
      <family val="2"/>
      <scheme val="minor"/>
    </font>
    <font>
      <i/>
      <sz val="10"/>
      <color theme="1"/>
      <name val="Calibri"/>
      <family val="2"/>
      <scheme val="minor"/>
    </font>
    <font>
      <i/>
      <strike/>
      <sz val="12"/>
      <name val="Times New Roman"/>
      <family val="1"/>
    </font>
    <font>
      <i/>
      <strike/>
      <sz val="10"/>
      <name val="Times New Roman"/>
      <family val="1"/>
    </font>
    <font>
      <i/>
      <sz val="9"/>
      <color rgb="FF0000FF"/>
      <name val="Times New Roman"/>
      <family val="1"/>
    </font>
  </fonts>
  <fills count="64">
    <fill>
      <patternFill patternType="none"/>
    </fill>
    <fill>
      <patternFill patternType="gray125"/>
    </fill>
    <fill>
      <patternFill patternType="solid">
        <fgColor indexed="9"/>
      </patternFill>
    </fill>
    <fill>
      <patternFill patternType="solid">
        <fgColor indexed="43"/>
      </patternFill>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0"/>
        <bgColor indexed="64"/>
      </patternFill>
    </fill>
    <fill>
      <patternFill patternType="solid">
        <fgColor indexed="22"/>
      </patternFill>
    </fill>
    <fill>
      <patternFill patternType="solid">
        <fgColor indexed="14"/>
        <bgColor indexed="8"/>
      </patternFill>
    </fill>
    <fill>
      <patternFill patternType="solid">
        <fgColor indexed="26"/>
      </patternFill>
    </fill>
    <fill>
      <patternFill patternType="solid">
        <fgColor indexed="11"/>
        <bgColor indexed="64"/>
      </patternFill>
    </fill>
    <fill>
      <patternFill patternType="lightUp"/>
    </fill>
    <fill>
      <patternFill patternType="solid">
        <fgColor indexed="45"/>
        <bgColor indexed="64"/>
      </patternFill>
    </fill>
    <fill>
      <patternFill patternType="solid">
        <fgColor indexed="41"/>
        <bgColor indexed="64"/>
      </patternFill>
    </fill>
    <fill>
      <patternFill patternType="solid">
        <fgColor indexed="19"/>
        <bgColor indexed="64"/>
      </patternFill>
    </fill>
    <fill>
      <patternFill patternType="solid">
        <fgColor indexed="35"/>
        <bgColor indexed="64"/>
      </patternFill>
    </fill>
    <fill>
      <patternFill patternType="solid">
        <fgColor indexed="15"/>
      </patternFill>
    </fill>
    <fill>
      <patternFill patternType="solid">
        <fgColor indexed="42"/>
        <bgColor indexed="64"/>
      </patternFill>
    </fill>
    <fill>
      <patternFill patternType="solid">
        <fgColor indexed="10"/>
        <bgColor indexed="64"/>
      </patternFill>
    </fill>
    <fill>
      <patternFill patternType="solid">
        <fgColor indexed="13"/>
        <bgColor indexed="64"/>
      </patternFill>
    </fill>
    <fill>
      <patternFill patternType="solid">
        <fgColor indexed="30"/>
        <bgColor indexed="64"/>
      </patternFill>
    </fill>
    <fill>
      <patternFill patternType="solid">
        <fgColor indexed="11"/>
        <bgColor indexed="8"/>
      </patternFill>
    </fill>
    <fill>
      <patternFill patternType="solid">
        <fgColor indexed="26"/>
        <bgColor indexed="64"/>
      </patternFill>
    </fill>
    <fill>
      <patternFill patternType="solid">
        <fgColor indexed="23"/>
        <bgColor indexed="9"/>
      </patternFill>
    </fill>
    <fill>
      <patternFill patternType="solid">
        <fgColor indexed="43"/>
        <bgColor indexed="64"/>
      </patternFill>
    </fill>
    <fill>
      <patternFill patternType="solid">
        <fgColor indexed="21"/>
        <bgColor indexed="64"/>
      </patternFill>
    </fill>
    <fill>
      <patternFill patternType="solid">
        <fgColor indexed="10"/>
        <bgColor indexed="9"/>
      </patternFill>
    </fill>
    <fill>
      <patternFill patternType="solid">
        <fgColor indexed="15"/>
        <bgColor indexed="64"/>
      </patternFill>
    </fill>
    <fill>
      <patternFill patternType="solid">
        <fgColor indexed="34"/>
        <bgColor indexed="64"/>
      </patternFill>
    </fill>
    <fill>
      <patternFill patternType="solid">
        <fgColor indexed="12"/>
        <bgColor indexed="8"/>
      </patternFill>
    </fill>
    <fill>
      <patternFill patternType="solid">
        <fgColor indexed="22"/>
        <bgColor indexed="9"/>
      </patternFill>
    </fill>
    <fill>
      <patternFill patternType="solid">
        <fgColor indexed="31"/>
        <bgColor indexed="64"/>
      </patternFill>
    </fill>
    <fill>
      <patternFill patternType="solid">
        <fgColor indexed="44"/>
        <bgColor indexed="64"/>
      </patternFill>
    </fill>
    <fill>
      <patternFill patternType="solid">
        <fgColor indexed="8"/>
        <bgColor indexed="64"/>
      </patternFill>
    </fill>
    <fill>
      <patternFill patternType="solid">
        <fgColor indexed="65"/>
        <bgColor indexed="64"/>
      </patternFill>
    </fill>
    <fill>
      <patternFill patternType="solid">
        <fgColor indexed="26"/>
        <bgColor indexed="22"/>
      </patternFill>
    </fill>
    <fill>
      <patternFill patternType="solid">
        <fgColor indexed="55"/>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C0C0C0"/>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6" tint="0.39997558519241921"/>
        <bgColor indexed="64"/>
      </patternFill>
    </fill>
  </fills>
  <borders count="86">
    <border>
      <left/>
      <right/>
      <top/>
      <bottom/>
      <diagonal/>
    </border>
    <border>
      <left style="thin">
        <color indexed="9"/>
      </left>
      <right style="thin">
        <color indexed="9"/>
      </right>
      <top style="thin">
        <color indexed="9"/>
      </top>
      <bottom style="thin">
        <color indexed="9"/>
      </bottom>
      <diagonal/>
    </border>
    <border>
      <left style="medium">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bottom/>
      <diagonal/>
    </border>
    <border>
      <left/>
      <right/>
      <top/>
      <bottom style="thin">
        <color indexed="64"/>
      </bottom>
      <diagonal/>
    </border>
    <border>
      <left style="thin">
        <color indexed="64"/>
      </left>
      <right/>
      <top/>
      <bottom/>
      <diagonal/>
    </border>
    <border>
      <left/>
      <right/>
      <top style="thin">
        <color indexed="64"/>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hair">
        <color indexed="64"/>
      </bottom>
      <diagonal/>
    </border>
    <border>
      <left style="thin">
        <color indexed="64"/>
      </left>
      <right style="medium">
        <color indexed="64"/>
      </right>
      <top/>
      <bottom style="hair">
        <color theme="0" tint="-0.499984740745262"/>
      </bottom>
      <diagonal/>
    </border>
    <border>
      <left style="thin">
        <color indexed="64"/>
      </left>
      <right style="medium">
        <color indexed="64"/>
      </right>
      <top style="hair">
        <color theme="0" tint="-0.499984740745262"/>
      </top>
      <bottom style="hair">
        <color theme="0" tint="-0.499984740745262"/>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double">
        <color indexed="64"/>
      </left>
      <right style="thin">
        <color indexed="64"/>
      </right>
      <top/>
      <bottom/>
      <diagonal/>
    </border>
    <border>
      <left style="thin">
        <color indexed="64"/>
      </left>
      <right style="thin">
        <color indexed="64"/>
      </right>
      <top style="medium">
        <color indexed="12"/>
      </top>
      <bottom/>
      <diagonal/>
    </border>
    <border>
      <left style="thin">
        <color indexed="23"/>
      </left>
      <right style="thin">
        <color indexed="23"/>
      </right>
      <top style="thin">
        <color indexed="23"/>
      </top>
      <bottom style="thin">
        <color indexed="23"/>
      </bottom>
      <diagonal/>
    </border>
    <border>
      <left/>
      <right/>
      <top style="double">
        <color indexed="64"/>
      </top>
      <bottom/>
      <diagonal/>
    </border>
    <border>
      <left/>
      <right/>
      <top/>
      <bottom style="double">
        <color indexed="52"/>
      </bottom>
      <diagonal/>
    </border>
    <border>
      <left/>
      <right style="thin">
        <color indexed="64"/>
      </right>
      <top style="dotted">
        <color indexed="64"/>
      </top>
      <bottom style="dotted">
        <color indexed="64"/>
      </bottom>
      <diagonal/>
    </border>
    <border>
      <left style="hair">
        <color indexed="64"/>
      </left>
      <right style="hair">
        <color indexed="64"/>
      </right>
      <top style="thin">
        <color indexed="47"/>
      </top>
      <bottom style="thin">
        <color indexed="47"/>
      </bottom>
      <diagonal/>
    </border>
    <border>
      <left style="hair">
        <color indexed="64"/>
      </left>
      <right style="hair">
        <color indexed="64"/>
      </right>
      <top/>
      <bottom/>
      <diagonal/>
    </border>
    <border>
      <left style="hair">
        <color indexed="64"/>
      </left>
      <right style="hair">
        <color indexed="64"/>
      </right>
      <top style="medium">
        <color indexed="57"/>
      </top>
      <bottom style="medium">
        <color indexed="57"/>
      </bottom>
      <diagonal/>
    </border>
    <border>
      <left style="thin">
        <color indexed="22"/>
      </left>
      <right style="thin">
        <color indexed="22"/>
      </right>
      <top style="thin">
        <color indexed="22"/>
      </top>
      <bottom style="thin">
        <color indexed="22"/>
      </bottom>
      <diagonal/>
    </border>
    <border>
      <left/>
      <right style="thin">
        <color indexed="64"/>
      </right>
      <top style="medium">
        <color indexed="10"/>
      </top>
      <bottom/>
      <diagonal/>
    </border>
    <border>
      <left style="thin">
        <color indexed="64"/>
      </left>
      <right style="thin">
        <color indexed="64"/>
      </right>
      <top style="dotted">
        <color indexed="10"/>
      </top>
      <bottom/>
      <diagonal/>
    </border>
    <border>
      <left style="thin">
        <color indexed="64"/>
      </left>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medium">
        <color indexed="33"/>
      </top>
      <bottom/>
      <diagonal/>
    </border>
    <border>
      <left style="thin">
        <color indexed="64"/>
      </left>
      <right style="thin">
        <color indexed="64"/>
      </right>
      <top style="dotted">
        <color indexed="51"/>
      </top>
      <bottom/>
      <diagonal/>
    </border>
    <border>
      <left style="hair">
        <color indexed="8"/>
      </left>
      <right style="hair">
        <color indexed="8"/>
      </right>
      <top/>
      <bottom/>
      <diagonal/>
    </border>
    <border>
      <left style="thin">
        <color indexed="64"/>
      </left>
      <right style="thin">
        <color indexed="64"/>
      </right>
      <top style="thick">
        <color indexed="10"/>
      </top>
      <bottom style="thick">
        <color indexed="10"/>
      </bottom>
      <diagonal/>
    </border>
    <border>
      <left style="thin">
        <color indexed="64"/>
      </left>
      <right style="thin">
        <color indexed="64"/>
      </right>
      <top style="thick">
        <color indexed="15"/>
      </top>
      <bottom style="thick">
        <color indexed="35"/>
      </bottom>
      <diagonal/>
    </border>
    <border>
      <left style="thin">
        <color indexed="64"/>
      </left>
      <right style="thin">
        <color indexed="64"/>
      </right>
      <top style="thick">
        <color indexed="11"/>
      </top>
      <bottom style="thick">
        <color indexed="11"/>
      </bottom>
      <diagonal/>
    </border>
    <border>
      <left style="thin">
        <color indexed="10"/>
      </left>
      <right style="thin">
        <color indexed="10"/>
      </right>
      <top style="thin">
        <color indexed="10"/>
      </top>
      <bottom style="thin">
        <color indexed="10"/>
      </bottom>
      <diagonal/>
    </border>
    <border>
      <left style="thin">
        <color indexed="64"/>
      </left>
      <right style="thin">
        <color indexed="64"/>
      </right>
      <top style="dotted">
        <color indexed="46"/>
      </top>
      <bottom/>
      <diagonal/>
    </border>
    <border>
      <left style="thin">
        <color indexed="64"/>
      </left>
      <right/>
      <top style="thin">
        <color indexed="64"/>
      </top>
      <bottom/>
      <diagonal/>
    </border>
    <border>
      <left style="thin">
        <color indexed="64"/>
      </left>
      <right/>
      <top/>
      <bottom style="thin">
        <color indexed="64"/>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ck">
        <color indexed="64"/>
      </top>
      <bottom style="thick">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dotted">
        <color indexed="64"/>
      </top>
      <bottom style="dotted">
        <color indexed="64"/>
      </bottom>
      <diagonal/>
    </border>
    <border>
      <left style="hair">
        <color indexed="64"/>
      </left>
      <right style="hair">
        <color indexed="64"/>
      </right>
      <top style="thin">
        <color indexed="64"/>
      </top>
      <bottom/>
      <diagonal/>
    </border>
    <border>
      <left style="double">
        <color indexed="63"/>
      </left>
      <right style="double">
        <color indexed="63"/>
      </right>
      <top style="double">
        <color indexed="63"/>
      </top>
      <bottom style="double">
        <color indexed="63"/>
      </bottom>
      <diagonal/>
    </border>
    <border>
      <left style="medium">
        <color indexed="64"/>
      </left>
      <right/>
      <top style="thin">
        <color indexed="64"/>
      </top>
      <bottom style="thin">
        <color indexed="64"/>
      </bottom>
      <diagonal/>
    </border>
    <border>
      <left style="medium">
        <color indexed="64"/>
      </left>
      <right/>
      <top/>
      <bottom style="hair">
        <color theme="0" tint="-0.499984740745262"/>
      </bottom>
      <diagonal/>
    </border>
    <border>
      <left style="medium">
        <color indexed="64"/>
      </left>
      <right/>
      <top style="hair">
        <color theme="0" tint="-0.499984740745262"/>
      </top>
      <bottom style="hair">
        <color theme="0" tint="-0.499984740745262"/>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hair">
        <color theme="0" tint="-0.499984740745262"/>
      </bottom>
      <diagonal/>
    </border>
    <border>
      <left style="medium">
        <color indexed="64"/>
      </left>
      <right style="medium">
        <color indexed="64"/>
      </right>
      <top style="hair">
        <color theme="0" tint="-0.499984740745262"/>
      </top>
      <bottom style="hair">
        <color theme="0" tint="-0.499984740745262"/>
      </bottom>
      <diagonal/>
    </border>
    <border>
      <left style="thin">
        <color indexed="64"/>
      </left>
      <right/>
      <top/>
      <bottom style="medium">
        <color indexed="64"/>
      </bottom>
      <diagonal/>
    </border>
    <border>
      <left style="medium">
        <color indexed="64"/>
      </left>
      <right style="thin">
        <color indexed="64"/>
      </right>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s>
  <cellStyleXfs count="533">
    <xf numFmtId="0" fontId="0" fillId="0" borderId="0"/>
    <xf numFmtId="49" fontId="1" fillId="2" borderId="0">
      <alignment horizontal="left" vertical="top" wrapText="1"/>
    </xf>
    <xf numFmtId="0" fontId="2" fillId="2" borderId="0">
      <alignment horizontal="left" vertical="top" wrapText="1"/>
    </xf>
    <xf numFmtId="0" fontId="3" fillId="2" borderId="0">
      <alignment horizontal="left" vertical="top" wrapText="1"/>
    </xf>
    <xf numFmtId="49" fontId="4" fillId="2" borderId="0">
      <alignment horizontal="left" vertical="top" wrapText="1"/>
    </xf>
    <xf numFmtId="0" fontId="2" fillId="2" borderId="0">
      <alignment horizontal="left" vertical="top" wrapText="1"/>
    </xf>
    <xf numFmtId="49" fontId="5" fillId="3" borderId="1">
      <alignment horizontal="left" vertical="top" wrapText="1"/>
    </xf>
    <xf numFmtId="0" fontId="8" fillId="2" borderId="0">
      <alignment horizontal="left" vertical="top" wrapText="1"/>
    </xf>
    <xf numFmtId="0" fontId="3" fillId="2" borderId="0">
      <alignment horizontal="left" vertical="top" wrapText="1"/>
    </xf>
    <xf numFmtId="49" fontId="6" fillId="2" borderId="0">
      <alignment horizontal="left" vertical="top" wrapText="1"/>
    </xf>
    <xf numFmtId="0" fontId="3" fillId="2" borderId="0">
      <alignment horizontal="left" vertical="top" wrapText="1"/>
    </xf>
    <xf numFmtId="0" fontId="2" fillId="2" borderId="0">
      <alignment horizontal="left" vertical="top" wrapText="1"/>
    </xf>
    <xf numFmtId="0" fontId="7" fillId="0" borderId="0"/>
    <xf numFmtId="0" fontId="7" fillId="0" borderId="0">
      <alignment vertical="top"/>
    </xf>
    <xf numFmtId="49" fontId="6" fillId="2" borderId="0">
      <alignment horizontal="left" vertical="top" wrapText="1"/>
    </xf>
    <xf numFmtId="0" fontId="12" fillId="2" borderId="0">
      <alignment horizontal="left" vertical="top" wrapText="1"/>
    </xf>
    <xf numFmtId="0" fontId="12" fillId="2" borderId="0">
      <alignment horizontal="left" vertical="top" wrapText="1"/>
    </xf>
    <xf numFmtId="0" fontId="12" fillId="2" borderId="0">
      <alignment horizontal="left" vertical="top" wrapText="1"/>
    </xf>
    <xf numFmtId="49" fontId="20" fillId="2" borderId="0">
      <alignment horizontal="left" vertical="top" wrapText="1"/>
    </xf>
    <xf numFmtId="0" fontId="12" fillId="2" borderId="0">
      <alignment horizontal="left" vertical="top" wrapText="1"/>
    </xf>
    <xf numFmtId="49" fontId="21" fillId="2" borderId="0">
      <alignment horizontal="left" vertical="top" wrapText="1"/>
    </xf>
    <xf numFmtId="49" fontId="18"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22" fillId="2" borderId="0">
      <alignment horizontal="left" vertical="top" wrapText="1"/>
    </xf>
    <xf numFmtId="0" fontId="23" fillId="2" borderId="0">
      <alignment horizontal="left" vertical="top" wrapText="1"/>
    </xf>
    <xf numFmtId="0" fontId="23" fillId="2" borderId="0">
      <alignment horizontal="left" vertical="top" wrapText="1"/>
    </xf>
    <xf numFmtId="0" fontId="23" fillId="2" borderId="0">
      <alignment horizontal="left" vertical="top" wrapText="1"/>
    </xf>
    <xf numFmtId="0" fontId="23" fillId="2" borderId="0">
      <alignment horizontal="left" vertical="top" wrapText="1"/>
    </xf>
    <xf numFmtId="49" fontId="24" fillId="2" borderId="0">
      <alignment horizontal="left" vertical="top" wrapText="1"/>
    </xf>
    <xf numFmtId="49" fontId="5" fillId="2" borderId="0">
      <alignment horizontal="left" vertical="top" wrapText="1"/>
    </xf>
    <xf numFmtId="49" fontId="1" fillId="2" borderId="0">
      <alignment horizontal="left" vertical="top" wrapText="1"/>
    </xf>
    <xf numFmtId="49" fontId="25" fillId="2" borderId="0">
      <alignment horizontal="left" vertical="top" wrapText="1"/>
    </xf>
    <xf numFmtId="0" fontId="26" fillId="2" borderId="0">
      <alignment horizontal="left" vertical="top" wrapText="1"/>
    </xf>
    <xf numFmtId="0" fontId="12" fillId="2" borderId="0">
      <alignment horizontal="left" vertical="top" wrapText="1"/>
    </xf>
    <xf numFmtId="0" fontId="23" fillId="2" borderId="0">
      <alignment horizontal="left" vertical="top" wrapText="1"/>
    </xf>
    <xf numFmtId="0" fontId="12" fillId="2" borderId="0">
      <alignment horizontal="left" vertical="top" wrapText="1"/>
    </xf>
    <xf numFmtId="0" fontId="12" fillId="2" borderId="0">
      <alignment horizontal="left" vertical="top" wrapText="1"/>
    </xf>
    <xf numFmtId="0" fontId="23" fillId="2" borderId="0">
      <alignment horizontal="left" vertical="top" wrapText="1"/>
    </xf>
    <xf numFmtId="0" fontId="23" fillId="2" borderId="0">
      <alignment horizontal="left" vertical="top" wrapText="1"/>
    </xf>
    <xf numFmtId="0" fontId="23" fillId="2" borderId="0">
      <alignment horizontal="left" vertical="top" wrapText="1"/>
    </xf>
    <xf numFmtId="0" fontId="23" fillId="2" borderId="0">
      <alignment horizontal="left" vertical="top" wrapText="1"/>
    </xf>
    <xf numFmtId="0" fontId="23" fillId="2" borderId="0">
      <alignment horizontal="left" vertical="top" wrapText="1"/>
    </xf>
    <xf numFmtId="0" fontId="2" fillId="2" borderId="0">
      <alignment horizontal="left" vertical="top" wrapText="1"/>
    </xf>
    <xf numFmtId="0" fontId="27" fillId="2" borderId="0">
      <alignment horizontal="left" vertical="top" wrapText="1" indent="1"/>
    </xf>
    <xf numFmtId="0" fontId="28" fillId="2" borderId="0">
      <alignment horizontal="left" vertical="top" wrapText="1" indent="1"/>
    </xf>
    <xf numFmtId="0" fontId="27" fillId="2" borderId="0">
      <alignment horizontal="left" vertical="top" wrapText="1" indent="1"/>
    </xf>
    <xf numFmtId="49" fontId="29" fillId="2" borderId="0">
      <alignment vertical="top" wrapText="1"/>
    </xf>
    <xf numFmtId="0" fontId="30" fillId="2" borderId="0">
      <alignment horizontal="left" vertical="top"/>
    </xf>
    <xf numFmtId="0" fontId="30" fillId="2" borderId="0">
      <alignment horizontal="left" vertical="top"/>
    </xf>
    <xf numFmtId="0" fontId="30" fillId="2" borderId="0">
      <alignment horizontal="left" vertical="top" wrapText="1"/>
    </xf>
    <xf numFmtId="49" fontId="30" fillId="2" borderId="0">
      <alignment horizontal="left" vertical="top" wrapText="1"/>
    </xf>
    <xf numFmtId="0" fontId="31" fillId="2" borderId="0">
      <alignment horizontal="left" vertical="top" wrapText="1"/>
    </xf>
    <xf numFmtId="0" fontId="30" fillId="2" borderId="0">
      <alignment horizontal="left" vertical="top" wrapText="1"/>
    </xf>
    <xf numFmtId="0" fontId="30" fillId="2" borderId="0">
      <alignment horizontal="left" vertical="top" wrapText="1"/>
    </xf>
    <xf numFmtId="0" fontId="23" fillId="2" borderId="0">
      <alignment horizontal="left" vertical="top" wrapText="1"/>
    </xf>
    <xf numFmtId="0" fontId="23" fillId="2" borderId="0">
      <alignment horizontal="left" vertical="top" wrapText="1"/>
    </xf>
    <xf numFmtId="49" fontId="23" fillId="2" borderId="0">
      <alignment horizontal="left" vertical="top" wrapText="1"/>
    </xf>
    <xf numFmtId="49" fontId="23" fillId="2" borderId="0">
      <alignment horizontal="left" vertical="top" wrapText="1"/>
    </xf>
    <xf numFmtId="0" fontId="30" fillId="2" borderId="0">
      <alignment horizontal="left" vertical="top" wrapText="1"/>
    </xf>
    <xf numFmtId="0" fontId="32" fillId="2" borderId="0">
      <alignment horizontal="left" vertical="top" wrapText="1"/>
    </xf>
    <xf numFmtId="49" fontId="33" fillId="2" borderId="0">
      <alignment horizontal="left" vertical="top"/>
    </xf>
    <xf numFmtId="4" fontId="11" fillId="0" borderId="0">
      <alignment horizontal="right" vertical="center"/>
    </xf>
    <xf numFmtId="49" fontId="29" fillId="2" borderId="0">
      <alignment vertical="top" wrapText="1"/>
    </xf>
    <xf numFmtId="0" fontId="2" fillId="2" borderId="0">
      <alignment horizontal="left" vertical="top" wrapText="1"/>
    </xf>
    <xf numFmtId="0" fontId="3" fillId="2" borderId="0">
      <alignment horizontal="left" vertical="top" wrapText="1"/>
    </xf>
    <xf numFmtId="49" fontId="4" fillId="2" borderId="0">
      <alignment horizontal="left" vertical="top" wrapText="1"/>
    </xf>
    <xf numFmtId="0" fontId="30" fillId="2" borderId="0">
      <alignment horizontal="left" vertical="top"/>
    </xf>
    <xf numFmtId="164" fontId="7" fillId="0" borderId="0" applyFont="0" applyFill="0" applyBorder="0" applyAlignment="0" applyProtection="0"/>
    <xf numFmtId="0" fontId="3" fillId="2" borderId="0">
      <alignment horizontal="left" vertical="top" wrapText="1"/>
    </xf>
    <xf numFmtId="0" fontId="3" fillId="2" borderId="0">
      <alignment horizontal="left" vertical="top" wrapText="1"/>
    </xf>
    <xf numFmtId="49" fontId="35" fillId="2" borderId="0">
      <alignment horizontal="left" vertical="top" wrapText="1"/>
    </xf>
    <xf numFmtId="0" fontId="2" fillId="2" borderId="0">
      <alignment horizontal="left" vertical="top" wrapText="1"/>
    </xf>
    <xf numFmtId="0" fontId="2" fillId="2" borderId="0">
      <alignment horizontal="left" vertical="top" wrapText="1"/>
    </xf>
    <xf numFmtId="167" fontId="7" fillId="0" borderId="0" applyFont="0" applyFill="0" applyBorder="0" applyAlignment="0" applyProtection="0"/>
    <xf numFmtId="49" fontId="25" fillId="2" borderId="0">
      <alignment horizontal="left" vertical="top" wrapText="1"/>
    </xf>
    <xf numFmtId="0" fontId="7" fillId="0" borderId="0">
      <alignment vertical="top"/>
    </xf>
    <xf numFmtId="0" fontId="15" fillId="0" borderId="0">
      <alignment horizontal="left" vertical="center"/>
    </xf>
    <xf numFmtId="0" fontId="39" fillId="0" borderId="0" applyFont="0" applyFill="0" applyBorder="0" applyAlignment="0" applyProtection="0"/>
    <xf numFmtId="0" fontId="7" fillId="0" borderId="0"/>
    <xf numFmtId="0" fontId="43" fillId="0" borderId="0"/>
    <xf numFmtId="165" fontId="43" fillId="0" borderId="0" applyFont="0" applyFill="0" applyBorder="0" applyAlignment="0" applyProtection="0"/>
    <xf numFmtId="0" fontId="43" fillId="0" borderId="0">
      <alignment vertical="top"/>
    </xf>
    <xf numFmtId="0" fontId="60" fillId="0" borderId="0">
      <alignment vertical="top"/>
    </xf>
    <xf numFmtId="0" fontId="67" fillId="6" borderId="37" applyFill="0" applyProtection="0">
      <alignment horizontal="center" vertical="center"/>
    </xf>
    <xf numFmtId="0" fontId="67" fillId="6" borderId="37" applyFill="0" applyProtection="0">
      <alignment horizontal="center" vertical="center"/>
    </xf>
    <xf numFmtId="4" fontId="67" fillId="6" borderId="15" applyNumberFormat="0" applyFill="0" applyProtection="0">
      <alignment vertical="center"/>
    </xf>
    <xf numFmtId="4" fontId="67" fillId="6" borderId="15" applyNumberFormat="0" applyFill="0" applyProtection="0">
      <alignment vertical="center"/>
    </xf>
    <xf numFmtId="0" fontId="17" fillId="6" borderId="37" applyFill="0" applyProtection="0">
      <alignment horizontal="center" vertical="center"/>
    </xf>
    <xf numFmtId="0" fontId="17" fillId="6" borderId="37" applyFill="0" applyProtection="0">
      <alignment horizontal="center" vertical="center"/>
    </xf>
    <xf numFmtId="0" fontId="17" fillId="6" borderId="15" applyFill="0" applyProtection="0">
      <alignment vertical="center"/>
    </xf>
    <xf numFmtId="0" fontId="17" fillId="6" borderId="15" applyFill="0" applyProtection="0">
      <alignment vertical="center"/>
    </xf>
    <xf numFmtId="0" fontId="34" fillId="6" borderId="37" applyFill="0" applyProtection="0">
      <alignment horizontal="center" vertical="center"/>
    </xf>
    <xf numFmtId="0" fontId="34" fillId="6" borderId="37" applyFill="0" applyProtection="0">
      <alignment horizontal="center" vertical="center"/>
    </xf>
    <xf numFmtId="0" fontId="34" fillId="6" borderId="15" applyFill="0" applyProtection="0">
      <alignment vertical="center"/>
    </xf>
    <xf numFmtId="0" fontId="34" fillId="6" borderId="15" applyFill="0" applyProtection="0">
      <alignment vertical="center"/>
    </xf>
    <xf numFmtId="0" fontId="68" fillId="7" borderId="0" applyNumberFormat="0" applyBorder="0" applyAlignment="0" applyProtection="0"/>
    <xf numFmtId="0" fontId="68" fillId="7" borderId="0" applyNumberFormat="0" applyBorder="0" applyAlignment="0" applyProtection="0"/>
    <xf numFmtId="0" fontId="68" fillId="8" borderId="0" applyNumberFormat="0" applyBorder="0" applyAlignment="0" applyProtection="0"/>
    <xf numFmtId="0" fontId="68" fillId="8" borderId="0" applyNumberFormat="0" applyBorder="0" applyAlignment="0" applyProtection="0"/>
    <xf numFmtId="0" fontId="68" fillId="9" borderId="0" applyNumberFormat="0" applyBorder="0" applyAlignment="0" applyProtection="0"/>
    <xf numFmtId="0" fontId="68" fillId="9" borderId="0" applyNumberFormat="0" applyBorder="0" applyAlignment="0" applyProtection="0"/>
    <xf numFmtId="0" fontId="68" fillId="10" borderId="0" applyNumberFormat="0" applyBorder="0" applyAlignment="0" applyProtection="0"/>
    <xf numFmtId="0" fontId="68" fillId="10" borderId="0" applyNumberFormat="0" applyBorder="0" applyAlignment="0" applyProtection="0"/>
    <xf numFmtId="0" fontId="68" fillId="11" borderId="0" applyNumberFormat="0" applyBorder="0" applyAlignment="0" applyProtection="0"/>
    <xf numFmtId="0" fontId="68" fillId="11" borderId="0" applyNumberFormat="0" applyBorder="0" applyAlignment="0" applyProtection="0"/>
    <xf numFmtId="0" fontId="68" fillId="12" borderId="0" applyNumberFormat="0" applyBorder="0" applyAlignment="0" applyProtection="0"/>
    <xf numFmtId="0" fontId="68" fillId="12" borderId="0" applyNumberFormat="0" applyBorder="0" applyAlignment="0" applyProtection="0"/>
    <xf numFmtId="0" fontId="62" fillId="6" borderId="37" applyFill="0" applyProtection="0">
      <alignment horizontal="center" vertical="center"/>
    </xf>
    <xf numFmtId="0" fontId="62" fillId="6" borderId="37" applyFill="0" applyProtection="0">
      <alignment horizontal="center" vertical="center"/>
    </xf>
    <xf numFmtId="0" fontId="62" fillId="6" borderId="15" applyFill="0" applyProtection="0">
      <alignment vertical="center"/>
    </xf>
    <xf numFmtId="0" fontId="62" fillId="6" borderId="15" applyFill="0" applyProtection="0">
      <alignment vertical="center"/>
    </xf>
    <xf numFmtId="0" fontId="68" fillId="13" borderId="0" applyNumberFormat="0" applyBorder="0" applyAlignment="0" applyProtection="0"/>
    <xf numFmtId="0" fontId="68" fillId="13" borderId="0" applyNumberFormat="0" applyBorder="0" applyAlignment="0" applyProtection="0"/>
    <xf numFmtId="0" fontId="68" fillId="14" borderId="0" applyNumberFormat="0" applyBorder="0" applyAlignment="0" applyProtection="0"/>
    <xf numFmtId="0" fontId="68" fillId="14" borderId="0" applyNumberFormat="0" applyBorder="0" applyAlignment="0" applyProtection="0"/>
    <xf numFmtId="0" fontId="68" fillId="15" borderId="0" applyNumberFormat="0" applyBorder="0" applyAlignment="0" applyProtection="0"/>
    <xf numFmtId="0" fontId="68" fillId="15" borderId="0" applyNumberFormat="0" applyBorder="0" applyAlignment="0" applyProtection="0"/>
    <xf numFmtId="0" fontId="68" fillId="10" borderId="0" applyNumberFormat="0" applyBorder="0" applyAlignment="0" applyProtection="0"/>
    <xf numFmtId="0" fontId="68" fillId="10" borderId="0" applyNumberFormat="0" applyBorder="0" applyAlignment="0" applyProtection="0"/>
    <xf numFmtId="0" fontId="68" fillId="13" borderId="0" applyNumberFormat="0" applyBorder="0" applyAlignment="0" applyProtection="0"/>
    <xf numFmtId="0" fontId="68" fillId="13" borderId="0" applyNumberFormat="0" applyBorder="0" applyAlignment="0" applyProtection="0"/>
    <xf numFmtId="0" fontId="68" fillId="16" borderId="0" applyNumberFormat="0" applyBorder="0" applyAlignment="0" applyProtection="0"/>
    <xf numFmtId="0" fontId="68" fillId="16" borderId="0" applyNumberFormat="0" applyBorder="0" applyAlignment="0" applyProtection="0"/>
    <xf numFmtId="0" fontId="69" fillId="17" borderId="0" applyNumberFormat="0" applyBorder="0" applyAlignment="0" applyProtection="0"/>
    <xf numFmtId="0" fontId="69" fillId="17" borderId="0" applyNumberFormat="0" applyBorder="0" applyAlignment="0" applyProtection="0"/>
    <xf numFmtId="0" fontId="69" fillId="14" borderId="0" applyNumberFormat="0" applyBorder="0" applyAlignment="0" applyProtection="0"/>
    <xf numFmtId="0" fontId="69" fillId="14" borderId="0" applyNumberFormat="0" applyBorder="0" applyAlignment="0" applyProtection="0"/>
    <xf numFmtId="0" fontId="69" fillId="15" borderId="0" applyNumberFormat="0" applyBorder="0" applyAlignment="0" applyProtection="0"/>
    <xf numFmtId="0" fontId="69" fillId="15" borderId="0" applyNumberFormat="0" applyBorder="0" applyAlignment="0" applyProtection="0"/>
    <xf numFmtId="0" fontId="69" fillId="18" borderId="0" applyNumberFormat="0" applyBorder="0" applyAlignment="0" applyProtection="0"/>
    <xf numFmtId="0" fontId="69" fillId="18" borderId="0" applyNumberFormat="0" applyBorder="0" applyAlignment="0" applyProtection="0"/>
    <xf numFmtId="0" fontId="69" fillId="19" borderId="0" applyNumberFormat="0" applyBorder="0" applyAlignment="0" applyProtection="0"/>
    <xf numFmtId="0" fontId="69" fillId="19" borderId="0" applyNumberFormat="0" applyBorder="0" applyAlignment="0" applyProtection="0"/>
    <xf numFmtId="0" fontId="69" fillId="20" borderId="0" applyNumberFormat="0" applyBorder="0" applyAlignment="0" applyProtection="0"/>
    <xf numFmtId="0" fontId="69" fillId="20" borderId="0" applyNumberFormat="0" applyBorder="0" applyAlignment="0" applyProtection="0"/>
    <xf numFmtId="0" fontId="69" fillId="21" borderId="0" applyNumberFormat="0" applyBorder="0" applyAlignment="0" applyProtection="0"/>
    <xf numFmtId="0" fontId="69" fillId="21" borderId="0" applyNumberFormat="0" applyBorder="0" applyAlignment="0" applyProtection="0"/>
    <xf numFmtId="0" fontId="69" fillId="22" borderId="0" applyNumberFormat="0" applyBorder="0" applyAlignment="0" applyProtection="0"/>
    <xf numFmtId="0" fontId="69" fillId="22" borderId="0" applyNumberFormat="0" applyBorder="0" applyAlignment="0" applyProtection="0"/>
    <xf numFmtId="0" fontId="69" fillId="23" borderId="0" applyNumberFormat="0" applyBorder="0" applyAlignment="0" applyProtection="0"/>
    <xf numFmtId="0" fontId="69" fillId="23" borderId="0" applyNumberFormat="0" applyBorder="0" applyAlignment="0" applyProtection="0"/>
    <xf numFmtId="0" fontId="69" fillId="18" borderId="0" applyNumberFormat="0" applyBorder="0" applyAlignment="0" applyProtection="0"/>
    <xf numFmtId="0" fontId="69" fillId="18" borderId="0" applyNumberFormat="0" applyBorder="0" applyAlignment="0" applyProtection="0"/>
    <xf numFmtId="0" fontId="69" fillId="19" borderId="0" applyNumberFormat="0" applyBorder="0" applyAlignment="0" applyProtection="0"/>
    <xf numFmtId="0" fontId="69" fillId="19" borderId="0" applyNumberFormat="0" applyBorder="0" applyAlignment="0" applyProtection="0"/>
    <xf numFmtId="0" fontId="69" fillId="24" borderId="0" applyNumberFormat="0" applyBorder="0" applyAlignment="0" applyProtection="0"/>
    <xf numFmtId="0" fontId="69" fillId="24" borderId="0" applyNumberFormat="0" applyBorder="0" applyAlignment="0" applyProtection="0"/>
    <xf numFmtId="0" fontId="2" fillId="2" borderId="0">
      <alignment horizontal="left" vertical="top" wrapText="1"/>
    </xf>
    <xf numFmtId="169" fontId="70" fillId="25" borderId="38">
      <alignment horizontal="center" wrapText="1"/>
    </xf>
    <xf numFmtId="0" fontId="3" fillId="2" borderId="0">
      <alignment horizontal="left" vertical="top" wrapText="1"/>
    </xf>
    <xf numFmtId="49" fontId="4" fillId="2" borderId="0">
      <alignment horizontal="left" vertical="top" wrapText="1"/>
    </xf>
    <xf numFmtId="0" fontId="71" fillId="0" borderId="0" applyNumberFormat="0" applyFill="0" applyBorder="0" applyAlignment="0" applyProtection="0"/>
    <xf numFmtId="0" fontId="71" fillId="0" borderId="0" applyNumberFormat="0" applyFill="0" applyBorder="0" applyAlignment="0" applyProtection="0"/>
    <xf numFmtId="0" fontId="67" fillId="0" borderId="15">
      <alignment horizontal="center" wrapText="1"/>
    </xf>
    <xf numFmtId="0" fontId="67" fillId="0" borderId="15">
      <alignment horizontal="center" wrapText="1"/>
    </xf>
    <xf numFmtId="0" fontId="67" fillId="0" borderId="15">
      <alignment horizontal="center" wrapText="1"/>
    </xf>
    <xf numFmtId="170" fontId="72" fillId="0" borderId="15">
      <alignment horizontal="left" vertical="top"/>
    </xf>
    <xf numFmtId="170" fontId="72" fillId="0" borderId="15">
      <alignment horizontal="left" vertical="top"/>
    </xf>
    <xf numFmtId="170" fontId="72" fillId="0" borderId="15">
      <alignment horizontal="left" vertical="top"/>
    </xf>
    <xf numFmtId="0" fontId="73" fillId="0" borderId="15"/>
    <xf numFmtId="0" fontId="73" fillId="0" borderId="15"/>
    <xf numFmtId="0" fontId="73" fillId="0" borderId="15"/>
    <xf numFmtId="0" fontId="74" fillId="26" borderId="39" applyNumberFormat="0" applyAlignment="0" applyProtection="0"/>
    <xf numFmtId="0" fontId="74" fillId="26" borderId="39" applyNumberFormat="0" applyAlignment="0" applyProtection="0"/>
    <xf numFmtId="170" fontId="7" fillId="0" borderId="15">
      <alignment horizontal="left" wrapText="1"/>
    </xf>
    <xf numFmtId="170" fontId="7" fillId="0" borderId="15">
      <alignment horizontal="left" wrapText="1"/>
    </xf>
    <xf numFmtId="170" fontId="7" fillId="0" borderId="15">
      <alignment horizontal="left" wrapText="1"/>
    </xf>
    <xf numFmtId="0" fontId="39" fillId="0" borderId="29">
      <alignment horizontal="left" wrapText="1"/>
    </xf>
    <xf numFmtId="0" fontId="39" fillId="0" borderId="29">
      <alignment horizontal="left" wrapText="1"/>
    </xf>
    <xf numFmtId="0" fontId="39" fillId="0" borderId="29">
      <alignment horizontal="left" wrapText="1"/>
    </xf>
    <xf numFmtId="0" fontId="75" fillId="0" borderId="40">
      <alignment horizontal="right" wrapText="1"/>
    </xf>
    <xf numFmtId="0" fontId="75" fillId="0" borderId="40">
      <alignment horizontal="right" wrapText="1"/>
    </xf>
    <xf numFmtId="0" fontId="75" fillId="0" borderId="40">
      <alignment horizontal="right" wrapText="1"/>
    </xf>
    <xf numFmtId="0" fontId="75" fillId="0" borderId="40">
      <alignment horizontal="right" wrapText="1"/>
    </xf>
    <xf numFmtId="170" fontId="76" fillId="0" borderId="15">
      <alignment horizontal="left" vertical="top" wrapText="1"/>
    </xf>
    <xf numFmtId="170" fontId="76" fillId="0" borderId="15">
      <alignment horizontal="left" vertical="top" wrapText="1"/>
    </xf>
    <xf numFmtId="170" fontId="76" fillId="0" borderId="15">
      <alignment horizontal="left" vertical="top" wrapText="1"/>
    </xf>
    <xf numFmtId="170" fontId="76" fillId="0" borderId="15">
      <alignment horizontal="left" vertical="top" wrapText="1"/>
    </xf>
    <xf numFmtId="170" fontId="76" fillId="0" borderId="15">
      <alignment horizontal="left" vertical="top" wrapText="1"/>
    </xf>
    <xf numFmtId="0" fontId="77" fillId="0" borderId="41" applyNumberFormat="0" applyFill="0" applyAlignment="0" applyProtection="0"/>
    <xf numFmtId="0" fontId="77" fillId="0" borderId="41" applyNumberFormat="0" applyFill="0" applyAlignment="0" applyProtection="0"/>
    <xf numFmtId="0" fontId="77" fillId="0" borderId="41" applyNumberFormat="0" applyFill="0" applyAlignment="0" applyProtection="0"/>
    <xf numFmtId="49" fontId="78" fillId="27" borderId="12" applyNumberFormat="0" applyAlignment="0" applyProtection="0">
      <alignment vertical="top" wrapText="1"/>
      <protection locked="0"/>
    </xf>
    <xf numFmtId="0" fontId="79" fillId="0" borderId="42">
      <alignment wrapText="1"/>
    </xf>
    <xf numFmtId="0" fontId="79" fillId="0" borderId="42">
      <alignment wrapText="1"/>
    </xf>
    <xf numFmtId="0" fontId="79" fillId="0" borderId="42">
      <alignment wrapText="1"/>
    </xf>
    <xf numFmtId="0" fontId="17" fillId="0" borderId="43">
      <alignment vertical="center" wrapText="1"/>
    </xf>
    <xf numFmtId="0" fontId="17" fillId="0" borderId="44">
      <alignment wrapText="1"/>
    </xf>
    <xf numFmtId="0" fontId="2" fillId="2" borderId="0">
      <alignment horizontal="left" vertical="top" wrapText="1"/>
    </xf>
    <xf numFmtId="0" fontId="67" fillId="0" borderId="45" applyNumberFormat="0">
      <alignment horizontal="center" vertical="top" wrapText="1"/>
    </xf>
    <xf numFmtId="170" fontId="78" fillId="0" borderId="12">
      <alignment horizontal="left" vertical="top" wrapText="1"/>
    </xf>
    <xf numFmtId="0" fontId="3" fillId="2" borderId="0">
      <alignment horizontal="left" vertical="top" wrapText="1"/>
    </xf>
    <xf numFmtId="0" fontId="80" fillId="0" borderId="26"/>
    <xf numFmtId="49" fontId="1" fillId="2" borderId="0">
      <alignment horizontal="left" vertical="top" wrapText="1"/>
    </xf>
    <xf numFmtId="170" fontId="81" fillId="0" borderId="0"/>
    <xf numFmtId="0" fontId="7" fillId="0" borderId="15" applyNumberFormat="0" applyAlignment="0">
      <alignment horizontal="center"/>
    </xf>
    <xf numFmtId="0" fontId="7" fillId="0" borderId="15" applyNumberFormat="0" applyAlignment="0">
      <alignment horizontal="center"/>
    </xf>
    <xf numFmtId="0" fontId="7" fillId="0" borderId="15" applyNumberFormat="0" applyAlignment="0">
      <alignment horizontal="center"/>
    </xf>
    <xf numFmtId="0" fontId="7" fillId="0" borderId="15" applyNumberFormat="0" applyAlignment="0">
      <alignment horizontal="center"/>
    </xf>
    <xf numFmtId="0" fontId="7" fillId="0" borderId="15" applyNumberFormat="0" applyAlignment="0">
      <alignment horizontal="center"/>
    </xf>
    <xf numFmtId="0" fontId="7" fillId="0" borderId="15" applyNumberFormat="0" applyAlignment="0">
      <alignment horizontal="center"/>
    </xf>
    <xf numFmtId="0" fontId="82" fillId="0" borderId="0"/>
    <xf numFmtId="0" fontId="58" fillId="0" borderId="0">
      <alignment horizontal="left" indent="4"/>
    </xf>
    <xf numFmtId="0" fontId="7" fillId="28" borderId="46" applyNumberFormat="0" applyFont="0" applyAlignment="0" applyProtection="0"/>
    <xf numFmtId="0" fontId="7" fillId="28" borderId="46" applyNumberFormat="0" applyFont="0" applyAlignment="0" applyProtection="0"/>
    <xf numFmtId="0" fontId="7" fillId="28" borderId="46" applyNumberFormat="0" applyFont="0" applyAlignment="0" applyProtection="0"/>
    <xf numFmtId="0" fontId="49" fillId="0" borderId="16"/>
    <xf numFmtId="2" fontId="83" fillId="0" borderId="15">
      <alignment wrapText="1"/>
    </xf>
    <xf numFmtId="2" fontId="83" fillId="0" borderId="15">
      <alignment wrapText="1"/>
    </xf>
    <xf numFmtId="2" fontId="83" fillId="0" borderId="15">
      <alignment wrapText="1"/>
    </xf>
    <xf numFmtId="0" fontId="17" fillId="29" borderId="15">
      <alignment horizontal="center"/>
    </xf>
    <xf numFmtId="0" fontId="17" fillId="29" borderId="15">
      <alignment horizontal="center"/>
    </xf>
    <xf numFmtId="0" fontId="17" fillId="29" borderId="15">
      <alignment horizontal="center"/>
    </xf>
    <xf numFmtId="0" fontId="11" fillId="30" borderId="0"/>
    <xf numFmtId="0" fontId="11" fillId="30" borderId="0"/>
    <xf numFmtId="0" fontId="11" fillId="30" borderId="0"/>
    <xf numFmtId="0" fontId="84" fillId="31" borderId="47"/>
    <xf numFmtId="0" fontId="85" fillId="0" borderId="48">
      <alignment horizontal="center"/>
    </xf>
    <xf numFmtId="0" fontId="49" fillId="5" borderId="0">
      <alignment wrapText="1"/>
    </xf>
    <xf numFmtId="0" fontId="49" fillId="0" borderId="0">
      <alignment wrapText="1"/>
    </xf>
    <xf numFmtId="0" fontId="49" fillId="0" borderId="15">
      <alignment wrapText="1"/>
    </xf>
    <xf numFmtId="0" fontId="49" fillId="0" borderId="15">
      <alignment wrapText="1"/>
    </xf>
    <xf numFmtId="0" fontId="49" fillId="0" borderId="15">
      <alignment wrapText="1"/>
    </xf>
    <xf numFmtId="0" fontId="49" fillId="0" borderId="26">
      <alignment horizontal="left" vertical="top" wrapText="1"/>
    </xf>
    <xf numFmtId="0" fontId="17" fillId="32" borderId="3">
      <alignment wrapText="1"/>
    </xf>
    <xf numFmtId="0" fontId="49" fillId="0" borderId="0">
      <alignment horizontal="left" wrapText="1"/>
    </xf>
    <xf numFmtId="0" fontId="86" fillId="0" borderId="44">
      <alignment horizontal="left" indent="2"/>
    </xf>
    <xf numFmtId="170" fontId="7" fillId="0" borderId="0">
      <alignment horizontal="left"/>
    </xf>
    <xf numFmtId="0" fontId="17" fillId="0" borderId="49">
      <alignment horizontal="right" wrapText="1"/>
    </xf>
    <xf numFmtId="49" fontId="49" fillId="0" borderId="0">
      <alignment vertical="top" wrapText="1"/>
    </xf>
    <xf numFmtId="170" fontId="7" fillId="33" borderId="15" applyBorder="0" applyProtection="0">
      <alignment vertical="top"/>
    </xf>
    <xf numFmtId="170" fontId="7" fillId="33" borderId="15" applyBorder="0" applyProtection="0">
      <alignment vertical="top"/>
    </xf>
    <xf numFmtId="170" fontId="7" fillId="33" borderId="15" applyBorder="0" applyProtection="0">
      <alignment vertical="top"/>
    </xf>
    <xf numFmtId="0" fontId="7" fillId="0" borderId="26">
      <alignment vertical="top" wrapText="1"/>
    </xf>
    <xf numFmtId="0" fontId="7" fillId="0" borderId="0">
      <alignment horizontal="right" vertical="top"/>
    </xf>
    <xf numFmtId="170" fontId="17" fillId="34" borderId="15">
      <alignment horizontal="left" vertical="top"/>
    </xf>
    <xf numFmtId="170" fontId="17" fillId="34" borderId="15">
      <alignment horizontal="left" vertical="top"/>
    </xf>
    <xf numFmtId="170" fontId="17" fillId="34" borderId="15">
      <alignment horizontal="left" vertical="top"/>
    </xf>
    <xf numFmtId="0" fontId="17" fillId="35" borderId="16">
      <alignment vertical="top" wrapText="1"/>
    </xf>
    <xf numFmtId="0" fontId="17" fillId="35" borderId="16">
      <alignment vertical="top" wrapText="1"/>
    </xf>
    <xf numFmtId="0" fontId="17" fillId="35" borderId="16">
      <alignment vertical="top" wrapText="1"/>
    </xf>
    <xf numFmtId="0" fontId="17" fillId="0" borderId="16">
      <alignment vertical="top" wrapText="1"/>
    </xf>
    <xf numFmtId="0" fontId="87" fillId="12" borderId="39" applyNumberFormat="0" applyAlignment="0" applyProtection="0"/>
    <xf numFmtId="0" fontId="87" fillId="12" borderId="39" applyNumberFormat="0" applyAlignment="0" applyProtection="0"/>
    <xf numFmtId="44" fontId="7" fillId="0" borderId="0" applyFont="0" applyFill="0" applyBorder="0" applyAlignment="0" applyProtection="0"/>
    <xf numFmtId="167" fontId="7" fillId="0" borderId="0" applyFont="0" applyFill="0" applyBorder="0" applyAlignment="0" applyProtection="0"/>
    <xf numFmtId="171"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71" fontId="7" fillId="0" borderId="0" applyFont="0" applyFill="0" applyBorder="0" applyAlignment="0" applyProtection="0"/>
    <xf numFmtId="0" fontId="7" fillId="0" borderId="0" applyFont="0" applyFill="0" applyBorder="0" applyAlignment="0" applyProtection="0"/>
    <xf numFmtId="0" fontId="88" fillId="36" borderId="15">
      <alignment horizontal="right" wrapText="1"/>
    </xf>
    <xf numFmtId="0" fontId="88" fillId="36" borderId="15">
      <alignment horizontal="right" wrapText="1"/>
    </xf>
    <xf numFmtId="0" fontId="88" fillId="36" borderId="15">
      <alignment horizontal="right" wrapText="1"/>
    </xf>
    <xf numFmtId="0" fontId="73" fillId="37" borderId="15">
      <alignment horizontal="center"/>
    </xf>
    <xf numFmtId="0" fontId="73" fillId="37" borderId="15">
      <alignment horizontal="center"/>
    </xf>
    <xf numFmtId="0" fontId="73" fillId="37" borderId="15">
      <alignment horizontal="center"/>
    </xf>
    <xf numFmtId="0" fontId="17" fillId="0" borderId="16">
      <alignment vertical="top" wrapText="1"/>
    </xf>
    <xf numFmtId="0" fontId="89" fillId="0" borderId="15">
      <alignment wrapText="1"/>
    </xf>
    <xf numFmtId="0" fontId="89" fillId="0" borderId="15">
      <alignment wrapText="1"/>
    </xf>
    <xf numFmtId="0" fontId="89" fillId="0" borderId="15">
      <alignment wrapText="1"/>
    </xf>
    <xf numFmtId="0" fontId="17" fillId="0" borderId="26">
      <alignment horizontal="left" indent="1"/>
    </xf>
    <xf numFmtId="2" fontId="39" fillId="38" borderId="3"/>
    <xf numFmtId="2" fontId="39" fillId="38" borderId="3"/>
    <xf numFmtId="2" fontId="39" fillId="38" borderId="3"/>
    <xf numFmtId="2" fontId="90" fillId="0" borderId="44">
      <alignment vertical="top" wrapText="1"/>
    </xf>
    <xf numFmtId="0" fontId="7" fillId="5" borderId="50" applyNumberFormat="0" applyFont="0" applyAlignment="0" applyProtection="0"/>
    <xf numFmtId="0" fontId="7" fillId="5" borderId="50" applyNumberFormat="0" applyFont="0" applyAlignment="0" applyProtection="0"/>
    <xf numFmtId="0" fontId="7" fillId="5" borderId="50" applyNumberFormat="0" applyFont="0" applyAlignment="0" applyProtection="0"/>
    <xf numFmtId="49" fontId="7" fillId="0" borderId="0">
      <alignment horizontal="left" wrapText="1"/>
    </xf>
    <xf numFmtId="49" fontId="23" fillId="2" borderId="0">
      <alignment horizontal="left" vertical="top"/>
    </xf>
    <xf numFmtId="0" fontId="91" fillId="8" borderId="0" applyNumberFormat="0" applyBorder="0" applyAlignment="0" applyProtection="0"/>
    <xf numFmtId="0" fontId="91" fillId="8" borderId="0" applyNumberFormat="0" applyBorder="0" applyAlignment="0" applyProtection="0"/>
    <xf numFmtId="49" fontId="29" fillId="2" borderId="0">
      <alignment horizontal="left" vertical="top"/>
    </xf>
    <xf numFmtId="170" fontId="92" fillId="0" borderId="51">
      <alignment horizontal="right" vertical="top"/>
    </xf>
    <xf numFmtId="170" fontId="93" fillId="39" borderId="15" applyBorder="0" applyProtection="0">
      <alignment horizontal="left" vertical="top"/>
    </xf>
    <xf numFmtId="170" fontId="93" fillId="39" borderId="15" applyBorder="0" applyProtection="0">
      <alignment horizontal="left" vertical="top"/>
    </xf>
    <xf numFmtId="170" fontId="93" fillId="39" borderId="15" applyBorder="0" applyProtection="0">
      <alignment horizontal="left" vertical="top"/>
    </xf>
    <xf numFmtId="170" fontId="17" fillId="0" borderId="16">
      <alignment horizontal="left" vertical="top"/>
    </xf>
    <xf numFmtId="2" fontId="94" fillId="0" borderId="44">
      <alignment wrapText="1"/>
    </xf>
    <xf numFmtId="0" fontId="95" fillId="0" borderId="0"/>
    <xf numFmtId="170" fontId="78" fillId="40" borderId="15">
      <alignment vertical="top" wrapText="1"/>
    </xf>
    <xf numFmtId="170" fontId="78" fillId="40" borderId="15">
      <alignment vertical="top" wrapText="1"/>
    </xf>
    <xf numFmtId="170" fontId="78" fillId="40" borderId="15">
      <alignment vertical="top" wrapText="1"/>
    </xf>
    <xf numFmtId="170" fontId="78" fillId="40" borderId="15">
      <alignment vertical="top" wrapText="1"/>
    </xf>
    <xf numFmtId="170" fontId="78" fillId="40" borderId="15">
      <alignment vertical="top" wrapText="1"/>
    </xf>
    <xf numFmtId="170" fontId="78" fillId="40" borderId="15">
      <alignment vertical="top" wrapText="1"/>
    </xf>
    <xf numFmtId="0" fontId="96" fillId="41" borderId="52"/>
    <xf numFmtId="170" fontId="97" fillId="0" borderId="15">
      <alignment vertical="top" wrapText="1"/>
    </xf>
    <xf numFmtId="170" fontId="97" fillId="0" borderId="15">
      <alignment vertical="top" wrapText="1"/>
    </xf>
    <xf numFmtId="170" fontId="97" fillId="0" borderId="15">
      <alignment vertical="top" wrapText="1"/>
    </xf>
    <xf numFmtId="0" fontId="83" fillId="0" borderId="15">
      <alignment vertical="top" wrapText="1"/>
    </xf>
    <xf numFmtId="0" fontId="95" fillId="0" borderId="44">
      <alignment horizontal="left" wrapText="1" indent="1"/>
    </xf>
    <xf numFmtId="170" fontId="98" fillId="42" borderId="15">
      <alignment vertical="top" wrapText="1"/>
    </xf>
    <xf numFmtId="170" fontId="98" fillId="42" borderId="15">
      <alignment vertical="top" wrapText="1"/>
    </xf>
    <xf numFmtId="170" fontId="98" fillId="42" borderId="15">
      <alignment vertical="top" wrapText="1"/>
    </xf>
    <xf numFmtId="170" fontId="98" fillId="42" borderId="15">
      <alignment vertical="top" wrapText="1"/>
    </xf>
    <xf numFmtId="170" fontId="98" fillId="42" borderId="15">
      <alignment vertical="top" wrapText="1"/>
    </xf>
    <xf numFmtId="170" fontId="17" fillId="0" borderId="15">
      <alignment vertical="top" wrapText="1"/>
    </xf>
    <xf numFmtId="170" fontId="17" fillId="0" borderId="15">
      <alignment vertical="top" wrapText="1"/>
    </xf>
    <xf numFmtId="170" fontId="17" fillId="0" borderId="15">
      <alignment vertical="top" wrapText="1"/>
    </xf>
    <xf numFmtId="0" fontId="11" fillId="43" borderId="0" applyNumberFormat="0" applyBorder="0" applyProtection="0">
      <alignment horizontal="center" vertical="center"/>
    </xf>
    <xf numFmtId="0" fontId="11" fillId="43" borderId="0" applyNumberFormat="0" applyBorder="0" applyProtection="0">
      <alignment vertical="center"/>
    </xf>
    <xf numFmtId="170" fontId="99" fillId="0" borderId="15">
      <alignment horizontal="right" vertical="top"/>
    </xf>
    <xf numFmtId="170" fontId="99" fillId="0" borderId="15">
      <alignment horizontal="right" vertical="top"/>
    </xf>
    <xf numFmtId="170" fontId="99" fillId="0" borderId="15">
      <alignment horizontal="right" vertical="top"/>
    </xf>
    <xf numFmtId="170" fontId="89" fillId="0" borderId="0" applyBorder="0">
      <alignment vertical="top"/>
    </xf>
    <xf numFmtId="44" fontId="68" fillId="0" borderId="0" applyFont="0" applyFill="0" applyBorder="0" applyAlignment="0" applyProtection="0"/>
    <xf numFmtId="44" fontId="68"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2" fontId="7" fillId="0" borderId="0" applyNumberFormat="0" applyFont="0" applyFill="0" applyBorder="0" applyAlignment="0" applyProtection="0"/>
    <xf numFmtId="0" fontId="100" fillId="3" borderId="0" applyNumberFormat="0" applyBorder="0" applyAlignment="0" applyProtection="0"/>
    <xf numFmtId="0" fontId="100" fillId="3" borderId="0" applyNumberFormat="0" applyBorder="0" applyAlignment="0" applyProtection="0"/>
    <xf numFmtId="0" fontId="67" fillId="0" borderId="0"/>
    <xf numFmtId="0" fontId="67" fillId="0" borderId="0"/>
    <xf numFmtId="0" fontId="67" fillId="0" borderId="0"/>
    <xf numFmtId="0" fontId="36" fillId="0" borderId="0"/>
    <xf numFmtId="0" fontId="36" fillId="0" borderId="0"/>
    <xf numFmtId="0" fontId="36" fillId="0" borderId="0"/>
    <xf numFmtId="0" fontId="49" fillId="0" borderId="0"/>
    <xf numFmtId="0" fontId="49" fillId="0" borderId="0"/>
    <xf numFmtId="0" fontId="49" fillId="0" borderId="0"/>
    <xf numFmtId="49" fontId="101" fillId="44" borderId="0" applyBorder="0">
      <alignment horizontal="left" indent="1"/>
    </xf>
    <xf numFmtId="170" fontId="78" fillId="45" borderId="15">
      <alignment horizontal="center" vertical="top" wrapText="1"/>
    </xf>
    <xf numFmtId="170" fontId="78" fillId="45" borderId="15">
      <alignment horizontal="center" vertical="top" wrapText="1"/>
    </xf>
    <xf numFmtId="170" fontId="78" fillId="45" borderId="15">
      <alignment horizontal="center" vertical="top" wrapText="1"/>
    </xf>
    <xf numFmtId="0" fontId="7" fillId="0" borderId="0"/>
    <xf numFmtId="0" fontId="7" fillId="0" borderId="0"/>
    <xf numFmtId="0" fontId="23" fillId="0" borderId="0"/>
    <xf numFmtId="0" fontId="23" fillId="0" borderId="0"/>
    <xf numFmtId="0" fontId="7" fillId="0" borderId="0">
      <alignment vertical="top"/>
    </xf>
    <xf numFmtId="0" fontId="15" fillId="0" borderId="0">
      <alignment horizontal="left" vertical="center"/>
    </xf>
    <xf numFmtId="0" fontId="7" fillId="0" borderId="0"/>
    <xf numFmtId="0" fontId="34" fillId="0" borderId="15">
      <alignment vertical="center" wrapText="1"/>
    </xf>
    <xf numFmtId="0" fontId="34" fillId="0" borderId="15">
      <alignment vertical="center" wrapText="1"/>
    </xf>
    <xf numFmtId="0" fontId="7" fillId="0" borderId="0"/>
    <xf numFmtId="0" fontId="53" fillId="0" borderId="0"/>
    <xf numFmtId="0" fontId="34" fillId="0" borderId="15">
      <alignment vertical="center" wrapText="1"/>
    </xf>
    <xf numFmtId="0" fontId="34" fillId="0" borderId="15">
      <alignment vertical="center" wrapText="1"/>
    </xf>
    <xf numFmtId="0" fontId="34" fillId="0" borderId="15">
      <alignment vertical="center" wrapText="1"/>
    </xf>
    <xf numFmtId="0" fontId="34" fillId="0" borderId="15">
      <alignment vertical="center" wrapText="1"/>
    </xf>
    <xf numFmtId="0" fontId="34" fillId="0" borderId="15">
      <alignment vertical="center" wrapText="1"/>
    </xf>
    <xf numFmtId="0" fontId="34" fillId="0" borderId="15">
      <alignment vertical="center" wrapText="1"/>
    </xf>
    <xf numFmtId="0" fontId="34" fillId="0" borderId="15">
      <alignment vertical="center" wrapText="1"/>
    </xf>
    <xf numFmtId="0" fontId="34" fillId="0" borderId="15">
      <alignment vertical="center" wrapText="1"/>
    </xf>
    <xf numFmtId="0" fontId="53" fillId="0" borderId="0"/>
    <xf numFmtId="0" fontId="7" fillId="0" borderId="0"/>
    <xf numFmtId="49" fontId="7" fillId="0" borderId="53">
      <alignment horizontal="left" vertical="top"/>
    </xf>
    <xf numFmtId="49" fontId="7" fillId="0" borderId="53">
      <alignment horizontal="left" vertical="top"/>
    </xf>
    <xf numFmtId="49" fontId="7" fillId="0" borderId="44">
      <alignment horizontal="center" vertical="top"/>
    </xf>
    <xf numFmtId="49" fontId="67" fillId="0" borderId="44">
      <alignment horizontal="left" vertical="center" indent="2"/>
    </xf>
    <xf numFmtId="49" fontId="17" fillId="0" borderId="44">
      <alignment horizontal="left" vertical="center" indent="1"/>
    </xf>
    <xf numFmtId="49" fontId="17" fillId="0" borderId="44">
      <alignment horizontal="left" vertical="center" indent="1"/>
    </xf>
    <xf numFmtId="0" fontId="8" fillId="2" borderId="0">
      <alignment horizontal="left" vertical="top" wrapText="1"/>
    </xf>
    <xf numFmtId="170" fontId="7" fillId="46" borderId="15">
      <alignment horizontal="left" vertical="top" wrapText="1"/>
    </xf>
    <xf numFmtId="170" fontId="7" fillId="46" borderId="15">
      <alignment horizontal="left" vertical="top" wrapText="1"/>
    </xf>
    <xf numFmtId="170" fontId="7" fillId="46" borderId="15">
      <alignment horizontal="left" vertical="top" wrapText="1"/>
    </xf>
    <xf numFmtId="170" fontId="17" fillId="47" borderId="15">
      <alignment vertical="top"/>
    </xf>
    <xf numFmtId="170" fontId="17" fillId="47" borderId="15">
      <alignment vertical="top"/>
    </xf>
    <xf numFmtId="170" fontId="17" fillId="47" borderId="15">
      <alignment vertical="top"/>
    </xf>
    <xf numFmtId="170" fontId="17" fillId="0" borderId="15">
      <alignment vertical="top"/>
    </xf>
    <xf numFmtId="170" fontId="17" fillId="0" borderId="15">
      <alignment vertical="top"/>
    </xf>
    <xf numFmtId="170" fontId="17" fillId="0" borderId="15">
      <alignment vertical="top"/>
    </xf>
    <xf numFmtId="170" fontId="73" fillId="48" borderId="15">
      <alignment vertical="top" wrapText="1"/>
    </xf>
    <xf numFmtId="170" fontId="73" fillId="48" borderId="15">
      <alignment vertical="top" wrapText="1"/>
    </xf>
    <xf numFmtId="170" fontId="73" fillId="48" borderId="15">
      <alignment vertical="top" wrapText="1"/>
    </xf>
    <xf numFmtId="170" fontId="76" fillId="48" borderId="54">
      <alignment vertical="top" wrapText="1"/>
    </xf>
    <xf numFmtId="170" fontId="76" fillId="48" borderId="54">
      <alignment vertical="top" wrapText="1"/>
    </xf>
    <xf numFmtId="170" fontId="76" fillId="48" borderId="54">
      <alignment vertical="top" wrapText="1"/>
    </xf>
    <xf numFmtId="170" fontId="7" fillId="0" borderId="15">
      <alignment horizontal="left" vertical="top"/>
    </xf>
    <xf numFmtId="170" fontId="7" fillId="0" borderId="15">
      <alignment horizontal="left" vertical="top"/>
    </xf>
    <xf numFmtId="170" fontId="7" fillId="0" borderId="15">
      <alignment horizontal="left" vertical="top"/>
    </xf>
    <xf numFmtId="170" fontId="102" fillId="48" borderId="55">
      <alignment vertical="top" wrapText="1"/>
    </xf>
    <xf numFmtId="170" fontId="7" fillId="0" borderId="15">
      <alignment horizontal="left" vertical="top"/>
    </xf>
    <xf numFmtId="170" fontId="7" fillId="0" borderId="15">
      <alignment horizontal="left" vertical="top"/>
    </xf>
    <xf numFmtId="170" fontId="7" fillId="0" borderId="15">
      <alignment horizontal="left" vertical="top"/>
    </xf>
    <xf numFmtId="170" fontId="103" fillId="48" borderId="56">
      <alignment vertical="top" wrapText="1"/>
    </xf>
    <xf numFmtId="170" fontId="7" fillId="0" borderId="15">
      <alignment horizontal="left" vertical="top"/>
    </xf>
    <xf numFmtId="170" fontId="7" fillId="0" borderId="15">
      <alignment horizontal="left" vertical="top"/>
    </xf>
    <xf numFmtId="170" fontId="7" fillId="0" borderId="15">
      <alignment horizontal="left" vertical="top"/>
    </xf>
    <xf numFmtId="170" fontId="17" fillId="0" borderId="15">
      <alignment vertical="top" wrapText="1"/>
    </xf>
    <xf numFmtId="170" fontId="17" fillId="0" borderId="15">
      <alignment vertical="top" wrapText="1"/>
    </xf>
    <xf numFmtId="170" fontId="17" fillId="0" borderId="15">
      <alignment vertical="top" wrapText="1"/>
    </xf>
    <xf numFmtId="1" fontId="49" fillId="0" borderId="15">
      <alignment horizontal="left"/>
    </xf>
    <xf numFmtId="1" fontId="49" fillId="0" borderId="15">
      <alignment horizontal="left"/>
    </xf>
    <xf numFmtId="1" fontId="49" fillId="0" borderId="15">
      <alignment horizontal="left"/>
    </xf>
    <xf numFmtId="170" fontId="78" fillId="49" borderId="15">
      <alignment vertical="top" wrapText="1"/>
    </xf>
    <xf numFmtId="170" fontId="78" fillId="49" borderId="15">
      <alignment vertical="top" wrapText="1"/>
    </xf>
    <xf numFmtId="170" fontId="78" fillId="49" borderId="15">
      <alignment vertical="top" wrapText="1"/>
    </xf>
    <xf numFmtId="170" fontId="78" fillId="49" borderId="15">
      <alignment vertical="top" wrapText="1"/>
    </xf>
    <xf numFmtId="170" fontId="78" fillId="49" borderId="15">
      <alignment vertical="top" wrapText="1"/>
    </xf>
    <xf numFmtId="170" fontId="78" fillId="49" borderId="15">
      <alignment vertical="top" wrapText="1"/>
    </xf>
    <xf numFmtId="170" fontId="17" fillId="0" borderId="15">
      <alignment vertical="top" wrapText="1"/>
    </xf>
    <xf numFmtId="170" fontId="17" fillId="0" borderId="15">
      <alignment vertical="top" wrapText="1"/>
    </xf>
    <xf numFmtId="170" fontId="17" fillId="0" borderId="15">
      <alignment vertical="top" wrapText="1"/>
    </xf>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4" fontId="7" fillId="0" borderId="44">
      <alignment vertical="top"/>
    </xf>
    <xf numFmtId="4" fontId="7" fillId="0" borderId="44">
      <alignment vertical="top"/>
    </xf>
    <xf numFmtId="4" fontId="7" fillId="0" borderId="44">
      <alignment vertical="top"/>
    </xf>
    <xf numFmtId="0" fontId="34" fillId="0" borderId="15">
      <alignment horizontal="left" vertical="center" wrapText="1" indent="1"/>
    </xf>
    <xf numFmtId="0" fontId="34" fillId="0" borderId="15">
      <alignment horizontal="left" vertical="center" wrapText="1" indent="1"/>
    </xf>
    <xf numFmtId="0" fontId="34" fillId="0" borderId="15">
      <alignment horizontal="left" vertical="center" wrapText="1" indent="1"/>
    </xf>
    <xf numFmtId="4" fontId="7" fillId="0" borderId="44">
      <alignment vertical="top"/>
    </xf>
    <xf numFmtId="4" fontId="7" fillId="0" borderId="44">
      <alignment vertical="top"/>
    </xf>
    <xf numFmtId="4" fontId="7" fillId="0" borderId="44">
      <alignment vertical="top"/>
    </xf>
    <xf numFmtId="0" fontId="89" fillId="0" borderId="57"/>
    <xf numFmtId="0" fontId="104" fillId="0" borderId="0">
      <alignment wrapText="1"/>
    </xf>
    <xf numFmtId="0" fontId="7" fillId="0" borderId="0"/>
    <xf numFmtId="0" fontId="67" fillId="0" borderId="0"/>
    <xf numFmtId="4" fontId="7" fillId="0" borderId="0"/>
    <xf numFmtId="4" fontId="7" fillId="0" borderId="0" applyBorder="0"/>
    <xf numFmtId="170" fontId="7" fillId="0" borderId="15">
      <alignment horizontal="center" vertical="top"/>
    </xf>
    <xf numFmtId="170" fontId="7" fillId="0" borderId="15">
      <alignment horizontal="center" vertical="top"/>
    </xf>
    <xf numFmtId="170" fontId="7" fillId="0" borderId="15">
      <alignment horizontal="center" vertical="top"/>
    </xf>
    <xf numFmtId="0" fontId="105" fillId="0" borderId="58">
      <alignment horizontal="center"/>
    </xf>
    <xf numFmtId="170" fontId="7" fillId="0" borderId="15">
      <alignment vertical="top" wrapText="1"/>
    </xf>
    <xf numFmtId="0" fontId="67" fillId="0" borderId="29"/>
    <xf numFmtId="0" fontId="67" fillId="0" borderId="27"/>
    <xf numFmtId="0" fontId="67" fillId="0" borderId="0"/>
    <xf numFmtId="4" fontId="67" fillId="0" borderId="31"/>
    <xf numFmtId="4" fontId="67" fillId="0" borderId="27"/>
    <xf numFmtId="4" fontId="67" fillId="0" borderId="15"/>
    <xf numFmtId="4" fontId="67" fillId="0" borderId="15"/>
    <xf numFmtId="4" fontId="67" fillId="0" borderId="15"/>
    <xf numFmtId="0" fontId="36" fillId="0" borderId="59"/>
    <xf numFmtId="0" fontId="36" fillId="0" borderId="60"/>
    <xf numFmtId="0" fontId="36" fillId="0" borderId="28"/>
    <xf numFmtId="0" fontId="36" fillId="0" borderId="28"/>
    <xf numFmtId="0" fontId="36" fillId="0" borderId="28"/>
    <xf numFmtId="0" fontId="36" fillId="0" borderId="28"/>
    <xf numFmtId="0" fontId="36" fillId="0" borderId="28"/>
    <xf numFmtId="2" fontId="7" fillId="6" borderId="15">
      <alignment vertical="top"/>
    </xf>
    <xf numFmtId="2" fontId="7" fillId="6" borderId="15">
      <alignment vertical="top"/>
    </xf>
    <xf numFmtId="2" fontId="7" fillId="6" borderId="15">
      <alignment vertical="top"/>
    </xf>
    <xf numFmtId="2" fontId="7" fillId="6" borderId="15">
      <alignment vertical="top"/>
    </xf>
    <xf numFmtId="2" fontId="7" fillId="6" borderId="15">
      <alignment vertical="top"/>
    </xf>
    <xf numFmtId="2" fontId="7" fillId="6" borderId="15">
      <alignment vertical="top"/>
    </xf>
    <xf numFmtId="0" fontId="106" fillId="9" borderId="0" applyNumberFormat="0" applyBorder="0" applyAlignment="0" applyProtection="0"/>
    <xf numFmtId="0" fontId="106" fillId="9" borderId="0" applyNumberFormat="0" applyBorder="0" applyAlignment="0" applyProtection="0"/>
    <xf numFmtId="0" fontId="107" fillId="26" borderId="61" applyNumberFormat="0" applyAlignment="0" applyProtection="0"/>
    <xf numFmtId="0" fontId="107" fillId="26" borderId="61" applyNumberFormat="0" applyAlignment="0" applyProtection="0"/>
    <xf numFmtId="173" fontId="17" fillId="0" borderId="3">
      <alignment horizontal="center" vertical="center" wrapText="1"/>
    </xf>
    <xf numFmtId="0" fontId="67" fillId="31" borderId="0">
      <alignment horizontal="left" vertical="center" indent="1"/>
    </xf>
    <xf numFmtId="0" fontId="108" fillId="36" borderId="0">
      <alignment horizontal="left" vertical="center" indent="1"/>
    </xf>
    <xf numFmtId="0" fontId="17" fillId="50" borderId="0">
      <alignment horizontal="left" vertical="center" indent="1"/>
    </xf>
    <xf numFmtId="0" fontId="67" fillId="51" borderId="0">
      <alignment horizontal="left" vertical="center" indent="1"/>
    </xf>
    <xf numFmtId="0" fontId="2" fillId="2" borderId="0">
      <alignment horizontal="left" vertical="top" wrapText="1"/>
    </xf>
    <xf numFmtId="170" fontId="76" fillId="52" borderId="15">
      <alignment vertical="top" wrapText="1"/>
    </xf>
    <xf numFmtId="170" fontId="76" fillId="52" borderId="15">
      <alignment vertical="top" wrapText="1"/>
    </xf>
    <xf numFmtId="170" fontId="76" fillId="52" borderId="15">
      <alignment vertical="top" wrapText="1"/>
    </xf>
    <xf numFmtId="170" fontId="76" fillId="52" borderId="15">
      <alignment vertical="top" wrapText="1"/>
    </xf>
    <xf numFmtId="170" fontId="76" fillId="52" borderId="15">
      <alignment vertical="top" wrapText="1"/>
    </xf>
    <xf numFmtId="170" fontId="76" fillId="52" borderId="15">
      <alignment vertical="top" wrapText="1"/>
    </xf>
    <xf numFmtId="170" fontId="17" fillId="0" borderId="15">
      <alignment vertical="top" wrapText="1"/>
    </xf>
    <xf numFmtId="170" fontId="17" fillId="0" borderId="15">
      <alignment vertical="top" wrapText="1"/>
    </xf>
    <xf numFmtId="170" fontId="17" fillId="0" borderId="15">
      <alignment vertical="top" wrapText="1"/>
    </xf>
    <xf numFmtId="0" fontId="73" fillId="37" borderId="15">
      <alignment wrapText="1"/>
    </xf>
    <xf numFmtId="0" fontId="73" fillId="37" borderId="15">
      <alignment wrapText="1"/>
    </xf>
    <xf numFmtId="0" fontId="73" fillId="37" borderId="15">
      <alignment wrapText="1"/>
    </xf>
    <xf numFmtId="0" fontId="11" fillId="53" borderId="62"/>
    <xf numFmtId="0" fontId="11" fillId="53" borderId="62"/>
    <xf numFmtId="0" fontId="11" fillId="53" borderId="62"/>
    <xf numFmtId="0" fontId="81" fillId="0" borderId="15">
      <alignment wrapText="1"/>
    </xf>
    <xf numFmtId="0" fontId="81" fillId="0" borderId="15">
      <alignment wrapText="1"/>
    </xf>
    <xf numFmtId="0" fontId="81" fillId="0" borderId="15">
      <alignment wrapText="1"/>
    </xf>
    <xf numFmtId="0" fontId="109" fillId="0" borderId="0" applyNumberFormat="0" applyFill="0" applyBorder="0" applyAlignment="0" applyProtection="0"/>
    <xf numFmtId="0" fontId="109" fillId="0" borderId="0" applyNumberFormat="0" applyFill="0" applyBorder="0" applyAlignment="0" applyProtection="0"/>
    <xf numFmtId="2" fontId="17" fillId="46" borderId="26">
      <alignment vertical="top" wrapText="1"/>
    </xf>
    <xf numFmtId="2" fontId="17" fillId="0" borderId="26">
      <alignment vertical="top" wrapText="1"/>
    </xf>
    <xf numFmtId="0" fontId="14" fillId="0" borderId="0"/>
    <xf numFmtId="0" fontId="110" fillId="0" borderId="0" applyNumberFormat="0" applyFill="0" applyBorder="0" applyAlignment="0" applyProtection="0"/>
    <xf numFmtId="0" fontId="110" fillId="0" borderId="0" applyNumberFormat="0" applyFill="0" applyBorder="0" applyAlignment="0" applyProtection="0"/>
    <xf numFmtId="0" fontId="111" fillId="0" borderId="63" applyNumberFormat="0" applyFill="0" applyAlignment="0" applyProtection="0"/>
    <xf numFmtId="0" fontId="111" fillId="0" borderId="63" applyNumberFormat="0" applyFill="0" applyAlignment="0" applyProtection="0"/>
    <xf numFmtId="0" fontId="112" fillId="0" borderId="64" applyNumberFormat="0" applyFill="0" applyAlignment="0" applyProtection="0"/>
    <xf numFmtId="0" fontId="112" fillId="0" borderId="64" applyNumberFormat="0" applyFill="0" applyAlignment="0" applyProtection="0"/>
    <xf numFmtId="0" fontId="113" fillId="0" borderId="65" applyNumberFormat="0" applyFill="0" applyAlignment="0" applyProtection="0"/>
    <xf numFmtId="0" fontId="113" fillId="0" borderId="65" applyNumberFormat="0" applyFill="0" applyAlignment="0" applyProtection="0"/>
    <xf numFmtId="0" fontId="113" fillId="0" borderId="0" applyNumberFormat="0" applyFill="0" applyBorder="0" applyAlignment="0" applyProtection="0"/>
    <xf numFmtId="0" fontId="113" fillId="0" borderId="0" applyNumberFormat="0" applyFill="0" applyBorder="0" applyAlignment="0" applyProtection="0"/>
    <xf numFmtId="49" fontId="108" fillId="0" borderId="15">
      <alignment horizontal="left" vertical="top"/>
    </xf>
    <xf numFmtId="49" fontId="108" fillId="0" borderId="15">
      <alignment horizontal="left" vertical="top"/>
    </xf>
    <xf numFmtId="49" fontId="108" fillId="0" borderId="15">
      <alignment horizontal="left" vertical="top"/>
    </xf>
    <xf numFmtId="49" fontId="7" fillId="0" borderId="15">
      <alignment horizontal="left" vertical="top"/>
    </xf>
    <xf numFmtId="49" fontId="7" fillId="0" borderId="15">
      <alignment horizontal="left" vertical="top"/>
    </xf>
    <xf numFmtId="49" fontId="7" fillId="0" borderId="15">
      <alignment horizontal="left" vertical="top"/>
    </xf>
    <xf numFmtId="170" fontId="67" fillId="0" borderId="15">
      <alignment horizontal="left" vertical="top"/>
    </xf>
    <xf numFmtId="170" fontId="67" fillId="0" borderId="15">
      <alignment horizontal="left" vertical="top"/>
    </xf>
    <xf numFmtId="170" fontId="67" fillId="0" borderId="15">
      <alignment horizontal="left" vertical="top"/>
    </xf>
    <xf numFmtId="170" fontId="36" fillId="0" borderId="15">
      <alignment horizontal="left" vertical="top"/>
    </xf>
    <xf numFmtId="170" fontId="36" fillId="0" borderId="15">
      <alignment horizontal="left" vertical="top"/>
    </xf>
    <xf numFmtId="170" fontId="36" fillId="0" borderId="15">
      <alignment horizontal="left" vertical="top"/>
    </xf>
    <xf numFmtId="170" fontId="108" fillId="0" borderId="15">
      <alignment horizontal="left" vertical="top"/>
    </xf>
    <xf numFmtId="170" fontId="108" fillId="0" borderId="15">
      <alignment horizontal="left" vertical="top"/>
    </xf>
    <xf numFmtId="170" fontId="108" fillId="0" borderId="15">
      <alignment horizontal="left" vertical="top"/>
    </xf>
    <xf numFmtId="170" fontId="44" fillId="0" borderId="15">
      <alignment horizontal="left" vertical="top"/>
    </xf>
    <xf numFmtId="170" fontId="44" fillId="0" borderId="15">
      <alignment horizontal="left" vertical="top"/>
    </xf>
    <xf numFmtId="170" fontId="44" fillId="0" borderId="15">
      <alignment horizontal="left" vertical="top"/>
    </xf>
    <xf numFmtId="170" fontId="7" fillId="0" borderId="15">
      <alignment horizontal="left" vertical="top"/>
    </xf>
    <xf numFmtId="170" fontId="7" fillId="0" borderId="15">
      <alignment horizontal="left" vertical="top"/>
    </xf>
    <xf numFmtId="170" fontId="7" fillId="0" borderId="15">
      <alignment horizontal="left" vertical="top"/>
    </xf>
    <xf numFmtId="0" fontId="7" fillId="36" borderId="31">
      <alignment horizontal="right" wrapText="1"/>
    </xf>
    <xf numFmtId="174" fontId="17" fillId="0" borderId="3">
      <alignment horizontal="center" vertical="center" wrapText="1"/>
    </xf>
    <xf numFmtId="0" fontId="114" fillId="0" borderId="66" applyNumberFormat="0" applyFill="0" applyAlignment="0" applyProtection="0"/>
    <xf numFmtId="0" fontId="114" fillId="0" borderId="66" applyNumberFormat="0" applyFill="0" applyAlignment="0" applyProtection="0"/>
    <xf numFmtId="0" fontId="67" fillId="0" borderId="67">
      <alignment wrapText="1"/>
    </xf>
    <xf numFmtId="2" fontId="67" fillId="0" borderId="13">
      <alignment wrapText="1"/>
    </xf>
    <xf numFmtId="4" fontId="67" fillId="0" borderId="45">
      <alignment horizontal="right" vertical="center" wrapText="1"/>
    </xf>
    <xf numFmtId="4" fontId="17" fillId="0" borderId="43">
      <alignment horizontal="right" vertical="center" wrapText="1"/>
    </xf>
    <xf numFmtId="0" fontId="17" fillId="0" borderId="68">
      <alignment horizontal="right" wrapText="1"/>
    </xf>
    <xf numFmtId="175" fontId="108" fillId="0" borderId="0" applyFill="0" applyBorder="0" applyAlignment="0"/>
    <xf numFmtId="4" fontId="67" fillId="54" borderId="44">
      <alignment horizontal="right" wrapText="1"/>
    </xf>
    <xf numFmtId="0" fontId="7" fillId="0" borderId="44" applyNumberFormat="0">
      <alignment horizontal="center" vertical="top"/>
    </xf>
    <xf numFmtId="4" fontId="7" fillId="6" borderId="44" applyNumberFormat="0" applyFont="0" applyAlignment="0"/>
    <xf numFmtId="4" fontId="7" fillId="6" borderId="44" applyNumberFormat="0" applyFont="0" applyAlignment="0"/>
    <xf numFmtId="4" fontId="7" fillId="6" borderId="44" applyNumberFormat="0" applyFont="0" applyAlignment="0"/>
    <xf numFmtId="0" fontId="115" fillId="55" borderId="69" applyNumberFormat="0" applyAlignment="0" applyProtection="0"/>
    <xf numFmtId="0" fontId="115" fillId="55" borderId="69" applyNumberFormat="0" applyAlignment="0" applyProtection="0"/>
    <xf numFmtId="0" fontId="39" fillId="0" borderId="44"/>
    <xf numFmtId="0" fontId="39" fillId="0" borderId="44"/>
    <xf numFmtId="0" fontId="39" fillId="0" borderId="44"/>
    <xf numFmtId="0" fontId="7" fillId="0" borderId="0"/>
    <xf numFmtId="0" fontId="7" fillId="0" borderId="0"/>
    <xf numFmtId="0" fontId="7" fillId="0" borderId="0"/>
    <xf numFmtId="43" fontId="53" fillId="0" borderId="0" applyFont="0" applyFill="0" applyBorder="0" applyAlignment="0" applyProtection="0"/>
  </cellStyleXfs>
  <cellXfs count="494">
    <xf numFmtId="0" fontId="0" fillId="0" borderId="0" xfId="0"/>
    <xf numFmtId="0" fontId="16" fillId="0" borderId="0" xfId="79" applyFont="1" applyAlignment="1">
      <alignment horizontal="center" vertical="top" wrapText="1"/>
    </xf>
    <xf numFmtId="0" fontId="7" fillId="0" borderId="0" xfId="79">
      <alignment vertical="top"/>
    </xf>
    <xf numFmtId="0" fontId="15" fillId="0" borderId="0" xfId="80">
      <alignment horizontal="left" vertical="center"/>
    </xf>
    <xf numFmtId="0" fontId="7" fillId="0" borderId="0" xfId="79" applyAlignment="1">
      <alignment horizontal="centerContinuous" vertical="top"/>
    </xf>
    <xf numFmtId="0" fontId="36" fillId="0" borderId="0" xfId="79" applyFont="1" applyAlignment="1">
      <alignment horizontal="centerContinuous" vertical="top"/>
    </xf>
    <xf numFmtId="0" fontId="11" fillId="0" borderId="0" xfId="79" applyFont="1" applyAlignment="1">
      <alignment horizontal="centerContinuous" vertical="top"/>
    </xf>
    <xf numFmtId="0" fontId="34" fillId="0" borderId="0" xfId="79" applyFont="1" applyAlignment="1">
      <alignment horizontal="centerContinuous" vertical="top"/>
    </xf>
    <xf numFmtId="0" fontId="7" fillId="0" borderId="0" xfId="79" applyFont="1" applyAlignment="1">
      <alignment horizontal="center" vertical="top"/>
    </xf>
    <xf numFmtId="0" fontId="7" fillId="0" borderId="4" xfId="79" applyFont="1" applyBorder="1" applyAlignment="1">
      <alignment horizontal="centerContinuous" vertical="top"/>
    </xf>
    <xf numFmtId="0" fontId="7" fillId="0" borderId="5" xfId="79" applyBorder="1" applyAlignment="1">
      <alignment horizontal="centerContinuous" vertical="top"/>
    </xf>
    <xf numFmtId="0" fontId="7" fillId="0" borderId="6" xfId="79" applyBorder="1" applyAlignment="1">
      <alignment horizontal="centerContinuous" vertical="top"/>
    </xf>
    <xf numFmtId="0" fontId="7" fillId="0" borderId="2" xfId="79" applyFont="1" applyBorder="1" applyAlignment="1">
      <alignment horizontal="centerContinuous" vertical="top"/>
    </xf>
    <xf numFmtId="0" fontId="7" fillId="0" borderId="0" xfId="79" applyBorder="1" applyAlignment="1">
      <alignment horizontal="centerContinuous" vertical="top"/>
    </xf>
    <xf numFmtId="0" fontId="7" fillId="0" borderId="7" xfId="79" applyBorder="1" applyAlignment="1">
      <alignment horizontal="centerContinuous" vertical="top"/>
    </xf>
    <xf numFmtId="0" fontId="7" fillId="0" borderId="0" xfId="79" applyFont="1" applyAlignment="1">
      <alignment horizontal="centerContinuous" vertical="top"/>
    </xf>
    <xf numFmtId="0" fontId="7" fillId="0" borderId="0" xfId="79" applyFont="1" applyBorder="1" applyAlignment="1">
      <alignment horizontal="centerContinuous" vertical="top"/>
    </xf>
    <xf numFmtId="17" fontId="38" fillId="0" borderId="0" xfId="79" applyNumberFormat="1" applyFont="1" applyAlignment="1">
      <alignment horizontal="center" vertical="top"/>
    </xf>
    <xf numFmtId="17" fontId="38" fillId="0" borderId="0" xfId="79" quotePrefix="1" applyNumberFormat="1" applyFont="1" applyAlignment="1">
      <alignment horizontal="right" vertical="top"/>
    </xf>
    <xf numFmtId="0" fontId="40" fillId="0" borderId="0" xfId="79" applyFont="1" applyAlignment="1">
      <alignment horizontal="centerContinuous" vertical="top"/>
    </xf>
    <xf numFmtId="0" fontId="19" fillId="0" borderId="0" xfId="79" applyFont="1" applyAlignment="1">
      <alignment horizontal="centerContinuous" vertical="top" wrapText="1"/>
    </xf>
    <xf numFmtId="0" fontId="41" fillId="0" borderId="0" xfId="80" applyFont="1">
      <alignment horizontal="left" vertical="center"/>
    </xf>
    <xf numFmtId="0" fontId="41" fillId="0" borderId="0" xfId="12" applyFont="1" applyFill="1" applyProtection="1"/>
    <xf numFmtId="0" fontId="9" fillId="0" borderId="0" xfId="0" applyFont="1" applyBorder="1" applyAlignment="1"/>
    <xf numFmtId="0" fontId="42" fillId="0" borderId="5" xfId="12" applyFont="1" applyFill="1" applyBorder="1" applyAlignment="1" applyProtection="1"/>
    <xf numFmtId="0" fontId="10" fillId="0" borderId="0" xfId="0" applyFont="1" applyBorder="1" applyAlignment="1"/>
    <xf numFmtId="0" fontId="15" fillId="0" borderId="0" xfId="83" applyFont="1" applyProtection="1"/>
    <xf numFmtId="0" fontId="15" fillId="4" borderId="7" xfId="83" applyNumberFormat="1" applyFont="1" applyFill="1" applyBorder="1" applyAlignment="1" applyProtection="1">
      <alignment horizontal="left" vertical="top" wrapText="1"/>
    </xf>
    <xf numFmtId="0" fontId="15" fillId="4" borderId="10" xfId="83" applyNumberFormat="1" applyFont="1" applyFill="1" applyBorder="1" applyAlignment="1" applyProtection="1">
      <alignment horizontal="left" vertical="top" wrapText="1"/>
    </xf>
    <xf numFmtId="0" fontId="45" fillId="0" borderId="0" xfId="83" applyFont="1" applyProtection="1"/>
    <xf numFmtId="0" fontId="9" fillId="0" borderId="0" xfId="0" applyFont="1" applyBorder="1"/>
    <xf numFmtId="0" fontId="10" fillId="0" borderId="0" xfId="0" applyFont="1" applyBorder="1"/>
    <xf numFmtId="0" fontId="41" fillId="0" borderId="0" xfId="12" applyFont="1" applyFill="1" applyBorder="1" applyProtection="1">
      <protection locked="0"/>
    </xf>
    <xf numFmtId="0" fontId="46" fillId="0" borderId="0" xfId="82" applyFont="1"/>
    <xf numFmtId="0" fontId="46" fillId="0" borderId="0" xfId="82" applyFont="1" applyBorder="1"/>
    <xf numFmtId="0" fontId="46" fillId="0" borderId="0" xfId="82" applyFont="1" applyBorder="1" applyAlignment="1">
      <alignment vertical="center"/>
    </xf>
    <xf numFmtId="0" fontId="7" fillId="0" borderId="0" xfId="79" quotePrefix="1" applyFont="1" applyBorder="1" applyAlignment="1">
      <alignment horizontal="left" vertical="top" indent="3"/>
    </xf>
    <xf numFmtId="0" fontId="54" fillId="0" borderId="0" xfId="79" applyFont="1" applyBorder="1" applyAlignment="1">
      <alignment horizontal="left" vertical="top" indent="3"/>
    </xf>
    <xf numFmtId="0" fontId="42" fillId="4" borderId="4" xfId="12" applyNumberFormat="1" applyFont="1" applyFill="1" applyBorder="1" applyAlignment="1" applyProtection="1">
      <alignment horizontal="left"/>
    </xf>
    <xf numFmtId="0" fontId="42" fillId="0" borderId="6" xfId="12" applyFont="1" applyFill="1" applyBorder="1" applyAlignment="1" applyProtection="1"/>
    <xf numFmtId="0" fontId="42" fillId="0" borderId="0" xfId="12" applyFont="1" applyFill="1" applyAlignment="1" applyProtection="1"/>
    <xf numFmtId="0" fontId="56" fillId="0" borderId="0" xfId="0" applyFont="1" applyBorder="1" applyAlignment="1"/>
    <xf numFmtId="0" fontId="116" fillId="0" borderId="5" xfId="12" applyFont="1" applyFill="1" applyBorder="1" applyAlignment="1" applyProtection="1">
      <protection locked="0"/>
    </xf>
    <xf numFmtId="0" fontId="120" fillId="5" borderId="17" xfId="83" applyNumberFormat="1" applyFont="1" applyFill="1" applyBorder="1" applyAlignment="1" applyProtection="1">
      <alignment horizontal="left" vertical="center"/>
    </xf>
    <xf numFmtId="0" fontId="117" fillId="0" borderId="0" xfId="0" applyFont="1" applyBorder="1" applyAlignment="1"/>
    <xf numFmtId="0" fontId="124" fillId="0" borderId="0" xfId="0" applyFont="1"/>
    <xf numFmtId="0" fontId="126" fillId="0" borderId="0" xfId="0" applyFont="1" applyBorder="1" applyAlignment="1"/>
    <xf numFmtId="0" fontId="125" fillId="0" borderId="0" xfId="0" applyFont="1"/>
    <xf numFmtId="0" fontId="13" fillId="56" borderId="14" xfId="83" applyNumberFormat="1" applyFont="1" applyFill="1" applyBorder="1" applyAlignment="1" applyProtection="1">
      <alignment horizontal="left" vertical="center" wrapText="1" indent="1"/>
    </xf>
    <xf numFmtId="0" fontId="15" fillId="0" borderId="0" xfId="83" applyFont="1" applyAlignment="1" applyProtection="1">
      <alignment vertical="center"/>
    </xf>
    <xf numFmtId="0" fontId="129" fillId="4" borderId="6" xfId="83" applyNumberFormat="1" applyFont="1" applyFill="1" applyBorder="1" applyAlignment="1" applyProtection="1">
      <alignment horizontal="left" vertical="top" wrapText="1"/>
    </xf>
    <xf numFmtId="0" fontId="129" fillId="4" borderId="7" xfId="83" applyNumberFormat="1" applyFont="1" applyFill="1" applyBorder="1" applyAlignment="1" applyProtection="1">
      <alignment horizontal="left" vertical="top" wrapText="1"/>
    </xf>
    <xf numFmtId="0" fontId="131" fillId="0" borderId="28" xfId="82" applyFont="1" applyBorder="1" applyAlignment="1">
      <alignment vertical="top" wrapText="1"/>
    </xf>
    <xf numFmtId="0" fontId="15" fillId="0" borderId="0" xfId="82" applyFont="1" applyBorder="1"/>
    <xf numFmtId="0" fontId="16" fillId="0" borderId="24" xfId="82" applyFont="1" applyBorder="1" applyAlignment="1">
      <alignment vertical="top"/>
    </xf>
    <xf numFmtId="0" fontId="129" fillId="0" borderId="0" xfId="82" applyFont="1" applyBorder="1"/>
    <xf numFmtId="0" fontId="134" fillId="0" borderId="24" xfId="82" applyFont="1" applyBorder="1" applyAlignment="1">
      <alignment horizontal="left" vertical="top" indent="1"/>
    </xf>
    <xf numFmtId="0" fontId="131" fillId="0" borderId="0" xfId="82" applyFont="1" applyBorder="1"/>
    <xf numFmtId="0" fontId="131" fillId="0" borderId="24" xfId="82" quotePrefix="1" applyFont="1" applyBorder="1" applyAlignment="1">
      <alignment horizontal="left"/>
    </xf>
    <xf numFmtId="0" fontId="139" fillId="0" borderId="19" xfId="0" applyNumberFormat="1" applyFont="1" applyBorder="1" applyAlignment="1">
      <alignment horizontal="left" vertical="center" indent="1"/>
    </xf>
    <xf numFmtId="0" fontId="124" fillId="0" borderId="0" xfId="0" applyFont="1" applyAlignment="1">
      <alignment horizontal="center" vertical="center"/>
    </xf>
    <xf numFmtId="0" fontId="124" fillId="0" borderId="0" xfId="0" applyFont="1" applyAlignment="1">
      <alignment vertical="center"/>
    </xf>
    <xf numFmtId="0" fontId="15" fillId="0" borderId="33" xfId="82" quotePrefix="1" applyFont="1" applyBorder="1" applyAlignment="1">
      <alignment horizontal="left" vertical="center" indent="2"/>
    </xf>
    <xf numFmtId="0" fontId="15" fillId="0" borderId="0" xfId="82" applyFont="1" applyAlignment="1">
      <alignment vertical="center"/>
    </xf>
    <xf numFmtId="0" fontId="15" fillId="0" borderId="34" xfId="82" quotePrefix="1" applyFont="1" applyBorder="1" applyAlignment="1">
      <alignment horizontal="left" vertical="center" indent="2"/>
    </xf>
    <xf numFmtId="0" fontId="15" fillId="0" borderId="0" xfId="82" applyFont="1" applyBorder="1" applyAlignment="1">
      <alignment vertical="center"/>
    </xf>
    <xf numFmtId="0" fontId="15" fillId="0" borderId="33" xfId="82" quotePrefix="1" applyFont="1" applyBorder="1" applyAlignment="1">
      <alignment horizontal="left" vertical="center" indent="3"/>
    </xf>
    <xf numFmtId="0" fontId="15" fillId="0" borderId="24" xfId="82" quotePrefix="1" applyFont="1" applyBorder="1" applyAlignment="1">
      <alignment horizontal="left" vertical="center" wrapText="1" indent="1"/>
    </xf>
    <xf numFmtId="0" fontId="143" fillId="0" borderId="24" xfId="0" applyFont="1" applyBorder="1" applyAlignment="1">
      <alignment horizontal="right"/>
    </xf>
    <xf numFmtId="0" fontId="142" fillId="0" borderId="0" xfId="82" applyFont="1" applyBorder="1" applyAlignment="1">
      <alignment vertical="center"/>
    </xf>
    <xf numFmtId="0" fontId="125" fillId="0" borderId="0" xfId="0" applyFont="1" applyAlignment="1">
      <alignment vertical="center"/>
    </xf>
    <xf numFmtId="0" fontId="147" fillId="0" borderId="24" xfId="82" quotePrefix="1" applyFont="1" applyBorder="1" applyAlignment="1">
      <alignment horizontal="left"/>
    </xf>
    <xf numFmtId="0" fontId="147" fillId="0" borderId="0" xfId="82" applyFont="1" applyBorder="1"/>
    <xf numFmtId="0" fontId="129" fillId="0" borderId="0" xfId="83" applyFont="1" applyProtection="1"/>
    <xf numFmtId="0" fontId="15" fillId="0" borderId="25" xfId="82" quotePrefix="1" applyFont="1" applyBorder="1" applyAlignment="1">
      <alignment horizontal="left" vertical="center" wrapText="1" indent="1"/>
    </xf>
    <xf numFmtId="0" fontId="129" fillId="0" borderId="25" xfId="82" quotePrefix="1" applyFont="1" applyBorder="1" applyAlignment="1">
      <alignment horizontal="left" vertical="center" wrapText="1" indent="1"/>
    </xf>
    <xf numFmtId="0" fontId="129" fillId="0" borderId="0" xfId="82" applyFont="1" applyBorder="1" applyAlignment="1">
      <alignment vertical="center"/>
    </xf>
    <xf numFmtId="0" fontId="66" fillId="0" borderId="0" xfId="82" applyFont="1" applyBorder="1"/>
    <xf numFmtId="0" fontId="123" fillId="0" borderId="0" xfId="82" applyFont="1" applyBorder="1"/>
    <xf numFmtId="0" fontId="129" fillId="4" borderId="0" xfId="83" applyNumberFormat="1" applyFont="1" applyFill="1" applyBorder="1" applyAlignment="1" applyProtection="1">
      <alignment horizontal="left" vertical="top" wrapText="1"/>
    </xf>
    <xf numFmtId="49" fontId="126" fillId="4" borderId="0" xfId="84" applyNumberFormat="1" applyFont="1" applyFill="1" applyBorder="1" applyAlignment="1" applyProtection="1">
      <alignment horizontal="center" vertical="top"/>
    </xf>
    <xf numFmtId="4" fontId="128" fillId="4" borderId="0" xfId="84" applyNumberFormat="1" applyFont="1" applyFill="1" applyBorder="1" applyAlignment="1" applyProtection="1">
      <alignment horizontal="right" vertical="top"/>
    </xf>
    <xf numFmtId="0" fontId="15" fillId="0" borderId="0" xfId="83" applyFont="1" applyFill="1" applyBorder="1" applyProtection="1"/>
    <xf numFmtId="0" fontId="139" fillId="0" borderId="15" xfId="0" applyFont="1" applyBorder="1" applyAlignment="1">
      <alignment horizontal="left" vertical="center"/>
    </xf>
    <xf numFmtId="0" fontId="130" fillId="0" borderId="24" xfId="83" applyNumberFormat="1" applyFont="1" applyFill="1" applyBorder="1" applyAlignment="1" applyProtection="1">
      <alignment horizontal="left" vertical="center" wrapText="1" indent="1"/>
    </xf>
    <xf numFmtId="49" fontId="66" fillId="56" borderId="11" xfId="84" applyNumberFormat="1" applyFont="1" applyFill="1" applyBorder="1" applyAlignment="1" applyProtection="1">
      <alignment horizontal="center" vertical="center"/>
    </xf>
    <xf numFmtId="49" fontId="126" fillId="4" borderId="4" xfId="84" applyNumberFormat="1" applyFont="1" applyFill="1" applyBorder="1" applyAlignment="1" applyProtection="1">
      <alignment horizontal="center" vertical="top"/>
    </xf>
    <xf numFmtId="49" fontId="126" fillId="4" borderId="2" xfId="84" applyNumberFormat="1" applyFont="1" applyFill="1" applyBorder="1" applyAlignment="1" applyProtection="1">
      <alignment horizontal="center" vertical="top"/>
    </xf>
    <xf numFmtId="0" fontId="132" fillId="0" borderId="2" xfId="82" applyFont="1" applyBorder="1"/>
    <xf numFmtId="0" fontId="66" fillId="0" borderId="2" xfId="82" applyFont="1" applyBorder="1"/>
    <xf numFmtId="49" fontId="121" fillId="5" borderId="70" xfId="84" applyNumberFormat="1" applyFont="1" applyFill="1" applyBorder="1" applyAlignment="1" applyProtection="1">
      <alignment horizontal="center" vertical="center"/>
    </xf>
    <xf numFmtId="49" fontId="126" fillId="4" borderId="30" xfId="84" applyNumberFormat="1" applyFont="1" applyFill="1" applyBorder="1" applyAlignment="1" applyProtection="1">
      <alignment horizontal="center" vertical="top"/>
    </xf>
    <xf numFmtId="0" fontId="135" fillId="0" borderId="2" xfId="82" applyFont="1" applyBorder="1"/>
    <xf numFmtId="0" fontId="117" fillId="0" borderId="2" xfId="82" applyFont="1" applyBorder="1"/>
    <xf numFmtId="0" fontId="140" fillId="0" borderId="71" xfId="82" applyFont="1" applyBorder="1" applyAlignment="1">
      <alignment horizontal="centerContinuous" vertical="center"/>
    </xf>
    <xf numFmtId="0" fontId="140" fillId="0" borderId="72" xfId="82" applyFont="1" applyBorder="1" applyAlignment="1">
      <alignment horizontal="center" vertical="center"/>
    </xf>
    <xf numFmtId="0" fontId="140" fillId="0" borderId="72" xfId="82" applyFont="1" applyBorder="1" applyAlignment="1">
      <alignment horizontal="centerContinuous" vertical="center"/>
    </xf>
    <xf numFmtId="168" fontId="66" fillId="0" borderId="2" xfId="84" applyNumberFormat="1" applyFont="1" applyFill="1" applyBorder="1" applyAlignment="1" applyProtection="1">
      <alignment horizontal="center" vertical="top"/>
    </xf>
    <xf numFmtId="0" fontId="140" fillId="0" borderId="2" xfId="82" applyFont="1" applyBorder="1" applyAlignment="1">
      <alignment horizontal="centerContinuous" vertical="center"/>
    </xf>
    <xf numFmtId="8" fontId="144" fillId="0" borderId="2" xfId="0" applyNumberFormat="1" applyFont="1" applyBorder="1" applyAlignment="1">
      <alignment horizontal="center"/>
    </xf>
    <xf numFmtId="0" fontId="126" fillId="0" borderId="2" xfId="82" applyFont="1" applyBorder="1"/>
    <xf numFmtId="49" fontId="66" fillId="4" borderId="8" xfId="84" applyNumberFormat="1" applyFont="1" applyFill="1" applyBorder="1" applyAlignment="1" applyProtection="1">
      <alignment horizontal="center" vertical="top"/>
    </xf>
    <xf numFmtId="49" fontId="128" fillId="56" borderId="22" xfId="84" applyNumberFormat="1" applyFont="1" applyFill="1" applyBorder="1" applyAlignment="1" applyProtection="1">
      <alignment horizontal="center" vertical="center" wrapText="1"/>
    </xf>
    <xf numFmtId="4" fontId="128" fillId="4" borderId="73" xfId="84" applyNumberFormat="1" applyFont="1" applyFill="1" applyBorder="1" applyAlignment="1" applyProtection="1">
      <alignment horizontal="right" vertical="top"/>
    </xf>
    <xf numFmtId="4" fontId="128" fillId="4" borderId="35" xfId="84" applyNumberFormat="1" applyFont="1" applyFill="1" applyBorder="1" applyAlignment="1" applyProtection="1">
      <alignment horizontal="right" vertical="top"/>
    </xf>
    <xf numFmtId="0" fontId="137" fillId="0" borderId="35" xfId="82" applyFont="1" applyBorder="1" applyAlignment="1">
      <alignment horizontal="left" vertical="center" indent="1"/>
    </xf>
    <xf numFmtId="166" fontId="122" fillId="5" borderId="74" xfId="84" applyNumberFormat="1" applyFont="1" applyFill="1" applyBorder="1" applyAlignment="1" applyProtection="1">
      <alignment vertical="center"/>
    </xf>
    <xf numFmtId="0" fontId="133" fillId="0" borderId="35" xfId="0" applyFont="1" applyBorder="1" applyAlignment="1">
      <alignment wrapText="1"/>
    </xf>
    <xf numFmtId="0" fontId="128" fillId="0" borderId="35" xfId="82" applyFont="1" applyBorder="1" applyAlignment="1">
      <alignment vertical="top"/>
    </xf>
    <xf numFmtId="0" fontId="136" fillId="0" borderId="35" xfId="0" applyFont="1" applyBorder="1" applyAlignment="1">
      <alignment wrapText="1"/>
    </xf>
    <xf numFmtId="166" fontId="119" fillId="0" borderId="35" xfId="0" applyNumberFormat="1" applyFont="1" applyBorder="1" applyAlignment="1">
      <alignment vertical="center"/>
    </xf>
    <xf numFmtId="8" fontId="141" fillId="0" borderId="75" xfId="82" applyNumberFormat="1" applyFont="1" applyBorder="1" applyAlignment="1">
      <alignment vertical="center"/>
    </xf>
    <xf numFmtId="8" fontId="141" fillId="0" borderId="76" xfId="82" applyNumberFormat="1" applyFont="1" applyBorder="1" applyAlignment="1">
      <alignment vertical="center"/>
    </xf>
    <xf numFmtId="4" fontId="123" fillId="0" borderId="35" xfId="84" applyNumberFormat="1" applyFont="1" applyFill="1" applyBorder="1" applyAlignment="1" applyProtection="1">
      <alignment horizontal="right" vertical="top"/>
    </xf>
    <xf numFmtId="8" fontId="141" fillId="0" borderId="35" xfId="82" applyNumberFormat="1" applyFont="1" applyBorder="1" applyAlignment="1">
      <alignment vertical="center"/>
    </xf>
    <xf numFmtId="8" fontId="145" fillId="0" borderId="35" xfId="0" applyNumberFormat="1" applyFont="1" applyBorder="1"/>
    <xf numFmtId="0" fontId="148" fillId="0" borderId="35" xfId="82" applyFont="1" applyBorder="1" applyAlignment="1">
      <alignment horizontal="left" vertical="center" indent="1"/>
    </xf>
    <xf numFmtId="4" fontId="123" fillId="4" borderId="36" xfId="84" applyNumberFormat="1" applyFont="1" applyFill="1" applyBorder="1" applyAlignment="1" applyProtection="1">
      <alignment horizontal="right" vertical="top"/>
    </xf>
    <xf numFmtId="49" fontId="66" fillId="4" borderId="2" xfId="84" applyNumberFormat="1" applyFont="1" applyFill="1" applyBorder="1" applyAlignment="1" applyProtection="1">
      <alignment horizontal="center" vertical="top"/>
    </xf>
    <xf numFmtId="4" fontId="123" fillId="4" borderId="35" xfId="84" applyNumberFormat="1" applyFont="1" applyFill="1" applyBorder="1" applyAlignment="1" applyProtection="1">
      <alignment horizontal="right" vertical="top"/>
    </xf>
    <xf numFmtId="0" fontId="41" fillId="0" borderId="0" xfId="83" applyFont="1" applyProtection="1"/>
    <xf numFmtId="0" fontId="46" fillId="0" borderId="0" xfId="0" applyNumberFormat="1" applyFont="1"/>
    <xf numFmtId="0" fontId="64" fillId="0" borderId="0" xfId="0" applyNumberFormat="1" applyFont="1" applyAlignment="1">
      <alignment horizontal="center"/>
    </xf>
    <xf numFmtId="0" fontId="63" fillId="0" borderId="0" xfId="0" applyNumberFormat="1" applyFont="1" applyAlignment="1">
      <alignment horizontal="center"/>
    </xf>
    <xf numFmtId="0" fontId="151" fillId="57" borderId="12" xfId="0" applyNumberFormat="1" applyFont="1" applyFill="1" applyBorder="1" applyAlignment="1">
      <alignment horizontal="center" vertical="center"/>
    </xf>
    <xf numFmtId="0" fontId="11" fillId="0" borderId="0" xfId="0" applyNumberFormat="1" applyFont="1" applyAlignment="1">
      <alignment horizontal="center"/>
    </xf>
    <xf numFmtId="0" fontId="65" fillId="0" borderId="0" xfId="0" applyNumberFormat="1" applyFont="1" applyAlignment="1">
      <alignment horizontal="center"/>
    </xf>
    <xf numFmtId="0" fontId="149" fillId="0" borderId="0" xfId="0" applyNumberFormat="1" applyFont="1" applyBorder="1"/>
    <xf numFmtId="0" fontId="56" fillId="57" borderId="0" xfId="0" applyNumberFormat="1" applyFont="1" applyFill="1" applyAlignment="1">
      <alignment horizontal="center"/>
    </xf>
    <xf numFmtId="0" fontId="120" fillId="5" borderId="20" xfId="83" applyNumberFormat="1" applyFont="1" applyFill="1" applyBorder="1" applyAlignment="1" applyProtection="1">
      <alignment horizontal="left" vertical="center" wrapText="1" indent="1"/>
    </xf>
    <xf numFmtId="0" fontId="124" fillId="0" borderId="2" xfId="0" applyNumberFormat="1" applyFont="1" applyBorder="1" applyAlignment="1"/>
    <xf numFmtId="0" fontId="125" fillId="0" borderId="2" xfId="0" applyNumberFormat="1" applyFont="1" applyBorder="1" applyAlignment="1"/>
    <xf numFmtId="0" fontId="13" fillId="56" borderId="18" xfId="83" applyNumberFormat="1" applyFont="1" applyFill="1" applyBorder="1" applyAlignment="1" applyProtection="1">
      <alignment vertical="center" wrapText="1"/>
    </xf>
    <xf numFmtId="0" fontId="129" fillId="4" borderId="23" xfId="83" applyNumberFormat="1" applyFont="1" applyFill="1" applyBorder="1" applyAlignment="1" applyProtection="1">
      <alignment vertical="top" wrapText="1"/>
    </xf>
    <xf numFmtId="0" fontId="129" fillId="4" borderId="19" xfId="83" applyNumberFormat="1" applyFont="1" applyFill="1" applyBorder="1" applyAlignment="1" applyProtection="1">
      <alignment vertical="top" wrapText="1"/>
    </xf>
    <xf numFmtId="0" fontId="138" fillId="0" borderId="19" xfId="82" applyNumberFormat="1" applyFont="1" applyBorder="1" applyAlignment="1">
      <alignment horizontal="left" vertical="center" wrapText="1" indent="1"/>
    </xf>
    <xf numFmtId="0" fontId="15" fillId="4" borderId="19" xfId="83" applyNumberFormat="1" applyFont="1" applyFill="1" applyBorder="1" applyAlignment="1" applyProtection="1">
      <alignment vertical="top" wrapText="1"/>
    </xf>
    <xf numFmtId="0" fontId="130" fillId="0" borderId="19" xfId="82" applyNumberFormat="1" applyFont="1" applyBorder="1" applyAlignment="1">
      <alignment horizontal="left" vertical="top" indent="1"/>
    </xf>
    <xf numFmtId="0" fontId="134" fillId="0" borderId="19" xfId="82" applyNumberFormat="1" applyFont="1" applyBorder="1" applyAlignment="1">
      <alignment vertical="top"/>
    </xf>
    <xf numFmtId="0" fontId="134" fillId="0" borderId="19" xfId="82" applyNumberFormat="1" applyFont="1" applyBorder="1" applyAlignment="1">
      <alignment horizontal="left" vertical="top" indent="1"/>
    </xf>
    <xf numFmtId="0" fontId="15" fillId="0" borderId="19" xfId="82" applyNumberFormat="1" applyFont="1" applyBorder="1" applyAlignment="1">
      <alignment horizontal="left" vertical="center" indent="1"/>
    </xf>
    <xf numFmtId="0" fontId="13" fillId="0" borderId="19" xfId="83" applyNumberFormat="1" applyFont="1" applyFill="1" applyBorder="1" applyAlignment="1" applyProtection="1">
      <alignment horizontal="left" vertical="top" wrapText="1" indent="1"/>
    </xf>
    <xf numFmtId="0" fontId="15" fillId="0" borderId="19" xfId="82" applyNumberFormat="1" applyFont="1" applyBorder="1" applyAlignment="1">
      <alignment vertical="center"/>
    </xf>
    <xf numFmtId="0" fontId="142" fillId="0" borderId="19" xfId="0" applyNumberFormat="1" applyFont="1" applyBorder="1"/>
    <xf numFmtId="0" fontId="146" fillId="0" borderId="19" xfId="82" applyNumberFormat="1" applyFont="1" applyBorder="1" applyAlignment="1">
      <alignment horizontal="left" vertical="center" wrapText="1" indent="1"/>
    </xf>
    <xf numFmtId="0" fontId="15" fillId="0" borderId="21" xfId="82" applyNumberFormat="1" applyFont="1" applyBorder="1" applyAlignment="1">
      <alignment vertical="center"/>
    </xf>
    <xf numFmtId="0" fontId="15" fillId="0" borderId="0" xfId="82" applyNumberFormat="1" applyFont="1" applyBorder="1"/>
    <xf numFmtId="0" fontId="129" fillId="4" borderId="0" xfId="83" applyNumberFormat="1" applyFont="1" applyFill="1" applyBorder="1" applyAlignment="1" applyProtection="1">
      <alignment vertical="top" wrapText="1"/>
    </xf>
    <xf numFmtId="0" fontId="7" fillId="0" borderId="0" xfId="0" applyNumberFormat="1" applyFont="1" applyAlignment="1">
      <alignment horizontal="center"/>
    </xf>
    <xf numFmtId="0" fontId="65" fillId="0" borderId="0" xfId="0" applyNumberFormat="1" applyFont="1" applyAlignment="1">
      <alignment horizontal="left"/>
    </xf>
    <xf numFmtId="0" fontId="150" fillId="0" borderId="0" xfId="0" applyNumberFormat="1" applyFont="1" applyAlignment="1">
      <alignment horizontal="left"/>
    </xf>
    <xf numFmtId="0" fontId="65" fillId="0" borderId="0" xfId="0" applyNumberFormat="1" applyFont="1" applyAlignment="1"/>
    <xf numFmtId="0" fontId="64" fillId="0" borderId="0" xfId="0" applyNumberFormat="1" applyFont="1" applyAlignment="1"/>
    <xf numFmtId="0" fontId="129" fillId="0" borderId="19" xfId="82" applyNumberFormat="1" applyFont="1" applyBorder="1" applyAlignment="1">
      <alignment vertical="center"/>
    </xf>
    <xf numFmtId="0" fontId="50" fillId="0" borderId="0" xfId="0" applyNumberFormat="1" applyFont="1"/>
    <xf numFmtId="0" fontId="41" fillId="4" borderId="19" xfId="83" applyNumberFormat="1" applyFont="1" applyFill="1" applyBorder="1" applyAlignment="1" applyProtection="1">
      <alignment vertical="top" wrapText="1"/>
    </xf>
    <xf numFmtId="0" fontId="41" fillId="4" borderId="28" xfId="83" applyNumberFormat="1" applyFont="1" applyFill="1" applyBorder="1" applyAlignment="1" applyProtection="1">
      <alignment vertical="top" wrapText="1"/>
    </xf>
    <xf numFmtId="49" fontId="117" fillId="4" borderId="2" xfId="84" applyNumberFormat="1" applyFont="1" applyFill="1" applyBorder="1" applyAlignment="1" applyProtection="1">
      <alignment horizontal="center" vertical="top"/>
    </xf>
    <xf numFmtId="4" fontId="119" fillId="4" borderId="35" xfId="84" applyNumberFormat="1" applyFont="1" applyFill="1" applyBorder="1" applyAlignment="1" applyProtection="1">
      <alignment horizontal="right" vertical="top"/>
    </xf>
    <xf numFmtId="0" fontId="47" fillId="0" borderId="0" xfId="0" applyNumberFormat="1" applyFont="1"/>
    <xf numFmtId="0" fontId="15" fillId="0" borderId="24" xfId="82" quotePrefix="1" applyFont="1" applyBorder="1" applyAlignment="1">
      <alignment horizontal="left" vertical="center" indent="2"/>
    </xf>
    <xf numFmtId="0" fontId="129" fillId="0" borderId="19" xfId="82" applyNumberFormat="1" applyFont="1" applyBorder="1" applyAlignment="1">
      <alignment horizontal="left" vertical="center"/>
    </xf>
    <xf numFmtId="0" fontId="152" fillId="4" borderId="28" xfId="83" applyNumberFormat="1" applyFont="1" applyFill="1" applyBorder="1" applyAlignment="1" applyProtection="1">
      <alignment vertical="top" wrapText="1"/>
    </xf>
    <xf numFmtId="0" fontId="126" fillId="0" borderId="2" xfId="82" applyFont="1" applyBorder="1" applyAlignment="1">
      <alignment horizontal="centerContinuous" vertical="center"/>
    </xf>
    <xf numFmtId="8" fontId="128" fillId="0" borderId="35" xfId="82" applyNumberFormat="1" applyFont="1" applyBorder="1" applyAlignment="1">
      <alignment vertical="center"/>
    </xf>
    <xf numFmtId="0" fontId="129" fillId="0" borderId="0" xfId="82" applyFont="1" applyAlignment="1">
      <alignment vertical="center"/>
    </xf>
    <xf numFmtId="0" fontId="129" fillId="0" borderId="19" xfId="0" applyNumberFormat="1" applyFont="1" applyBorder="1"/>
    <xf numFmtId="0" fontId="16" fillId="0" borderId="24" xfId="0" applyFont="1" applyBorder="1" applyAlignment="1">
      <alignment horizontal="right"/>
    </xf>
    <xf numFmtId="8" fontId="126" fillId="0" borderId="2" xfId="0" applyNumberFormat="1" applyFont="1" applyBorder="1" applyAlignment="1">
      <alignment horizontal="center"/>
    </xf>
    <xf numFmtId="8" fontId="128" fillId="0" borderId="35" xfId="0" applyNumberFormat="1" applyFont="1" applyBorder="1"/>
    <xf numFmtId="0" fontId="149" fillId="0" borderId="0" xfId="0" applyNumberFormat="1" applyFont="1" applyAlignment="1">
      <alignment horizontal="left"/>
    </xf>
    <xf numFmtId="0" fontId="46" fillId="0" borderId="0" xfId="0" applyNumberFormat="1" applyFont="1" applyAlignment="1">
      <alignment horizontal="left"/>
    </xf>
    <xf numFmtId="0" fontId="47" fillId="0" borderId="0" xfId="0" applyNumberFormat="1" applyFont="1" applyAlignment="1">
      <alignment horizontal="left"/>
    </xf>
    <xf numFmtId="0" fontId="50" fillId="0" borderId="0" xfId="0" applyNumberFormat="1" applyFont="1" applyAlignment="1">
      <alignment horizontal="left"/>
    </xf>
    <xf numFmtId="0" fontId="56" fillId="57" borderId="0" xfId="0" applyNumberFormat="1" applyFont="1" applyFill="1" applyAlignment="1">
      <alignment horizontal="left"/>
    </xf>
    <xf numFmtId="0" fontId="64" fillId="0" borderId="0" xfId="0" applyNumberFormat="1" applyFont="1" applyAlignment="1">
      <alignment horizontal="left"/>
    </xf>
    <xf numFmtId="0" fontId="7" fillId="0" borderId="0" xfId="0" applyNumberFormat="1" applyFont="1" applyAlignment="1">
      <alignment horizontal="left"/>
    </xf>
    <xf numFmtId="0" fontId="11" fillId="0" borderId="0" xfId="0" applyNumberFormat="1" applyFont="1" applyAlignment="1">
      <alignment horizontal="left"/>
    </xf>
    <xf numFmtId="0" fontId="151" fillId="57" borderId="11" xfId="0" applyNumberFormat="1" applyFont="1" applyFill="1" applyBorder="1" applyAlignment="1">
      <alignment horizontal="left" vertical="center"/>
    </xf>
    <xf numFmtId="0" fontId="151" fillId="57" borderId="12" xfId="0" applyNumberFormat="1" applyFont="1" applyFill="1" applyBorder="1" applyAlignment="1">
      <alignment horizontal="left" vertical="center"/>
    </xf>
    <xf numFmtId="0" fontId="149" fillId="0" borderId="0" xfId="0" applyNumberFormat="1" applyFont="1" applyBorder="1" applyAlignment="1">
      <alignment horizontal="left"/>
    </xf>
    <xf numFmtId="0" fontId="149" fillId="0" borderId="0" xfId="0" applyNumberFormat="1" applyFont="1" applyAlignment="1"/>
    <xf numFmtId="0" fontId="46" fillId="0" borderId="0" xfId="0" applyNumberFormat="1" applyFont="1" applyAlignment="1"/>
    <xf numFmtId="0" fontId="63" fillId="0" borderId="0" xfId="0" applyNumberFormat="1" applyFont="1" applyAlignment="1"/>
    <xf numFmtId="0" fontId="151" fillId="57" borderId="22" xfId="0" applyNumberFormat="1" applyFont="1" applyFill="1" applyBorder="1" applyAlignment="1">
      <alignment vertical="center"/>
    </xf>
    <xf numFmtId="0" fontId="11" fillId="0" borderId="0" xfId="0" applyNumberFormat="1" applyFont="1" applyAlignment="1"/>
    <xf numFmtId="0" fontId="7" fillId="0" borderId="0" xfId="0" applyNumberFormat="1" applyFont="1" applyAlignment="1"/>
    <xf numFmtId="0" fontId="56" fillId="57" borderId="0" xfId="0" applyNumberFormat="1" applyFont="1" applyFill="1" applyAlignment="1"/>
    <xf numFmtId="0" fontId="149" fillId="0" borderId="0" xfId="0" applyNumberFormat="1" applyFont="1" applyBorder="1" applyAlignment="1"/>
    <xf numFmtId="0" fontId="63" fillId="0" borderId="0" xfId="0" applyNumberFormat="1" applyFont="1" applyAlignment="1">
      <alignment horizontal="left"/>
    </xf>
    <xf numFmtId="0" fontId="50" fillId="0" borderId="0" xfId="0" applyNumberFormat="1" applyFont="1" applyAlignment="1"/>
    <xf numFmtId="0" fontId="129" fillId="0" borderId="0" xfId="12" applyFont="1" applyFill="1" applyProtection="1"/>
    <xf numFmtId="0" fontId="129" fillId="0" borderId="0" xfId="83" applyFont="1" applyAlignment="1" applyProtection="1">
      <alignment vertical="center"/>
    </xf>
    <xf numFmtId="0" fontId="129" fillId="0" borderId="0" xfId="83" applyFont="1" applyFill="1" applyBorder="1" applyProtection="1"/>
    <xf numFmtId="0" fontId="155" fillId="0" borderId="0" xfId="83" applyFont="1" applyProtection="1"/>
    <xf numFmtId="0" fontId="156" fillId="0" borderId="0" xfId="82" applyFont="1" applyBorder="1"/>
    <xf numFmtId="0" fontId="155" fillId="0" borderId="0" xfId="82" applyFont="1" applyBorder="1"/>
    <xf numFmtId="0" fontId="125" fillId="0" borderId="0" xfId="0" applyFont="1" applyAlignment="1">
      <alignment horizontal="left"/>
    </xf>
    <xf numFmtId="0" fontId="129" fillId="0" borderId="0" xfId="12" applyFont="1" applyFill="1" applyAlignment="1" applyProtection="1">
      <alignment horizontal="left"/>
    </xf>
    <xf numFmtId="0" fontId="129" fillId="0" borderId="0" xfId="83" applyFont="1" applyAlignment="1" applyProtection="1">
      <alignment horizontal="left" vertical="center"/>
    </xf>
    <xf numFmtId="0" fontId="129" fillId="0" borderId="0" xfId="83" applyFont="1" applyAlignment="1" applyProtection="1">
      <alignment horizontal="left"/>
    </xf>
    <xf numFmtId="0" fontId="147" fillId="0" borderId="0" xfId="82" applyFont="1" applyBorder="1" applyAlignment="1">
      <alignment horizontal="left"/>
    </xf>
    <xf numFmtId="0" fontId="129" fillId="0" borderId="0" xfId="82" applyFont="1" applyBorder="1" applyAlignment="1">
      <alignment horizontal="left"/>
    </xf>
    <xf numFmtId="0" fontId="129" fillId="0" borderId="0" xfId="82" applyFont="1" applyAlignment="1">
      <alignment horizontal="left" vertical="center"/>
    </xf>
    <xf numFmtId="0" fontId="129" fillId="0" borderId="0" xfId="82" applyFont="1" applyBorder="1" applyAlignment="1">
      <alignment horizontal="left" vertical="center"/>
    </xf>
    <xf numFmtId="0" fontId="129" fillId="0" borderId="0" xfId="83" applyFont="1" applyFill="1" applyBorder="1" applyAlignment="1" applyProtection="1">
      <alignment horizontal="left"/>
    </xf>
    <xf numFmtId="0" fontId="10" fillId="58" borderId="0" xfId="0" applyFont="1" applyFill="1" applyAlignment="1">
      <alignment horizontal="left" vertical="center"/>
    </xf>
    <xf numFmtId="0" fontId="147" fillId="0" borderId="0" xfId="82" applyFont="1" applyBorder="1" applyAlignment="1">
      <alignment horizontal="left" vertical="center"/>
    </xf>
    <xf numFmtId="0" fontId="65" fillId="0" borderId="0" xfId="0" applyFont="1" applyAlignment="1">
      <alignment horizontal="left" vertical="center"/>
    </xf>
    <xf numFmtId="0" fontId="157" fillId="58" borderId="0" xfId="0" applyFont="1" applyFill="1" applyAlignment="1">
      <alignment horizontal="left" vertical="center"/>
    </xf>
    <xf numFmtId="0" fontId="158" fillId="0" borderId="0" xfId="0" applyFont="1" applyAlignment="1">
      <alignment horizontal="left" vertical="center"/>
    </xf>
    <xf numFmtId="0" fontId="120" fillId="5" borderId="17" xfId="83" applyNumberFormat="1" applyFont="1" applyFill="1" applyBorder="1" applyAlignment="1" applyProtection="1">
      <alignment horizontal="left" vertical="center" wrapText="1"/>
    </xf>
    <xf numFmtId="0" fontId="120" fillId="5" borderId="20" xfId="83" applyNumberFormat="1" applyFont="1" applyFill="1" applyBorder="1" applyAlignment="1" applyProtection="1">
      <alignment horizontal="left" vertical="center"/>
    </xf>
    <xf numFmtId="0" fontId="139" fillId="0" borderId="19" xfId="0" applyNumberFormat="1" applyFont="1" applyBorder="1" applyAlignment="1">
      <alignment horizontal="left" vertical="center"/>
    </xf>
    <xf numFmtId="0" fontId="124" fillId="0" borderId="0" xfId="0" applyFont="1" applyBorder="1" applyAlignment="1">
      <alignment vertical="center"/>
    </xf>
    <xf numFmtId="0" fontId="13" fillId="0" borderId="19" xfId="82" applyNumberFormat="1" applyFont="1" applyBorder="1" applyAlignment="1">
      <alignment horizontal="left" vertical="center"/>
    </xf>
    <xf numFmtId="0" fontId="66" fillId="0" borderId="2" xfId="82" applyFont="1" applyBorder="1" applyAlignment="1">
      <alignment horizontal="centerContinuous" vertical="center"/>
    </xf>
    <xf numFmtId="8" fontId="123" fillId="0" borderId="35" xfId="82" applyNumberFormat="1" applyFont="1" applyBorder="1" applyAlignment="1">
      <alignment vertical="center"/>
    </xf>
    <xf numFmtId="0" fontId="129" fillId="0" borderId="24" xfId="82" quotePrefix="1" applyFont="1" applyBorder="1" applyAlignment="1">
      <alignment horizontal="left" vertical="center" indent="2"/>
    </xf>
    <xf numFmtId="0" fontId="133" fillId="0" borderId="0" xfId="0" applyFont="1" applyAlignment="1">
      <alignment horizontal="left" vertical="center"/>
    </xf>
    <xf numFmtId="0" fontId="154" fillId="0" borderId="0" xfId="0" applyFont="1" applyAlignment="1">
      <alignment horizontal="left" vertical="center"/>
    </xf>
    <xf numFmtId="0" fontId="155" fillId="4" borderId="19" xfId="83" applyNumberFormat="1" applyFont="1" applyFill="1" applyBorder="1" applyAlignment="1" applyProtection="1">
      <alignment vertical="top" wrapText="1"/>
    </xf>
    <xf numFmtId="0" fontId="155" fillId="4" borderId="7" xfId="83" applyNumberFormat="1" applyFont="1" applyFill="1" applyBorder="1" applyAlignment="1" applyProtection="1">
      <alignment horizontal="left" vertical="top" wrapText="1"/>
    </xf>
    <xf numFmtId="49" fontId="140" fillId="4" borderId="2" xfId="84" applyNumberFormat="1" applyFont="1" applyFill="1" applyBorder="1" applyAlignment="1" applyProtection="1">
      <alignment horizontal="center" vertical="top"/>
    </xf>
    <xf numFmtId="4" fontId="141" fillId="4" borderId="35" xfId="84" applyNumberFormat="1" applyFont="1" applyFill="1" applyBorder="1" applyAlignment="1" applyProtection="1">
      <alignment horizontal="right" vertical="top"/>
    </xf>
    <xf numFmtId="0" fontId="155" fillId="0" borderId="0" xfId="83" applyFont="1" applyFill="1" applyBorder="1" applyAlignment="1" applyProtection="1">
      <alignment horizontal="left"/>
    </xf>
    <xf numFmtId="0" fontId="140" fillId="0" borderId="8" xfId="82" applyFont="1" applyBorder="1" applyAlignment="1">
      <alignment horizontal="centerContinuous" vertical="center"/>
    </xf>
    <xf numFmtId="8" fontId="141" fillId="0" borderId="36" xfId="82" applyNumberFormat="1" applyFont="1" applyBorder="1" applyAlignment="1">
      <alignment vertical="center"/>
    </xf>
    <xf numFmtId="0" fontId="51" fillId="0" borderId="0" xfId="0" applyNumberFormat="1" applyFont="1" applyBorder="1" applyAlignment="1">
      <alignment horizontal="left"/>
    </xf>
    <xf numFmtId="0" fontId="13" fillId="0" borderId="24" xfId="82" quotePrefix="1" applyFont="1" applyBorder="1" applyAlignment="1">
      <alignment vertical="center"/>
    </xf>
    <xf numFmtId="0" fontId="155" fillId="0" borderId="19" xfId="82" applyNumberFormat="1" applyFont="1" applyBorder="1" applyAlignment="1">
      <alignment horizontal="left" vertical="center" indent="1"/>
    </xf>
    <xf numFmtId="0" fontId="131" fillId="0" borderId="0" xfId="82" applyFont="1" applyBorder="1" applyAlignment="1">
      <alignment horizontal="left"/>
    </xf>
    <xf numFmtId="0" fontId="15" fillId="0" borderId="0" xfId="82" applyFont="1" applyBorder="1" applyAlignment="1">
      <alignment horizontal="left"/>
    </xf>
    <xf numFmtId="0" fontId="15" fillId="0" borderId="0" xfId="83" applyFont="1" applyAlignment="1" applyProtection="1">
      <alignment horizontal="left"/>
    </xf>
    <xf numFmtId="0" fontId="129" fillId="0" borderId="21" xfId="82" applyNumberFormat="1" applyFont="1" applyBorder="1" applyAlignment="1">
      <alignment horizontal="left" vertical="center"/>
    </xf>
    <xf numFmtId="0" fontId="129" fillId="0" borderId="25" xfId="82" quotePrefix="1" applyFont="1" applyBorder="1" applyAlignment="1">
      <alignment horizontal="left" vertical="center" indent="2"/>
    </xf>
    <xf numFmtId="0" fontId="126" fillId="0" borderId="8" xfId="82" applyFont="1" applyBorder="1" applyAlignment="1">
      <alignment horizontal="centerContinuous" vertical="center"/>
    </xf>
    <xf numFmtId="8" fontId="128" fillId="0" borderId="36" xfId="82" applyNumberFormat="1" applyFont="1" applyBorder="1" applyAlignment="1">
      <alignment vertical="center"/>
    </xf>
    <xf numFmtId="0" fontId="155" fillId="0" borderId="21" xfId="82" applyNumberFormat="1" applyFont="1" applyBorder="1" applyAlignment="1">
      <alignment horizontal="left" vertical="center" indent="1"/>
    </xf>
    <xf numFmtId="0" fontId="15" fillId="0" borderId="25" xfId="82" quotePrefix="1" applyFont="1" applyBorder="1" applyAlignment="1">
      <alignment horizontal="left" vertical="center" indent="2"/>
    </xf>
    <xf numFmtId="0" fontId="15" fillId="0" borderId="0" xfId="80" applyBorder="1">
      <alignment horizontal="left" vertical="center"/>
    </xf>
    <xf numFmtId="0" fontId="162" fillId="0" borderId="0" xfId="0" applyFont="1" applyBorder="1" applyAlignment="1"/>
    <xf numFmtId="0" fontId="119" fillId="0" borderId="0" xfId="0" applyFont="1" applyBorder="1"/>
    <xf numFmtId="0" fontId="55" fillId="0" borderId="5" xfId="0" applyFont="1" applyBorder="1" applyAlignment="1">
      <alignment horizontal="center"/>
    </xf>
    <xf numFmtId="0" fontId="9" fillId="0" borderId="7" xfId="0" applyFont="1" applyBorder="1"/>
    <xf numFmtId="0" fontId="129" fillId="0" borderId="0" xfId="12" applyFont="1" applyFill="1" applyBorder="1" applyProtection="1">
      <protection locked="0"/>
    </xf>
    <xf numFmtId="0" fontId="129" fillId="0" borderId="0" xfId="12" applyFont="1" applyFill="1" applyBorder="1" applyProtection="1"/>
    <xf numFmtId="0" fontId="129" fillId="0" borderId="9" xfId="12" applyFont="1" applyFill="1" applyBorder="1" applyProtection="1">
      <protection locked="0"/>
    </xf>
    <xf numFmtId="0" fontId="129" fillId="0" borderId="9" xfId="12" applyFont="1" applyFill="1" applyBorder="1" applyProtection="1"/>
    <xf numFmtId="0" fontId="59" fillId="0" borderId="0" xfId="12" applyFont="1" applyFill="1" applyBorder="1" applyProtection="1">
      <protection locked="0"/>
    </xf>
    <xf numFmtId="0" fontId="63" fillId="0" borderId="0" xfId="0" applyFont="1" applyBorder="1" applyAlignment="1">
      <alignment vertical="center"/>
    </xf>
    <xf numFmtId="0" fontId="11" fillId="32" borderId="8" xfId="79" applyFont="1" applyFill="1" applyBorder="1" applyAlignment="1" applyProtection="1">
      <alignment horizontal="center" vertical="center"/>
    </xf>
    <xf numFmtId="0" fontId="11" fillId="32" borderId="77" xfId="79" applyFont="1" applyFill="1" applyBorder="1" applyAlignment="1" applyProtection="1">
      <alignment horizontal="center" vertical="center"/>
    </xf>
    <xf numFmtId="0" fontId="61" fillId="32" borderId="22" xfId="79" applyFont="1" applyFill="1" applyBorder="1" applyAlignment="1" applyProtection="1">
      <alignment horizontal="center" vertical="center"/>
    </xf>
    <xf numFmtId="0" fontId="11" fillId="32" borderId="2" xfId="79" applyFont="1" applyFill="1" applyBorder="1" applyAlignment="1" applyProtection="1">
      <alignment horizontal="center" vertical="center"/>
    </xf>
    <xf numFmtId="0" fontId="11" fillId="32" borderId="28" xfId="79" applyFont="1" applyFill="1" applyBorder="1" applyAlignment="1" applyProtection="1">
      <alignment horizontal="center" vertical="center"/>
    </xf>
    <xf numFmtId="0" fontId="61" fillId="32" borderId="35" xfId="79" applyFont="1" applyFill="1" applyBorder="1" applyAlignment="1" applyProtection="1">
      <alignment horizontal="center" vertical="center"/>
    </xf>
    <xf numFmtId="176" fontId="11" fillId="32" borderId="2" xfId="79" applyNumberFormat="1" applyFont="1" applyFill="1" applyBorder="1" applyProtection="1">
      <alignment vertical="top"/>
      <protection locked="0"/>
    </xf>
    <xf numFmtId="176" fontId="11" fillId="32" borderId="28" xfId="79" applyNumberFormat="1" applyFont="1" applyFill="1" applyBorder="1" applyProtection="1">
      <alignment vertical="top"/>
      <protection locked="0"/>
    </xf>
    <xf numFmtId="176" fontId="34" fillId="32" borderId="35" xfId="79" applyNumberFormat="1" applyFont="1" applyFill="1" applyBorder="1" applyAlignment="1" applyProtection="1">
      <alignment horizontal="center" vertical="top"/>
    </xf>
    <xf numFmtId="177" fontId="11" fillId="32" borderId="19" xfId="79" applyNumberFormat="1" applyFont="1" applyFill="1" applyBorder="1" applyAlignment="1" applyProtection="1">
      <alignment vertical="center"/>
      <protection locked="0"/>
    </xf>
    <xf numFmtId="177" fontId="11" fillId="32" borderId="0" xfId="79" applyNumberFormat="1" applyFont="1" applyFill="1" applyBorder="1" applyAlignment="1" applyProtection="1">
      <alignment vertical="center"/>
      <protection locked="0"/>
    </xf>
    <xf numFmtId="177" fontId="34" fillId="32" borderId="35" xfId="79" applyNumberFormat="1" applyFont="1" applyFill="1" applyBorder="1" applyAlignment="1" applyProtection="1">
      <alignment vertical="center"/>
    </xf>
    <xf numFmtId="0" fontId="10" fillId="0" borderId="0" xfId="0" applyFont="1" applyBorder="1" applyAlignment="1">
      <alignment vertical="center"/>
    </xf>
    <xf numFmtId="177" fontId="11" fillId="32" borderId="21" xfId="79" applyNumberFormat="1" applyFont="1" applyFill="1" applyBorder="1" applyAlignment="1" applyProtection="1">
      <alignment vertical="center"/>
      <protection locked="0"/>
    </xf>
    <xf numFmtId="177" fontId="11" fillId="32" borderId="9" xfId="79" applyNumberFormat="1" applyFont="1" applyFill="1" applyBorder="1" applyAlignment="1" applyProtection="1">
      <alignment vertical="center"/>
      <protection locked="0"/>
    </xf>
    <xf numFmtId="177" fontId="34" fillId="32" borderId="36" xfId="79" applyNumberFormat="1" applyFont="1" applyFill="1" applyBorder="1" applyAlignment="1" applyProtection="1">
      <alignment vertical="center"/>
    </xf>
    <xf numFmtId="177" fontId="11" fillId="32" borderId="78" xfId="79" applyNumberFormat="1" applyFont="1" applyFill="1" applyBorder="1" applyAlignment="1" applyProtection="1">
      <alignment vertical="center"/>
      <protection locked="0"/>
    </xf>
    <xf numFmtId="177" fontId="11" fillId="32" borderId="32" xfId="79" applyNumberFormat="1" applyFont="1" applyFill="1" applyBorder="1" applyAlignment="1" applyProtection="1">
      <alignment vertical="center"/>
      <protection locked="0"/>
    </xf>
    <xf numFmtId="177" fontId="11" fillId="32" borderId="79" xfId="79" applyNumberFormat="1" applyFont="1" applyFill="1" applyBorder="1" applyAlignment="1" applyProtection="1">
      <alignment vertical="center"/>
    </xf>
    <xf numFmtId="0" fontId="163" fillId="0" borderId="0" xfId="0" applyFont="1" applyBorder="1" applyAlignment="1">
      <alignment vertical="center"/>
    </xf>
    <xf numFmtId="0" fontId="9" fillId="0" borderId="0" xfId="0" applyFont="1" applyBorder="1" applyAlignment="1">
      <alignment vertical="center"/>
    </xf>
    <xf numFmtId="177" fontId="11" fillId="32" borderId="80" xfId="79" applyNumberFormat="1" applyFont="1" applyFill="1" applyBorder="1" applyAlignment="1" applyProtection="1">
      <protection locked="0"/>
    </xf>
    <xf numFmtId="177" fontId="11" fillId="32" borderId="81" xfId="79" applyNumberFormat="1" applyFont="1" applyFill="1" applyBorder="1" applyAlignment="1" applyProtection="1">
      <protection locked="0"/>
    </xf>
    <xf numFmtId="177" fontId="11" fillId="32" borderId="82" xfId="79" applyNumberFormat="1" applyFont="1" applyFill="1" applyBorder="1" applyAlignment="1" applyProtection="1"/>
    <xf numFmtId="0" fontId="163" fillId="0" borderId="0" xfId="0" applyFont="1" applyBorder="1" applyAlignment="1"/>
    <xf numFmtId="0" fontId="0" fillId="0" borderId="0" xfId="0" applyBorder="1" applyAlignment="1"/>
    <xf numFmtId="0" fontId="125" fillId="0" borderId="0" xfId="0" applyFont="1" applyBorder="1"/>
    <xf numFmtId="0" fontId="16" fillId="4" borderId="9" xfId="12" applyNumberFormat="1" applyFont="1" applyFill="1" applyBorder="1" applyAlignment="1" applyProtection="1">
      <alignment vertical="top"/>
    </xf>
    <xf numFmtId="0" fontId="146" fillId="4" borderId="9" xfId="12" applyNumberFormat="1" applyFont="1" applyFill="1" applyBorder="1" applyAlignment="1" applyProtection="1">
      <alignment horizontal="left" vertical="top"/>
    </xf>
    <xf numFmtId="0" fontId="126" fillId="0" borderId="9" xfId="12" applyFont="1" applyFill="1" applyBorder="1" applyAlignment="1" applyProtection="1">
      <alignment horizontal="center"/>
    </xf>
    <xf numFmtId="0" fontId="128" fillId="0" borderId="9" xfId="12" applyFont="1" applyFill="1" applyBorder="1" applyProtection="1">
      <protection locked="0"/>
    </xf>
    <xf numFmtId="0" fontId="50" fillId="0" borderId="0" xfId="0" applyNumberFormat="1" applyFont="1" applyBorder="1" applyAlignment="1">
      <alignment horizontal="left"/>
    </xf>
    <xf numFmtId="0" fontId="50" fillId="0" borderId="0" xfId="0" applyNumberFormat="1" applyFont="1" applyBorder="1"/>
    <xf numFmtId="0" fontId="50" fillId="0" borderId="0" xfId="0" applyNumberFormat="1" applyFont="1" applyBorder="1" applyAlignment="1"/>
    <xf numFmtId="166" fontId="122" fillId="60" borderId="74" xfId="84" applyNumberFormat="1" applyFont="1" applyFill="1" applyBorder="1" applyAlignment="1" applyProtection="1">
      <alignment vertical="center"/>
    </xf>
    <xf numFmtId="177" fontId="11" fillId="60" borderId="20" xfId="79" applyNumberFormat="1" applyFont="1" applyFill="1" applyBorder="1" applyAlignment="1" applyProtection="1">
      <alignment vertical="center"/>
      <protection locked="0"/>
    </xf>
    <xf numFmtId="177" fontId="11" fillId="60" borderId="3" xfId="79" applyNumberFormat="1" applyFont="1" applyFill="1" applyBorder="1" applyAlignment="1" applyProtection="1">
      <alignment vertical="center"/>
      <protection locked="0"/>
    </xf>
    <xf numFmtId="177" fontId="34" fillId="60" borderId="74" xfId="79" applyNumberFormat="1" applyFont="1" applyFill="1" applyBorder="1" applyAlignment="1" applyProtection="1">
      <alignment vertical="center"/>
    </xf>
    <xf numFmtId="0" fontId="118" fillId="0" borderId="5" xfId="12" applyFont="1" applyFill="1" applyBorder="1" applyAlignment="1" applyProtection="1"/>
    <xf numFmtId="0" fontId="146" fillId="0" borderId="0" xfId="12" applyFont="1" applyFill="1" applyAlignment="1" applyProtection="1"/>
    <xf numFmtId="0" fontId="42" fillId="4" borderId="4" xfId="12" applyNumberFormat="1" applyFont="1" applyFill="1" applyBorder="1" applyAlignment="1" applyProtection="1">
      <alignment horizontal="left" vertical="center"/>
    </xf>
    <xf numFmtId="0" fontId="42" fillId="0" borderId="5" xfId="12" applyFont="1" applyFill="1" applyBorder="1" applyAlignment="1" applyProtection="1">
      <alignment vertical="center"/>
    </xf>
    <xf numFmtId="0" fontId="116" fillId="0" borderId="5" xfId="12" applyFont="1" applyFill="1" applyBorder="1" applyAlignment="1" applyProtection="1">
      <alignment vertical="center"/>
      <protection locked="0"/>
    </xf>
    <xf numFmtId="0" fontId="118" fillId="0" borderId="5" xfId="12" applyFont="1" applyFill="1" applyBorder="1" applyAlignment="1" applyProtection="1">
      <alignment vertical="center"/>
    </xf>
    <xf numFmtId="0" fontId="55" fillId="0" borderId="5" xfId="0" applyFont="1" applyBorder="1" applyAlignment="1">
      <alignment horizontal="center" vertical="center"/>
    </xf>
    <xf numFmtId="0" fontId="42" fillId="0" borderId="6" xfId="12" applyFont="1" applyFill="1" applyBorder="1" applyAlignment="1" applyProtection="1">
      <alignment vertical="center"/>
    </xf>
    <xf numFmtId="0" fontId="149" fillId="0" borderId="0" xfId="0" applyNumberFormat="1" applyFont="1" applyAlignment="1">
      <alignment horizontal="left" vertical="center"/>
    </xf>
    <xf numFmtId="0" fontId="149" fillId="0" borderId="0" xfId="0" applyNumberFormat="1" applyFont="1" applyAlignment="1">
      <alignment vertical="center"/>
    </xf>
    <xf numFmtId="0" fontId="42" fillId="0" borderId="0" xfId="12" applyFont="1" applyFill="1" applyAlignment="1" applyProtection="1">
      <alignment vertical="center"/>
    </xf>
    <xf numFmtId="0" fontId="159" fillId="0" borderId="0" xfId="0" applyNumberFormat="1" applyFont="1" applyAlignment="1">
      <alignment horizontal="left" vertical="center"/>
    </xf>
    <xf numFmtId="0" fontId="146" fillId="0" borderId="0" xfId="12" applyFont="1" applyFill="1" applyAlignment="1" applyProtection="1">
      <alignment vertical="center"/>
    </xf>
    <xf numFmtId="0" fontId="146" fillId="0" borderId="0" xfId="12" applyFont="1" applyFill="1" applyAlignment="1" applyProtection="1">
      <alignment horizontal="left" vertical="center"/>
    </xf>
    <xf numFmtId="0" fontId="42" fillId="0" borderId="0" xfId="12" applyFont="1" applyFill="1" applyBorder="1" applyAlignment="1" applyProtection="1">
      <alignment vertical="center"/>
    </xf>
    <xf numFmtId="0" fontId="9" fillId="0" borderId="0" xfId="0" applyFont="1" applyFill="1" applyBorder="1"/>
    <xf numFmtId="17" fontId="127" fillId="0" borderId="0" xfId="0" applyNumberFormat="1" applyFont="1" applyFill="1" applyBorder="1" applyAlignment="1">
      <alignment horizontal="right"/>
    </xf>
    <xf numFmtId="0" fontId="52" fillId="0" borderId="0" xfId="0" applyFont="1" applyFill="1" applyBorder="1" applyAlignment="1">
      <alignment wrapText="1"/>
    </xf>
    <xf numFmtId="0" fontId="61" fillId="0" borderId="0" xfId="79" applyFont="1" applyFill="1" applyBorder="1" applyAlignment="1" applyProtection="1">
      <alignment horizontal="center" vertical="center"/>
    </xf>
    <xf numFmtId="176" fontId="34" fillId="0" borderId="0" xfId="79" applyNumberFormat="1" applyFont="1" applyFill="1" applyBorder="1" applyAlignment="1" applyProtection="1">
      <alignment horizontal="center" vertical="top"/>
    </xf>
    <xf numFmtId="177" fontId="34" fillId="0" borderId="0" xfId="79" applyNumberFormat="1" applyFont="1" applyFill="1" applyBorder="1" applyAlignment="1" applyProtection="1">
      <alignment vertical="center"/>
    </xf>
    <xf numFmtId="177" fontId="11" fillId="0" borderId="0" xfId="79" applyNumberFormat="1" applyFont="1" applyFill="1" applyBorder="1" applyAlignment="1" applyProtection="1">
      <alignment vertical="center"/>
    </xf>
    <xf numFmtId="177" fontId="11" fillId="0" borderId="0" xfId="79" applyNumberFormat="1" applyFont="1" applyFill="1" applyBorder="1" applyAlignment="1" applyProtection="1"/>
    <xf numFmtId="0" fontId="0" fillId="0" borderId="0" xfId="0" applyFill="1"/>
    <xf numFmtId="0" fontId="14" fillId="4" borderId="0" xfId="86" applyFont="1" applyFill="1" applyBorder="1" applyAlignment="1" applyProtection="1">
      <alignment vertical="center"/>
      <protection locked="0"/>
    </xf>
    <xf numFmtId="177" fontId="11" fillId="32" borderId="35" xfId="79" applyNumberFormat="1" applyFont="1" applyFill="1" applyBorder="1" applyAlignment="1" applyProtection="1">
      <alignment vertical="center"/>
    </xf>
    <xf numFmtId="0" fontId="146" fillId="0" borderId="0" xfId="12" applyFont="1" applyFill="1" applyBorder="1" applyAlignment="1" applyProtection="1">
      <alignment vertical="center"/>
    </xf>
    <xf numFmtId="0" fontId="10" fillId="0" borderId="0" xfId="0" applyFont="1" applyFill="1" applyBorder="1"/>
    <xf numFmtId="17" fontId="152" fillId="0" borderId="0" xfId="0" applyNumberFormat="1" applyFont="1" applyFill="1" applyBorder="1" applyAlignment="1">
      <alignment horizontal="right"/>
    </xf>
    <xf numFmtId="0" fontId="153" fillId="0" borderId="0" xfId="79" applyFont="1" applyFill="1" applyBorder="1" applyAlignment="1" applyProtection="1">
      <alignment horizontal="center" vertical="center"/>
    </xf>
    <xf numFmtId="176" fontId="11" fillId="0" borderId="0" xfId="79" applyNumberFormat="1" applyFont="1" applyFill="1" applyBorder="1" applyAlignment="1" applyProtection="1">
      <alignment horizontal="center" vertical="top"/>
    </xf>
    <xf numFmtId="0" fontId="65" fillId="0" borderId="0" xfId="0" applyFont="1" applyFill="1"/>
    <xf numFmtId="177" fontId="11" fillId="32" borderId="84" xfId="79" applyNumberFormat="1" applyFont="1" applyFill="1" applyBorder="1" applyAlignment="1" applyProtection="1">
      <alignment vertical="center"/>
      <protection locked="0"/>
    </xf>
    <xf numFmtId="177" fontId="11" fillId="32" borderId="85" xfId="79" applyNumberFormat="1" applyFont="1" applyFill="1" applyBorder="1" applyAlignment="1" applyProtection="1">
      <alignment vertical="center"/>
      <protection locked="0"/>
    </xf>
    <xf numFmtId="177" fontId="34" fillId="32" borderId="83" xfId="79" applyNumberFormat="1" applyFont="1" applyFill="1" applyBorder="1" applyAlignment="1" applyProtection="1">
      <alignment vertical="center"/>
    </xf>
    <xf numFmtId="0" fontId="16" fillId="4" borderId="8" xfId="12" applyNumberFormat="1" applyFont="1" applyFill="1" applyBorder="1" applyAlignment="1" applyProtection="1">
      <alignment vertical="top"/>
    </xf>
    <xf numFmtId="0" fontId="129" fillId="0" borderId="10" xfId="12" applyFont="1" applyFill="1" applyBorder="1" applyProtection="1"/>
    <xf numFmtId="17" fontId="127" fillId="0" borderId="7" xfId="0" applyNumberFormat="1" applyFont="1" applyBorder="1" applyAlignment="1">
      <alignment horizontal="right" indent="1"/>
    </xf>
    <xf numFmtId="0" fontId="13" fillId="0" borderId="24" xfId="82" quotePrefix="1" applyFont="1" applyBorder="1" applyAlignment="1">
      <alignment vertical="center" wrapText="1"/>
    </xf>
    <xf numFmtId="0" fontId="164" fillId="61" borderId="9" xfId="12" applyNumberFormat="1" applyFont="1" applyFill="1" applyBorder="1" applyAlignment="1" applyProtection="1">
      <alignment horizontal="left" vertical="top"/>
    </xf>
    <xf numFmtId="0" fontId="153" fillId="32" borderId="22" xfId="79" applyFont="1" applyFill="1" applyBorder="1" applyAlignment="1" applyProtection="1">
      <alignment horizontal="center" vertical="center"/>
    </xf>
    <xf numFmtId="0" fontId="16" fillId="0" borderId="19" xfId="82" applyNumberFormat="1" applyFont="1" applyBorder="1" applyAlignment="1">
      <alignment horizontal="left" vertical="center"/>
    </xf>
    <xf numFmtId="0" fontId="16" fillId="0" borderId="24" xfId="82" quotePrefix="1" applyFont="1" applyBorder="1" applyAlignment="1">
      <alignment vertical="center"/>
    </xf>
    <xf numFmtId="0" fontId="65" fillId="0" borderId="0" xfId="0" applyFont="1" applyBorder="1" applyAlignment="1"/>
    <xf numFmtId="0" fontId="57" fillId="0" borderId="0" xfId="0" applyFont="1" applyBorder="1" applyAlignment="1"/>
    <xf numFmtId="177" fontId="165" fillId="60" borderId="20" xfId="79" applyNumberFormat="1" applyFont="1" applyFill="1" applyBorder="1" applyAlignment="1" applyProtection="1">
      <alignment vertical="center"/>
      <protection locked="0"/>
    </xf>
    <xf numFmtId="177" fontId="165" fillId="60" borderId="3" xfId="79" applyNumberFormat="1" applyFont="1" applyFill="1" applyBorder="1" applyAlignment="1" applyProtection="1">
      <alignment vertical="center"/>
      <protection locked="0"/>
    </xf>
    <xf numFmtId="177" fontId="165" fillId="60" borderId="74" xfId="79" applyNumberFormat="1" applyFont="1" applyFill="1" applyBorder="1" applyAlignment="1" applyProtection="1">
      <alignment vertical="center"/>
    </xf>
    <xf numFmtId="177" fontId="165" fillId="0" borderId="0" xfId="79" applyNumberFormat="1" applyFont="1" applyFill="1" applyBorder="1" applyAlignment="1" applyProtection="1">
      <alignment vertical="center"/>
    </xf>
    <xf numFmtId="0" fontId="45" fillId="0" borderId="0" xfId="82" applyFont="1" applyAlignment="1">
      <alignment horizontal="left" vertical="center"/>
    </xf>
    <xf numFmtId="177" fontId="11" fillId="32" borderId="19" xfId="79" applyNumberFormat="1" applyFont="1" applyFill="1" applyBorder="1" applyAlignment="1" applyProtection="1">
      <protection locked="0"/>
    </xf>
    <xf numFmtId="177" fontId="11" fillId="32" borderId="0" xfId="79" applyNumberFormat="1" applyFont="1" applyFill="1" applyBorder="1" applyAlignment="1" applyProtection="1">
      <protection locked="0"/>
    </xf>
    <xf numFmtId="177" fontId="11" fillId="32" borderId="35" xfId="79" applyNumberFormat="1" applyFont="1" applyFill="1" applyBorder="1" applyAlignment="1" applyProtection="1"/>
    <xf numFmtId="0" fontId="129" fillId="0" borderId="19" xfId="82" applyNumberFormat="1" applyFont="1" applyBorder="1" applyAlignment="1">
      <alignment horizontal="left" vertical="center" indent="1"/>
    </xf>
    <xf numFmtId="0" fontId="16" fillId="0" borderId="21" xfId="82" applyNumberFormat="1" applyFont="1" applyBorder="1" applyAlignment="1">
      <alignment horizontal="left" vertical="center"/>
    </xf>
    <xf numFmtId="0" fontId="16" fillId="0" borderId="10" xfId="82" quotePrefix="1" applyFont="1" applyBorder="1" applyAlignment="1">
      <alignment vertical="center"/>
    </xf>
    <xf numFmtId="177" fontId="11" fillId="32" borderId="36" xfId="79" applyNumberFormat="1" applyFont="1" applyFill="1" applyBorder="1" applyAlignment="1" applyProtection="1">
      <alignment vertical="center"/>
    </xf>
    <xf numFmtId="0" fontId="129" fillId="0" borderId="28" xfId="82" quotePrefix="1" applyFont="1" applyBorder="1" applyAlignment="1">
      <alignment horizontal="left" vertical="center" wrapText="1" indent="1"/>
    </xf>
    <xf numFmtId="0" fontId="129" fillId="0" borderId="21" xfId="82" applyNumberFormat="1" applyFont="1" applyBorder="1" applyAlignment="1">
      <alignment vertical="center"/>
    </xf>
    <xf numFmtId="177" fontId="11" fillId="32" borderId="84" xfId="79" applyNumberFormat="1" applyFont="1" applyFill="1" applyBorder="1" applyAlignment="1" applyProtection="1">
      <protection locked="0"/>
    </xf>
    <xf numFmtId="177" fontId="11" fillId="32" borderId="85" xfId="79" applyNumberFormat="1" applyFont="1" applyFill="1" applyBorder="1" applyAlignment="1" applyProtection="1">
      <protection locked="0"/>
    </xf>
    <xf numFmtId="177" fontId="11" fillId="32" borderId="83" xfId="79" applyNumberFormat="1" applyFont="1" applyFill="1" applyBorder="1" applyAlignment="1" applyProtection="1"/>
    <xf numFmtId="0" fontId="153" fillId="32" borderId="35" xfId="79" applyFont="1" applyFill="1" applyBorder="1" applyAlignment="1" applyProtection="1">
      <alignment horizontal="center" vertical="center"/>
    </xf>
    <xf numFmtId="49" fontId="126" fillId="4" borderId="73" xfId="84" applyNumberFormat="1" applyFont="1" applyFill="1" applyBorder="1" applyAlignment="1" applyProtection="1">
      <alignment horizontal="center" vertical="top"/>
    </xf>
    <xf numFmtId="0" fontId="164" fillId="62" borderId="9" xfId="12" applyNumberFormat="1" applyFont="1" applyFill="1" applyBorder="1" applyAlignment="1" applyProtection="1">
      <alignment horizontal="left" vertical="top"/>
    </xf>
    <xf numFmtId="0" fontId="120" fillId="4" borderId="8" xfId="12" applyNumberFormat="1" applyFont="1" applyFill="1" applyBorder="1" applyAlignment="1" applyProtection="1">
      <alignment vertical="top"/>
    </xf>
    <xf numFmtId="0" fontId="121" fillId="0" borderId="9" xfId="12" applyFont="1" applyFill="1" applyBorder="1" applyAlignment="1" applyProtection="1">
      <alignment horizontal="center"/>
    </xf>
    <xf numFmtId="0" fontId="122" fillId="0" borderId="9" xfId="12" applyFont="1" applyFill="1" applyBorder="1" applyProtection="1">
      <protection locked="0"/>
    </xf>
    <xf numFmtId="0" fontId="45" fillId="0" borderId="9" xfId="12" applyFont="1" applyFill="1" applyBorder="1" applyProtection="1">
      <protection locked="0"/>
    </xf>
    <xf numFmtId="0" fontId="45" fillId="0" borderId="9" xfId="12" applyFont="1" applyFill="1" applyBorder="1" applyProtection="1"/>
    <xf numFmtId="0" fontId="45" fillId="0" borderId="10" xfId="12" applyFont="1" applyFill="1" applyBorder="1" applyProtection="1"/>
    <xf numFmtId="0" fontId="45" fillId="0" borderId="0" xfId="12" applyFont="1" applyFill="1" applyBorder="1" applyProtection="1"/>
    <xf numFmtId="0" fontId="48" fillId="0" borderId="0" xfId="0" applyNumberFormat="1" applyFont="1" applyAlignment="1">
      <alignment horizontal="left"/>
    </xf>
    <xf numFmtId="0" fontId="48" fillId="0" borderId="0" xfId="0" applyNumberFormat="1" applyFont="1"/>
    <xf numFmtId="0" fontId="48" fillId="0" borderId="0" xfId="0" applyNumberFormat="1" applyFont="1" applyAlignment="1"/>
    <xf numFmtId="0" fontId="45" fillId="0" borderId="0" xfId="12" applyFont="1" applyFill="1" applyProtection="1"/>
    <xf numFmtId="0" fontId="164" fillId="63" borderId="9" xfId="12" applyNumberFormat="1" applyFont="1" applyFill="1" applyBorder="1" applyAlignment="1" applyProtection="1">
      <alignment horizontal="left" vertical="top"/>
    </xf>
    <xf numFmtId="177" fontId="11" fillId="0" borderId="0" xfId="79" applyNumberFormat="1" applyFont="1" applyFill="1" applyBorder="1" applyAlignment="1" applyProtection="1">
      <alignment vertical="center"/>
      <protection locked="0"/>
    </xf>
    <xf numFmtId="0" fontId="129" fillId="4" borderId="5" xfId="83" applyNumberFormat="1" applyFont="1" applyFill="1" applyBorder="1" applyAlignment="1" applyProtection="1">
      <alignment horizontal="left" vertical="top" wrapText="1"/>
    </xf>
    <xf numFmtId="0" fontId="155" fillId="4" borderId="9" xfId="83" applyNumberFormat="1" applyFont="1" applyFill="1" applyBorder="1" applyAlignment="1" applyProtection="1">
      <alignment horizontal="left" vertical="top" wrapText="1"/>
    </xf>
    <xf numFmtId="0" fontId="11" fillId="0" borderId="0" xfId="79" applyFont="1" applyFill="1" applyBorder="1" applyAlignment="1" applyProtection="1">
      <alignment horizontal="center" vertical="center"/>
    </xf>
    <xf numFmtId="0" fontId="61" fillId="0" borderId="7" xfId="79" applyFont="1" applyFill="1" applyBorder="1" applyAlignment="1" applyProtection="1">
      <alignment horizontal="center" vertical="center"/>
    </xf>
    <xf numFmtId="176" fontId="11" fillId="0" borderId="0" xfId="79" applyNumberFormat="1" applyFont="1" applyFill="1" applyBorder="1" applyProtection="1">
      <alignment vertical="top"/>
      <protection locked="0"/>
    </xf>
    <xf numFmtId="176" fontId="34" fillId="0" borderId="7" xfId="79" applyNumberFormat="1" applyFont="1" applyFill="1" applyBorder="1" applyAlignment="1" applyProtection="1">
      <alignment horizontal="center" vertical="top"/>
    </xf>
    <xf numFmtId="177" fontId="34" fillId="0" borderId="7" xfId="79" applyNumberFormat="1" applyFont="1" applyFill="1" applyBorder="1" applyAlignment="1" applyProtection="1">
      <alignment vertical="center"/>
    </xf>
    <xf numFmtId="0" fontId="16" fillId="4" borderId="0" xfId="12" applyNumberFormat="1" applyFont="1" applyFill="1" applyBorder="1" applyAlignment="1" applyProtection="1">
      <alignment vertical="top"/>
    </xf>
    <xf numFmtId="0" fontId="146" fillId="4" borderId="0" xfId="12" applyNumberFormat="1" applyFont="1" applyFill="1" applyBorder="1" applyAlignment="1" applyProtection="1">
      <alignment horizontal="left" vertical="top"/>
    </xf>
    <xf numFmtId="0" fontId="129" fillId="4" borderId="4" xfId="83" applyNumberFormat="1" applyFont="1" applyFill="1" applyBorder="1" applyAlignment="1" applyProtection="1">
      <alignment vertical="top" wrapText="1"/>
    </xf>
    <xf numFmtId="0" fontId="11" fillId="0" borderId="5" xfId="79" applyFont="1" applyFill="1" applyBorder="1" applyAlignment="1" applyProtection="1">
      <alignment horizontal="center" vertical="center"/>
    </xf>
    <xf numFmtId="0" fontId="61" fillId="0" borderId="6" xfId="79" applyFont="1" applyFill="1" applyBorder="1" applyAlignment="1" applyProtection="1">
      <alignment horizontal="center" vertical="center"/>
    </xf>
    <xf numFmtId="0" fontId="129" fillId="4" borderId="2" xfId="83" applyNumberFormat="1" applyFont="1" applyFill="1" applyBorder="1" applyAlignment="1" applyProtection="1">
      <alignment vertical="top" wrapText="1"/>
    </xf>
    <xf numFmtId="0" fontId="138" fillId="0" borderId="2" xfId="82" applyNumberFormat="1" applyFont="1" applyBorder="1" applyAlignment="1">
      <alignment horizontal="left" vertical="center" wrapText="1" indent="1"/>
    </xf>
    <xf numFmtId="0" fontId="146" fillId="0" borderId="2" xfId="82" applyNumberFormat="1" applyFont="1" applyBorder="1" applyAlignment="1">
      <alignment horizontal="left" vertical="center" wrapText="1" indent="1"/>
    </xf>
    <xf numFmtId="0" fontId="42" fillId="0" borderId="2" xfId="82" applyNumberFormat="1" applyFont="1" applyBorder="1" applyAlignment="1">
      <alignment horizontal="left" vertical="center" wrapText="1" indent="1"/>
    </xf>
    <xf numFmtId="0" fontId="155" fillId="4" borderId="8" xfId="83" applyNumberFormat="1" applyFont="1" applyFill="1" applyBorder="1" applyAlignment="1" applyProtection="1">
      <alignment vertical="top" wrapText="1"/>
    </xf>
    <xf numFmtId="177" fontId="11" fillId="0" borderId="9" xfId="79" applyNumberFormat="1" applyFont="1" applyFill="1" applyBorder="1" applyAlignment="1" applyProtection="1">
      <alignment vertical="center"/>
      <protection locked="0"/>
    </xf>
    <xf numFmtId="177" fontId="34" fillId="0" borderId="10" xfId="79" applyNumberFormat="1" applyFont="1" applyFill="1" applyBorder="1" applyAlignment="1" applyProtection="1">
      <alignment vertical="center"/>
    </xf>
    <xf numFmtId="0" fontId="166" fillId="4" borderId="0" xfId="83" applyNumberFormat="1" applyFont="1" applyFill="1" applyBorder="1" applyAlignment="1" applyProtection="1">
      <alignment vertical="top" wrapText="1"/>
    </xf>
    <xf numFmtId="0" fontId="167" fillId="0" borderId="0" xfId="82" applyFont="1" applyBorder="1" applyAlignment="1">
      <alignment horizontal="left"/>
    </xf>
    <xf numFmtId="0" fontId="167" fillId="0" borderId="0" xfId="82" quotePrefix="1" applyFont="1" applyBorder="1" applyAlignment="1">
      <alignment horizontal="left"/>
    </xf>
    <xf numFmtId="0" fontId="126" fillId="62" borderId="9" xfId="12" applyFont="1" applyFill="1" applyBorder="1" applyAlignment="1" applyProtection="1">
      <alignment horizontal="center"/>
    </xf>
    <xf numFmtId="0" fontId="7" fillId="0" borderId="0" xfId="79" quotePrefix="1" applyAlignment="1">
      <alignment horizontal="left" vertical="top" indent="3"/>
    </xf>
    <xf numFmtId="178" fontId="15" fillId="0" borderId="0" xfId="532" applyNumberFormat="1" applyFont="1" applyAlignment="1">
      <alignment vertical="center"/>
    </xf>
    <xf numFmtId="178" fontId="15" fillId="0" borderId="0" xfId="82" applyNumberFormat="1" applyFont="1" applyBorder="1" applyAlignment="1">
      <alignment vertical="center"/>
    </xf>
    <xf numFmtId="178" fontId="129" fillId="0" borderId="0" xfId="532" applyNumberFormat="1" applyFont="1" applyAlignment="1">
      <alignment vertical="center"/>
    </xf>
    <xf numFmtId="178" fontId="146" fillId="0" borderId="0" xfId="532" applyNumberFormat="1" applyFont="1" applyFill="1" applyAlignment="1" applyProtection="1">
      <alignment horizontal="left" vertical="center"/>
    </xf>
    <xf numFmtId="178" fontId="125" fillId="0" borderId="0" xfId="532" applyNumberFormat="1" applyFont="1" applyAlignment="1">
      <alignment horizontal="left"/>
    </xf>
    <xf numFmtId="178" fontId="129" fillId="0" borderId="0" xfId="532" applyNumberFormat="1" applyFont="1" applyFill="1" applyAlignment="1" applyProtection="1">
      <alignment horizontal="left"/>
    </xf>
    <xf numFmtId="178" fontId="50" fillId="0" borderId="0" xfId="532" applyNumberFormat="1" applyFont="1" applyBorder="1"/>
    <xf numFmtId="178" fontId="50" fillId="0" borderId="0" xfId="532" applyNumberFormat="1" applyFont="1" applyBorder="1" applyAlignment="1"/>
    <xf numFmtId="178" fontId="129" fillId="0" borderId="0" xfId="532" applyNumberFormat="1" applyFont="1" applyAlignment="1" applyProtection="1">
      <alignment horizontal="left" vertical="center"/>
    </xf>
    <xf numFmtId="178" fontId="129" fillId="0" borderId="0" xfId="532" applyNumberFormat="1" applyFont="1" applyAlignment="1">
      <alignment horizontal="left" vertical="center"/>
    </xf>
    <xf numFmtId="178" fontId="129" fillId="0" borderId="0" xfId="532" applyNumberFormat="1" applyFont="1" applyBorder="1" applyAlignment="1">
      <alignment horizontal="left" vertical="center"/>
    </xf>
    <xf numFmtId="178" fontId="129" fillId="0" borderId="0" xfId="532" applyNumberFormat="1" applyFont="1" applyFill="1" applyBorder="1" applyAlignment="1" applyProtection="1">
      <alignment horizontal="left"/>
    </xf>
    <xf numFmtId="178" fontId="129" fillId="0" borderId="0" xfId="532" applyNumberFormat="1" applyFont="1" applyBorder="1" applyAlignment="1">
      <alignment vertical="center"/>
    </xf>
    <xf numFmtId="178" fontId="129" fillId="0" borderId="0" xfId="532" applyNumberFormat="1" applyFont="1" applyBorder="1" applyAlignment="1">
      <alignment horizontal="left"/>
    </xf>
    <xf numFmtId="178" fontId="125" fillId="0" borderId="0" xfId="532" applyNumberFormat="1" applyFont="1" applyAlignment="1">
      <alignment horizontal="left" vertical="center"/>
    </xf>
    <xf numFmtId="178" fontId="129" fillId="0" borderId="0" xfId="532" applyNumberFormat="1" applyFont="1" applyAlignment="1" applyProtection="1">
      <alignment horizontal="left"/>
    </xf>
    <xf numFmtId="178" fontId="42" fillId="0" borderId="0" xfId="532" applyNumberFormat="1" applyFont="1" applyFill="1" applyAlignment="1" applyProtection="1">
      <alignment vertical="center"/>
    </xf>
    <xf numFmtId="178" fontId="124" fillId="0" borderId="0" xfId="532" applyNumberFormat="1" applyFont="1"/>
    <xf numFmtId="178" fontId="125" fillId="0" borderId="0" xfId="532" applyNumberFormat="1" applyFont="1"/>
    <xf numFmtId="178" fontId="129" fillId="0" borderId="0" xfId="532" applyNumberFormat="1" applyFont="1" applyFill="1" applyProtection="1"/>
    <xf numFmtId="178" fontId="129" fillId="0" borderId="0" xfId="532" applyNumberFormat="1" applyFont="1" applyFill="1" applyBorder="1" applyProtection="1"/>
    <xf numFmtId="178" fontId="41" fillId="0" borderId="0" xfId="532" applyNumberFormat="1" applyFont="1" applyFill="1" applyProtection="1"/>
    <xf numFmtId="178" fontId="129" fillId="0" borderId="0" xfId="532" applyNumberFormat="1" applyFont="1" applyAlignment="1" applyProtection="1">
      <alignment vertical="center"/>
    </xf>
    <xf numFmtId="178" fontId="129" fillId="0" borderId="0" xfId="532" applyNumberFormat="1" applyFont="1" applyBorder="1"/>
    <xf numFmtId="178" fontId="129" fillId="0" borderId="0" xfId="532" applyNumberFormat="1" applyFont="1" applyProtection="1"/>
    <xf numFmtId="178" fontId="45" fillId="0" borderId="0" xfId="532" applyNumberFormat="1" applyFont="1" applyProtection="1"/>
    <xf numFmtId="178" fontId="15" fillId="0" borderId="0" xfId="532" applyNumberFormat="1" applyFont="1" applyBorder="1" applyAlignment="1">
      <alignment vertical="center"/>
    </xf>
    <xf numFmtId="178" fontId="124" fillId="0" borderId="0" xfId="532" applyNumberFormat="1" applyFont="1" applyBorder="1" applyAlignment="1">
      <alignment vertical="center"/>
    </xf>
    <xf numFmtId="178" fontId="125" fillId="0" borderId="0" xfId="532" applyNumberFormat="1" applyFont="1" applyAlignment="1">
      <alignment vertical="center"/>
    </xf>
    <xf numFmtId="178" fontId="15" fillId="0" borderId="0" xfId="532" applyNumberFormat="1" applyFont="1" applyFill="1" applyBorder="1" applyProtection="1"/>
    <xf numFmtId="178" fontId="155" fillId="0" borderId="0" xfId="532" applyNumberFormat="1" applyFont="1" applyProtection="1"/>
    <xf numFmtId="178" fontId="155" fillId="0" borderId="0" xfId="532" applyNumberFormat="1" applyFont="1" applyBorder="1"/>
    <xf numFmtId="178" fontId="15" fillId="0" borderId="0" xfId="532" applyNumberFormat="1" applyFont="1" applyProtection="1"/>
    <xf numFmtId="178" fontId="142" fillId="0" borderId="0" xfId="532" applyNumberFormat="1" applyFont="1" applyBorder="1" applyAlignment="1">
      <alignment vertical="center"/>
    </xf>
    <xf numFmtId="178" fontId="15" fillId="0" borderId="0" xfId="82" applyNumberFormat="1" applyFont="1" applyAlignment="1">
      <alignment vertical="center"/>
    </xf>
    <xf numFmtId="0" fontId="156" fillId="0" borderId="0" xfId="82" quotePrefix="1" applyFont="1" applyBorder="1" applyAlignment="1">
      <alignment horizontal="left"/>
    </xf>
    <xf numFmtId="0" fontId="169" fillId="0" borderId="0" xfId="0" applyFont="1" applyAlignment="1">
      <alignment horizontal="left" vertical="center"/>
    </xf>
    <xf numFmtId="0" fontId="156" fillId="0" borderId="0" xfId="82" applyFont="1" applyBorder="1" applyAlignment="1">
      <alignment horizontal="left" vertical="center"/>
    </xf>
    <xf numFmtId="177" fontId="34" fillId="0" borderId="0" xfId="79" applyNumberFormat="1" applyFont="1" applyFill="1" applyBorder="1" applyAlignment="1" applyProtection="1">
      <alignment vertical="center"/>
      <protection locked="0"/>
    </xf>
    <xf numFmtId="0" fontId="131" fillId="0" borderId="0" xfId="82" quotePrefix="1" applyFont="1" applyBorder="1" applyAlignment="1">
      <alignment horizontal="left"/>
    </xf>
    <xf numFmtId="0" fontId="63" fillId="58" borderId="0" xfId="0" applyFont="1" applyFill="1" applyAlignment="1">
      <alignment horizontal="left" vertical="center"/>
    </xf>
    <xf numFmtId="0" fontId="64" fillId="0" borderId="0" xfId="0" applyFont="1" applyAlignment="1">
      <alignment horizontal="left" vertical="center"/>
    </xf>
    <xf numFmtId="0" fontId="131" fillId="0" borderId="0" xfId="82" applyFont="1" applyBorder="1" applyAlignment="1">
      <alignment horizontal="left" vertical="center"/>
    </xf>
    <xf numFmtId="177" fontId="7" fillId="0" borderId="0" xfId="79" applyNumberFormat="1" applyFont="1" applyFill="1" applyBorder="1" applyAlignment="1" applyProtection="1">
      <alignment vertical="center"/>
      <protection locked="0"/>
    </xf>
    <xf numFmtId="177" fontId="7" fillId="0" borderId="7" xfId="79" applyNumberFormat="1" applyFont="1" applyFill="1" applyBorder="1" applyAlignment="1" applyProtection="1">
      <alignment vertical="center"/>
    </xf>
    <xf numFmtId="177" fontId="7" fillId="0" borderId="0" xfId="79" applyNumberFormat="1" applyFont="1" applyFill="1" applyBorder="1" applyAlignment="1" applyProtection="1">
      <alignment vertical="center"/>
    </xf>
    <xf numFmtId="0" fontId="170" fillId="0" borderId="2" xfId="82" applyNumberFormat="1" applyFont="1" applyBorder="1" applyAlignment="1">
      <alignment horizontal="left" vertical="top" indent="1"/>
    </xf>
    <xf numFmtId="0" fontId="36" fillId="0" borderId="0" xfId="79" applyFont="1" applyFill="1" applyBorder="1" applyAlignment="1" applyProtection="1">
      <alignment horizontal="center" vertical="center"/>
    </xf>
    <xf numFmtId="0" fontId="67" fillId="0" borderId="7" xfId="79" applyFont="1" applyFill="1" applyBorder="1" applyAlignment="1" applyProtection="1">
      <alignment horizontal="center" vertical="center"/>
    </xf>
    <xf numFmtId="0" fontId="67" fillId="0" borderId="0" xfId="79" applyFont="1" applyFill="1" applyBorder="1" applyAlignment="1" applyProtection="1">
      <alignment horizontal="center" vertical="center"/>
    </xf>
    <xf numFmtId="0" fontId="167" fillId="0" borderId="0" xfId="82" applyFont="1" applyBorder="1"/>
    <xf numFmtId="0" fontId="41" fillId="0" borderId="0" xfId="83" applyFont="1" applyAlignment="1" applyProtection="1">
      <alignment horizontal="left"/>
    </xf>
    <xf numFmtId="0" fontId="171" fillId="0" borderId="2" xfId="82" applyNumberFormat="1" applyFont="1" applyBorder="1" applyAlignment="1">
      <alignment horizontal="left" vertical="center" wrapText="1" indent="1"/>
    </xf>
    <xf numFmtId="176" fontId="36" fillId="0" borderId="0" xfId="79" applyNumberFormat="1" applyFont="1" applyFill="1" applyBorder="1" applyProtection="1">
      <alignment vertical="top"/>
      <protection locked="0"/>
    </xf>
    <xf numFmtId="176" fontId="36" fillId="0" borderId="7" xfId="79" applyNumberFormat="1" applyFont="1" applyFill="1" applyBorder="1" applyAlignment="1" applyProtection="1">
      <alignment horizontal="center" vertical="top"/>
    </xf>
    <xf numFmtId="176" fontId="36" fillId="0" borderId="0" xfId="79" applyNumberFormat="1" applyFont="1" applyFill="1" applyBorder="1" applyAlignment="1" applyProtection="1">
      <alignment horizontal="center" vertical="top"/>
    </xf>
    <xf numFmtId="0" fontId="9" fillId="58" borderId="0" xfId="0" applyFont="1" applyFill="1" applyAlignment="1">
      <alignment horizontal="left" vertical="center"/>
    </xf>
    <xf numFmtId="0" fontId="9" fillId="59" borderId="0" xfId="0" applyFont="1" applyFill="1" applyAlignment="1">
      <alignment horizontal="left" vertical="center"/>
    </xf>
    <xf numFmtId="0" fontId="167" fillId="0" borderId="0" xfId="82" applyFont="1" applyBorder="1" applyAlignment="1">
      <alignment horizontal="left" vertical="center"/>
    </xf>
    <xf numFmtId="0" fontId="172" fillId="0" borderId="0" xfId="0" applyFont="1" applyAlignment="1">
      <alignment horizontal="left" vertical="center"/>
    </xf>
    <xf numFmtId="0" fontId="15" fillId="0" borderId="0" xfId="82" applyFont="1" applyBorder="1" applyAlignment="1">
      <alignment horizontal="left" vertical="center"/>
    </xf>
    <xf numFmtId="176" fontId="49" fillId="0" borderId="0" xfId="79" applyNumberFormat="1" applyFont="1" applyFill="1" applyBorder="1" applyProtection="1">
      <alignment vertical="top"/>
      <protection locked="0"/>
    </xf>
    <xf numFmtId="176" fontId="49" fillId="0" borderId="7" xfId="79" applyNumberFormat="1" applyFont="1" applyFill="1" applyBorder="1" applyAlignment="1" applyProtection="1">
      <alignment horizontal="center" vertical="top"/>
    </xf>
    <xf numFmtId="176" fontId="49" fillId="0" borderId="0" xfId="79" applyNumberFormat="1" applyFont="1" applyFill="1" applyBorder="1" applyAlignment="1" applyProtection="1">
      <alignment horizontal="center" vertical="top"/>
    </xf>
    <xf numFmtId="0" fontId="173" fillId="0" borderId="0" xfId="0" applyFont="1" applyAlignment="1">
      <alignment horizontal="left" vertical="center"/>
    </xf>
    <xf numFmtId="177" fontId="49" fillId="0" borderId="0" xfId="79" applyNumberFormat="1" applyFont="1" applyFill="1" applyBorder="1" applyAlignment="1" applyProtection="1">
      <alignment vertical="center"/>
      <protection locked="0"/>
    </xf>
    <xf numFmtId="177" fontId="49" fillId="0" borderId="7" xfId="79" applyNumberFormat="1" applyFont="1" applyFill="1" applyBorder="1" applyAlignment="1" applyProtection="1">
      <alignment vertical="center"/>
    </xf>
    <xf numFmtId="177" fontId="49" fillId="0" borderId="0" xfId="79" applyNumberFormat="1" applyFont="1" applyFill="1" applyBorder="1" applyAlignment="1" applyProtection="1">
      <alignment vertical="center"/>
    </xf>
    <xf numFmtId="0" fontId="131" fillId="0" borderId="2" xfId="82" applyNumberFormat="1" applyFont="1" applyBorder="1" applyAlignment="1">
      <alignment horizontal="left" vertical="center" wrapText="1" indent="1"/>
    </xf>
    <xf numFmtId="0" fontId="173" fillId="58" borderId="0" xfId="0" applyFont="1" applyFill="1" applyAlignment="1">
      <alignment horizontal="left" vertical="center"/>
    </xf>
    <xf numFmtId="177" fontId="36" fillId="0" borderId="0" xfId="79" applyNumberFormat="1" applyFont="1" applyFill="1" applyBorder="1" applyAlignment="1" applyProtection="1">
      <alignment vertical="center"/>
      <protection locked="0"/>
    </xf>
    <xf numFmtId="177" fontId="36" fillId="0" borderId="7" xfId="79" applyNumberFormat="1" applyFont="1" applyFill="1" applyBorder="1" applyAlignment="1" applyProtection="1">
      <alignment vertical="center"/>
    </xf>
    <xf numFmtId="177" fontId="36" fillId="0" borderId="0" xfId="79" applyNumberFormat="1" applyFont="1" applyFill="1" applyBorder="1" applyAlignment="1" applyProtection="1">
      <alignment vertical="center"/>
    </xf>
    <xf numFmtId="0" fontId="172" fillId="59" borderId="0" xfId="0" applyFont="1" applyFill="1" applyAlignment="1">
      <alignment horizontal="left" vertical="center"/>
    </xf>
    <xf numFmtId="0" fontId="174" fillId="0" borderId="0" xfId="82" applyFont="1" applyBorder="1" applyAlignment="1">
      <alignment horizontal="left"/>
    </xf>
    <xf numFmtId="0" fontId="174" fillId="0" borderId="0" xfId="82" applyFont="1" applyBorder="1"/>
    <xf numFmtId="0" fontId="163" fillId="58" borderId="0" xfId="0" quotePrefix="1" applyFont="1" applyFill="1" applyAlignment="1">
      <alignment horizontal="left" vertical="center"/>
    </xf>
    <xf numFmtId="0" fontId="155" fillId="0" borderId="0" xfId="82" applyFont="1" applyBorder="1" applyAlignment="1">
      <alignment horizontal="left"/>
    </xf>
    <xf numFmtId="0" fontId="175" fillId="0" borderId="0" xfId="82" applyFont="1" applyBorder="1" applyAlignment="1">
      <alignment horizontal="left"/>
    </xf>
    <xf numFmtId="0" fontId="175" fillId="0" borderId="0" xfId="82" applyFont="1" applyBorder="1"/>
    <xf numFmtId="0" fontId="171" fillId="0" borderId="0" xfId="82" quotePrefix="1" applyFont="1" applyBorder="1" applyAlignment="1">
      <alignment horizontal="left"/>
    </xf>
    <xf numFmtId="0" fontId="15" fillId="0" borderId="0" xfId="82" applyFont="1" applyAlignment="1">
      <alignment horizontal="left" vertical="center"/>
    </xf>
    <xf numFmtId="0" fontId="11" fillId="32" borderId="0" xfId="79" applyFont="1" applyFill="1" applyBorder="1" applyAlignment="1" applyProtection="1">
      <alignment horizontal="center" vertical="center"/>
    </xf>
    <xf numFmtId="0" fontId="147" fillId="4" borderId="7" xfId="83" applyNumberFormat="1" applyFont="1" applyFill="1" applyBorder="1" applyAlignment="1" applyProtection="1">
      <alignment horizontal="left" vertical="top" wrapText="1"/>
    </xf>
    <xf numFmtId="0" fontId="37" fillId="0" borderId="11" xfId="79" applyFont="1" applyBorder="1" applyAlignment="1">
      <alignment horizontal="center" vertical="center" wrapText="1"/>
    </xf>
    <xf numFmtId="0" fontId="0" fillId="0" borderId="12" xfId="0" applyBorder="1" applyAlignment="1">
      <alignment horizontal="center" vertical="center"/>
    </xf>
    <xf numFmtId="0" fontId="0" fillId="0" borderId="14" xfId="0" applyBorder="1" applyAlignment="1">
      <alignment horizontal="center" vertical="center"/>
    </xf>
    <xf numFmtId="0" fontId="15" fillId="0" borderId="0" xfId="79" applyFont="1" applyAlignment="1">
      <alignment vertical="top" wrapText="1"/>
    </xf>
    <xf numFmtId="0" fontId="37" fillId="0" borderId="2" xfId="79" applyFont="1" applyBorder="1" applyAlignment="1">
      <alignment horizontal="center" vertical="top" wrapText="1"/>
    </xf>
    <xf numFmtId="0" fontId="0" fillId="0" borderId="0" xfId="0" applyBorder="1" applyAlignment="1">
      <alignment horizontal="center" vertical="top" wrapText="1"/>
    </xf>
    <xf numFmtId="0" fontId="0" fillId="0" borderId="7" xfId="0" applyBorder="1" applyAlignment="1">
      <alignment horizontal="center" vertical="top" wrapText="1"/>
    </xf>
    <xf numFmtId="0" fontId="160" fillId="0" borderId="8" xfId="79" applyFont="1" applyBorder="1" applyAlignment="1">
      <alignment horizontal="center" vertical="center" wrapText="1"/>
    </xf>
    <xf numFmtId="0" fontId="161" fillId="0" borderId="9" xfId="0" applyFont="1" applyBorder="1" applyAlignment="1">
      <alignment horizontal="center" vertical="center"/>
    </xf>
    <xf numFmtId="0" fontId="161" fillId="0" borderId="10" xfId="0" applyFont="1" applyBorder="1" applyAlignment="1">
      <alignment horizontal="center" vertical="center"/>
    </xf>
    <xf numFmtId="0" fontId="52" fillId="32" borderId="11" xfId="79" applyFont="1" applyFill="1" applyBorder="1" applyAlignment="1" applyProtection="1">
      <alignment horizontal="center" vertical="center" wrapText="1"/>
    </xf>
    <xf numFmtId="0" fontId="52" fillId="32" borderId="12" xfId="79" applyFont="1" applyFill="1" applyBorder="1" applyAlignment="1" applyProtection="1">
      <alignment horizontal="center" vertical="center" wrapText="1"/>
    </xf>
    <xf numFmtId="0" fontId="52" fillId="32" borderId="14" xfId="79" applyFont="1" applyFill="1" applyBorder="1" applyAlignment="1" applyProtection="1">
      <alignment horizontal="center" vertical="center" wrapText="1"/>
    </xf>
    <xf numFmtId="0" fontId="52" fillId="0" borderId="12" xfId="0" applyFont="1" applyBorder="1" applyAlignment="1">
      <alignment wrapText="1"/>
    </xf>
    <xf numFmtId="0" fontId="52" fillId="0" borderId="14" xfId="0" applyFont="1" applyBorder="1" applyAlignment="1">
      <alignment wrapText="1"/>
    </xf>
    <xf numFmtId="8" fontId="176" fillId="0" borderId="35" xfId="82" applyNumberFormat="1" applyFont="1" applyBorder="1" applyAlignment="1">
      <alignment vertical="center"/>
    </xf>
    <xf numFmtId="0" fontId="11" fillId="32" borderId="23" xfId="79" applyFont="1" applyFill="1" applyBorder="1" applyAlignment="1" applyProtection="1">
      <alignment horizontal="center" vertical="center"/>
    </xf>
    <xf numFmtId="0" fontId="11" fillId="32" borderId="19" xfId="79" applyFont="1" applyFill="1" applyBorder="1" applyAlignment="1" applyProtection="1">
      <alignment horizontal="center" vertical="center"/>
    </xf>
    <xf numFmtId="0" fontId="127" fillId="0" borderId="28" xfId="82" applyFont="1" applyBorder="1" applyAlignment="1">
      <alignment vertical="top"/>
    </xf>
  </cellXfs>
  <cellStyles count="533">
    <cellStyle name="1. NUMERO" xfId="87" xr:uid="{00000000-0005-0000-0000-000000000000}"/>
    <cellStyle name="1. NUMERO 2" xfId="88" xr:uid="{00000000-0005-0000-0000-000001000000}"/>
    <cellStyle name="1. TITRE" xfId="89" xr:uid="{00000000-0005-0000-0000-000002000000}"/>
    <cellStyle name="1. TITRE 2" xfId="90" xr:uid="{00000000-0005-0000-0000-000003000000}"/>
    <cellStyle name="1.1. NUMERO" xfId="91" xr:uid="{00000000-0005-0000-0000-000004000000}"/>
    <cellStyle name="1.1. NUMERO 2" xfId="92" xr:uid="{00000000-0005-0000-0000-000005000000}"/>
    <cellStyle name="1.1. TITRE" xfId="93" xr:uid="{00000000-0005-0000-0000-000006000000}"/>
    <cellStyle name="1.1. TITRE 2" xfId="94" xr:uid="{00000000-0005-0000-0000-000007000000}"/>
    <cellStyle name="1.1.1. NUMERO" xfId="95" xr:uid="{00000000-0005-0000-0000-000008000000}"/>
    <cellStyle name="1.1.1. NUMERO 2" xfId="96" xr:uid="{00000000-0005-0000-0000-000009000000}"/>
    <cellStyle name="1.1.1. TITRE" xfId="97" xr:uid="{00000000-0005-0000-0000-00000A000000}"/>
    <cellStyle name="1.1.1. TITRE 2" xfId="98" xr:uid="{00000000-0005-0000-0000-00000B000000}"/>
    <cellStyle name="20 % - Accent1 2" xfId="99" xr:uid="{00000000-0005-0000-0000-00000C000000}"/>
    <cellStyle name="20 % - Accent1 3" xfId="100" xr:uid="{00000000-0005-0000-0000-00000D000000}"/>
    <cellStyle name="20 % - Accent2 2" xfId="101" xr:uid="{00000000-0005-0000-0000-00000E000000}"/>
    <cellStyle name="20 % - Accent2 3" xfId="102" xr:uid="{00000000-0005-0000-0000-00000F000000}"/>
    <cellStyle name="20 % - Accent3 2" xfId="103" xr:uid="{00000000-0005-0000-0000-000010000000}"/>
    <cellStyle name="20 % - Accent3 3" xfId="104" xr:uid="{00000000-0005-0000-0000-000011000000}"/>
    <cellStyle name="20 % - Accent4 2" xfId="105" xr:uid="{00000000-0005-0000-0000-000012000000}"/>
    <cellStyle name="20 % - Accent4 3" xfId="106" xr:uid="{00000000-0005-0000-0000-000013000000}"/>
    <cellStyle name="20 % - Accent5 2" xfId="107" xr:uid="{00000000-0005-0000-0000-000014000000}"/>
    <cellStyle name="20 % - Accent5 3" xfId="108" xr:uid="{00000000-0005-0000-0000-000015000000}"/>
    <cellStyle name="20 % - Accent6 2" xfId="109" xr:uid="{00000000-0005-0000-0000-000016000000}"/>
    <cellStyle name="20 % - Accent6 3" xfId="110" xr:uid="{00000000-0005-0000-0000-000017000000}"/>
    <cellStyle name="4. NUMERO" xfId="111" xr:uid="{00000000-0005-0000-0000-000018000000}"/>
    <cellStyle name="4. NUMERO 2" xfId="112" xr:uid="{00000000-0005-0000-0000-000019000000}"/>
    <cellStyle name="4. TITRE" xfId="113" xr:uid="{00000000-0005-0000-0000-00001A000000}"/>
    <cellStyle name="4. TITRE 2" xfId="114" xr:uid="{00000000-0005-0000-0000-00001B000000}"/>
    <cellStyle name="40 % - Accent1 2" xfId="115" xr:uid="{00000000-0005-0000-0000-00001C000000}"/>
    <cellStyle name="40 % - Accent1 3" xfId="116" xr:uid="{00000000-0005-0000-0000-00001D000000}"/>
    <cellStyle name="40 % - Accent2 2" xfId="117" xr:uid="{00000000-0005-0000-0000-00001E000000}"/>
    <cellStyle name="40 % - Accent2 3" xfId="118" xr:uid="{00000000-0005-0000-0000-00001F000000}"/>
    <cellStyle name="40 % - Accent3 2" xfId="119" xr:uid="{00000000-0005-0000-0000-000020000000}"/>
    <cellStyle name="40 % - Accent3 3" xfId="120" xr:uid="{00000000-0005-0000-0000-000021000000}"/>
    <cellStyle name="40 % - Accent4 2" xfId="121" xr:uid="{00000000-0005-0000-0000-000022000000}"/>
    <cellStyle name="40 % - Accent4 3" xfId="122" xr:uid="{00000000-0005-0000-0000-000023000000}"/>
    <cellStyle name="40 % - Accent5 2" xfId="123" xr:uid="{00000000-0005-0000-0000-000024000000}"/>
    <cellStyle name="40 % - Accent5 3" xfId="124" xr:uid="{00000000-0005-0000-0000-000025000000}"/>
    <cellStyle name="40 % - Accent6 2" xfId="125" xr:uid="{00000000-0005-0000-0000-000026000000}"/>
    <cellStyle name="40 % - Accent6 3" xfId="126" xr:uid="{00000000-0005-0000-0000-000027000000}"/>
    <cellStyle name="60 % - Accent1 2" xfId="127" xr:uid="{00000000-0005-0000-0000-000028000000}"/>
    <cellStyle name="60 % - Accent1 3" xfId="128" xr:uid="{00000000-0005-0000-0000-000029000000}"/>
    <cellStyle name="60 % - Accent2 2" xfId="129" xr:uid="{00000000-0005-0000-0000-00002A000000}"/>
    <cellStyle name="60 % - Accent2 3" xfId="130" xr:uid="{00000000-0005-0000-0000-00002B000000}"/>
    <cellStyle name="60 % - Accent3 2" xfId="131" xr:uid="{00000000-0005-0000-0000-00002C000000}"/>
    <cellStyle name="60 % - Accent3 3" xfId="132" xr:uid="{00000000-0005-0000-0000-00002D000000}"/>
    <cellStyle name="60 % - Accent4 2" xfId="133" xr:uid="{00000000-0005-0000-0000-00002E000000}"/>
    <cellStyle name="60 % - Accent4 3" xfId="134" xr:uid="{00000000-0005-0000-0000-00002F000000}"/>
    <cellStyle name="60 % - Accent5 2" xfId="135" xr:uid="{00000000-0005-0000-0000-000030000000}"/>
    <cellStyle name="60 % - Accent5 3" xfId="136" xr:uid="{00000000-0005-0000-0000-000031000000}"/>
    <cellStyle name="60 % - Accent6 2" xfId="137" xr:uid="{00000000-0005-0000-0000-000032000000}"/>
    <cellStyle name="60 % - Accent6 3" xfId="138" xr:uid="{00000000-0005-0000-0000-000033000000}"/>
    <cellStyle name="Accent1 2" xfId="139" xr:uid="{00000000-0005-0000-0000-000034000000}"/>
    <cellStyle name="Accent1 3" xfId="140" xr:uid="{00000000-0005-0000-0000-000035000000}"/>
    <cellStyle name="Accent2 2" xfId="141" xr:uid="{00000000-0005-0000-0000-000036000000}"/>
    <cellStyle name="Accent2 3" xfId="142" xr:uid="{00000000-0005-0000-0000-000037000000}"/>
    <cellStyle name="Accent3 2" xfId="143" xr:uid="{00000000-0005-0000-0000-000038000000}"/>
    <cellStyle name="Accent3 3" xfId="144" xr:uid="{00000000-0005-0000-0000-000039000000}"/>
    <cellStyle name="Accent4 2" xfId="145" xr:uid="{00000000-0005-0000-0000-00003A000000}"/>
    <cellStyle name="Accent4 3" xfId="146" xr:uid="{00000000-0005-0000-0000-00003B000000}"/>
    <cellStyle name="Accent5 2" xfId="147" xr:uid="{00000000-0005-0000-0000-00003C000000}"/>
    <cellStyle name="Accent5 3" xfId="148" xr:uid="{00000000-0005-0000-0000-00003D000000}"/>
    <cellStyle name="Accent6 2" xfId="149" xr:uid="{00000000-0005-0000-0000-00003E000000}"/>
    <cellStyle name="Accent6 3" xfId="150" xr:uid="{00000000-0005-0000-0000-00003F000000}"/>
    <cellStyle name="ArtDescriptif" xfId="5" xr:uid="{00000000-0005-0000-0000-000040000000}"/>
    <cellStyle name="ArtDescriptif 2" xfId="15" xr:uid="{00000000-0005-0000-0000-000041000000}"/>
    <cellStyle name="ArtDescriptif 3" xfId="151" xr:uid="{00000000-0005-0000-0000-000042000000}"/>
    <cellStyle name="ARTICLE" xfId="152" xr:uid="{00000000-0005-0000-0000-000043000000}"/>
    <cellStyle name="Article note1" xfId="22" xr:uid="{00000000-0005-0000-0000-000044000000}"/>
    <cellStyle name="Article note2" xfId="23" xr:uid="{00000000-0005-0000-0000-000045000000}"/>
    <cellStyle name="Article note3" xfId="24" xr:uid="{00000000-0005-0000-0000-000046000000}"/>
    <cellStyle name="Article note4" xfId="25" xr:uid="{00000000-0005-0000-0000-000047000000}"/>
    <cellStyle name="Article note5" xfId="26" xr:uid="{00000000-0005-0000-0000-000048000000}"/>
    <cellStyle name="ArtLibelleCond" xfId="27" xr:uid="{00000000-0005-0000-0000-000049000000}"/>
    <cellStyle name="ArtNote1" xfId="28" xr:uid="{00000000-0005-0000-0000-00004A000000}"/>
    <cellStyle name="ArtNote2" xfId="8" xr:uid="{00000000-0005-0000-0000-00004B000000}"/>
    <cellStyle name="ArtNote2 2" xfId="153" xr:uid="{00000000-0005-0000-0000-00004C000000}"/>
    <cellStyle name="ArtNote3" xfId="29" xr:uid="{00000000-0005-0000-0000-00004D000000}"/>
    <cellStyle name="ArtNote3 2" xfId="73" xr:uid="{00000000-0005-0000-0000-00004E000000}"/>
    <cellStyle name="ArtNote4" xfId="30" xr:uid="{00000000-0005-0000-0000-00004F000000}"/>
    <cellStyle name="ArtNote5" xfId="31" xr:uid="{00000000-0005-0000-0000-000050000000}"/>
    <cellStyle name="ArtTitre" xfId="4" xr:uid="{00000000-0005-0000-0000-000051000000}"/>
    <cellStyle name="ArtTitre 2" xfId="154" xr:uid="{00000000-0005-0000-0000-000052000000}"/>
    <cellStyle name="Avertissement 2" xfId="155" xr:uid="{00000000-0005-0000-0000-000053000000}"/>
    <cellStyle name="Avertissement 3" xfId="156" xr:uid="{00000000-0005-0000-0000-000054000000}"/>
    <cellStyle name="biblio" xfId="157" xr:uid="{00000000-0005-0000-0000-000055000000}"/>
    <cellStyle name="biblio 2" xfId="158" xr:uid="{00000000-0005-0000-0000-000056000000}"/>
    <cellStyle name="biblio 3" xfId="159" xr:uid="{00000000-0005-0000-0000-000057000000}"/>
    <cellStyle name="blanc" xfId="160" xr:uid="{00000000-0005-0000-0000-000058000000}"/>
    <cellStyle name="blanc 2" xfId="161" xr:uid="{00000000-0005-0000-0000-000059000000}"/>
    <cellStyle name="blanc 3" xfId="162" xr:uid="{00000000-0005-0000-0000-00005A000000}"/>
    <cellStyle name="cache" xfId="163" xr:uid="{00000000-0005-0000-0000-00005B000000}"/>
    <cellStyle name="cache 2" xfId="164" xr:uid="{00000000-0005-0000-0000-00005C000000}"/>
    <cellStyle name="cache 3" xfId="165" xr:uid="{00000000-0005-0000-0000-00005D000000}"/>
    <cellStyle name="Calcul 2" xfId="166" xr:uid="{00000000-0005-0000-0000-00005E000000}"/>
    <cellStyle name="Calcul 3" xfId="167" xr:uid="{00000000-0005-0000-0000-00005F000000}"/>
    <cellStyle name="CALCULS" xfId="168" xr:uid="{00000000-0005-0000-0000-000060000000}"/>
    <cellStyle name="CALCULS 2" xfId="169" xr:uid="{00000000-0005-0000-0000-000061000000}"/>
    <cellStyle name="CALCULS 3" xfId="170" xr:uid="{00000000-0005-0000-0000-000062000000}"/>
    <cellStyle name="calculs2" xfId="171" xr:uid="{00000000-0005-0000-0000-000063000000}"/>
    <cellStyle name="calculs2 2" xfId="172" xr:uid="{00000000-0005-0000-0000-000064000000}"/>
    <cellStyle name="calculs2 3" xfId="173" xr:uid="{00000000-0005-0000-0000-000065000000}"/>
    <cellStyle name="calculs3" xfId="174" xr:uid="{00000000-0005-0000-0000-000066000000}"/>
    <cellStyle name="calculs3 2" xfId="175" xr:uid="{00000000-0005-0000-0000-000067000000}"/>
    <cellStyle name="calculs3 2 2" xfId="176" xr:uid="{00000000-0005-0000-0000-000068000000}"/>
    <cellStyle name="calculs3 3" xfId="177" xr:uid="{00000000-0005-0000-0000-000069000000}"/>
    <cellStyle name="calculsm" xfId="178" xr:uid="{00000000-0005-0000-0000-00006A000000}"/>
    <cellStyle name="calculsm 2" xfId="179" xr:uid="{00000000-0005-0000-0000-00006B000000}"/>
    <cellStyle name="calculsm 3" xfId="180" xr:uid="{00000000-0005-0000-0000-00006C000000}"/>
    <cellStyle name="calculsm 4" xfId="181" xr:uid="{00000000-0005-0000-0000-00006D000000}"/>
    <cellStyle name="calculsm 5" xfId="182" xr:uid="{00000000-0005-0000-0000-00006E000000}"/>
    <cellStyle name="CE" xfId="32" xr:uid="{00000000-0005-0000-0000-00006F000000}"/>
    <cellStyle name="Cellule liée 2" xfId="183" xr:uid="{00000000-0005-0000-0000-000070000000}"/>
    <cellStyle name="Cellule liée 2 2" xfId="184" xr:uid="{00000000-0005-0000-0000-000071000000}"/>
    <cellStyle name="Cellule liée 3" xfId="185" xr:uid="{00000000-0005-0000-0000-000072000000}"/>
    <cellStyle name="Chap" xfId="186" xr:uid="{00000000-0005-0000-0000-000073000000}"/>
    <cellStyle name="Chap 1" xfId="33" xr:uid="{00000000-0005-0000-0000-000074000000}"/>
    <cellStyle name="Chap 2" xfId="34" xr:uid="{00000000-0005-0000-0000-000075000000}"/>
    <cellStyle name="Chap 3" xfId="35" xr:uid="{00000000-0005-0000-0000-000076000000}"/>
    <cellStyle name="CHAP1" xfId="187" xr:uid="{00000000-0005-0000-0000-000077000000}"/>
    <cellStyle name="CHAP1 2" xfId="188" xr:uid="{00000000-0005-0000-0000-000078000000}"/>
    <cellStyle name="CHAP1 3" xfId="189" xr:uid="{00000000-0005-0000-0000-000079000000}"/>
    <cellStyle name="chap2" xfId="190" xr:uid="{00000000-0005-0000-0000-00007A000000}"/>
    <cellStyle name="chap3" xfId="191" xr:uid="{00000000-0005-0000-0000-00007B000000}"/>
    <cellStyle name="ChapDescriptif0" xfId="36" xr:uid="{00000000-0005-0000-0000-00007C000000}"/>
    <cellStyle name="ChapDescriptif1" xfId="16" xr:uid="{00000000-0005-0000-0000-00007D000000}"/>
    <cellStyle name="ChapDescriptif1 2" xfId="76" xr:uid="{00000000-0005-0000-0000-00007E000000}"/>
    <cellStyle name="ChapDescriptif2" xfId="2" xr:uid="{00000000-0005-0000-0000-00007F000000}"/>
    <cellStyle name="ChapDescriptif2 2" xfId="17" xr:uid="{00000000-0005-0000-0000-000080000000}"/>
    <cellStyle name="ChapDescriptif2 3" xfId="192" xr:uid="{00000000-0005-0000-0000-000081000000}"/>
    <cellStyle name="ChapDescriptif3" xfId="11" xr:uid="{00000000-0005-0000-0000-000082000000}"/>
    <cellStyle name="ChapDescriptif3 2" xfId="19" xr:uid="{00000000-0005-0000-0000-000083000000}"/>
    <cellStyle name="ChapDescriptif4" xfId="37" xr:uid="{00000000-0005-0000-0000-000084000000}"/>
    <cellStyle name="ChapDescriptif4 2" xfId="75" xr:uid="{00000000-0005-0000-0000-000085000000}"/>
    <cellStyle name="chapitre" xfId="193" xr:uid="{00000000-0005-0000-0000-000086000000}"/>
    <cellStyle name="Chapnb" xfId="194" xr:uid="{00000000-0005-0000-0000-000087000000}"/>
    <cellStyle name="ChapNote0" xfId="38" xr:uid="{00000000-0005-0000-0000-000088000000}"/>
    <cellStyle name="ChapNote1" xfId="39" xr:uid="{00000000-0005-0000-0000-000089000000}"/>
    <cellStyle name="ChapNote1 2" xfId="72" xr:uid="{00000000-0005-0000-0000-00008A000000}"/>
    <cellStyle name="ChapNote2" xfId="3" xr:uid="{00000000-0005-0000-0000-00008B000000}"/>
    <cellStyle name="ChapNote3" xfId="10" xr:uid="{00000000-0005-0000-0000-00008C000000}"/>
    <cellStyle name="ChapNote3 2" xfId="195" xr:uid="{00000000-0005-0000-0000-00008D000000}"/>
    <cellStyle name="ChapNote4" xfId="40" xr:uid="{00000000-0005-0000-0000-00008E000000}"/>
    <cellStyle name="chapnouv" xfId="196" xr:uid="{00000000-0005-0000-0000-00008F000000}"/>
    <cellStyle name="ChapRecap0" xfId="41" xr:uid="{00000000-0005-0000-0000-000090000000}"/>
    <cellStyle name="ChapRecap1" xfId="42" xr:uid="{00000000-0005-0000-0000-000091000000}"/>
    <cellStyle name="ChapRecap2" xfId="43" xr:uid="{00000000-0005-0000-0000-000092000000}"/>
    <cellStyle name="ChapRecap3" xfId="44" xr:uid="{00000000-0005-0000-0000-000093000000}"/>
    <cellStyle name="ChapRecap4" xfId="45" xr:uid="{00000000-0005-0000-0000-000094000000}"/>
    <cellStyle name="ChapTitre0" xfId="21" xr:uid="{00000000-0005-0000-0000-000095000000}"/>
    <cellStyle name="ChapTitre1" xfId="6" xr:uid="{00000000-0005-0000-0000-000096000000}"/>
    <cellStyle name="ChapTitre2" xfId="1" xr:uid="{00000000-0005-0000-0000-000097000000}"/>
    <cellStyle name="ChapTitre2 2" xfId="14" xr:uid="{00000000-0005-0000-0000-000098000000}"/>
    <cellStyle name="ChapTitre2 3" xfId="197" xr:uid="{00000000-0005-0000-0000-000099000000}"/>
    <cellStyle name="ChapTitre3" xfId="9" xr:uid="{00000000-0005-0000-0000-00009A000000}"/>
    <cellStyle name="ChapTitre3 2" xfId="18" xr:uid="{00000000-0005-0000-0000-00009B000000}"/>
    <cellStyle name="ChapTitre3 3" xfId="78" xr:uid="{00000000-0005-0000-0000-00009C000000}"/>
    <cellStyle name="ChapTitre4" xfId="20" xr:uid="{00000000-0005-0000-0000-00009D000000}"/>
    <cellStyle name="ChapTitre4 2" xfId="74" xr:uid="{00000000-0005-0000-0000-00009E000000}"/>
    <cellStyle name="coeff_etude" xfId="198" xr:uid="{00000000-0005-0000-0000-00009F000000}"/>
    <cellStyle name="COMMENT" xfId="199" xr:uid="{00000000-0005-0000-0000-0000A0000000}"/>
    <cellStyle name="COMMENT 2" xfId="200" xr:uid="{00000000-0005-0000-0000-0000A1000000}"/>
    <cellStyle name="COMMENT 2 2" xfId="201" xr:uid="{00000000-0005-0000-0000-0000A2000000}"/>
    <cellStyle name="COMMENT 3" xfId="202" xr:uid="{00000000-0005-0000-0000-0000A3000000}"/>
    <cellStyle name="COMMENT 4" xfId="203" xr:uid="{00000000-0005-0000-0000-0000A4000000}"/>
    <cellStyle name="COMMENT 5" xfId="204" xr:uid="{00000000-0005-0000-0000-0000A5000000}"/>
    <cellStyle name="comment1" xfId="205" xr:uid="{00000000-0005-0000-0000-0000A6000000}"/>
    <cellStyle name="comment2" xfId="206" xr:uid="{00000000-0005-0000-0000-0000A7000000}"/>
    <cellStyle name="Commentaire 2" xfId="207" xr:uid="{00000000-0005-0000-0000-0000A8000000}"/>
    <cellStyle name="Commentaire 3" xfId="208" xr:uid="{00000000-0005-0000-0000-0000A9000000}"/>
    <cellStyle name="Commentaire 4" xfId="209" xr:uid="{00000000-0005-0000-0000-0000AA000000}"/>
    <cellStyle name="comp_men" xfId="210" xr:uid="{00000000-0005-0000-0000-0000AB000000}"/>
    <cellStyle name="composant" xfId="211" xr:uid="{00000000-0005-0000-0000-0000AC000000}"/>
    <cellStyle name="composant 2" xfId="212" xr:uid="{00000000-0005-0000-0000-0000AD000000}"/>
    <cellStyle name="composant 3" xfId="213" xr:uid="{00000000-0005-0000-0000-0000AE000000}"/>
    <cellStyle name="compris" xfId="214" xr:uid="{00000000-0005-0000-0000-0000AF000000}"/>
    <cellStyle name="compris 2" xfId="215" xr:uid="{00000000-0005-0000-0000-0000B0000000}"/>
    <cellStyle name="compris 3" xfId="216" xr:uid="{00000000-0005-0000-0000-0000B1000000}"/>
    <cellStyle name="congés" xfId="217" xr:uid="{00000000-0005-0000-0000-0000B2000000}"/>
    <cellStyle name="congés 2" xfId="218" xr:uid="{00000000-0005-0000-0000-0000B3000000}"/>
    <cellStyle name="congés 3" xfId="219" xr:uid="{00000000-0005-0000-0000-0000B4000000}"/>
    <cellStyle name="deb_chap" xfId="220" xr:uid="{00000000-0005-0000-0000-0000B5000000}"/>
    <cellStyle name="DEDUIRE" xfId="221" xr:uid="{00000000-0005-0000-0000-0000B6000000}"/>
    <cellStyle name="desc" xfId="222" xr:uid="{00000000-0005-0000-0000-0000B7000000}"/>
    <cellStyle name="descnb" xfId="223" xr:uid="{00000000-0005-0000-0000-0000B8000000}"/>
    <cellStyle name="Descr Article" xfId="46" xr:uid="{00000000-0005-0000-0000-0000B9000000}"/>
    <cellStyle name="descript" xfId="224" xr:uid="{00000000-0005-0000-0000-0000BA000000}"/>
    <cellStyle name="descript 2" xfId="225" xr:uid="{00000000-0005-0000-0000-0000BB000000}"/>
    <cellStyle name="descript 3" xfId="226" xr:uid="{00000000-0005-0000-0000-0000BC000000}"/>
    <cellStyle name="Descriptif" xfId="227" xr:uid="{00000000-0005-0000-0000-0000BD000000}"/>
    <cellStyle name="det_article" xfId="228" xr:uid="{00000000-0005-0000-0000-0000BE000000}"/>
    <cellStyle name="detloc_dpgf" xfId="229" xr:uid="{00000000-0005-0000-0000-0000BF000000}"/>
    <cellStyle name="devis_loc" xfId="230" xr:uid="{00000000-0005-0000-0000-0000C0000000}"/>
    <cellStyle name="dpgf_calc" xfId="231" xr:uid="{00000000-0005-0000-0000-0000C1000000}"/>
    <cellStyle name="dpgfdqe_totc" xfId="232" xr:uid="{00000000-0005-0000-0000-0000C2000000}"/>
    <cellStyle name="DQLocQuantNonLoc" xfId="47" xr:uid="{00000000-0005-0000-0000-0000C3000000}"/>
    <cellStyle name="DQLocRefClass" xfId="48" xr:uid="{00000000-0005-0000-0000-0000C4000000}"/>
    <cellStyle name="DQLocStruct" xfId="49" xr:uid="{00000000-0005-0000-0000-0000C5000000}"/>
    <cellStyle name="DQMinutes" xfId="50" xr:uid="{00000000-0005-0000-0000-0000C6000000}"/>
    <cellStyle name="edit_timbre" xfId="233" xr:uid="{00000000-0005-0000-0000-0000C7000000}"/>
    <cellStyle name="element" xfId="234" xr:uid="{00000000-0005-0000-0000-0000C8000000}"/>
    <cellStyle name="element 2" xfId="235" xr:uid="{00000000-0005-0000-0000-0000C9000000}"/>
    <cellStyle name="element 3" xfId="236" xr:uid="{00000000-0005-0000-0000-0000CA000000}"/>
    <cellStyle name="elementnb" xfId="237" xr:uid="{00000000-0005-0000-0000-0000CB000000}"/>
    <cellStyle name="enonce_dpgf" xfId="238" xr:uid="{00000000-0005-0000-0000-0000CC000000}"/>
    <cellStyle name="ensemble" xfId="239" xr:uid="{00000000-0005-0000-0000-0000CD000000}"/>
    <cellStyle name="ensemble 2" xfId="240" xr:uid="{00000000-0005-0000-0000-0000CE000000}"/>
    <cellStyle name="ensemble 3" xfId="241" xr:uid="{00000000-0005-0000-0000-0000CF000000}"/>
    <cellStyle name="ENTETE" xfId="242" xr:uid="{00000000-0005-0000-0000-0000D0000000}"/>
    <cellStyle name="ENTETE 2" xfId="243" xr:uid="{00000000-0005-0000-0000-0000D1000000}"/>
    <cellStyle name="ENTETE 3" xfId="244" xr:uid="{00000000-0005-0000-0000-0000D2000000}"/>
    <cellStyle name="ENTETENB" xfId="245" xr:uid="{00000000-0005-0000-0000-0000D3000000}"/>
    <cellStyle name="Entrée 2" xfId="246" xr:uid="{00000000-0005-0000-0000-0000D4000000}"/>
    <cellStyle name="Entrée 3" xfId="247" xr:uid="{00000000-0005-0000-0000-0000D5000000}"/>
    <cellStyle name="Euro" xfId="77" xr:uid="{00000000-0005-0000-0000-0000D6000000}"/>
    <cellStyle name="Euro 2" xfId="248" xr:uid="{00000000-0005-0000-0000-0000D7000000}"/>
    <cellStyle name="Euro 2 2" xfId="249" xr:uid="{00000000-0005-0000-0000-0000D8000000}"/>
    <cellStyle name="Euro 2 3" xfId="250" xr:uid="{00000000-0005-0000-0000-0000D9000000}"/>
    <cellStyle name="Euro 3" xfId="251" xr:uid="{00000000-0005-0000-0000-0000DA000000}"/>
    <cellStyle name="Euro 4" xfId="252" xr:uid="{00000000-0005-0000-0000-0000DB000000}"/>
    <cellStyle name="Euro 5" xfId="253" xr:uid="{00000000-0005-0000-0000-0000DC000000}"/>
    <cellStyle name="Euro 7" xfId="81" xr:uid="{00000000-0005-0000-0000-0000DD000000}"/>
    <cellStyle name="Euro_SUIVI DES COMMANDES 1585" xfId="254" xr:uid="{00000000-0005-0000-0000-0000DE000000}"/>
    <cellStyle name="euros" xfId="255" xr:uid="{00000000-0005-0000-0000-0000DF000000}"/>
    <cellStyle name="euros 2" xfId="256" xr:uid="{00000000-0005-0000-0000-0000E0000000}"/>
    <cellStyle name="euros 3" xfId="257" xr:uid="{00000000-0005-0000-0000-0000E1000000}"/>
    <cellStyle name="FIN" xfId="258" xr:uid="{00000000-0005-0000-0000-0000E2000000}"/>
    <cellStyle name="FIN 2" xfId="259" xr:uid="{00000000-0005-0000-0000-0000E3000000}"/>
    <cellStyle name="FIN 3" xfId="260" xr:uid="{00000000-0005-0000-0000-0000E4000000}"/>
    <cellStyle name="finnb" xfId="261" xr:uid="{00000000-0005-0000-0000-0000E5000000}"/>
    <cellStyle name="FOURNITURES" xfId="262" xr:uid="{00000000-0005-0000-0000-0000E6000000}"/>
    <cellStyle name="FOURNITURES 2" xfId="263" xr:uid="{00000000-0005-0000-0000-0000E7000000}"/>
    <cellStyle name="FOURNITURES 3" xfId="264" xr:uid="{00000000-0005-0000-0000-0000E8000000}"/>
    <cellStyle name="generique" xfId="265" xr:uid="{00000000-0005-0000-0000-0000E9000000}"/>
    <cellStyle name="GEOMPIECE" xfId="266" xr:uid="{00000000-0005-0000-0000-0000EA000000}"/>
    <cellStyle name="GEOMPIECE 2" xfId="267" xr:uid="{00000000-0005-0000-0000-0000EB000000}"/>
    <cellStyle name="GEOMPIECE 3" xfId="268" xr:uid="{00000000-0005-0000-0000-0000EC000000}"/>
    <cellStyle name="groupe" xfId="269" xr:uid="{00000000-0005-0000-0000-0000ED000000}"/>
    <cellStyle name="Helligdag" xfId="270" xr:uid="{00000000-0005-0000-0000-0000EE000000}"/>
    <cellStyle name="Helligdag 2" xfId="271" xr:uid="{00000000-0005-0000-0000-0000EF000000}"/>
    <cellStyle name="Helligdag 3" xfId="272" xr:uid="{00000000-0005-0000-0000-0000F0000000}"/>
    <cellStyle name="imp_calculs" xfId="273" xr:uid="{00000000-0005-0000-0000-0000F1000000}"/>
    <cellStyle name="Info Entete" xfId="51" xr:uid="{00000000-0005-0000-0000-0000F2000000}"/>
    <cellStyle name="Info Entete 2" xfId="274" xr:uid="{00000000-0005-0000-0000-0000F3000000}"/>
    <cellStyle name="Insatisfaisant 2" xfId="275" xr:uid="{00000000-0005-0000-0000-0000F4000000}"/>
    <cellStyle name="Insatisfaisant 3" xfId="276" xr:uid="{00000000-0005-0000-0000-0000F5000000}"/>
    <cellStyle name="Inter Entete" xfId="52" xr:uid="{00000000-0005-0000-0000-0000F6000000}"/>
    <cellStyle name="Inter Entete 2" xfId="277" xr:uid="{00000000-0005-0000-0000-0000F7000000}"/>
    <cellStyle name="interm" xfId="278" xr:uid="{00000000-0005-0000-0000-0000F8000000}"/>
    <cellStyle name="interrog" xfId="279" xr:uid="{00000000-0005-0000-0000-0000F9000000}"/>
    <cellStyle name="interrog 2" xfId="280" xr:uid="{00000000-0005-0000-0000-0000FA000000}"/>
    <cellStyle name="interrog 3" xfId="281" xr:uid="{00000000-0005-0000-0000-0000FB000000}"/>
    <cellStyle name="interrognb" xfId="282" xr:uid="{00000000-0005-0000-0000-0000FC000000}"/>
    <cellStyle name="lig_blanche" xfId="283" xr:uid="{00000000-0005-0000-0000-0000FD000000}"/>
    <cellStyle name="Loc Litteraire" xfId="53" xr:uid="{00000000-0005-0000-0000-0000FE000000}"/>
    <cellStyle name="Loc Structuree" xfId="54" xr:uid="{00000000-0005-0000-0000-0000FF000000}"/>
    <cellStyle name="loc_dpgf" xfId="284" xr:uid="{00000000-0005-0000-0000-000000010000}"/>
    <cellStyle name="localis" xfId="285" xr:uid="{00000000-0005-0000-0000-000001010000}"/>
    <cellStyle name="localis 2" xfId="286" xr:uid="{00000000-0005-0000-0000-000002010000}"/>
    <cellStyle name="localis 2 2" xfId="287" xr:uid="{00000000-0005-0000-0000-000003010000}"/>
    <cellStyle name="localis 3" xfId="288" xr:uid="{00000000-0005-0000-0000-000004010000}"/>
    <cellStyle name="localis 4" xfId="289" xr:uid="{00000000-0005-0000-0000-000005010000}"/>
    <cellStyle name="localis 5" xfId="290" xr:uid="{00000000-0005-0000-0000-000006010000}"/>
    <cellStyle name="LOCALISATION" xfId="291" xr:uid="{00000000-0005-0000-0000-000007010000}"/>
    <cellStyle name="localisnb" xfId="292" xr:uid="{00000000-0005-0000-0000-000008010000}"/>
    <cellStyle name="localisnb 2" xfId="293" xr:uid="{00000000-0005-0000-0000-000009010000}"/>
    <cellStyle name="localisnb 3" xfId="294" xr:uid="{00000000-0005-0000-0000-00000A010000}"/>
    <cellStyle name="LocLit" xfId="55" xr:uid="{00000000-0005-0000-0000-00000B010000}"/>
    <cellStyle name="LocRefClass" xfId="56" xr:uid="{00000000-0005-0000-0000-00000C010000}"/>
    <cellStyle name="LocSignetRep" xfId="57" xr:uid="{00000000-0005-0000-0000-00000D010000}"/>
    <cellStyle name="LocStrRecap0" xfId="58" xr:uid="{00000000-0005-0000-0000-00000E010000}"/>
    <cellStyle name="LocStrRecap1" xfId="59" xr:uid="{00000000-0005-0000-0000-00000F010000}"/>
    <cellStyle name="LocStrTexte0" xfId="60" xr:uid="{00000000-0005-0000-0000-000010010000}"/>
    <cellStyle name="LocStrTexte1" xfId="61" xr:uid="{00000000-0005-0000-0000-000011010000}"/>
    <cellStyle name="LocStruct" xfId="62" xr:uid="{00000000-0005-0000-0000-000012010000}"/>
    <cellStyle name="LocTitre" xfId="63" xr:uid="{00000000-0005-0000-0000-000013010000}"/>
    <cellStyle name="Lot" xfId="64" xr:uid="{00000000-0005-0000-0000-000014010000}"/>
    <cellStyle name="MAIN_OEUVRE" xfId="295" xr:uid="{00000000-0005-0000-0000-000015010000}"/>
    <cellStyle name="memo" xfId="296" xr:uid="{00000000-0005-0000-0000-000016010000}"/>
    <cellStyle name="mémoire" xfId="297" xr:uid="{00000000-0005-0000-0000-000017010000}"/>
    <cellStyle name="mémoire 2" xfId="298" xr:uid="{00000000-0005-0000-0000-000018010000}"/>
    <cellStyle name="mémoire 3" xfId="299" xr:uid="{00000000-0005-0000-0000-000019010000}"/>
    <cellStyle name="mémoire 4" xfId="300" xr:uid="{00000000-0005-0000-0000-00001A010000}"/>
    <cellStyle name="mémoire 5" xfId="301" xr:uid="{00000000-0005-0000-0000-00001B010000}"/>
    <cellStyle name="mémoirenb" xfId="302" xr:uid="{00000000-0005-0000-0000-00001C010000}"/>
    <cellStyle name="mémoirenb 2" xfId="303" xr:uid="{00000000-0005-0000-0000-00001D010000}"/>
    <cellStyle name="mémoirenb 3" xfId="304" xr:uid="{00000000-0005-0000-0000-00001E010000}"/>
    <cellStyle name="MerkTall" xfId="305" xr:uid="{00000000-0005-0000-0000-00001F010000}"/>
    <cellStyle name="MerkTekst" xfId="306" xr:uid="{00000000-0005-0000-0000-000020010000}"/>
    <cellStyle name="métré" xfId="307" xr:uid="{00000000-0005-0000-0000-000021010000}"/>
    <cellStyle name="métré 2" xfId="308" xr:uid="{00000000-0005-0000-0000-000022010000}"/>
    <cellStyle name="métré 3" xfId="309" xr:uid="{00000000-0005-0000-0000-000023010000}"/>
    <cellStyle name="Milliers" xfId="532" builtinId="3"/>
    <cellStyle name="Milliers 2" xfId="71" xr:uid="{00000000-0005-0000-0000-000024010000}"/>
    <cellStyle name="Milliers 3" xfId="84" xr:uid="{00000000-0005-0000-0000-000025010000}"/>
    <cellStyle name="MO" xfId="310" xr:uid="{00000000-0005-0000-0000-000027010000}"/>
    <cellStyle name="Monétaire 2" xfId="311" xr:uid="{00000000-0005-0000-0000-000028010000}"/>
    <cellStyle name="Monétaire 2 2" xfId="312" xr:uid="{00000000-0005-0000-0000-000029010000}"/>
    <cellStyle name="Monétaire 2 3" xfId="313" xr:uid="{00000000-0005-0000-0000-00002A010000}"/>
    <cellStyle name="Monétaire 3" xfId="314" xr:uid="{00000000-0005-0000-0000-00002B010000}"/>
    <cellStyle name="Monétaire 4" xfId="315" xr:uid="{00000000-0005-0000-0000-00002C010000}"/>
    <cellStyle name="Nb2dec" xfId="65" xr:uid="{00000000-0005-0000-0000-00002D010000}"/>
    <cellStyle name="Neutre 2" xfId="316" xr:uid="{00000000-0005-0000-0000-00002E010000}"/>
    <cellStyle name="Neutre 3" xfId="317" xr:uid="{00000000-0005-0000-0000-00002F010000}"/>
    <cellStyle name="niv1" xfId="318" xr:uid="{00000000-0005-0000-0000-000030010000}"/>
    <cellStyle name="niv1 2" xfId="319" xr:uid="{00000000-0005-0000-0000-000031010000}"/>
    <cellStyle name="niv1 3" xfId="320" xr:uid="{00000000-0005-0000-0000-000032010000}"/>
    <cellStyle name="niv2" xfId="321" xr:uid="{00000000-0005-0000-0000-000033010000}"/>
    <cellStyle name="niv2 2" xfId="322" xr:uid="{00000000-0005-0000-0000-000034010000}"/>
    <cellStyle name="niv2 3" xfId="323" xr:uid="{00000000-0005-0000-0000-000035010000}"/>
    <cellStyle name="niv3" xfId="324" xr:uid="{00000000-0005-0000-0000-000036010000}"/>
    <cellStyle name="niv3 2" xfId="325" xr:uid="{00000000-0005-0000-0000-000037010000}"/>
    <cellStyle name="niv3 3" xfId="326" xr:uid="{00000000-0005-0000-0000-000038010000}"/>
    <cellStyle name="niveau0" xfId="327" xr:uid="{00000000-0005-0000-0000-000039010000}"/>
    <cellStyle name="noncompris" xfId="328" xr:uid="{00000000-0005-0000-0000-00003A010000}"/>
    <cellStyle name="noncompris 2" xfId="329" xr:uid="{00000000-0005-0000-0000-00003B010000}"/>
    <cellStyle name="noncompris 3" xfId="330" xr:uid="{00000000-0005-0000-0000-00003C010000}"/>
    <cellStyle name="Normal" xfId="0" builtinId="0"/>
    <cellStyle name="Normal 2" xfId="13" xr:uid="{00000000-0005-0000-0000-00003E010000}"/>
    <cellStyle name="Normal 2 2" xfId="331" xr:uid="{00000000-0005-0000-0000-00003F010000}"/>
    <cellStyle name="Normal 2 3" xfId="82" xr:uid="{00000000-0005-0000-0000-000040010000}"/>
    <cellStyle name="Normal 2 3 2" xfId="332" xr:uid="{00000000-0005-0000-0000-000041010000}"/>
    <cellStyle name="Normal 2 3 3" xfId="333" xr:uid="{00000000-0005-0000-0000-000042010000}"/>
    <cellStyle name="Normal 2 4" xfId="334" xr:uid="{00000000-0005-0000-0000-000043010000}"/>
    <cellStyle name="Normal 2 5" xfId="335" xr:uid="{00000000-0005-0000-0000-000044010000}"/>
    <cellStyle name="Normal 3" xfId="80" xr:uid="{00000000-0005-0000-0000-000045010000}"/>
    <cellStyle name="Normal 3 2" xfId="336" xr:uid="{00000000-0005-0000-0000-000046010000}"/>
    <cellStyle name="Normal 3 3" xfId="337" xr:uid="{00000000-0005-0000-0000-000047010000}"/>
    <cellStyle name="Normal 4" xfId="83" xr:uid="{00000000-0005-0000-0000-000048010000}"/>
    <cellStyle name="Normal 4 10" xfId="338" xr:uid="{00000000-0005-0000-0000-000049010000}"/>
    <cellStyle name="Normal 4 11" xfId="339" xr:uid="{00000000-0005-0000-0000-00004A010000}"/>
    <cellStyle name="Normal 4 12" xfId="340" xr:uid="{00000000-0005-0000-0000-00004B010000}"/>
    <cellStyle name="Normal 4 2" xfId="341" xr:uid="{00000000-0005-0000-0000-00004C010000}"/>
    <cellStyle name="Normal 4 2 2" xfId="342" xr:uid="{00000000-0005-0000-0000-00004D010000}"/>
    <cellStyle name="Normal 4 3" xfId="343" xr:uid="{00000000-0005-0000-0000-00004E010000}"/>
    <cellStyle name="Normal 4 4" xfId="344" xr:uid="{00000000-0005-0000-0000-00004F010000}"/>
    <cellStyle name="Normal 4 5" xfId="345" xr:uid="{00000000-0005-0000-0000-000050010000}"/>
    <cellStyle name="Normal 4 6" xfId="346" xr:uid="{00000000-0005-0000-0000-000051010000}"/>
    <cellStyle name="Normal 4 7" xfId="347" xr:uid="{00000000-0005-0000-0000-000052010000}"/>
    <cellStyle name="Normal 4 8" xfId="348" xr:uid="{00000000-0005-0000-0000-000053010000}"/>
    <cellStyle name="Normal 4 9" xfId="349" xr:uid="{00000000-0005-0000-0000-000054010000}"/>
    <cellStyle name="Normal 5" xfId="85" xr:uid="{00000000-0005-0000-0000-000055010000}"/>
    <cellStyle name="Normal 6" xfId="350" xr:uid="{00000000-0005-0000-0000-000056010000}"/>
    <cellStyle name="Normal 7" xfId="351" xr:uid="{00000000-0005-0000-0000-000057010000}"/>
    <cellStyle name="Normal_2006 Menuiserie - BPU" xfId="79" xr:uid="{00000000-0005-0000-0000-000058010000}"/>
    <cellStyle name="Normal_Mmixte - Elec 2008 - BPU Travaux" xfId="12" xr:uid="{00000000-0005-0000-0000-000059010000}"/>
    <cellStyle name="Normal_Transfert Attic 17 09 2008" xfId="86" xr:uid="{00000000-0005-0000-0000-00005A010000}"/>
    <cellStyle name="numero" xfId="352" xr:uid="{00000000-0005-0000-0000-00005B010000}"/>
    <cellStyle name="numero 2" xfId="353" xr:uid="{00000000-0005-0000-0000-00005C010000}"/>
    <cellStyle name="numero 3" xfId="354" xr:uid="{00000000-0005-0000-0000-00005D010000}"/>
    <cellStyle name="numerochap" xfId="355" xr:uid="{00000000-0005-0000-0000-00005E010000}"/>
    <cellStyle name="numerochap2" xfId="356" xr:uid="{00000000-0005-0000-0000-00005F010000}"/>
    <cellStyle name="numerochap3" xfId="357" xr:uid="{00000000-0005-0000-0000-000060010000}"/>
    <cellStyle name="Numerotation" xfId="7" xr:uid="{00000000-0005-0000-0000-000061010000}"/>
    <cellStyle name="Numerotation 2" xfId="358" xr:uid="{00000000-0005-0000-0000-000062010000}"/>
    <cellStyle name="numimpo" xfId="359" xr:uid="{00000000-0005-0000-0000-000063010000}"/>
    <cellStyle name="numimpo 2" xfId="360" xr:uid="{00000000-0005-0000-0000-000064010000}"/>
    <cellStyle name="numimpo 3" xfId="361" xr:uid="{00000000-0005-0000-0000-000065010000}"/>
    <cellStyle name="OUVCOMP" xfId="362" xr:uid="{00000000-0005-0000-0000-000066010000}"/>
    <cellStyle name="OUVCOMP 2" xfId="363" xr:uid="{00000000-0005-0000-0000-000067010000}"/>
    <cellStyle name="OUVCOMP 3" xfId="364" xr:uid="{00000000-0005-0000-0000-000068010000}"/>
    <cellStyle name="OUVCOMPnb" xfId="365" xr:uid="{00000000-0005-0000-0000-000069010000}"/>
    <cellStyle name="OUVCOMPnb 2" xfId="366" xr:uid="{00000000-0005-0000-0000-00006A010000}"/>
    <cellStyle name="OUVCOMPnb 3" xfId="367" xr:uid="{00000000-0005-0000-0000-00006B010000}"/>
    <cellStyle name="Ouvrages" xfId="368" xr:uid="{00000000-0005-0000-0000-00006C010000}"/>
    <cellStyle name="Ouvrages 2" xfId="369" xr:uid="{00000000-0005-0000-0000-00006D010000}"/>
    <cellStyle name="Ouvrages 3" xfId="370" xr:uid="{00000000-0005-0000-0000-00006E010000}"/>
    <cellStyle name="Ouvrages1" xfId="371" xr:uid="{00000000-0005-0000-0000-00006F010000}"/>
    <cellStyle name="Ouvrages1 2" xfId="372" xr:uid="{00000000-0005-0000-0000-000070010000}"/>
    <cellStyle name="Ouvrages1 3" xfId="373" xr:uid="{00000000-0005-0000-0000-000071010000}"/>
    <cellStyle name="Ouvrages1nb" xfId="374" xr:uid="{00000000-0005-0000-0000-000072010000}"/>
    <cellStyle name="Ouvrages1nb 2" xfId="375" xr:uid="{00000000-0005-0000-0000-000073010000}"/>
    <cellStyle name="Ouvrages1nb 3" xfId="376" xr:uid="{00000000-0005-0000-0000-000074010000}"/>
    <cellStyle name="Ouvrages2" xfId="377" xr:uid="{00000000-0005-0000-0000-000075010000}"/>
    <cellStyle name="Ouvrages2nb" xfId="378" xr:uid="{00000000-0005-0000-0000-000076010000}"/>
    <cellStyle name="Ouvrages2nb 2" xfId="379" xr:uid="{00000000-0005-0000-0000-000077010000}"/>
    <cellStyle name="Ouvrages2nb 3" xfId="380" xr:uid="{00000000-0005-0000-0000-000078010000}"/>
    <cellStyle name="Ouvrages3" xfId="381" xr:uid="{00000000-0005-0000-0000-000079010000}"/>
    <cellStyle name="Ouvrages3nb" xfId="382" xr:uid="{00000000-0005-0000-0000-00007A010000}"/>
    <cellStyle name="Ouvrages3nb 2" xfId="383" xr:uid="{00000000-0005-0000-0000-00007B010000}"/>
    <cellStyle name="Ouvrages3nb 3" xfId="384" xr:uid="{00000000-0005-0000-0000-00007C010000}"/>
    <cellStyle name="Ouvragesnb" xfId="385" xr:uid="{00000000-0005-0000-0000-00007D010000}"/>
    <cellStyle name="Ouvragesnb 2" xfId="386" xr:uid="{00000000-0005-0000-0000-00007E010000}"/>
    <cellStyle name="Ouvragesnb 3" xfId="387" xr:uid="{00000000-0005-0000-0000-00007F010000}"/>
    <cellStyle name="parametre" xfId="388" xr:uid="{00000000-0005-0000-0000-000080010000}"/>
    <cellStyle name="parametre 2" xfId="389" xr:uid="{00000000-0005-0000-0000-000081010000}"/>
    <cellStyle name="parametre 3" xfId="390" xr:uid="{00000000-0005-0000-0000-000082010000}"/>
    <cellStyle name="paramètres" xfId="391" xr:uid="{00000000-0005-0000-0000-000083010000}"/>
    <cellStyle name="paramètres 2" xfId="392" xr:uid="{00000000-0005-0000-0000-000084010000}"/>
    <cellStyle name="paramètres 2 2" xfId="393" xr:uid="{00000000-0005-0000-0000-000085010000}"/>
    <cellStyle name="paramètres 3" xfId="394" xr:uid="{00000000-0005-0000-0000-000086010000}"/>
    <cellStyle name="paramètres 4" xfId="395" xr:uid="{00000000-0005-0000-0000-000087010000}"/>
    <cellStyle name="paramètres 5" xfId="396" xr:uid="{00000000-0005-0000-0000-000088010000}"/>
    <cellStyle name="paramètresnb" xfId="397" xr:uid="{00000000-0005-0000-0000-000089010000}"/>
    <cellStyle name="paramètresnb 2" xfId="398" xr:uid="{00000000-0005-0000-0000-00008A010000}"/>
    <cellStyle name="paramètresnb 3" xfId="399" xr:uid="{00000000-0005-0000-0000-00008B010000}"/>
    <cellStyle name="Pourcentage 2" xfId="400" xr:uid="{00000000-0005-0000-0000-00008D010000}"/>
    <cellStyle name="Pourcentage 2 2" xfId="401" xr:uid="{00000000-0005-0000-0000-00008E010000}"/>
    <cellStyle name="Pourcentage 3" xfId="402" xr:uid="{00000000-0005-0000-0000-00008F010000}"/>
    <cellStyle name="Pourcentage 4" xfId="403" xr:uid="{00000000-0005-0000-0000-000090010000}"/>
    <cellStyle name="pu" xfId="404" xr:uid="{00000000-0005-0000-0000-000091010000}"/>
    <cellStyle name="pu 2" xfId="405" xr:uid="{00000000-0005-0000-0000-000092010000}"/>
    <cellStyle name="pu 3" xfId="406" xr:uid="{00000000-0005-0000-0000-000093010000}"/>
    <cellStyle name="Puce" xfId="407" xr:uid="{00000000-0005-0000-0000-000094010000}"/>
    <cellStyle name="Puce 2" xfId="408" xr:uid="{00000000-0005-0000-0000-000095010000}"/>
    <cellStyle name="Puce 5" xfId="409" xr:uid="{00000000-0005-0000-0000-000096010000}"/>
    <cellStyle name="qte" xfId="410" xr:uid="{00000000-0005-0000-0000-000097010000}"/>
    <cellStyle name="qte 2" xfId="411" xr:uid="{00000000-0005-0000-0000-000098010000}"/>
    <cellStyle name="qte 3" xfId="412" xr:uid="{00000000-0005-0000-0000-000099010000}"/>
    <cellStyle name="Qte Structuree" xfId="66" xr:uid="{00000000-0005-0000-0000-00009A010000}"/>
    <cellStyle name="rdt" xfId="413" xr:uid="{00000000-0005-0000-0000-00009B010000}"/>
    <cellStyle name="recap_chap" xfId="414" xr:uid="{00000000-0005-0000-0000-00009C010000}"/>
    <cellStyle name="recchap" xfId="415" xr:uid="{00000000-0005-0000-0000-00009D010000}"/>
    <cellStyle name="rectitre" xfId="416" xr:uid="{00000000-0005-0000-0000-00009E010000}"/>
    <cellStyle name="rectotchap" xfId="417" xr:uid="{00000000-0005-0000-0000-00009F010000}"/>
    <cellStyle name="rectotgen" xfId="418" xr:uid="{00000000-0005-0000-0000-0000A0010000}"/>
    <cellStyle name="reports" xfId="419" xr:uid="{00000000-0005-0000-0000-0000A1010000}"/>
    <cellStyle name="reports 2" xfId="420" xr:uid="{00000000-0005-0000-0000-0000A2010000}"/>
    <cellStyle name="reports 3" xfId="421" xr:uid="{00000000-0005-0000-0000-0000A3010000}"/>
    <cellStyle name="REPRENDRE" xfId="422" xr:uid="{00000000-0005-0000-0000-0000A4010000}"/>
    <cellStyle name="res_calculs" xfId="423" xr:uid="{00000000-0005-0000-0000-0000A5010000}"/>
    <cellStyle name="resultatht" xfId="424" xr:uid="{00000000-0005-0000-0000-0000A6010000}"/>
    <cellStyle name="resultatttc" xfId="425" xr:uid="{00000000-0005-0000-0000-0000A7010000}"/>
    <cellStyle name="resultattva" xfId="426" xr:uid="{00000000-0005-0000-0000-0000A8010000}"/>
    <cellStyle name="resultdht" xfId="427" xr:uid="{00000000-0005-0000-0000-0000A9010000}"/>
    <cellStyle name="resultdttc" xfId="428" xr:uid="{00000000-0005-0000-0000-0000AA010000}"/>
    <cellStyle name="resultdtva" xfId="429" xr:uid="{00000000-0005-0000-0000-0000AB010000}"/>
    <cellStyle name="resultdtva 2" xfId="430" xr:uid="{00000000-0005-0000-0000-0000AC010000}"/>
    <cellStyle name="resultdtva 3" xfId="431" xr:uid="{00000000-0005-0000-0000-0000AD010000}"/>
    <cellStyle name="resultght" xfId="432" xr:uid="{00000000-0005-0000-0000-0000AE010000}"/>
    <cellStyle name="resultgttc" xfId="433" xr:uid="{00000000-0005-0000-0000-0000AF010000}"/>
    <cellStyle name="resultgtva" xfId="434" xr:uid="{00000000-0005-0000-0000-0000B0010000}"/>
    <cellStyle name="resultgtva 2" xfId="435" xr:uid="{00000000-0005-0000-0000-0000B1010000}"/>
    <cellStyle name="resultgtva 2 2" xfId="436" xr:uid="{00000000-0005-0000-0000-0000B2010000}"/>
    <cellStyle name="resultgtva 3" xfId="437" xr:uid="{00000000-0005-0000-0000-0000B3010000}"/>
    <cellStyle name="resultgtva 4" xfId="438" xr:uid="{00000000-0005-0000-0000-0000B4010000}"/>
    <cellStyle name="saisie" xfId="439" xr:uid="{00000000-0005-0000-0000-0000B5010000}"/>
    <cellStyle name="saisie 2" xfId="440" xr:uid="{00000000-0005-0000-0000-0000B6010000}"/>
    <cellStyle name="saisie 2 2" xfId="441" xr:uid="{00000000-0005-0000-0000-0000B7010000}"/>
    <cellStyle name="saisie 3" xfId="442" xr:uid="{00000000-0005-0000-0000-0000B8010000}"/>
    <cellStyle name="saisie 4" xfId="443" xr:uid="{00000000-0005-0000-0000-0000B9010000}"/>
    <cellStyle name="saisie 5" xfId="444" xr:uid="{00000000-0005-0000-0000-0000BA010000}"/>
    <cellStyle name="Satisfaisant 2" xfId="445" xr:uid="{00000000-0005-0000-0000-0000BB010000}"/>
    <cellStyle name="Satisfaisant 3" xfId="446" xr:uid="{00000000-0005-0000-0000-0000BC010000}"/>
    <cellStyle name="Sortie 2" xfId="447" xr:uid="{00000000-0005-0000-0000-0000BD010000}"/>
    <cellStyle name="Sortie 3" xfId="448" xr:uid="{00000000-0005-0000-0000-0000BE010000}"/>
    <cellStyle name="Sous-Total" xfId="449" xr:uid="{00000000-0005-0000-0000-0000BF010000}"/>
    <cellStyle name="SousTotalChap1_SD" xfId="450" xr:uid="{00000000-0005-0000-0000-0000C0010000}"/>
    <cellStyle name="SousTotalChap2_SD" xfId="451" xr:uid="{00000000-0005-0000-0000-0000C1010000}"/>
    <cellStyle name="SousTotalChap3_SD" xfId="452" xr:uid="{00000000-0005-0000-0000-0000C2010000}"/>
    <cellStyle name="SousTotalGeneral_SD" xfId="453" xr:uid="{00000000-0005-0000-0000-0000C3010000}"/>
    <cellStyle name="Structure" xfId="67" xr:uid="{00000000-0005-0000-0000-0000C4010000}"/>
    <cellStyle name="Structure Note" xfId="68" xr:uid="{00000000-0005-0000-0000-0000C5010000}"/>
    <cellStyle name="Structure_BPU MACONNERIE 2008" xfId="454" xr:uid="{00000000-0005-0000-0000-0000C6010000}"/>
    <cellStyle name="STYLEV" xfId="455" xr:uid="{00000000-0005-0000-0000-0000C7010000}"/>
    <cellStyle name="STYLEV 2" xfId="456" xr:uid="{00000000-0005-0000-0000-0000C8010000}"/>
    <cellStyle name="STYLEV 2 2" xfId="457" xr:uid="{00000000-0005-0000-0000-0000C9010000}"/>
    <cellStyle name="STYLEV 3" xfId="458" xr:uid="{00000000-0005-0000-0000-0000CA010000}"/>
    <cellStyle name="STYLEV 4" xfId="459" xr:uid="{00000000-0005-0000-0000-0000CB010000}"/>
    <cellStyle name="STYLEV 5" xfId="460" xr:uid="{00000000-0005-0000-0000-0000CC010000}"/>
    <cellStyle name="STYLEVNB" xfId="461" xr:uid="{00000000-0005-0000-0000-0000CD010000}"/>
    <cellStyle name="STYLEVNB 2" xfId="462" xr:uid="{00000000-0005-0000-0000-0000CE010000}"/>
    <cellStyle name="STYLEVNB 3" xfId="463" xr:uid="{00000000-0005-0000-0000-0000CF010000}"/>
    <cellStyle name="suspendu" xfId="464" xr:uid="{00000000-0005-0000-0000-0000D0010000}"/>
    <cellStyle name="suspendu 2" xfId="465" xr:uid="{00000000-0005-0000-0000-0000D1010000}"/>
    <cellStyle name="suspendu 3" xfId="466" xr:uid="{00000000-0005-0000-0000-0000D2010000}"/>
    <cellStyle name="taches" xfId="467" xr:uid="{00000000-0005-0000-0000-0000D3010000}"/>
    <cellStyle name="taches 2" xfId="468" xr:uid="{00000000-0005-0000-0000-0000D4010000}"/>
    <cellStyle name="taches 3" xfId="469" xr:uid="{00000000-0005-0000-0000-0000D5010000}"/>
    <cellStyle name="texte" xfId="470" xr:uid="{00000000-0005-0000-0000-0000D6010000}"/>
    <cellStyle name="texte 2" xfId="471" xr:uid="{00000000-0005-0000-0000-0000D7010000}"/>
    <cellStyle name="texte 3" xfId="472" xr:uid="{00000000-0005-0000-0000-0000D8010000}"/>
    <cellStyle name="Texte explicatif 2" xfId="473" xr:uid="{00000000-0005-0000-0000-0000D9010000}"/>
    <cellStyle name="Texte explicatif 3" xfId="474" xr:uid="{00000000-0005-0000-0000-0000DA010000}"/>
    <cellStyle name="timbre" xfId="475" xr:uid="{00000000-0005-0000-0000-0000DB010000}"/>
    <cellStyle name="timbrenb" xfId="476" xr:uid="{00000000-0005-0000-0000-0000DC010000}"/>
    <cellStyle name="tit_cctp" xfId="477" xr:uid="{00000000-0005-0000-0000-0000DD010000}"/>
    <cellStyle name="Titre 2" xfId="478" xr:uid="{00000000-0005-0000-0000-0000DE010000}"/>
    <cellStyle name="Titre 3" xfId="479" xr:uid="{00000000-0005-0000-0000-0000DF010000}"/>
    <cellStyle name="Titre Article" xfId="69" xr:uid="{00000000-0005-0000-0000-0000E0010000}"/>
    <cellStyle name="Titre Entete" xfId="70" xr:uid="{00000000-0005-0000-0000-0000E1010000}"/>
    <cellStyle name="Titre 1 2" xfId="480" xr:uid="{00000000-0005-0000-0000-0000E2010000}"/>
    <cellStyle name="Titre 1 3" xfId="481" xr:uid="{00000000-0005-0000-0000-0000E3010000}"/>
    <cellStyle name="Titre 2 2" xfId="482" xr:uid="{00000000-0005-0000-0000-0000E4010000}"/>
    <cellStyle name="Titre 2 3" xfId="483" xr:uid="{00000000-0005-0000-0000-0000E5010000}"/>
    <cellStyle name="Titre 3 2" xfId="484" xr:uid="{00000000-0005-0000-0000-0000E6010000}"/>
    <cellStyle name="Titre 3 3" xfId="485" xr:uid="{00000000-0005-0000-0000-0000E7010000}"/>
    <cellStyle name="Titre 4 2" xfId="486" xr:uid="{00000000-0005-0000-0000-0000E8010000}"/>
    <cellStyle name="Titre 4 3" xfId="487" xr:uid="{00000000-0005-0000-0000-0000E9010000}"/>
    <cellStyle name="titre1" xfId="488" xr:uid="{00000000-0005-0000-0000-0000EA010000}"/>
    <cellStyle name="titre1 2" xfId="489" xr:uid="{00000000-0005-0000-0000-0000EB010000}"/>
    <cellStyle name="titre1 3" xfId="490" xr:uid="{00000000-0005-0000-0000-0000EC010000}"/>
    <cellStyle name="titre2" xfId="491" xr:uid="{00000000-0005-0000-0000-0000ED010000}"/>
    <cellStyle name="titre2 2" xfId="492" xr:uid="{00000000-0005-0000-0000-0000EE010000}"/>
    <cellStyle name="titre2 3" xfId="493" xr:uid="{00000000-0005-0000-0000-0000EF010000}"/>
    <cellStyle name="titre3" xfId="494" xr:uid="{00000000-0005-0000-0000-0000F0010000}"/>
    <cellStyle name="titre3 2" xfId="495" xr:uid="{00000000-0005-0000-0000-0000F1010000}"/>
    <cellStyle name="titre3 3" xfId="496" xr:uid="{00000000-0005-0000-0000-0000F2010000}"/>
    <cellStyle name="titre4" xfId="497" xr:uid="{00000000-0005-0000-0000-0000F3010000}"/>
    <cellStyle name="titre4 2" xfId="498" xr:uid="{00000000-0005-0000-0000-0000F4010000}"/>
    <cellStyle name="titre4 3" xfId="499" xr:uid="{00000000-0005-0000-0000-0000F5010000}"/>
    <cellStyle name="titre5" xfId="500" xr:uid="{00000000-0005-0000-0000-0000F6010000}"/>
    <cellStyle name="titre5 2" xfId="501" xr:uid="{00000000-0005-0000-0000-0000F7010000}"/>
    <cellStyle name="titre5 3" xfId="502" xr:uid="{00000000-0005-0000-0000-0000F8010000}"/>
    <cellStyle name="titre6" xfId="503" xr:uid="{00000000-0005-0000-0000-0000F9010000}"/>
    <cellStyle name="titre6 2" xfId="504" xr:uid="{00000000-0005-0000-0000-0000FA010000}"/>
    <cellStyle name="titre6 3" xfId="505" xr:uid="{00000000-0005-0000-0000-0000FB010000}"/>
    <cellStyle name="titre7" xfId="506" xr:uid="{00000000-0005-0000-0000-0000FC010000}"/>
    <cellStyle name="titre7 2" xfId="507" xr:uid="{00000000-0005-0000-0000-0000FD010000}"/>
    <cellStyle name="titre7 3" xfId="508" xr:uid="{00000000-0005-0000-0000-0000FE010000}"/>
    <cellStyle name="tot_bord" xfId="509" xr:uid="{00000000-0005-0000-0000-0000FF010000}"/>
    <cellStyle name="Total 2" xfId="510" xr:uid="{00000000-0005-0000-0000-000000020000}"/>
    <cellStyle name="Total 2 2" xfId="511" xr:uid="{00000000-0005-0000-0000-000001020000}"/>
    <cellStyle name="Total 3" xfId="512" xr:uid="{00000000-0005-0000-0000-000002020000}"/>
    <cellStyle name="total1" xfId="513" xr:uid="{00000000-0005-0000-0000-000003020000}"/>
    <cellStyle name="total2" xfId="514" xr:uid="{00000000-0005-0000-0000-000004020000}"/>
    <cellStyle name="totalchap" xfId="515" xr:uid="{00000000-0005-0000-0000-000005020000}"/>
    <cellStyle name="totchap2" xfId="516" xr:uid="{00000000-0005-0000-0000-000006020000}"/>
    <cellStyle name="totchap3" xfId="517" xr:uid="{00000000-0005-0000-0000-000007020000}"/>
    <cellStyle name="totfin" xfId="518" xr:uid="{00000000-0005-0000-0000-000008020000}"/>
    <cellStyle name="TTC" xfId="519" xr:uid="{00000000-0005-0000-0000-000009020000}"/>
    <cellStyle name="unite" xfId="520" xr:uid="{00000000-0005-0000-0000-00000A020000}"/>
    <cellStyle name="variante" xfId="521" xr:uid="{00000000-0005-0000-0000-00000B020000}"/>
    <cellStyle name="variante 2" xfId="522" xr:uid="{00000000-0005-0000-0000-00000C020000}"/>
    <cellStyle name="variante 3" xfId="523" xr:uid="{00000000-0005-0000-0000-00000D020000}"/>
    <cellStyle name="Vérification 2" xfId="524" xr:uid="{00000000-0005-0000-0000-00000E020000}"/>
    <cellStyle name="Vérification 3" xfId="525" xr:uid="{00000000-0005-0000-0000-00000F020000}"/>
    <cellStyle name="version1" xfId="526" xr:uid="{00000000-0005-0000-0000-000010020000}"/>
    <cellStyle name="version1 2" xfId="527" xr:uid="{00000000-0005-0000-0000-000011020000}"/>
    <cellStyle name="version1 3" xfId="528" xr:uid="{00000000-0005-0000-0000-000012020000}"/>
    <cellStyle name="Version2" xfId="529" xr:uid="{00000000-0005-0000-0000-000013020000}"/>
    <cellStyle name="Version2 2" xfId="530" xr:uid="{00000000-0005-0000-0000-000014020000}"/>
    <cellStyle name="Version2 3" xfId="531" xr:uid="{00000000-0005-0000-0000-000015020000}"/>
  </cellStyles>
  <dxfs count="51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mruColors>
      <color rgb="FF0000FF"/>
      <color rgb="FF3333CC"/>
      <color rgb="FFC0C0C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127137</xdr:colOff>
      <xdr:row>0</xdr:row>
      <xdr:rowOff>145774</xdr:rowOff>
    </xdr:from>
    <xdr:to>
      <xdr:col>0</xdr:col>
      <xdr:colOff>1041538</xdr:colOff>
      <xdr:row>4</xdr:row>
      <xdr:rowOff>140391</xdr:rowOff>
    </xdr:to>
    <xdr:pic>
      <xdr:nvPicPr>
        <xdr:cNvPr id="2" name="Picture 1" descr="logoquadri_150dpi_25">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137" y="145774"/>
          <a:ext cx="914401" cy="9388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57979</xdr:colOff>
      <xdr:row>1</xdr:row>
      <xdr:rowOff>57978</xdr:rowOff>
    </xdr:from>
    <xdr:to>
      <xdr:col>0</xdr:col>
      <xdr:colOff>407133</xdr:colOff>
      <xdr:row>3</xdr:row>
      <xdr:rowOff>31527</xdr:rowOff>
    </xdr:to>
    <xdr:pic>
      <xdr:nvPicPr>
        <xdr:cNvPr id="2" name="Picture 1" descr="logoquadri_150dpi_25">
          <a:extLst>
            <a:ext uri="{FF2B5EF4-FFF2-40B4-BE49-F238E27FC236}">
              <a16:creationId xmlns:a16="http://schemas.microsoft.com/office/drawing/2014/main" id="{3F014CCE-D15D-4044-A9FC-451E4E6DC8B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979" y="210378"/>
          <a:ext cx="352329" cy="3418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57979</xdr:colOff>
      <xdr:row>1</xdr:row>
      <xdr:rowOff>57978</xdr:rowOff>
    </xdr:from>
    <xdr:to>
      <xdr:col>0</xdr:col>
      <xdr:colOff>410308</xdr:colOff>
      <xdr:row>3</xdr:row>
      <xdr:rowOff>28352</xdr:rowOff>
    </xdr:to>
    <xdr:pic>
      <xdr:nvPicPr>
        <xdr:cNvPr id="2" name="Picture 1" descr="logoquadri_150dpi_25">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979" y="258003"/>
          <a:ext cx="352329" cy="3418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57979</xdr:colOff>
      <xdr:row>1</xdr:row>
      <xdr:rowOff>57978</xdr:rowOff>
    </xdr:from>
    <xdr:to>
      <xdr:col>0</xdr:col>
      <xdr:colOff>410308</xdr:colOff>
      <xdr:row>3</xdr:row>
      <xdr:rowOff>28352</xdr:rowOff>
    </xdr:to>
    <xdr:pic>
      <xdr:nvPicPr>
        <xdr:cNvPr id="2" name="Picture 1" descr="logoquadri_150dpi_25">
          <a:extLst>
            <a:ext uri="{FF2B5EF4-FFF2-40B4-BE49-F238E27FC236}">
              <a16:creationId xmlns:a16="http://schemas.microsoft.com/office/drawing/2014/main" id="{C2DC35D6-CADB-40F8-A771-10704B42A31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979" y="210378"/>
          <a:ext cx="352329" cy="3418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57979</xdr:colOff>
      <xdr:row>1</xdr:row>
      <xdr:rowOff>57978</xdr:rowOff>
    </xdr:from>
    <xdr:to>
      <xdr:col>0</xdr:col>
      <xdr:colOff>410308</xdr:colOff>
      <xdr:row>3</xdr:row>
      <xdr:rowOff>28352</xdr:rowOff>
    </xdr:to>
    <xdr:pic>
      <xdr:nvPicPr>
        <xdr:cNvPr id="2" name="Picture 1" descr="logoquadri_150dpi_25">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979" y="258003"/>
          <a:ext cx="352329" cy="3418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57979</xdr:colOff>
      <xdr:row>1</xdr:row>
      <xdr:rowOff>57978</xdr:rowOff>
    </xdr:from>
    <xdr:to>
      <xdr:col>0</xdr:col>
      <xdr:colOff>407133</xdr:colOff>
      <xdr:row>3</xdr:row>
      <xdr:rowOff>31527</xdr:rowOff>
    </xdr:to>
    <xdr:pic>
      <xdr:nvPicPr>
        <xdr:cNvPr id="2" name="Picture 1" descr="logoquadri_150dpi_25">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979" y="210378"/>
          <a:ext cx="352329" cy="3362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8"/>
  <sheetViews>
    <sheetView showGridLines="0" tabSelected="1" view="pageBreakPreview" zoomScaleNormal="100" zoomScaleSheetLayoutView="100" workbookViewId="0">
      <selection activeCell="E29" sqref="E29"/>
    </sheetView>
  </sheetViews>
  <sheetFormatPr baseColWidth="10" defaultRowHeight="12.75"/>
  <cols>
    <col min="1" max="2" width="16.7109375" style="3" customWidth="1"/>
    <col min="3" max="3" width="21.7109375" style="3" customWidth="1"/>
    <col min="4" max="4" width="16.7109375" style="3" customWidth="1"/>
    <col min="5" max="5" width="18.7109375" style="3" customWidth="1"/>
    <col min="6" max="256" width="11.42578125" style="3"/>
    <col min="257" max="258" width="16.7109375" style="3" customWidth="1"/>
    <col min="259" max="259" width="21.7109375" style="3" customWidth="1"/>
    <col min="260" max="260" width="16.7109375" style="3" customWidth="1"/>
    <col min="261" max="261" width="18.7109375" style="3" customWidth="1"/>
    <col min="262" max="512" width="11.42578125" style="3"/>
    <col min="513" max="514" width="16.7109375" style="3" customWidth="1"/>
    <col min="515" max="515" width="21.7109375" style="3" customWidth="1"/>
    <col min="516" max="516" width="16.7109375" style="3" customWidth="1"/>
    <col min="517" max="517" width="18.7109375" style="3" customWidth="1"/>
    <col min="518" max="768" width="11.42578125" style="3"/>
    <col min="769" max="770" width="16.7109375" style="3" customWidth="1"/>
    <col min="771" max="771" width="21.7109375" style="3" customWidth="1"/>
    <col min="772" max="772" width="16.7109375" style="3" customWidth="1"/>
    <col min="773" max="773" width="18.7109375" style="3" customWidth="1"/>
    <col min="774" max="1024" width="11.42578125" style="3"/>
    <col min="1025" max="1026" width="16.7109375" style="3" customWidth="1"/>
    <col min="1027" max="1027" width="21.7109375" style="3" customWidth="1"/>
    <col min="1028" max="1028" width="16.7109375" style="3" customWidth="1"/>
    <col min="1029" max="1029" width="18.7109375" style="3" customWidth="1"/>
    <col min="1030" max="1280" width="11.42578125" style="3"/>
    <col min="1281" max="1282" width="16.7109375" style="3" customWidth="1"/>
    <col min="1283" max="1283" width="21.7109375" style="3" customWidth="1"/>
    <col min="1284" max="1284" width="16.7109375" style="3" customWidth="1"/>
    <col min="1285" max="1285" width="18.7109375" style="3" customWidth="1"/>
    <col min="1286" max="1536" width="11.42578125" style="3"/>
    <col min="1537" max="1538" width="16.7109375" style="3" customWidth="1"/>
    <col min="1539" max="1539" width="21.7109375" style="3" customWidth="1"/>
    <col min="1540" max="1540" width="16.7109375" style="3" customWidth="1"/>
    <col min="1541" max="1541" width="18.7109375" style="3" customWidth="1"/>
    <col min="1542" max="1792" width="11.42578125" style="3"/>
    <col min="1793" max="1794" width="16.7109375" style="3" customWidth="1"/>
    <col min="1795" max="1795" width="21.7109375" style="3" customWidth="1"/>
    <col min="1796" max="1796" width="16.7109375" style="3" customWidth="1"/>
    <col min="1797" max="1797" width="18.7109375" style="3" customWidth="1"/>
    <col min="1798" max="2048" width="11.42578125" style="3"/>
    <col min="2049" max="2050" width="16.7109375" style="3" customWidth="1"/>
    <col min="2051" max="2051" width="21.7109375" style="3" customWidth="1"/>
    <col min="2052" max="2052" width="16.7109375" style="3" customWidth="1"/>
    <col min="2053" max="2053" width="18.7109375" style="3" customWidth="1"/>
    <col min="2054" max="2304" width="11.42578125" style="3"/>
    <col min="2305" max="2306" width="16.7109375" style="3" customWidth="1"/>
    <col min="2307" max="2307" width="21.7109375" style="3" customWidth="1"/>
    <col min="2308" max="2308" width="16.7109375" style="3" customWidth="1"/>
    <col min="2309" max="2309" width="18.7109375" style="3" customWidth="1"/>
    <col min="2310" max="2560" width="11.42578125" style="3"/>
    <col min="2561" max="2562" width="16.7109375" style="3" customWidth="1"/>
    <col min="2563" max="2563" width="21.7109375" style="3" customWidth="1"/>
    <col min="2564" max="2564" width="16.7109375" style="3" customWidth="1"/>
    <col min="2565" max="2565" width="18.7109375" style="3" customWidth="1"/>
    <col min="2566" max="2816" width="11.42578125" style="3"/>
    <col min="2817" max="2818" width="16.7109375" style="3" customWidth="1"/>
    <col min="2819" max="2819" width="21.7109375" style="3" customWidth="1"/>
    <col min="2820" max="2820" width="16.7109375" style="3" customWidth="1"/>
    <col min="2821" max="2821" width="18.7109375" style="3" customWidth="1"/>
    <col min="2822" max="3072" width="11.42578125" style="3"/>
    <col min="3073" max="3074" width="16.7109375" style="3" customWidth="1"/>
    <col min="3075" max="3075" width="21.7109375" style="3" customWidth="1"/>
    <col min="3076" max="3076" width="16.7109375" style="3" customWidth="1"/>
    <col min="3077" max="3077" width="18.7109375" style="3" customWidth="1"/>
    <col min="3078" max="3328" width="11.42578125" style="3"/>
    <col min="3329" max="3330" width="16.7109375" style="3" customWidth="1"/>
    <col min="3331" max="3331" width="21.7109375" style="3" customWidth="1"/>
    <col min="3332" max="3332" width="16.7109375" style="3" customWidth="1"/>
    <col min="3333" max="3333" width="18.7109375" style="3" customWidth="1"/>
    <col min="3334" max="3584" width="11.42578125" style="3"/>
    <col min="3585" max="3586" width="16.7109375" style="3" customWidth="1"/>
    <col min="3587" max="3587" width="21.7109375" style="3" customWidth="1"/>
    <col min="3588" max="3588" width="16.7109375" style="3" customWidth="1"/>
    <col min="3589" max="3589" width="18.7109375" style="3" customWidth="1"/>
    <col min="3590" max="3840" width="11.42578125" style="3"/>
    <col min="3841" max="3842" width="16.7109375" style="3" customWidth="1"/>
    <col min="3843" max="3843" width="21.7109375" style="3" customWidth="1"/>
    <col min="3844" max="3844" width="16.7109375" style="3" customWidth="1"/>
    <col min="3845" max="3845" width="18.7109375" style="3" customWidth="1"/>
    <col min="3846" max="4096" width="11.42578125" style="3"/>
    <col min="4097" max="4098" width="16.7109375" style="3" customWidth="1"/>
    <col min="4099" max="4099" width="21.7109375" style="3" customWidth="1"/>
    <col min="4100" max="4100" width="16.7109375" style="3" customWidth="1"/>
    <col min="4101" max="4101" width="18.7109375" style="3" customWidth="1"/>
    <col min="4102" max="4352" width="11.42578125" style="3"/>
    <col min="4353" max="4354" width="16.7109375" style="3" customWidth="1"/>
    <col min="4355" max="4355" width="21.7109375" style="3" customWidth="1"/>
    <col min="4356" max="4356" width="16.7109375" style="3" customWidth="1"/>
    <col min="4357" max="4357" width="18.7109375" style="3" customWidth="1"/>
    <col min="4358" max="4608" width="11.42578125" style="3"/>
    <col min="4609" max="4610" width="16.7109375" style="3" customWidth="1"/>
    <col min="4611" max="4611" width="21.7109375" style="3" customWidth="1"/>
    <col min="4612" max="4612" width="16.7109375" style="3" customWidth="1"/>
    <col min="4613" max="4613" width="18.7109375" style="3" customWidth="1"/>
    <col min="4614" max="4864" width="11.42578125" style="3"/>
    <col min="4865" max="4866" width="16.7109375" style="3" customWidth="1"/>
    <col min="4867" max="4867" width="21.7109375" style="3" customWidth="1"/>
    <col min="4868" max="4868" width="16.7109375" style="3" customWidth="1"/>
    <col min="4869" max="4869" width="18.7109375" style="3" customWidth="1"/>
    <col min="4870" max="5120" width="11.42578125" style="3"/>
    <col min="5121" max="5122" width="16.7109375" style="3" customWidth="1"/>
    <col min="5123" max="5123" width="21.7109375" style="3" customWidth="1"/>
    <col min="5124" max="5124" width="16.7109375" style="3" customWidth="1"/>
    <col min="5125" max="5125" width="18.7109375" style="3" customWidth="1"/>
    <col min="5126" max="5376" width="11.42578125" style="3"/>
    <col min="5377" max="5378" width="16.7109375" style="3" customWidth="1"/>
    <col min="5379" max="5379" width="21.7109375" style="3" customWidth="1"/>
    <col min="5380" max="5380" width="16.7109375" style="3" customWidth="1"/>
    <col min="5381" max="5381" width="18.7109375" style="3" customWidth="1"/>
    <col min="5382" max="5632" width="11.42578125" style="3"/>
    <col min="5633" max="5634" width="16.7109375" style="3" customWidth="1"/>
    <col min="5635" max="5635" width="21.7109375" style="3" customWidth="1"/>
    <col min="5636" max="5636" width="16.7109375" style="3" customWidth="1"/>
    <col min="5637" max="5637" width="18.7109375" style="3" customWidth="1"/>
    <col min="5638" max="5888" width="11.42578125" style="3"/>
    <col min="5889" max="5890" width="16.7109375" style="3" customWidth="1"/>
    <col min="5891" max="5891" width="21.7109375" style="3" customWidth="1"/>
    <col min="5892" max="5892" width="16.7109375" style="3" customWidth="1"/>
    <col min="5893" max="5893" width="18.7109375" style="3" customWidth="1"/>
    <col min="5894" max="6144" width="11.42578125" style="3"/>
    <col min="6145" max="6146" width="16.7109375" style="3" customWidth="1"/>
    <col min="6147" max="6147" width="21.7109375" style="3" customWidth="1"/>
    <col min="6148" max="6148" width="16.7109375" style="3" customWidth="1"/>
    <col min="6149" max="6149" width="18.7109375" style="3" customWidth="1"/>
    <col min="6150" max="6400" width="11.42578125" style="3"/>
    <col min="6401" max="6402" width="16.7109375" style="3" customWidth="1"/>
    <col min="6403" max="6403" width="21.7109375" style="3" customWidth="1"/>
    <col min="6404" max="6404" width="16.7109375" style="3" customWidth="1"/>
    <col min="6405" max="6405" width="18.7109375" style="3" customWidth="1"/>
    <col min="6406" max="6656" width="11.42578125" style="3"/>
    <col min="6657" max="6658" width="16.7109375" style="3" customWidth="1"/>
    <col min="6659" max="6659" width="21.7109375" style="3" customWidth="1"/>
    <col min="6660" max="6660" width="16.7109375" style="3" customWidth="1"/>
    <col min="6661" max="6661" width="18.7109375" style="3" customWidth="1"/>
    <col min="6662" max="6912" width="11.42578125" style="3"/>
    <col min="6913" max="6914" width="16.7109375" style="3" customWidth="1"/>
    <col min="6915" max="6915" width="21.7109375" style="3" customWidth="1"/>
    <col min="6916" max="6916" width="16.7109375" style="3" customWidth="1"/>
    <col min="6917" max="6917" width="18.7109375" style="3" customWidth="1"/>
    <col min="6918" max="7168" width="11.42578125" style="3"/>
    <col min="7169" max="7170" width="16.7109375" style="3" customWidth="1"/>
    <col min="7171" max="7171" width="21.7109375" style="3" customWidth="1"/>
    <col min="7172" max="7172" width="16.7109375" style="3" customWidth="1"/>
    <col min="7173" max="7173" width="18.7109375" style="3" customWidth="1"/>
    <col min="7174" max="7424" width="11.42578125" style="3"/>
    <col min="7425" max="7426" width="16.7109375" style="3" customWidth="1"/>
    <col min="7427" max="7427" width="21.7109375" style="3" customWidth="1"/>
    <col min="7428" max="7428" width="16.7109375" style="3" customWidth="1"/>
    <col min="7429" max="7429" width="18.7109375" style="3" customWidth="1"/>
    <col min="7430" max="7680" width="11.42578125" style="3"/>
    <col min="7681" max="7682" width="16.7109375" style="3" customWidth="1"/>
    <col min="7683" max="7683" width="21.7109375" style="3" customWidth="1"/>
    <col min="7684" max="7684" width="16.7109375" style="3" customWidth="1"/>
    <col min="7685" max="7685" width="18.7109375" style="3" customWidth="1"/>
    <col min="7686" max="7936" width="11.42578125" style="3"/>
    <col min="7937" max="7938" width="16.7109375" style="3" customWidth="1"/>
    <col min="7939" max="7939" width="21.7109375" style="3" customWidth="1"/>
    <col min="7940" max="7940" width="16.7109375" style="3" customWidth="1"/>
    <col min="7941" max="7941" width="18.7109375" style="3" customWidth="1"/>
    <col min="7942" max="8192" width="11.42578125" style="3"/>
    <col min="8193" max="8194" width="16.7109375" style="3" customWidth="1"/>
    <col min="8195" max="8195" width="21.7109375" style="3" customWidth="1"/>
    <col min="8196" max="8196" width="16.7109375" style="3" customWidth="1"/>
    <col min="8197" max="8197" width="18.7109375" style="3" customWidth="1"/>
    <col min="8198" max="8448" width="11.42578125" style="3"/>
    <col min="8449" max="8450" width="16.7109375" style="3" customWidth="1"/>
    <col min="8451" max="8451" width="21.7109375" style="3" customWidth="1"/>
    <col min="8452" max="8452" width="16.7109375" style="3" customWidth="1"/>
    <col min="8453" max="8453" width="18.7109375" style="3" customWidth="1"/>
    <col min="8454" max="8704" width="11.42578125" style="3"/>
    <col min="8705" max="8706" width="16.7109375" style="3" customWidth="1"/>
    <col min="8707" max="8707" width="21.7109375" style="3" customWidth="1"/>
    <col min="8708" max="8708" width="16.7109375" style="3" customWidth="1"/>
    <col min="8709" max="8709" width="18.7109375" style="3" customWidth="1"/>
    <col min="8710" max="8960" width="11.42578125" style="3"/>
    <col min="8961" max="8962" width="16.7109375" style="3" customWidth="1"/>
    <col min="8963" max="8963" width="21.7109375" style="3" customWidth="1"/>
    <col min="8964" max="8964" width="16.7109375" style="3" customWidth="1"/>
    <col min="8965" max="8965" width="18.7109375" style="3" customWidth="1"/>
    <col min="8966" max="9216" width="11.42578125" style="3"/>
    <col min="9217" max="9218" width="16.7109375" style="3" customWidth="1"/>
    <col min="9219" max="9219" width="21.7109375" style="3" customWidth="1"/>
    <col min="9220" max="9220" width="16.7109375" style="3" customWidth="1"/>
    <col min="9221" max="9221" width="18.7109375" style="3" customWidth="1"/>
    <col min="9222" max="9472" width="11.42578125" style="3"/>
    <col min="9473" max="9474" width="16.7109375" style="3" customWidth="1"/>
    <col min="9475" max="9475" width="21.7109375" style="3" customWidth="1"/>
    <col min="9476" max="9476" width="16.7109375" style="3" customWidth="1"/>
    <col min="9477" max="9477" width="18.7109375" style="3" customWidth="1"/>
    <col min="9478" max="9728" width="11.42578125" style="3"/>
    <col min="9729" max="9730" width="16.7109375" style="3" customWidth="1"/>
    <col min="9731" max="9731" width="21.7109375" style="3" customWidth="1"/>
    <col min="9732" max="9732" width="16.7109375" style="3" customWidth="1"/>
    <col min="9733" max="9733" width="18.7109375" style="3" customWidth="1"/>
    <col min="9734" max="9984" width="11.42578125" style="3"/>
    <col min="9985" max="9986" width="16.7109375" style="3" customWidth="1"/>
    <col min="9987" max="9987" width="21.7109375" style="3" customWidth="1"/>
    <col min="9988" max="9988" width="16.7109375" style="3" customWidth="1"/>
    <col min="9989" max="9989" width="18.7109375" style="3" customWidth="1"/>
    <col min="9990" max="10240" width="11.42578125" style="3"/>
    <col min="10241" max="10242" width="16.7109375" style="3" customWidth="1"/>
    <col min="10243" max="10243" width="21.7109375" style="3" customWidth="1"/>
    <col min="10244" max="10244" width="16.7109375" style="3" customWidth="1"/>
    <col min="10245" max="10245" width="18.7109375" style="3" customWidth="1"/>
    <col min="10246" max="10496" width="11.42578125" style="3"/>
    <col min="10497" max="10498" width="16.7109375" style="3" customWidth="1"/>
    <col min="10499" max="10499" width="21.7109375" style="3" customWidth="1"/>
    <col min="10500" max="10500" width="16.7109375" style="3" customWidth="1"/>
    <col min="10501" max="10501" width="18.7109375" style="3" customWidth="1"/>
    <col min="10502" max="10752" width="11.42578125" style="3"/>
    <col min="10753" max="10754" width="16.7109375" style="3" customWidth="1"/>
    <col min="10755" max="10755" width="21.7109375" style="3" customWidth="1"/>
    <col min="10756" max="10756" width="16.7109375" style="3" customWidth="1"/>
    <col min="10757" max="10757" width="18.7109375" style="3" customWidth="1"/>
    <col min="10758" max="11008" width="11.42578125" style="3"/>
    <col min="11009" max="11010" width="16.7109375" style="3" customWidth="1"/>
    <col min="11011" max="11011" width="21.7109375" style="3" customWidth="1"/>
    <col min="11012" max="11012" width="16.7109375" style="3" customWidth="1"/>
    <col min="11013" max="11013" width="18.7109375" style="3" customWidth="1"/>
    <col min="11014" max="11264" width="11.42578125" style="3"/>
    <col min="11265" max="11266" width="16.7109375" style="3" customWidth="1"/>
    <col min="11267" max="11267" width="21.7109375" style="3" customWidth="1"/>
    <col min="11268" max="11268" width="16.7109375" style="3" customWidth="1"/>
    <col min="11269" max="11269" width="18.7109375" style="3" customWidth="1"/>
    <col min="11270" max="11520" width="11.42578125" style="3"/>
    <col min="11521" max="11522" width="16.7109375" style="3" customWidth="1"/>
    <col min="11523" max="11523" width="21.7109375" style="3" customWidth="1"/>
    <col min="11524" max="11524" width="16.7109375" style="3" customWidth="1"/>
    <col min="11525" max="11525" width="18.7109375" style="3" customWidth="1"/>
    <col min="11526" max="11776" width="11.42578125" style="3"/>
    <col min="11777" max="11778" width="16.7109375" style="3" customWidth="1"/>
    <col min="11779" max="11779" width="21.7109375" style="3" customWidth="1"/>
    <col min="11780" max="11780" width="16.7109375" style="3" customWidth="1"/>
    <col min="11781" max="11781" width="18.7109375" style="3" customWidth="1"/>
    <col min="11782" max="12032" width="11.42578125" style="3"/>
    <col min="12033" max="12034" width="16.7109375" style="3" customWidth="1"/>
    <col min="12035" max="12035" width="21.7109375" style="3" customWidth="1"/>
    <col min="12036" max="12036" width="16.7109375" style="3" customWidth="1"/>
    <col min="12037" max="12037" width="18.7109375" style="3" customWidth="1"/>
    <col min="12038" max="12288" width="11.42578125" style="3"/>
    <col min="12289" max="12290" width="16.7109375" style="3" customWidth="1"/>
    <col min="12291" max="12291" width="21.7109375" style="3" customWidth="1"/>
    <col min="12292" max="12292" width="16.7109375" style="3" customWidth="1"/>
    <col min="12293" max="12293" width="18.7109375" style="3" customWidth="1"/>
    <col min="12294" max="12544" width="11.42578125" style="3"/>
    <col min="12545" max="12546" width="16.7109375" style="3" customWidth="1"/>
    <col min="12547" max="12547" width="21.7109375" style="3" customWidth="1"/>
    <col min="12548" max="12548" width="16.7109375" style="3" customWidth="1"/>
    <col min="12549" max="12549" width="18.7109375" style="3" customWidth="1"/>
    <col min="12550" max="12800" width="11.42578125" style="3"/>
    <col min="12801" max="12802" width="16.7109375" style="3" customWidth="1"/>
    <col min="12803" max="12803" width="21.7109375" style="3" customWidth="1"/>
    <col min="12804" max="12804" width="16.7109375" style="3" customWidth="1"/>
    <col min="12805" max="12805" width="18.7109375" style="3" customWidth="1"/>
    <col min="12806" max="13056" width="11.42578125" style="3"/>
    <col min="13057" max="13058" width="16.7109375" style="3" customWidth="1"/>
    <col min="13059" max="13059" width="21.7109375" style="3" customWidth="1"/>
    <col min="13060" max="13060" width="16.7109375" style="3" customWidth="1"/>
    <col min="13061" max="13061" width="18.7109375" style="3" customWidth="1"/>
    <col min="13062" max="13312" width="11.42578125" style="3"/>
    <col min="13313" max="13314" width="16.7109375" style="3" customWidth="1"/>
    <col min="13315" max="13315" width="21.7109375" style="3" customWidth="1"/>
    <col min="13316" max="13316" width="16.7109375" style="3" customWidth="1"/>
    <col min="13317" max="13317" width="18.7109375" style="3" customWidth="1"/>
    <col min="13318" max="13568" width="11.42578125" style="3"/>
    <col min="13569" max="13570" width="16.7109375" style="3" customWidth="1"/>
    <col min="13571" max="13571" width="21.7109375" style="3" customWidth="1"/>
    <col min="13572" max="13572" width="16.7109375" style="3" customWidth="1"/>
    <col min="13573" max="13573" width="18.7109375" style="3" customWidth="1"/>
    <col min="13574" max="13824" width="11.42578125" style="3"/>
    <col min="13825" max="13826" width="16.7109375" style="3" customWidth="1"/>
    <col min="13827" max="13827" width="21.7109375" style="3" customWidth="1"/>
    <col min="13828" max="13828" width="16.7109375" style="3" customWidth="1"/>
    <col min="13829" max="13829" width="18.7109375" style="3" customWidth="1"/>
    <col min="13830" max="14080" width="11.42578125" style="3"/>
    <col min="14081" max="14082" width="16.7109375" style="3" customWidth="1"/>
    <col min="14083" max="14083" width="21.7109375" style="3" customWidth="1"/>
    <col min="14084" max="14084" width="16.7109375" style="3" customWidth="1"/>
    <col min="14085" max="14085" width="18.7109375" style="3" customWidth="1"/>
    <col min="14086" max="14336" width="11.42578125" style="3"/>
    <col min="14337" max="14338" width="16.7109375" style="3" customWidth="1"/>
    <col min="14339" max="14339" width="21.7109375" style="3" customWidth="1"/>
    <col min="14340" max="14340" width="16.7109375" style="3" customWidth="1"/>
    <col min="14341" max="14341" width="18.7109375" style="3" customWidth="1"/>
    <col min="14342" max="14592" width="11.42578125" style="3"/>
    <col min="14593" max="14594" width="16.7109375" style="3" customWidth="1"/>
    <col min="14595" max="14595" width="21.7109375" style="3" customWidth="1"/>
    <col min="14596" max="14596" width="16.7109375" style="3" customWidth="1"/>
    <col min="14597" max="14597" width="18.7109375" style="3" customWidth="1"/>
    <col min="14598" max="14848" width="11.42578125" style="3"/>
    <col min="14849" max="14850" width="16.7109375" style="3" customWidth="1"/>
    <col min="14851" max="14851" width="21.7109375" style="3" customWidth="1"/>
    <col min="14852" max="14852" width="16.7109375" style="3" customWidth="1"/>
    <col min="14853" max="14853" width="18.7109375" style="3" customWidth="1"/>
    <col min="14854" max="15104" width="11.42578125" style="3"/>
    <col min="15105" max="15106" width="16.7109375" style="3" customWidth="1"/>
    <col min="15107" max="15107" width="21.7109375" style="3" customWidth="1"/>
    <col min="15108" max="15108" width="16.7109375" style="3" customWidth="1"/>
    <col min="15109" max="15109" width="18.7109375" style="3" customWidth="1"/>
    <col min="15110" max="15360" width="11.42578125" style="3"/>
    <col min="15361" max="15362" width="16.7109375" style="3" customWidth="1"/>
    <col min="15363" max="15363" width="21.7109375" style="3" customWidth="1"/>
    <col min="15364" max="15364" width="16.7109375" style="3" customWidth="1"/>
    <col min="15365" max="15365" width="18.7109375" style="3" customWidth="1"/>
    <col min="15366" max="15616" width="11.42578125" style="3"/>
    <col min="15617" max="15618" width="16.7109375" style="3" customWidth="1"/>
    <col min="15619" max="15619" width="21.7109375" style="3" customWidth="1"/>
    <col min="15620" max="15620" width="16.7109375" style="3" customWidth="1"/>
    <col min="15621" max="15621" width="18.7109375" style="3" customWidth="1"/>
    <col min="15622" max="15872" width="11.42578125" style="3"/>
    <col min="15873" max="15874" width="16.7109375" style="3" customWidth="1"/>
    <col min="15875" max="15875" width="21.7109375" style="3" customWidth="1"/>
    <col min="15876" max="15876" width="16.7109375" style="3" customWidth="1"/>
    <col min="15877" max="15877" width="18.7109375" style="3" customWidth="1"/>
    <col min="15878" max="16128" width="11.42578125" style="3"/>
    <col min="16129" max="16130" width="16.7109375" style="3" customWidth="1"/>
    <col min="16131" max="16131" width="21.7109375" style="3" customWidth="1"/>
    <col min="16132" max="16132" width="16.7109375" style="3" customWidth="1"/>
    <col min="16133" max="16133" width="18.7109375" style="3" customWidth="1"/>
    <col min="16134" max="16384" width="11.42578125" style="3"/>
  </cols>
  <sheetData>
    <row r="1" spans="1:5">
      <c r="A1" s="478"/>
      <c r="B1" s="1"/>
      <c r="C1" s="2"/>
      <c r="D1" s="2"/>
      <c r="E1" s="2"/>
    </row>
    <row r="2" spans="1:5" ht="22.5">
      <c r="A2" s="478"/>
      <c r="B2" s="19" t="s">
        <v>4</v>
      </c>
      <c r="C2" s="4"/>
      <c r="D2" s="4"/>
      <c r="E2" s="4"/>
    </row>
    <row r="3" spans="1:5" ht="22.5">
      <c r="A3" s="478"/>
      <c r="B3" s="19" t="s">
        <v>1</v>
      </c>
      <c r="C3" s="4"/>
      <c r="D3" s="4"/>
      <c r="E3" s="4"/>
    </row>
    <row r="4" spans="1:5" s="21" customFormat="1" ht="15.75">
      <c r="A4" s="478"/>
      <c r="B4" s="20"/>
      <c r="C4" s="5"/>
      <c r="D4" s="5"/>
      <c r="E4" s="5"/>
    </row>
    <row r="5" spans="1:5" ht="15">
      <c r="A5" s="478"/>
      <c r="B5" s="5" t="s">
        <v>5</v>
      </c>
      <c r="C5" s="4"/>
      <c r="D5" s="4"/>
      <c r="E5" s="4"/>
    </row>
    <row r="6" spans="1:5">
      <c r="A6" s="478"/>
      <c r="B6" s="6"/>
      <c r="C6" s="4"/>
      <c r="D6" s="4"/>
      <c r="E6" s="4"/>
    </row>
    <row r="7" spans="1:5">
      <c r="A7" s="478"/>
      <c r="B7" s="7" t="s">
        <v>3</v>
      </c>
      <c r="C7" s="4"/>
      <c r="D7" s="4"/>
      <c r="E7" s="4"/>
    </row>
    <row r="8" spans="1:5">
      <c r="A8" s="8"/>
      <c r="B8" s="2"/>
      <c r="C8" s="2"/>
      <c r="D8" s="2"/>
      <c r="E8" s="2"/>
    </row>
    <row r="9" spans="1:5">
      <c r="A9" s="8"/>
      <c r="B9" s="2"/>
      <c r="C9" s="2"/>
      <c r="D9" s="2"/>
      <c r="E9" s="2"/>
    </row>
    <row r="10" spans="1:5" ht="13.5" thickBot="1">
      <c r="A10" s="8"/>
      <c r="B10" s="2"/>
      <c r="C10" s="2"/>
      <c r="D10" s="2"/>
      <c r="E10" s="2"/>
    </row>
    <row r="11" spans="1:5">
      <c r="A11" s="9"/>
      <c r="B11" s="10"/>
      <c r="C11" s="10"/>
      <c r="D11" s="10"/>
      <c r="E11" s="11"/>
    </row>
    <row r="12" spans="1:5">
      <c r="A12" s="12"/>
      <c r="B12" s="13"/>
      <c r="C12" s="13"/>
      <c r="D12" s="13"/>
      <c r="E12" s="14"/>
    </row>
    <row r="13" spans="1:5" ht="60.75" customHeight="1">
      <c r="A13" s="479" t="s">
        <v>2</v>
      </c>
      <c r="B13" s="480"/>
      <c r="C13" s="480"/>
      <c r="D13" s="480"/>
      <c r="E13" s="481"/>
    </row>
    <row r="14" spans="1:5" s="240" customFormat="1" ht="93" customHeight="1" thickBot="1">
      <c r="A14" s="482" t="s">
        <v>117</v>
      </c>
      <c r="B14" s="483"/>
      <c r="C14" s="483"/>
      <c r="D14" s="483"/>
      <c r="E14" s="484"/>
    </row>
    <row r="15" spans="1:5" s="240" customFormat="1">
      <c r="A15" s="16"/>
      <c r="B15" s="13"/>
      <c r="C15" s="13"/>
      <c r="D15" s="13"/>
      <c r="E15" s="10"/>
    </row>
    <row r="16" spans="1:5" ht="13.5" thickBot="1">
      <c r="A16" s="15"/>
      <c r="B16" s="4"/>
      <c r="C16" s="4"/>
      <c r="D16" s="4"/>
      <c r="E16" s="4"/>
    </row>
    <row r="17" spans="1:5" ht="141.75" customHeight="1" thickBot="1">
      <c r="A17" s="475" t="s">
        <v>99</v>
      </c>
      <c r="B17" s="476"/>
      <c r="C17" s="476"/>
      <c r="D17" s="476"/>
      <c r="E17" s="477"/>
    </row>
    <row r="18" spans="1:5">
      <c r="A18" s="16"/>
      <c r="B18" s="13"/>
      <c r="C18" s="13"/>
      <c r="D18" s="13"/>
      <c r="E18" s="13"/>
    </row>
    <row r="19" spans="1:5">
      <c r="A19" s="15"/>
      <c r="B19" s="4"/>
      <c r="C19" s="4"/>
      <c r="D19" s="4"/>
      <c r="E19" s="4"/>
    </row>
    <row r="20" spans="1:5">
      <c r="A20" s="37" t="s">
        <v>15</v>
      </c>
      <c r="B20" s="13"/>
      <c r="C20" s="13"/>
      <c r="D20" s="13"/>
      <c r="E20" s="13"/>
    </row>
    <row r="21" spans="1:5">
      <c r="A21" s="36" t="s">
        <v>16</v>
      </c>
      <c r="B21" s="2"/>
      <c r="C21" s="2"/>
      <c r="D21" s="2"/>
      <c r="E21" s="2"/>
    </row>
    <row r="22" spans="1:5">
      <c r="A22" s="36" t="s">
        <v>17</v>
      </c>
      <c r="B22" s="2"/>
      <c r="C22" s="2"/>
      <c r="D22" s="2"/>
      <c r="E22" s="2"/>
    </row>
    <row r="23" spans="1:5">
      <c r="A23" s="36" t="s">
        <v>24</v>
      </c>
      <c r="B23" s="2"/>
      <c r="C23" s="2"/>
      <c r="D23" s="2"/>
      <c r="E23" s="2"/>
    </row>
    <row r="24" spans="1:5">
      <c r="A24" s="390" t="s">
        <v>116</v>
      </c>
      <c r="B24" s="2"/>
      <c r="C24" s="2"/>
      <c r="D24" s="2"/>
      <c r="E24" s="2"/>
    </row>
    <row r="25" spans="1:5">
      <c r="A25" s="8"/>
      <c r="B25" s="2"/>
      <c r="C25" s="2"/>
      <c r="D25" s="2"/>
      <c r="E25" s="2"/>
    </row>
    <row r="26" spans="1:5">
      <c r="A26" s="8"/>
      <c r="B26" s="2"/>
      <c r="C26" s="2"/>
      <c r="D26" s="2"/>
      <c r="E26" s="2"/>
    </row>
    <row r="27" spans="1:5">
      <c r="A27" s="8"/>
      <c r="B27" s="2"/>
      <c r="C27" s="2"/>
      <c r="D27" s="2"/>
      <c r="E27" s="2"/>
    </row>
    <row r="28" spans="1:5" ht="25.5">
      <c r="A28" s="17"/>
      <c r="B28" s="2"/>
      <c r="C28" s="2"/>
      <c r="D28" s="2"/>
      <c r="E28" s="18" t="s">
        <v>139</v>
      </c>
    </row>
  </sheetData>
  <mergeCells count="4">
    <mergeCell ref="A17:E17"/>
    <mergeCell ref="A1:A7"/>
    <mergeCell ref="A13:E13"/>
    <mergeCell ref="A14:E14"/>
  </mergeCells>
  <pageMargins left="0.70866141732283472" right="0.70866141732283472" top="0.74803149606299213" bottom="0.74803149606299213" header="0.31496062992125984" footer="0.31496062992125984"/>
  <pageSetup paperSize="9" scale="96"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ACD71-456F-499D-9343-7FE35F341441}">
  <sheetPr>
    <tabColor theme="0" tint="-0.249977111117893"/>
    <pageSetUpPr fitToPage="1"/>
  </sheetPr>
  <dimension ref="A1:N55"/>
  <sheetViews>
    <sheetView showGridLines="0" view="pageBreakPreview" topLeftCell="A19" zoomScaleNormal="100" zoomScaleSheetLayoutView="100" workbookViewId="0">
      <selection activeCell="L44" sqref="L44"/>
    </sheetView>
  </sheetViews>
  <sheetFormatPr baseColWidth="10" defaultRowHeight="15" outlineLevelCol="1"/>
  <cols>
    <col min="1" max="1" width="10.7109375" style="147" customWidth="1"/>
    <col min="2" max="2" width="108.7109375" style="79" customWidth="1"/>
    <col min="3" max="3" width="7.7109375" customWidth="1"/>
    <col min="4" max="4" width="10.7109375" customWidth="1"/>
    <col min="5" max="5" width="5.28515625" style="320" customWidth="1"/>
    <col min="6" max="6" width="3.5703125" style="73" hidden="1" customWidth="1" outlineLevel="1"/>
    <col min="7" max="7" width="8.7109375" style="200" hidden="1" customWidth="1" outlineLevel="1"/>
    <col min="8" max="8" width="45" style="200" hidden="1" customWidth="1" outlineLevel="1"/>
    <col min="9" max="9" width="53.85546875" style="200" hidden="1" customWidth="1" outlineLevel="1"/>
    <col min="10" max="10" width="11.42578125" style="200" customWidth="1" collapsed="1"/>
    <col min="11" max="12" width="11.42578125" style="73" customWidth="1"/>
    <col min="13" max="13" width="11.42578125" style="26" customWidth="1"/>
    <col min="14" max="14" width="15.28515625" style="26" customWidth="1"/>
    <col min="15" max="232" width="11.42578125" style="26"/>
    <col min="233" max="233" width="8.7109375" style="26" customWidth="1"/>
    <col min="234" max="234" width="46.7109375" style="26" customWidth="1"/>
    <col min="235" max="235" width="3.7109375" style="26" customWidth="1"/>
    <col min="236" max="236" width="10.7109375" style="26" customWidth="1"/>
    <col min="237" max="237" width="11.7109375" style="26" customWidth="1"/>
    <col min="238" max="238" width="15.42578125" style="26" customWidth="1"/>
    <col min="239" max="488" width="11.42578125" style="26"/>
    <col min="489" max="489" width="8.7109375" style="26" customWidth="1"/>
    <col min="490" max="490" width="46.7109375" style="26" customWidth="1"/>
    <col min="491" max="491" width="3.7109375" style="26" customWidth="1"/>
    <col min="492" max="492" width="10.7109375" style="26" customWidth="1"/>
    <col min="493" max="493" width="11.7109375" style="26" customWidth="1"/>
    <col min="494" max="494" width="15.42578125" style="26" customWidth="1"/>
    <col min="495" max="744" width="11.42578125" style="26"/>
    <col min="745" max="745" width="8.7109375" style="26" customWidth="1"/>
    <col min="746" max="746" width="46.7109375" style="26" customWidth="1"/>
    <col min="747" max="747" width="3.7109375" style="26" customWidth="1"/>
    <col min="748" max="748" width="10.7109375" style="26" customWidth="1"/>
    <col min="749" max="749" width="11.7109375" style="26" customWidth="1"/>
    <col min="750" max="750" width="15.42578125" style="26" customWidth="1"/>
    <col min="751" max="1000" width="11.42578125" style="26"/>
    <col min="1001" max="1001" width="8.7109375" style="26" customWidth="1"/>
    <col min="1002" max="1002" width="46.7109375" style="26" customWidth="1"/>
    <col min="1003" max="1003" width="3.7109375" style="26" customWidth="1"/>
    <col min="1004" max="1004" width="10.7109375" style="26" customWidth="1"/>
    <col min="1005" max="1005" width="11.7109375" style="26" customWidth="1"/>
    <col min="1006" max="1006" width="15.42578125" style="26" customWidth="1"/>
    <col min="1007" max="1256" width="11.42578125" style="26"/>
    <col min="1257" max="1257" width="8.7109375" style="26" customWidth="1"/>
    <col min="1258" max="1258" width="46.7109375" style="26" customWidth="1"/>
    <col min="1259" max="1259" width="3.7109375" style="26" customWidth="1"/>
    <col min="1260" max="1260" width="10.7109375" style="26" customWidth="1"/>
    <col min="1261" max="1261" width="11.7109375" style="26" customWidth="1"/>
    <col min="1262" max="1262" width="15.42578125" style="26" customWidth="1"/>
    <col min="1263" max="1512" width="11.42578125" style="26"/>
    <col min="1513" max="1513" width="8.7109375" style="26" customWidth="1"/>
    <col min="1514" max="1514" width="46.7109375" style="26" customWidth="1"/>
    <col min="1515" max="1515" width="3.7109375" style="26" customWidth="1"/>
    <col min="1516" max="1516" width="10.7109375" style="26" customWidth="1"/>
    <col min="1517" max="1517" width="11.7109375" style="26" customWidth="1"/>
    <col min="1518" max="1518" width="15.42578125" style="26" customWidth="1"/>
    <col min="1519" max="1768" width="11.42578125" style="26"/>
    <col min="1769" max="1769" width="8.7109375" style="26" customWidth="1"/>
    <col min="1770" max="1770" width="46.7109375" style="26" customWidth="1"/>
    <col min="1771" max="1771" width="3.7109375" style="26" customWidth="1"/>
    <col min="1772" max="1772" width="10.7109375" style="26" customWidth="1"/>
    <col min="1773" max="1773" width="11.7109375" style="26" customWidth="1"/>
    <col min="1774" max="1774" width="15.42578125" style="26" customWidth="1"/>
    <col min="1775" max="2024" width="11.42578125" style="26"/>
    <col min="2025" max="2025" width="8.7109375" style="26" customWidth="1"/>
    <col min="2026" max="2026" width="46.7109375" style="26" customWidth="1"/>
    <col min="2027" max="2027" width="3.7109375" style="26" customWidth="1"/>
    <col min="2028" max="2028" width="10.7109375" style="26" customWidth="1"/>
    <col min="2029" max="2029" width="11.7109375" style="26" customWidth="1"/>
    <col min="2030" max="2030" width="15.42578125" style="26" customWidth="1"/>
    <col min="2031" max="2280" width="11.42578125" style="26"/>
    <col min="2281" max="2281" width="8.7109375" style="26" customWidth="1"/>
    <col min="2282" max="2282" width="46.7109375" style="26" customWidth="1"/>
    <col min="2283" max="2283" width="3.7109375" style="26" customWidth="1"/>
    <col min="2284" max="2284" width="10.7109375" style="26" customWidth="1"/>
    <col min="2285" max="2285" width="11.7109375" style="26" customWidth="1"/>
    <col min="2286" max="2286" width="15.42578125" style="26" customWidth="1"/>
    <col min="2287" max="2536" width="11.42578125" style="26"/>
    <col min="2537" max="2537" width="8.7109375" style="26" customWidth="1"/>
    <col min="2538" max="2538" width="46.7109375" style="26" customWidth="1"/>
    <col min="2539" max="2539" width="3.7109375" style="26" customWidth="1"/>
    <col min="2540" max="2540" width="10.7109375" style="26" customWidth="1"/>
    <col min="2541" max="2541" width="11.7109375" style="26" customWidth="1"/>
    <col min="2542" max="2542" width="15.42578125" style="26" customWidth="1"/>
    <col min="2543" max="2792" width="11.42578125" style="26"/>
    <col min="2793" max="2793" width="8.7109375" style="26" customWidth="1"/>
    <col min="2794" max="2794" width="46.7109375" style="26" customWidth="1"/>
    <col min="2795" max="2795" width="3.7109375" style="26" customWidth="1"/>
    <col min="2796" max="2796" width="10.7109375" style="26" customWidth="1"/>
    <col min="2797" max="2797" width="11.7109375" style="26" customWidth="1"/>
    <col min="2798" max="2798" width="15.42578125" style="26" customWidth="1"/>
    <col min="2799" max="3048" width="11.42578125" style="26"/>
    <col min="3049" max="3049" width="8.7109375" style="26" customWidth="1"/>
    <col min="3050" max="3050" width="46.7109375" style="26" customWidth="1"/>
    <col min="3051" max="3051" width="3.7109375" style="26" customWidth="1"/>
    <col min="3052" max="3052" width="10.7109375" style="26" customWidth="1"/>
    <col min="3053" max="3053" width="11.7109375" style="26" customWidth="1"/>
    <col min="3054" max="3054" width="15.42578125" style="26" customWidth="1"/>
    <col min="3055" max="3304" width="11.42578125" style="26"/>
    <col min="3305" max="3305" width="8.7109375" style="26" customWidth="1"/>
    <col min="3306" max="3306" width="46.7109375" style="26" customWidth="1"/>
    <col min="3307" max="3307" width="3.7109375" style="26" customWidth="1"/>
    <col min="3308" max="3308" width="10.7109375" style="26" customWidth="1"/>
    <col min="3309" max="3309" width="11.7109375" style="26" customWidth="1"/>
    <col min="3310" max="3310" width="15.42578125" style="26" customWidth="1"/>
    <col min="3311" max="3560" width="11.42578125" style="26"/>
    <col min="3561" max="3561" width="8.7109375" style="26" customWidth="1"/>
    <col min="3562" max="3562" width="46.7109375" style="26" customWidth="1"/>
    <col min="3563" max="3563" width="3.7109375" style="26" customWidth="1"/>
    <col min="3564" max="3564" width="10.7109375" style="26" customWidth="1"/>
    <col min="3565" max="3565" width="11.7109375" style="26" customWidth="1"/>
    <col min="3566" max="3566" width="15.42578125" style="26" customWidth="1"/>
    <col min="3567" max="3816" width="11.42578125" style="26"/>
    <col min="3817" max="3817" width="8.7109375" style="26" customWidth="1"/>
    <col min="3818" max="3818" width="46.7109375" style="26" customWidth="1"/>
    <col min="3819" max="3819" width="3.7109375" style="26" customWidth="1"/>
    <col min="3820" max="3820" width="10.7109375" style="26" customWidth="1"/>
    <col min="3821" max="3821" width="11.7109375" style="26" customWidth="1"/>
    <col min="3822" max="3822" width="15.42578125" style="26" customWidth="1"/>
    <col min="3823" max="4072" width="11.42578125" style="26"/>
    <col min="4073" max="4073" width="8.7109375" style="26" customWidth="1"/>
    <col min="4074" max="4074" width="46.7109375" style="26" customWidth="1"/>
    <col min="4075" max="4075" width="3.7109375" style="26" customWidth="1"/>
    <col min="4076" max="4076" width="10.7109375" style="26" customWidth="1"/>
    <col min="4077" max="4077" width="11.7109375" style="26" customWidth="1"/>
    <col min="4078" max="4078" width="15.42578125" style="26" customWidth="1"/>
    <col min="4079" max="4328" width="11.42578125" style="26"/>
    <col min="4329" max="4329" width="8.7109375" style="26" customWidth="1"/>
    <col min="4330" max="4330" width="46.7109375" style="26" customWidth="1"/>
    <col min="4331" max="4331" width="3.7109375" style="26" customWidth="1"/>
    <col min="4332" max="4332" width="10.7109375" style="26" customWidth="1"/>
    <col min="4333" max="4333" width="11.7109375" style="26" customWidth="1"/>
    <col min="4334" max="4334" width="15.42578125" style="26" customWidth="1"/>
    <col min="4335" max="4584" width="11.42578125" style="26"/>
    <col min="4585" max="4585" width="8.7109375" style="26" customWidth="1"/>
    <col min="4586" max="4586" width="46.7109375" style="26" customWidth="1"/>
    <col min="4587" max="4587" width="3.7109375" style="26" customWidth="1"/>
    <col min="4588" max="4588" width="10.7109375" style="26" customWidth="1"/>
    <col min="4589" max="4589" width="11.7109375" style="26" customWidth="1"/>
    <col min="4590" max="4590" width="15.42578125" style="26" customWidth="1"/>
    <col min="4591" max="4840" width="11.42578125" style="26"/>
    <col min="4841" max="4841" width="8.7109375" style="26" customWidth="1"/>
    <col min="4842" max="4842" width="46.7109375" style="26" customWidth="1"/>
    <col min="4843" max="4843" width="3.7109375" style="26" customWidth="1"/>
    <col min="4844" max="4844" width="10.7109375" style="26" customWidth="1"/>
    <col min="4845" max="4845" width="11.7109375" style="26" customWidth="1"/>
    <col min="4846" max="4846" width="15.42578125" style="26" customWidth="1"/>
    <col min="4847" max="5096" width="11.42578125" style="26"/>
    <col min="5097" max="5097" width="8.7109375" style="26" customWidth="1"/>
    <col min="5098" max="5098" width="46.7109375" style="26" customWidth="1"/>
    <col min="5099" max="5099" width="3.7109375" style="26" customWidth="1"/>
    <col min="5100" max="5100" width="10.7109375" style="26" customWidth="1"/>
    <col min="5101" max="5101" width="11.7109375" style="26" customWidth="1"/>
    <col min="5102" max="5102" width="15.42578125" style="26" customWidth="1"/>
    <col min="5103" max="5352" width="11.42578125" style="26"/>
    <col min="5353" max="5353" width="8.7109375" style="26" customWidth="1"/>
    <col min="5354" max="5354" width="46.7109375" style="26" customWidth="1"/>
    <col min="5355" max="5355" width="3.7109375" style="26" customWidth="1"/>
    <col min="5356" max="5356" width="10.7109375" style="26" customWidth="1"/>
    <col min="5357" max="5357" width="11.7109375" style="26" customWidth="1"/>
    <col min="5358" max="5358" width="15.42578125" style="26" customWidth="1"/>
    <col min="5359" max="5608" width="11.42578125" style="26"/>
    <col min="5609" max="5609" width="8.7109375" style="26" customWidth="1"/>
    <col min="5610" max="5610" width="46.7109375" style="26" customWidth="1"/>
    <col min="5611" max="5611" width="3.7109375" style="26" customWidth="1"/>
    <col min="5612" max="5612" width="10.7109375" style="26" customWidth="1"/>
    <col min="5613" max="5613" width="11.7109375" style="26" customWidth="1"/>
    <col min="5614" max="5614" width="15.42578125" style="26" customWidth="1"/>
    <col min="5615" max="5864" width="11.42578125" style="26"/>
    <col min="5865" max="5865" width="8.7109375" style="26" customWidth="1"/>
    <col min="5866" max="5866" width="46.7109375" style="26" customWidth="1"/>
    <col min="5867" max="5867" width="3.7109375" style="26" customWidth="1"/>
    <col min="5868" max="5868" width="10.7109375" style="26" customWidth="1"/>
    <col min="5869" max="5869" width="11.7109375" style="26" customWidth="1"/>
    <col min="5870" max="5870" width="15.42578125" style="26" customWidth="1"/>
    <col min="5871" max="6120" width="11.42578125" style="26"/>
    <col min="6121" max="6121" width="8.7109375" style="26" customWidth="1"/>
    <col min="6122" max="6122" width="46.7109375" style="26" customWidth="1"/>
    <col min="6123" max="6123" width="3.7109375" style="26" customWidth="1"/>
    <col min="6124" max="6124" width="10.7109375" style="26" customWidth="1"/>
    <col min="6125" max="6125" width="11.7109375" style="26" customWidth="1"/>
    <col min="6126" max="6126" width="15.42578125" style="26" customWidth="1"/>
    <col min="6127" max="6376" width="11.42578125" style="26"/>
    <col min="6377" max="6377" width="8.7109375" style="26" customWidth="1"/>
    <col min="6378" max="6378" width="46.7109375" style="26" customWidth="1"/>
    <col min="6379" max="6379" width="3.7109375" style="26" customWidth="1"/>
    <col min="6380" max="6380" width="10.7109375" style="26" customWidth="1"/>
    <col min="6381" max="6381" width="11.7109375" style="26" customWidth="1"/>
    <col min="6382" max="6382" width="15.42578125" style="26" customWidth="1"/>
    <col min="6383" max="6632" width="11.42578125" style="26"/>
    <col min="6633" max="6633" width="8.7109375" style="26" customWidth="1"/>
    <col min="6634" max="6634" width="46.7109375" style="26" customWidth="1"/>
    <col min="6635" max="6635" width="3.7109375" style="26" customWidth="1"/>
    <col min="6636" max="6636" width="10.7109375" style="26" customWidth="1"/>
    <col min="6637" max="6637" width="11.7109375" style="26" customWidth="1"/>
    <col min="6638" max="6638" width="15.42578125" style="26" customWidth="1"/>
    <col min="6639" max="6888" width="11.42578125" style="26"/>
    <col min="6889" max="6889" width="8.7109375" style="26" customWidth="1"/>
    <col min="6890" max="6890" width="46.7109375" style="26" customWidth="1"/>
    <col min="6891" max="6891" width="3.7109375" style="26" customWidth="1"/>
    <col min="6892" max="6892" width="10.7109375" style="26" customWidth="1"/>
    <col min="6893" max="6893" width="11.7109375" style="26" customWidth="1"/>
    <col min="6894" max="6894" width="15.42578125" style="26" customWidth="1"/>
    <col min="6895" max="7144" width="11.42578125" style="26"/>
    <col min="7145" max="7145" width="8.7109375" style="26" customWidth="1"/>
    <col min="7146" max="7146" width="46.7109375" style="26" customWidth="1"/>
    <col min="7147" max="7147" width="3.7109375" style="26" customWidth="1"/>
    <col min="7148" max="7148" width="10.7109375" style="26" customWidth="1"/>
    <col min="7149" max="7149" width="11.7109375" style="26" customWidth="1"/>
    <col min="7150" max="7150" width="15.42578125" style="26" customWidth="1"/>
    <col min="7151" max="7400" width="11.42578125" style="26"/>
    <col min="7401" max="7401" width="8.7109375" style="26" customWidth="1"/>
    <col min="7402" max="7402" width="46.7109375" style="26" customWidth="1"/>
    <col min="7403" max="7403" width="3.7109375" style="26" customWidth="1"/>
    <col min="7404" max="7404" width="10.7109375" style="26" customWidth="1"/>
    <col min="7405" max="7405" width="11.7109375" style="26" customWidth="1"/>
    <col min="7406" max="7406" width="15.42578125" style="26" customWidth="1"/>
    <col min="7407" max="7656" width="11.42578125" style="26"/>
    <col min="7657" max="7657" width="8.7109375" style="26" customWidth="1"/>
    <col min="7658" max="7658" width="46.7109375" style="26" customWidth="1"/>
    <col min="7659" max="7659" width="3.7109375" style="26" customWidth="1"/>
    <col min="7660" max="7660" width="10.7109375" style="26" customWidth="1"/>
    <col min="7661" max="7661" width="11.7109375" style="26" customWidth="1"/>
    <col min="7662" max="7662" width="15.42578125" style="26" customWidth="1"/>
    <col min="7663" max="7912" width="11.42578125" style="26"/>
    <col min="7913" max="7913" width="8.7109375" style="26" customWidth="1"/>
    <col min="7914" max="7914" width="46.7109375" style="26" customWidth="1"/>
    <col min="7915" max="7915" width="3.7109375" style="26" customWidth="1"/>
    <col min="7916" max="7916" width="10.7109375" style="26" customWidth="1"/>
    <col min="7917" max="7917" width="11.7109375" style="26" customWidth="1"/>
    <col min="7918" max="7918" width="15.42578125" style="26" customWidth="1"/>
    <col min="7919" max="8168" width="11.42578125" style="26"/>
    <col min="8169" max="8169" width="8.7109375" style="26" customWidth="1"/>
    <col min="8170" max="8170" width="46.7109375" style="26" customWidth="1"/>
    <col min="8171" max="8171" width="3.7109375" style="26" customWidth="1"/>
    <col min="8172" max="8172" width="10.7109375" style="26" customWidth="1"/>
    <col min="8173" max="8173" width="11.7109375" style="26" customWidth="1"/>
    <col min="8174" max="8174" width="15.42578125" style="26" customWidth="1"/>
    <col min="8175" max="8424" width="11.42578125" style="26"/>
    <col min="8425" max="8425" width="8.7109375" style="26" customWidth="1"/>
    <col min="8426" max="8426" width="46.7109375" style="26" customWidth="1"/>
    <col min="8427" max="8427" width="3.7109375" style="26" customWidth="1"/>
    <col min="8428" max="8428" width="10.7109375" style="26" customWidth="1"/>
    <col min="8429" max="8429" width="11.7109375" style="26" customWidth="1"/>
    <col min="8430" max="8430" width="15.42578125" style="26" customWidth="1"/>
    <col min="8431" max="8680" width="11.42578125" style="26"/>
    <col min="8681" max="8681" width="8.7109375" style="26" customWidth="1"/>
    <col min="8682" max="8682" width="46.7109375" style="26" customWidth="1"/>
    <col min="8683" max="8683" width="3.7109375" style="26" customWidth="1"/>
    <col min="8684" max="8684" width="10.7109375" style="26" customWidth="1"/>
    <col min="8685" max="8685" width="11.7109375" style="26" customWidth="1"/>
    <col min="8686" max="8686" width="15.42578125" style="26" customWidth="1"/>
    <col min="8687" max="8936" width="11.42578125" style="26"/>
    <col min="8937" max="8937" width="8.7109375" style="26" customWidth="1"/>
    <col min="8938" max="8938" width="46.7109375" style="26" customWidth="1"/>
    <col min="8939" max="8939" width="3.7109375" style="26" customWidth="1"/>
    <col min="8940" max="8940" width="10.7109375" style="26" customWidth="1"/>
    <col min="8941" max="8941" width="11.7109375" style="26" customWidth="1"/>
    <col min="8942" max="8942" width="15.42578125" style="26" customWidth="1"/>
    <col min="8943" max="9192" width="11.42578125" style="26"/>
    <col min="9193" max="9193" width="8.7109375" style="26" customWidth="1"/>
    <col min="9194" max="9194" width="46.7109375" style="26" customWidth="1"/>
    <col min="9195" max="9195" width="3.7109375" style="26" customWidth="1"/>
    <col min="9196" max="9196" width="10.7109375" style="26" customWidth="1"/>
    <col min="9197" max="9197" width="11.7109375" style="26" customWidth="1"/>
    <col min="9198" max="9198" width="15.42578125" style="26" customWidth="1"/>
    <col min="9199" max="9448" width="11.42578125" style="26"/>
    <col min="9449" max="9449" width="8.7109375" style="26" customWidth="1"/>
    <col min="9450" max="9450" width="46.7109375" style="26" customWidth="1"/>
    <col min="9451" max="9451" width="3.7109375" style="26" customWidth="1"/>
    <col min="9452" max="9452" width="10.7109375" style="26" customWidth="1"/>
    <col min="9453" max="9453" width="11.7109375" style="26" customWidth="1"/>
    <col min="9454" max="9454" width="15.42578125" style="26" customWidth="1"/>
    <col min="9455" max="9704" width="11.42578125" style="26"/>
    <col min="9705" max="9705" width="8.7109375" style="26" customWidth="1"/>
    <col min="9706" max="9706" width="46.7109375" style="26" customWidth="1"/>
    <col min="9707" max="9707" width="3.7109375" style="26" customWidth="1"/>
    <col min="9708" max="9708" width="10.7109375" style="26" customWidth="1"/>
    <col min="9709" max="9709" width="11.7109375" style="26" customWidth="1"/>
    <col min="9710" max="9710" width="15.42578125" style="26" customWidth="1"/>
    <col min="9711" max="9960" width="11.42578125" style="26"/>
    <col min="9961" max="9961" width="8.7109375" style="26" customWidth="1"/>
    <col min="9962" max="9962" width="46.7109375" style="26" customWidth="1"/>
    <col min="9963" max="9963" width="3.7109375" style="26" customWidth="1"/>
    <col min="9964" max="9964" width="10.7109375" style="26" customWidth="1"/>
    <col min="9965" max="9965" width="11.7109375" style="26" customWidth="1"/>
    <col min="9966" max="9966" width="15.42578125" style="26" customWidth="1"/>
    <col min="9967" max="10216" width="11.42578125" style="26"/>
    <col min="10217" max="10217" width="8.7109375" style="26" customWidth="1"/>
    <col min="10218" max="10218" width="46.7109375" style="26" customWidth="1"/>
    <col min="10219" max="10219" width="3.7109375" style="26" customWidth="1"/>
    <col min="10220" max="10220" width="10.7109375" style="26" customWidth="1"/>
    <col min="10221" max="10221" width="11.7109375" style="26" customWidth="1"/>
    <col min="10222" max="10222" width="15.42578125" style="26" customWidth="1"/>
    <col min="10223" max="10472" width="11.42578125" style="26"/>
    <col min="10473" max="10473" width="8.7109375" style="26" customWidth="1"/>
    <col min="10474" max="10474" width="46.7109375" style="26" customWidth="1"/>
    <col min="10475" max="10475" width="3.7109375" style="26" customWidth="1"/>
    <col min="10476" max="10476" width="10.7109375" style="26" customWidth="1"/>
    <col min="10477" max="10477" width="11.7109375" style="26" customWidth="1"/>
    <col min="10478" max="10478" width="15.42578125" style="26" customWidth="1"/>
    <col min="10479" max="10728" width="11.42578125" style="26"/>
    <col min="10729" max="10729" width="8.7109375" style="26" customWidth="1"/>
    <col min="10730" max="10730" width="46.7109375" style="26" customWidth="1"/>
    <col min="10731" max="10731" width="3.7109375" style="26" customWidth="1"/>
    <col min="10732" max="10732" width="10.7109375" style="26" customWidth="1"/>
    <col min="10733" max="10733" width="11.7109375" style="26" customWidth="1"/>
    <col min="10734" max="10734" width="15.42578125" style="26" customWidth="1"/>
    <col min="10735" max="10984" width="11.42578125" style="26"/>
    <col min="10985" max="10985" width="8.7109375" style="26" customWidth="1"/>
    <col min="10986" max="10986" width="46.7109375" style="26" customWidth="1"/>
    <col min="10987" max="10987" width="3.7109375" style="26" customWidth="1"/>
    <col min="10988" max="10988" width="10.7109375" style="26" customWidth="1"/>
    <col min="10989" max="10989" width="11.7109375" style="26" customWidth="1"/>
    <col min="10990" max="10990" width="15.42578125" style="26" customWidth="1"/>
    <col min="10991" max="11240" width="11.42578125" style="26"/>
    <col min="11241" max="11241" width="8.7109375" style="26" customWidth="1"/>
    <col min="11242" max="11242" width="46.7109375" style="26" customWidth="1"/>
    <col min="11243" max="11243" width="3.7109375" style="26" customWidth="1"/>
    <col min="11244" max="11244" width="10.7109375" style="26" customWidth="1"/>
    <col min="11245" max="11245" width="11.7109375" style="26" customWidth="1"/>
    <col min="11246" max="11246" width="15.42578125" style="26" customWidth="1"/>
    <col min="11247" max="11496" width="11.42578125" style="26"/>
    <col min="11497" max="11497" width="8.7109375" style="26" customWidth="1"/>
    <col min="11498" max="11498" width="46.7109375" style="26" customWidth="1"/>
    <col min="11499" max="11499" width="3.7109375" style="26" customWidth="1"/>
    <col min="11500" max="11500" width="10.7109375" style="26" customWidth="1"/>
    <col min="11501" max="11501" width="11.7109375" style="26" customWidth="1"/>
    <col min="11502" max="11502" width="15.42578125" style="26" customWidth="1"/>
    <col min="11503" max="11752" width="11.42578125" style="26"/>
    <col min="11753" max="11753" width="8.7109375" style="26" customWidth="1"/>
    <col min="11754" max="11754" width="46.7109375" style="26" customWidth="1"/>
    <col min="11755" max="11755" width="3.7109375" style="26" customWidth="1"/>
    <col min="11756" max="11756" width="10.7109375" style="26" customWidth="1"/>
    <col min="11757" max="11757" width="11.7109375" style="26" customWidth="1"/>
    <col min="11758" max="11758" width="15.42578125" style="26" customWidth="1"/>
    <col min="11759" max="12008" width="11.42578125" style="26"/>
    <col min="12009" max="12009" width="8.7109375" style="26" customWidth="1"/>
    <col min="12010" max="12010" width="46.7109375" style="26" customWidth="1"/>
    <col min="12011" max="12011" width="3.7109375" style="26" customWidth="1"/>
    <col min="12012" max="12012" width="10.7109375" style="26" customWidth="1"/>
    <col min="12013" max="12013" width="11.7109375" style="26" customWidth="1"/>
    <col min="12014" max="12014" width="15.42578125" style="26" customWidth="1"/>
    <col min="12015" max="12264" width="11.42578125" style="26"/>
    <col min="12265" max="12265" width="8.7109375" style="26" customWidth="1"/>
    <col min="12266" max="12266" width="46.7109375" style="26" customWidth="1"/>
    <col min="12267" max="12267" width="3.7109375" style="26" customWidth="1"/>
    <col min="12268" max="12268" width="10.7109375" style="26" customWidth="1"/>
    <col min="12269" max="12269" width="11.7109375" style="26" customWidth="1"/>
    <col min="12270" max="12270" width="15.42578125" style="26" customWidth="1"/>
    <col min="12271" max="12520" width="11.42578125" style="26"/>
    <col min="12521" max="12521" width="8.7109375" style="26" customWidth="1"/>
    <col min="12522" max="12522" width="46.7109375" style="26" customWidth="1"/>
    <col min="12523" max="12523" width="3.7109375" style="26" customWidth="1"/>
    <col min="12524" max="12524" width="10.7109375" style="26" customWidth="1"/>
    <col min="12525" max="12525" width="11.7109375" style="26" customWidth="1"/>
    <col min="12526" max="12526" width="15.42578125" style="26" customWidth="1"/>
    <col min="12527" max="12776" width="11.42578125" style="26"/>
    <col min="12777" max="12777" width="8.7109375" style="26" customWidth="1"/>
    <col min="12778" max="12778" width="46.7109375" style="26" customWidth="1"/>
    <col min="12779" max="12779" width="3.7109375" style="26" customWidth="1"/>
    <col min="12780" max="12780" width="10.7109375" style="26" customWidth="1"/>
    <col min="12781" max="12781" width="11.7109375" style="26" customWidth="1"/>
    <col min="12782" max="12782" width="15.42578125" style="26" customWidth="1"/>
    <col min="12783" max="13032" width="11.42578125" style="26"/>
    <col min="13033" max="13033" width="8.7109375" style="26" customWidth="1"/>
    <col min="13034" max="13034" width="46.7109375" style="26" customWidth="1"/>
    <col min="13035" max="13035" width="3.7109375" style="26" customWidth="1"/>
    <col min="13036" max="13036" width="10.7109375" style="26" customWidth="1"/>
    <col min="13037" max="13037" width="11.7109375" style="26" customWidth="1"/>
    <col min="13038" max="13038" width="15.42578125" style="26" customWidth="1"/>
    <col min="13039" max="13288" width="11.42578125" style="26"/>
    <col min="13289" max="13289" width="8.7109375" style="26" customWidth="1"/>
    <col min="13290" max="13290" width="46.7109375" style="26" customWidth="1"/>
    <col min="13291" max="13291" width="3.7109375" style="26" customWidth="1"/>
    <col min="13292" max="13292" width="10.7109375" style="26" customWidth="1"/>
    <col min="13293" max="13293" width="11.7109375" style="26" customWidth="1"/>
    <col min="13294" max="13294" width="15.42578125" style="26" customWidth="1"/>
    <col min="13295" max="13544" width="11.42578125" style="26"/>
    <col min="13545" max="13545" width="8.7109375" style="26" customWidth="1"/>
    <col min="13546" max="13546" width="46.7109375" style="26" customWidth="1"/>
    <col min="13547" max="13547" width="3.7109375" style="26" customWidth="1"/>
    <col min="13548" max="13548" width="10.7109375" style="26" customWidth="1"/>
    <col min="13549" max="13549" width="11.7109375" style="26" customWidth="1"/>
    <col min="13550" max="13550" width="15.42578125" style="26" customWidth="1"/>
    <col min="13551" max="13800" width="11.42578125" style="26"/>
    <col min="13801" max="13801" width="8.7109375" style="26" customWidth="1"/>
    <col min="13802" max="13802" width="46.7109375" style="26" customWidth="1"/>
    <col min="13803" max="13803" width="3.7109375" style="26" customWidth="1"/>
    <col min="13804" max="13804" width="10.7109375" style="26" customWidth="1"/>
    <col min="13805" max="13805" width="11.7109375" style="26" customWidth="1"/>
    <col min="13806" max="13806" width="15.42578125" style="26" customWidth="1"/>
    <col min="13807" max="14056" width="11.42578125" style="26"/>
    <col min="14057" max="14057" width="8.7109375" style="26" customWidth="1"/>
    <col min="14058" max="14058" width="46.7109375" style="26" customWidth="1"/>
    <col min="14059" max="14059" width="3.7109375" style="26" customWidth="1"/>
    <col min="14060" max="14060" width="10.7109375" style="26" customWidth="1"/>
    <col min="14061" max="14061" width="11.7109375" style="26" customWidth="1"/>
    <col min="14062" max="14062" width="15.42578125" style="26" customWidth="1"/>
    <col min="14063" max="14312" width="11.42578125" style="26"/>
    <col min="14313" max="14313" width="8.7109375" style="26" customWidth="1"/>
    <col min="14314" max="14314" width="46.7109375" style="26" customWidth="1"/>
    <col min="14315" max="14315" width="3.7109375" style="26" customWidth="1"/>
    <col min="14316" max="14316" width="10.7109375" style="26" customWidth="1"/>
    <col min="14317" max="14317" width="11.7109375" style="26" customWidth="1"/>
    <col min="14318" max="14318" width="15.42578125" style="26" customWidth="1"/>
    <col min="14319" max="14568" width="11.42578125" style="26"/>
    <col min="14569" max="14569" width="8.7109375" style="26" customWidth="1"/>
    <col min="14570" max="14570" width="46.7109375" style="26" customWidth="1"/>
    <col min="14571" max="14571" width="3.7109375" style="26" customWidth="1"/>
    <col min="14572" max="14572" width="10.7109375" style="26" customWidth="1"/>
    <col min="14573" max="14573" width="11.7109375" style="26" customWidth="1"/>
    <col min="14574" max="14574" width="15.42578125" style="26" customWidth="1"/>
    <col min="14575" max="14824" width="11.42578125" style="26"/>
    <col min="14825" max="14825" width="8.7109375" style="26" customWidth="1"/>
    <col min="14826" max="14826" width="46.7109375" style="26" customWidth="1"/>
    <col min="14827" max="14827" width="3.7109375" style="26" customWidth="1"/>
    <col min="14828" max="14828" width="10.7109375" style="26" customWidth="1"/>
    <col min="14829" max="14829" width="11.7109375" style="26" customWidth="1"/>
    <col min="14830" max="14830" width="15.42578125" style="26" customWidth="1"/>
    <col min="14831" max="15080" width="11.42578125" style="26"/>
    <col min="15081" max="15081" width="8.7109375" style="26" customWidth="1"/>
    <col min="15082" max="15082" width="46.7109375" style="26" customWidth="1"/>
    <col min="15083" max="15083" width="3.7109375" style="26" customWidth="1"/>
    <col min="15084" max="15084" width="10.7109375" style="26" customWidth="1"/>
    <col min="15085" max="15085" width="11.7109375" style="26" customWidth="1"/>
    <col min="15086" max="15086" width="15.42578125" style="26" customWidth="1"/>
    <col min="15087" max="15336" width="11.42578125" style="26"/>
    <col min="15337" max="15337" width="8.7109375" style="26" customWidth="1"/>
    <col min="15338" max="15338" width="46.7109375" style="26" customWidth="1"/>
    <col min="15339" max="15339" width="3.7109375" style="26" customWidth="1"/>
    <col min="15340" max="15340" width="10.7109375" style="26" customWidth="1"/>
    <col min="15341" max="15341" width="11.7109375" style="26" customWidth="1"/>
    <col min="15342" max="15342" width="15.42578125" style="26" customWidth="1"/>
    <col min="15343" max="15592" width="11.42578125" style="26"/>
    <col min="15593" max="15593" width="8.7109375" style="26" customWidth="1"/>
    <col min="15594" max="15594" width="46.7109375" style="26" customWidth="1"/>
    <col min="15595" max="15595" width="3.7109375" style="26" customWidth="1"/>
    <col min="15596" max="15596" width="10.7109375" style="26" customWidth="1"/>
    <col min="15597" max="15597" width="11.7109375" style="26" customWidth="1"/>
    <col min="15598" max="15598" width="15.42578125" style="26" customWidth="1"/>
    <col min="15599" max="15848" width="11.42578125" style="26"/>
    <col min="15849" max="15849" width="8.7109375" style="26" customWidth="1"/>
    <col min="15850" max="15850" width="46.7109375" style="26" customWidth="1"/>
    <col min="15851" max="15851" width="3.7109375" style="26" customWidth="1"/>
    <col min="15852" max="15852" width="10.7109375" style="26" customWidth="1"/>
    <col min="15853" max="15853" width="11.7109375" style="26" customWidth="1"/>
    <col min="15854" max="15854" width="15.42578125" style="26" customWidth="1"/>
    <col min="15855" max="16104" width="11.42578125" style="26"/>
    <col min="16105" max="16105" width="8.7109375" style="26" customWidth="1"/>
    <col min="16106" max="16106" width="46.7109375" style="26" customWidth="1"/>
    <col min="16107" max="16107" width="3.7109375" style="26" customWidth="1"/>
    <col min="16108" max="16108" width="10.7109375" style="26" customWidth="1"/>
    <col min="16109" max="16109" width="11.7109375" style="26" customWidth="1"/>
    <col min="16110" max="16110" width="15.42578125" style="26" customWidth="1"/>
    <col min="16111" max="16384" width="11.42578125" style="26"/>
  </cols>
  <sheetData>
    <row r="1" spans="1:14" s="299" customFormat="1" ht="12">
      <c r="A1" s="291" t="str">
        <f>"SENAT"&amp;" - "&amp;'AC MultiService - CT - PG'!B5&amp;" - "&amp;'AC MultiService - CT - PG'!B2&amp;'AC MultiService - CT - PG'!B3</f>
        <v>SENAT - 15, RUE DE VAUGIRARD - 75006 PARIS - DIRECTION DE L'ARCHITECTURE, DU PATRIMOINE ET DES JARDINS</v>
      </c>
      <c r="B1" s="292"/>
      <c r="C1" s="292"/>
      <c r="D1" s="296"/>
      <c r="E1" s="315"/>
      <c r="F1" s="301"/>
      <c r="G1" s="302"/>
      <c r="H1" s="302"/>
      <c r="I1" s="302"/>
      <c r="J1" s="302"/>
      <c r="K1" s="301"/>
      <c r="L1" s="301"/>
    </row>
    <row r="2" spans="1:14" s="45" customFormat="1" ht="15.75">
      <c r="A2" s="130"/>
      <c r="B2" s="41" t="str">
        <f>'AC MultiService - CT - PG'!A17</f>
        <v>Accord-cadre à bons de commande 
BORDEREAU DE PRIX UNITAIRES (BPU)</v>
      </c>
      <c r="C2" s="30"/>
      <c r="D2" s="244"/>
      <c r="E2" s="316"/>
      <c r="F2" s="47"/>
      <c r="G2" s="197"/>
      <c r="H2" s="197"/>
      <c r="I2" s="197"/>
      <c r="J2" s="197"/>
      <c r="K2" s="47"/>
      <c r="L2" s="47"/>
    </row>
    <row r="3" spans="1:14" s="47" customFormat="1" ht="13.5">
      <c r="A3" s="131"/>
      <c r="B3" s="241" t="str">
        <f>'AC MultiService - CT - PG'!A14</f>
        <v>ACCORD-CADRE DE MISSIONS DE CONTRÔLE
 TECHNIQUE</v>
      </c>
      <c r="C3" s="31"/>
      <c r="D3" s="326" t="str">
        <f>'AC MultiService - CT - PG'!E28</f>
        <v>DECEMBRE 2025</v>
      </c>
      <c r="E3" s="317"/>
      <c r="G3" s="197"/>
      <c r="H3" s="197"/>
      <c r="I3" s="197"/>
      <c r="J3" s="197"/>
    </row>
    <row r="4" spans="1:14" s="191" customFormat="1" ht="12" thickBot="1">
      <c r="A4" s="324"/>
      <c r="B4" s="279"/>
      <c r="C4" s="248"/>
      <c r="D4" s="325"/>
      <c r="E4" s="246"/>
      <c r="G4" s="198"/>
      <c r="H4" s="198"/>
      <c r="I4" s="198"/>
      <c r="J4" s="198"/>
    </row>
    <row r="5" spans="1:14" s="246" customFormat="1" ht="12" thickBot="1">
      <c r="A5" s="374"/>
      <c r="B5" s="375"/>
      <c r="F5" s="282"/>
      <c r="G5" s="282"/>
      <c r="H5" s="283"/>
      <c r="I5" s="284"/>
    </row>
    <row r="6" spans="1:14" ht="13.5" customHeight="1">
      <c r="A6" s="376"/>
      <c r="B6" s="367"/>
      <c r="C6" s="377"/>
      <c r="D6" s="378"/>
      <c r="E6" s="306"/>
      <c r="G6" s="199"/>
      <c r="H6" s="199"/>
      <c r="I6" s="199"/>
      <c r="J6" s="199"/>
      <c r="K6" s="192"/>
      <c r="L6" s="192"/>
      <c r="M6" s="49"/>
      <c r="N6" s="49"/>
    </row>
    <row r="7" spans="1:14" ht="40.5">
      <c r="A7" s="379"/>
      <c r="B7" s="386" t="s">
        <v>114</v>
      </c>
      <c r="C7" s="369"/>
      <c r="D7" s="370"/>
      <c r="E7" s="318"/>
    </row>
    <row r="8" spans="1:14" s="441" customFormat="1" ht="15.75">
      <c r="A8" s="437"/>
      <c r="B8" s="387" t="s">
        <v>115</v>
      </c>
      <c r="C8" s="438"/>
      <c r="D8" s="439"/>
      <c r="E8" s="440"/>
      <c r="G8" s="442"/>
      <c r="H8" s="442"/>
      <c r="I8" s="442"/>
      <c r="J8" s="442"/>
      <c r="K8" s="120"/>
      <c r="L8" s="120"/>
      <c r="M8" s="120"/>
      <c r="N8" s="120"/>
    </row>
    <row r="9" spans="1:14" s="441" customFormat="1" ht="15.75">
      <c r="A9" s="437"/>
      <c r="B9" s="387"/>
      <c r="C9" s="438"/>
      <c r="D9" s="439"/>
      <c r="E9" s="440"/>
      <c r="G9" s="442"/>
      <c r="H9" s="442"/>
      <c r="I9" s="442"/>
      <c r="J9" s="442"/>
      <c r="K9" s="120"/>
      <c r="L9" s="120"/>
      <c r="M9" s="120"/>
      <c r="N9" s="120"/>
    </row>
    <row r="10" spans="1:14" s="441" customFormat="1" ht="15.75">
      <c r="A10" s="443"/>
      <c r="B10" s="471" t="str">
        <f>I10</f>
        <v xml:space="preserve"> - Mission L Solidité des ouvrages et éléments d'équipement indissociables</v>
      </c>
      <c r="C10" s="444"/>
      <c r="D10" s="445"/>
      <c r="E10" s="446"/>
      <c r="F10" s="441">
        <v>1</v>
      </c>
      <c r="G10" s="447" t="s">
        <v>42</v>
      </c>
      <c r="H10" s="448" t="s">
        <v>118</v>
      </c>
      <c r="I10" s="449" t="str">
        <f>" - Mission "&amp;G10&amp;" "&amp;H10</f>
        <v xml:space="preserve"> - Mission L Solidité des ouvrages et éléments d'équipement indissociables</v>
      </c>
      <c r="J10" s="387"/>
    </row>
    <row r="11" spans="1:14" s="441" customFormat="1" ht="15.75">
      <c r="A11" s="443"/>
      <c r="B11" s="388"/>
      <c r="C11" s="444"/>
      <c r="D11" s="445"/>
      <c r="E11" s="446"/>
      <c r="G11" s="447"/>
      <c r="H11" s="448"/>
      <c r="I11" s="449"/>
      <c r="J11" s="387"/>
    </row>
    <row r="12" spans="1:14" s="441" customFormat="1" ht="15.75">
      <c r="A12" s="443"/>
      <c r="B12" s="471" t="str">
        <f>I12</f>
        <v xml:space="preserve"> - Mission S Sécurité des personnes dans les constructions</v>
      </c>
      <c r="C12" s="444"/>
      <c r="D12" s="445"/>
      <c r="E12" s="446"/>
      <c r="G12" s="447" t="s">
        <v>119</v>
      </c>
      <c r="H12" s="450" t="s">
        <v>120</v>
      </c>
      <c r="I12" s="449" t="str">
        <f>" - Mission "&amp;G12&amp;" "&amp;H12</f>
        <v xml:space="preserve"> - Mission S Sécurité des personnes dans les constructions</v>
      </c>
      <c r="J12" s="387"/>
    </row>
    <row r="13" spans="1:14" s="57" customFormat="1" ht="12.75">
      <c r="A13" s="459"/>
      <c r="B13" s="430" t="s">
        <v>121</v>
      </c>
      <c r="C13" s="452"/>
      <c r="D13" s="453"/>
      <c r="E13" s="454"/>
      <c r="G13" s="460"/>
      <c r="H13" s="455"/>
      <c r="I13" s="433"/>
      <c r="J13" s="231"/>
    </row>
    <row r="14" spans="1:14" s="57" customFormat="1" ht="12.75">
      <c r="A14" s="459"/>
      <c r="B14" s="430" t="str">
        <f>I14</f>
        <v xml:space="preserve"> - Mission SH relative à la Sécurité des personnes dans les bâtiments d'habitation</v>
      </c>
      <c r="C14" s="456"/>
      <c r="D14" s="457"/>
      <c r="E14" s="458"/>
      <c r="F14" s="57">
        <v>7</v>
      </c>
      <c r="G14" s="460" t="s">
        <v>46</v>
      </c>
      <c r="H14" s="455" t="s">
        <v>63</v>
      </c>
      <c r="I14" s="433" t="str">
        <f>" - Mission "&amp;G14&amp;" relative à la "&amp;H14</f>
        <v xml:space="preserve"> - Mission SH relative à la Sécurité des personnes dans les bâtiments d'habitation</v>
      </c>
      <c r="J14" s="231"/>
    </row>
    <row r="15" spans="1:14" s="57" customFormat="1" ht="12.75">
      <c r="A15" s="459"/>
      <c r="B15" s="430" t="s">
        <v>32</v>
      </c>
      <c r="C15" s="456"/>
      <c r="D15" s="457"/>
      <c r="E15" s="458"/>
      <c r="G15" s="460"/>
      <c r="H15" s="455"/>
      <c r="I15" s="433"/>
      <c r="J15" s="231"/>
    </row>
    <row r="16" spans="1:14" s="57" customFormat="1" ht="12.75">
      <c r="A16" s="459"/>
      <c r="B16" s="430" t="str">
        <f>I16</f>
        <v xml:space="preserve"> - Mission SEI relative à la Sécurité des personnes dans les ERP-IGH</v>
      </c>
      <c r="C16" s="456"/>
      <c r="D16" s="457"/>
      <c r="E16" s="458"/>
      <c r="F16" s="57">
        <v>8</v>
      </c>
      <c r="G16" s="460" t="s">
        <v>47</v>
      </c>
      <c r="H16" s="455" t="s">
        <v>64</v>
      </c>
      <c r="I16" s="433" t="str">
        <f>" - Mission "&amp;G16&amp;" relative à la "&amp;H16</f>
        <v xml:space="preserve"> - Mission SEI relative à la Sécurité des personnes dans les ERP-IGH</v>
      </c>
      <c r="J16" s="231"/>
    </row>
    <row r="17" spans="1:12" s="57" customFormat="1" ht="12.75">
      <c r="A17" s="459"/>
      <c r="B17" s="430" t="s">
        <v>32</v>
      </c>
      <c r="C17" s="456"/>
      <c r="D17" s="457"/>
      <c r="E17" s="458"/>
      <c r="G17" s="460"/>
      <c r="H17" s="455"/>
      <c r="I17" s="433"/>
      <c r="J17" s="231"/>
    </row>
    <row r="18" spans="1:12" s="57" customFormat="1" ht="12.75">
      <c r="A18" s="459"/>
      <c r="B18" s="430" t="str">
        <f>I18</f>
        <v xml:space="preserve"> - Mission STI relative à la Sécurité des personnes dans les bâtiments tertiaires et industriels</v>
      </c>
      <c r="C18" s="456"/>
      <c r="D18" s="457"/>
      <c r="E18" s="458"/>
      <c r="F18" s="57">
        <v>9</v>
      </c>
      <c r="G18" s="460" t="s">
        <v>48</v>
      </c>
      <c r="H18" s="455" t="s">
        <v>65</v>
      </c>
      <c r="I18" s="433" t="str">
        <f>" - Mission "&amp;G18&amp;" relative à la "&amp;H18</f>
        <v xml:space="preserve"> - Mission STI relative à la Sécurité des personnes dans les bâtiments tertiaires et industriels</v>
      </c>
      <c r="J18" s="231"/>
    </row>
    <row r="19" spans="1:12" s="57" customFormat="1" ht="15.75">
      <c r="A19" s="380"/>
      <c r="B19" s="388"/>
      <c r="C19" s="371"/>
      <c r="D19" s="372"/>
      <c r="E19" s="319"/>
      <c r="F19" s="72"/>
      <c r="G19" s="206"/>
      <c r="H19" s="208"/>
      <c r="I19" s="207"/>
      <c r="J19" s="201"/>
      <c r="K19" s="72"/>
      <c r="L19" s="72"/>
    </row>
    <row r="20" spans="1:12" s="441" customFormat="1" ht="15.75">
      <c r="A20" s="443"/>
      <c r="B20" s="471" t="str">
        <f>I20</f>
        <v xml:space="preserve"> - Mission P1 relative à la Solidité des éléments d'équipement non indissociablement</v>
      </c>
      <c r="C20" s="461"/>
      <c r="D20" s="462"/>
      <c r="E20" s="463"/>
      <c r="F20" s="441">
        <v>2</v>
      </c>
      <c r="G20" s="447" t="s">
        <v>123</v>
      </c>
      <c r="H20" s="450" t="s">
        <v>124</v>
      </c>
      <c r="I20" s="449" t="str">
        <f>" - Mission "&amp;G20&amp;" relative à la "&amp;H20</f>
        <v xml:space="preserve"> - Mission P1 relative à la Solidité des éléments d'équipement non indissociablement</v>
      </c>
      <c r="J20" s="387"/>
    </row>
    <row r="21" spans="1:12" s="441" customFormat="1" ht="15.75">
      <c r="A21" s="443"/>
      <c r="B21" s="471" t="str">
        <f>I21</f>
        <v xml:space="preserve"> - Mission F relative au Fonctionnement des installations</v>
      </c>
      <c r="C21" s="461"/>
      <c r="D21" s="462"/>
      <c r="E21" s="463"/>
      <c r="G21" s="206" t="s">
        <v>50</v>
      </c>
      <c r="H21" s="208" t="s">
        <v>69</v>
      </c>
      <c r="I21" s="207" t="str">
        <f>" - Mission "&amp;G21&amp;" relative au "&amp;H21</f>
        <v xml:space="preserve"> - Mission F relative au Fonctionnement des installations</v>
      </c>
      <c r="J21" s="387"/>
    </row>
    <row r="22" spans="1:12" s="72" customFormat="1" ht="15.75">
      <c r="A22" s="381"/>
      <c r="B22" s="471" t="str">
        <f>I22</f>
        <v xml:space="preserve"> - Mission TH relative à la Isolation thermique et économies d'énergie</v>
      </c>
      <c r="C22" s="366"/>
      <c r="D22" s="373"/>
      <c r="E22" s="310"/>
      <c r="F22" s="72">
        <v>10</v>
      </c>
      <c r="G22" s="206" t="s">
        <v>49</v>
      </c>
      <c r="H22" s="208" t="s">
        <v>66</v>
      </c>
      <c r="I22" s="207" t="str">
        <f>" - Mission "&amp;G22&amp;" relative à la "&amp;H22</f>
        <v xml:space="preserve"> - Mission TH relative à la Isolation thermique et économies d'énergie</v>
      </c>
      <c r="J22" s="201"/>
    </row>
    <row r="23" spans="1:12" s="72" customFormat="1" ht="15.75">
      <c r="A23" s="381"/>
      <c r="B23" s="471" t="str">
        <f>I23</f>
        <v xml:space="preserve"> - Mission PH relative à la Isolation acoustique</v>
      </c>
      <c r="C23" s="366"/>
      <c r="D23" s="373"/>
      <c r="E23" s="310"/>
      <c r="G23" s="206" t="s">
        <v>125</v>
      </c>
      <c r="H23" s="208" t="s">
        <v>126</v>
      </c>
      <c r="I23" s="207" t="str">
        <f>" - Mission "&amp;G23&amp;" relative à la "&amp;H23</f>
        <v xml:space="preserve"> - Mission PH relative à la Isolation acoustique</v>
      </c>
      <c r="J23" s="201"/>
    </row>
    <row r="24" spans="1:12" s="57" customFormat="1" ht="12.75">
      <c r="A24" s="459"/>
      <c r="B24" s="430" t="s">
        <v>121</v>
      </c>
      <c r="C24" s="452"/>
      <c r="D24" s="453"/>
      <c r="E24" s="454"/>
      <c r="G24" s="460"/>
      <c r="H24" s="455"/>
      <c r="I24" s="433"/>
      <c r="J24" s="231"/>
    </row>
    <row r="25" spans="1:12" s="57" customFormat="1" ht="13.5">
      <c r="A25" s="380"/>
      <c r="B25" s="430" t="str">
        <f>I25</f>
        <v xml:space="preserve"> - Mission PHh relative à la Isolation acoustique des bâtiments d'habitation</v>
      </c>
      <c r="C25" s="434"/>
      <c r="D25" s="435"/>
      <c r="E25" s="436"/>
      <c r="F25" s="57">
        <v>11</v>
      </c>
      <c r="G25" s="431" t="s">
        <v>101</v>
      </c>
      <c r="H25" s="432" t="s">
        <v>67</v>
      </c>
      <c r="I25" s="433" t="str">
        <f>" - Mission "&amp;G25&amp;" relative à la "&amp;H25</f>
        <v xml:space="preserve"> - Mission PHh relative à la Isolation acoustique des bâtiments d'habitation</v>
      </c>
      <c r="J25" s="232"/>
    </row>
    <row r="26" spans="1:12" s="57" customFormat="1" ht="13.5">
      <c r="A26" s="380"/>
      <c r="B26" s="430" t="s">
        <v>32</v>
      </c>
      <c r="C26" s="434"/>
      <c r="D26" s="435"/>
      <c r="E26" s="436"/>
      <c r="G26" s="431"/>
      <c r="H26" s="432"/>
      <c r="I26" s="433"/>
      <c r="J26" s="233"/>
    </row>
    <row r="27" spans="1:12" s="57" customFormat="1" ht="13.5">
      <c r="A27" s="380"/>
      <c r="B27" s="430" t="str">
        <f>I27</f>
        <v xml:space="preserve"> - Mission PHa relative à la Isolation acoustique des bâtiments autres que habitation</v>
      </c>
      <c r="C27" s="434"/>
      <c r="D27" s="435"/>
      <c r="E27" s="436"/>
      <c r="F27" s="57">
        <v>12</v>
      </c>
      <c r="G27" s="431" t="s">
        <v>102</v>
      </c>
      <c r="H27" s="432" t="s">
        <v>68</v>
      </c>
      <c r="I27" s="433" t="str">
        <f>" - Mission "&amp;G27&amp;" relative à la "&amp;H27</f>
        <v xml:space="preserve"> - Mission PHa relative à la Isolation acoustique des bâtiments autres que habitation</v>
      </c>
      <c r="J27" s="233"/>
    </row>
    <row r="28" spans="1:12" s="57" customFormat="1" ht="15.75">
      <c r="A28" s="380"/>
      <c r="B28" s="471" t="str">
        <f>I28</f>
        <v xml:space="preserve"> - Mission HAND relative l'Accessibilité des constructions pour les personnes handicapées</v>
      </c>
      <c r="C28" s="366"/>
      <c r="D28" s="373"/>
      <c r="E28" s="310"/>
      <c r="F28" s="72">
        <v>14</v>
      </c>
      <c r="G28" s="206" t="s">
        <v>51</v>
      </c>
      <c r="H28" s="208" t="s">
        <v>127</v>
      </c>
      <c r="I28" s="207" t="str">
        <f>" - Mission "&amp;G28&amp;" relative l'"&amp;H28</f>
        <v xml:space="preserve"> - Mission HAND relative l'Accessibilité des constructions pour les personnes handicapées</v>
      </c>
      <c r="J28" s="232"/>
    </row>
    <row r="29" spans="1:12" s="57" customFormat="1" ht="15.75">
      <c r="A29" s="380"/>
      <c r="B29" s="471" t="str">
        <f>I29</f>
        <v xml:space="preserve"> - Mission BRD relative aux Transports des brancards</v>
      </c>
      <c r="C29" s="366"/>
      <c r="D29" s="373"/>
      <c r="E29" s="310"/>
      <c r="F29" s="57">
        <v>15</v>
      </c>
      <c r="G29" s="206" t="s">
        <v>52</v>
      </c>
      <c r="H29" s="208" t="s">
        <v>70</v>
      </c>
      <c r="I29" s="207" t="str">
        <f>" - Mission "&amp;G29&amp;" relative aux "&amp;H29</f>
        <v xml:space="preserve"> - Mission BRD relative aux Transports des brancards</v>
      </c>
      <c r="J29" s="232"/>
    </row>
    <row r="30" spans="1:12" s="441" customFormat="1" ht="15.75">
      <c r="A30" s="443"/>
      <c r="B30" s="471" t="str">
        <f>I30</f>
        <v xml:space="preserve"> - Mission LE relative à la Solidité des existants</v>
      </c>
      <c r="C30" s="461"/>
      <c r="D30" s="462"/>
      <c r="E30" s="463"/>
      <c r="F30" s="441">
        <v>5</v>
      </c>
      <c r="G30" s="447" t="s">
        <v>45</v>
      </c>
      <c r="H30" s="464" t="s">
        <v>61</v>
      </c>
      <c r="I30" s="449" t="str">
        <f>" - Mission "&amp;G30&amp;" relative à la "&amp;H30</f>
        <v xml:space="preserve"> - Mission LE relative à la Solidité des existants</v>
      </c>
      <c r="J30" s="465"/>
      <c r="K30" s="466"/>
    </row>
    <row r="31" spans="1:12" s="441" customFormat="1" ht="15.75">
      <c r="A31" s="443"/>
      <c r="B31" s="471" t="str">
        <f>I31</f>
        <v xml:space="preserve"> - Mission Av relative à la Stabilité des avoisinants</v>
      </c>
      <c r="C31" s="461"/>
      <c r="D31" s="462"/>
      <c r="E31" s="463"/>
      <c r="F31" s="441">
        <v>6</v>
      </c>
      <c r="G31" s="447" t="s">
        <v>128</v>
      </c>
      <c r="H31" s="450" t="s">
        <v>62</v>
      </c>
      <c r="I31" s="449" t="str">
        <f>" - Mission "&amp;G31&amp;" relative à la "&amp;H31</f>
        <v xml:space="preserve"> - Mission Av relative à la Stabilité des avoisinants</v>
      </c>
      <c r="J31" s="465"/>
      <c r="K31" s="466"/>
    </row>
    <row r="32" spans="1:12" s="57" customFormat="1" ht="13.5">
      <c r="A32" s="380"/>
      <c r="B32" s="430" t="s">
        <v>122</v>
      </c>
      <c r="C32" s="434"/>
      <c r="D32" s="435"/>
      <c r="E32" s="436"/>
      <c r="G32" s="431"/>
      <c r="H32" s="432"/>
      <c r="I32" s="433"/>
      <c r="J32" s="469"/>
      <c r="K32" s="470"/>
    </row>
    <row r="33" spans="1:14" s="195" customFormat="1" ht="12">
      <c r="A33" s="382"/>
      <c r="B33" s="426" t="str">
        <f>I33</f>
        <v xml:space="preserve"> - Mission AVdemo relative à la Solidité des avoisinants dans le cas d'existant(s) démolis</v>
      </c>
      <c r="C33" s="429"/>
      <c r="D33" s="373"/>
      <c r="E33" s="309"/>
      <c r="F33" s="195">
        <v>19</v>
      </c>
      <c r="G33" s="467" t="s">
        <v>54</v>
      </c>
      <c r="H33" s="427" t="s">
        <v>71</v>
      </c>
      <c r="I33" s="428" t="str">
        <f>" - Mission "&amp;G33&amp;" relative à la "&amp;H33</f>
        <v xml:space="preserve"> - Mission AVdemo relative à la Solidité des avoisinants dans le cas d'existant(s) démolis</v>
      </c>
      <c r="J33" s="468"/>
      <c r="K33" s="196"/>
      <c r="L33" s="196"/>
      <c r="M33" s="196"/>
    </row>
    <row r="34" spans="1:14" s="57" customFormat="1" ht="15.75">
      <c r="A34" s="380"/>
      <c r="B34" s="471" t="str">
        <f>I34</f>
        <v xml:space="preserve"> - Mission GTB relative à la Gestion technique des bâtiments</v>
      </c>
      <c r="C34" s="366"/>
      <c r="D34" s="373"/>
      <c r="E34" s="310"/>
      <c r="F34" s="57">
        <v>16</v>
      </c>
      <c r="G34" s="206" t="s">
        <v>53</v>
      </c>
      <c r="H34" s="208" t="s">
        <v>129</v>
      </c>
      <c r="I34" s="207" t="str">
        <f>" - Mission "&amp;G34&amp;" relative à la "&amp;H34</f>
        <v xml:space="preserve"> - Mission GTB relative à la Gestion technique des bâtiments</v>
      </c>
      <c r="J34" s="232"/>
    </row>
    <row r="35" spans="1:14" s="57" customFormat="1" ht="15.75">
      <c r="A35" s="380"/>
      <c r="B35" s="471" t="str">
        <f>I35</f>
        <v xml:space="preserve"> - Mission ENV relative à la Environnement</v>
      </c>
      <c r="C35" s="366"/>
      <c r="D35" s="373"/>
      <c r="E35" s="310"/>
      <c r="G35" s="206" t="s">
        <v>56</v>
      </c>
      <c r="H35" s="208" t="s">
        <v>134</v>
      </c>
      <c r="I35" s="207" t="str">
        <f>" - Mission "&amp;G35&amp;" relative à la "&amp;H35</f>
        <v xml:space="preserve"> - Mission ENV relative à la Environnement</v>
      </c>
      <c r="J35" s="232"/>
    </row>
    <row r="36" spans="1:14" s="72" customFormat="1" ht="15.75">
      <c r="A36" s="381"/>
      <c r="B36" s="471" t="str">
        <f>I36</f>
        <v xml:space="preserve"> - Mission HYS  relative à l'Hygiène et à la santé dans les constructions</v>
      </c>
      <c r="C36" s="366"/>
      <c r="D36" s="373"/>
      <c r="E36" s="310"/>
      <c r="F36" s="57"/>
      <c r="G36" s="206" t="s">
        <v>130</v>
      </c>
      <c r="H36" s="208" t="s">
        <v>131</v>
      </c>
      <c r="I36" s="207" t="str">
        <f>" - Mission "&amp;G36&amp;" relative à l'"&amp;H36</f>
        <v xml:space="preserve"> - Mission HYS  relative à l'Hygiène et à la santé dans les constructions</v>
      </c>
      <c r="J36" s="202"/>
      <c r="M36" s="57"/>
    </row>
    <row r="37" spans="1:14" s="57" customFormat="1" ht="12.75">
      <c r="A37" s="459"/>
      <c r="B37" s="430" t="s">
        <v>121</v>
      </c>
      <c r="C37" s="452"/>
      <c r="D37" s="453"/>
      <c r="E37" s="454"/>
      <c r="G37" s="460"/>
      <c r="H37" s="455"/>
      <c r="I37" s="433"/>
      <c r="J37" s="231"/>
    </row>
    <row r="38" spans="1:14" s="57" customFormat="1" ht="13.5">
      <c r="A38" s="380"/>
      <c r="B38" s="430" t="str">
        <f>I38</f>
        <v xml:space="preserve"> - Mission HYSh relative à l'Hygiène et à la santé dans les bâtiments d'habitation</v>
      </c>
      <c r="C38" s="434"/>
      <c r="D38" s="435"/>
      <c r="E38" s="436"/>
      <c r="F38" s="57">
        <v>17</v>
      </c>
      <c r="G38" s="431" t="s">
        <v>103</v>
      </c>
      <c r="H38" s="432" t="s">
        <v>132</v>
      </c>
      <c r="I38" s="433" t="str">
        <f>" - Mission "&amp;G38&amp;" relative à l'"&amp;H38</f>
        <v xml:space="preserve"> - Mission HYSh relative à l'Hygiène et à la santé dans les bâtiments d'habitation</v>
      </c>
      <c r="J38" s="219"/>
    </row>
    <row r="39" spans="1:14" s="57" customFormat="1" ht="13.5">
      <c r="A39" s="380"/>
      <c r="B39" s="430" t="s">
        <v>32</v>
      </c>
      <c r="C39" s="434"/>
      <c r="D39" s="435"/>
      <c r="E39" s="436"/>
      <c r="G39" s="431"/>
      <c r="H39" s="432"/>
      <c r="I39" s="433"/>
      <c r="J39" s="472"/>
    </row>
    <row r="40" spans="1:14" s="57" customFormat="1" ht="13.5">
      <c r="A40" s="380"/>
      <c r="B40" s="430" t="str">
        <f>I40</f>
        <v xml:space="preserve"> - Mission HYSa relative à l'Hygiène et à la santé autres que habitation</v>
      </c>
      <c r="C40" s="434"/>
      <c r="D40" s="435"/>
      <c r="E40" s="436"/>
      <c r="F40" s="57">
        <v>18</v>
      </c>
      <c r="G40" s="431" t="s">
        <v>104</v>
      </c>
      <c r="H40" s="432" t="s">
        <v>133</v>
      </c>
      <c r="I40" s="433" t="str">
        <f>" - Mission "&amp;G40&amp;" relative à l'"&amp;H40</f>
        <v xml:space="preserve"> - Mission HYSa relative à l'Hygiène et à la santé autres que habitation</v>
      </c>
      <c r="J40" s="451"/>
    </row>
    <row r="41" spans="1:14" s="72" customFormat="1" ht="15.75">
      <c r="A41" s="381"/>
      <c r="B41" s="388"/>
      <c r="C41" s="366"/>
      <c r="D41" s="373"/>
      <c r="E41" s="310"/>
      <c r="G41" s="206"/>
      <c r="H41" s="208"/>
      <c r="I41" s="207"/>
      <c r="J41" s="203"/>
    </row>
    <row r="42" spans="1:14" s="57" customFormat="1" ht="15.75">
      <c r="A42" s="380"/>
      <c r="B42" s="388"/>
      <c r="C42" s="366"/>
      <c r="D42" s="373"/>
      <c r="E42" s="310"/>
      <c r="F42" s="72">
        <v>3</v>
      </c>
      <c r="G42" s="209" t="s">
        <v>43</v>
      </c>
      <c r="H42" s="210" t="s">
        <v>59</v>
      </c>
      <c r="I42" s="207"/>
      <c r="J42" s="202"/>
      <c r="K42" s="55"/>
      <c r="L42" s="55"/>
      <c r="M42" s="53"/>
    </row>
    <row r="43" spans="1:14" s="57" customFormat="1" ht="15.75">
      <c r="A43" s="380"/>
      <c r="B43" s="388"/>
      <c r="C43" s="366"/>
      <c r="D43" s="373"/>
      <c r="E43" s="310"/>
      <c r="F43" s="72">
        <v>4</v>
      </c>
      <c r="G43" s="209" t="s">
        <v>44</v>
      </c>
      <c r="H43" s="210" t="s">
        <v>60</v>
      </c>
      <c r="I43" s="207"/>
      <c r="J43" s="202"/>
      <c r="K43" s="55"/>
      <c r="L43" s="55"/>
      <c r="M43" s="53"/>
    </row>
    <row r="44" spans="1:14" s="57" customFormat="1" ht="15.75">
      <c r="A44" s="380"/>
      <c r="B44" s="388"/>
      <c r="C44" s="366"/>
      <c r="D44" s="373"/>
      <c r="E44" s="310"/>
      <c r="F44" s="72">
        <v>20</v>
      </c>
      <c r="G44" s="209" t="s">
        <v>55</v>
      </c>
      <c r="H44" s="210" t="s">
        <v>72</v>
      </c>
      <c r="I44" s="207"/>
      <c r="J44" s="202"/>
      <c r="K44" s="55"/>
      <c r="L44" s="55"/>
      <c r="M44" s="53"/>
    </row>
    <row r="45" spans="1:14" s="57" customFormat="1" ht="15.75">
      <c r="A45" s="380"/>
      <c r="B45" s="388"/>
      <c r="C45" s="366"/>
      <c r="D45" s="373"/>
      <c r="E45" s="310"/>
      <c r="F45" s="72">
        <v>21</v>
      </c>
      <c r="G45" s="209" t="s">
        <v>56</v>
      </c>
      <c r="H45" s="210" t="s">
        <v>73</v>
      </c>
      <c r="I45" s="207"/>
      <c r="J45" s="202"/>
      <c r="K45" s="55"/>
      <c r="L45" s="55"/>
      <c r="M45" s="53"/>
    </row>
    <row r="46" spans="1:14" s="57" customFormat="1" ht="15.75">
      <c r="A46" s="380"/>
      <c r="B46" s="388"/>
      <c r="C46" s="366"/>
      <c r="D46" s="373"/>
      <c r="E46" s="310"/>
      <c r="F46" s="72">
        <v>22</v>
      </c>
      <c r="G46" s="209" t="s">
        <v>57</v>
      </c>
      <c r="H46" s="210" t="s">
        <v>58</v>
      </c>
      <c r="I46" s="207"/>
      <c r="J46" s="202"/>
      <c r="K46" s="55"/>
      <c r="L46" s="55"/>
      <c r="M46" s="53"/>
    </row>
    <row r="47" spans="1:14" s="196" customFormat="1" ht="15.75">
      <c r="A47" s="382"/>
      <c r="B47" s="388"/>
      <c r="C47" s="366"/>
      <c r="D47" s="373"/>
      <c r="E47" s="310"/>
      <c r="F47" s="72"/>
      <c r="G47" s="202"/>
      <c r="H47" s="202"/>
      <c r="I47" s="207"/>
      <c r="J47" s="220"/>
      <c r="K47" s="194"/>
      <c r="L47" s="194"/>
      <c r="M47" s="194"/>
      <c r="N47" s="195"/>
    </row>
    <row r="48" spans="1:14" s="194" customFormat="1" ht="12.75" thickBot="1">
      <c r="A48" s="383"/>
      <c r="B48" s="368"/>
      <c r="C48" s="384"/>
      <c r="D48" s="385"/>
      <c r="E48" s="310"/>
      <c r="F48" s="72"/>
      <c r="G48" s="202"/>
      <c r="H48" s="202"/>
      <c r="I48" s="202"/>
      <c r="J48" s="225"/>
      <c r="N48" s="196"/>
    </row>
    <row r="49" spans="6:14">
      <c r="F49" s="72"/>
      <c r="G49" s="202"/>
      <c r="H49" s="202"/>
      <c r="I49" s="202"/>
      <c r="N49" s="65"/>
    </row>
    <row r="50" spans="6:14">
      <c r="F50" s="72"/>
      <c r="G50" s="202"/>
      <c r="H50" s="202"/>
      <c r="I50" s="202"/>
    </row>
    <row r="51" spans="6:14">
      <c r="F51" s="72"/>
      <c r="G51" s="202"/>
      <c r="H51" s="202"/>
      <c r="I51" s="202"/>
    </row>
    <row r="52" spans="6:14">
      <c r="F52" s="72"/>
      <c r="G52" s="202"/>
      <c r="H52" s="202"/>
      <c r="I52" s="202"/>
    </row>
    <row r="53" spans="6:14">
      <c r="F53" s="196"/>
      <c r="G53" s="220"/>
      <c r="H53" s="220"/>
      <c r="I53" s="202"/>
    </row>
    <row r="54" spans="6:14">
      <c r="F54" s="194"/>
      <c r="G54" s="225"/>
      <c r="H54" s="225"/>
      <c r="I54" s="220"/>
    </row>
    <row r="55" spans="6:14">
      <c r="I55" s="225"/>
    </row>
  </sheetData>
  <conditionalFormatting sqref="E6:E7 C6:D6 E42:E46 E33">
    <cfRule type="cellIs" dxfId="509" priority="239" stopIfTrue="1" operator="equal">
      <formula>0</formula>
    </cfRule>
  </conditionalFormatting>
  <pageMargins left="0.39370078740157483" right="0.39370078740157483" top="0.19685039370078741" bottom="0.59055118110236227" header="0.11811023622047245" footer="0.11811023622047245"/>
  <pageSetup paperSize="9" scale="69" orientation="portrait" cellComments="asDisplayed" horizontalDpi="360" verticalDpi="360" r:id="rId1"/>
  <headerFooter alignWithMargins="0">
    <oddFooter>&amp;L&amp;"Times New Roman,Normal"&amp;8&amp;F
&amp;Z&amp;R&amp;"Times New Roman,Gras"&amp;9Page - &amp;P/&amp;N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39997558519241921"/>
    <outlinePr summaryBelow="0"/>
  </sheetPr>
  <dimension ref="A1:Y268"/>
  <sheetViews>
    <sheetView showGridLines="0" view="pageBreakPreview" zoomScaleNormal="100" zoomScaleSheetLayoutView="100" workbookViewId="0">
      <pane ySplit="6" topLeftCell="A7" activePane="bottomLeft" state="frozen"/>
      <selection activeCell="S16" sqref="S16"/>
      <selection pane="bottomLeft"/>
    </sheetView>
  </sheetViews>
  <sheetFormatPr baseColWidth="10" defaultRowHeight="15" outlineLevelRow="1" outlineLevelCol="1"/>
  <cols>
    <col min="1" max="1" width="10.7109375" style="147" customWidth="1"/>
    <col min="2" max="2" width="80.7109375" style="79" customWidth="1"/>
    <col min="3" max="3" width="5.7109375" style="80" customWidth="1"/>
    <col min="4" max="4" width="12.7109375" style="81" customWidth="1"/>
    <col min="5" max="5" width="2.28515625" style="276" customWidth="1"/>
    <col min="6" max="7" width="7.7109375" customWidth="1"/>
    <col min="8" max="8" width="10.7109375" customWidth="1"/>
    <col min="9" max="9" width="4.28515625" style="320" customWidth="1"/>
    <col min="10" max="10" width="4.5703125" style="320" customWidth="1"/>
    <col min="11" max="11" width="9.28515625" style="173" hidden="1" customWidth="1" outlineLevel="1"/>
    <col min="12" max="13" width="1.7109375" style="173" hidden="1" customWidth="1" outlineLevel="1"/>
    <col min="14" max="14" width="3.5703125" style="173" hidden="1" customWidth="1" outlineLevel="1"/>
    <col min="15" max="15" width="1.7109375" style="173" hidden="1" customWidth="1" outlineLevel="1"/>
    <col min="16" max="16" width="12" style="173" hidden="1" customWidth="1" outlineLevel="1"/>
    <col min="17" max="17" width="3.5703125" style="73" customWidth="1" collapsed="1"/>
    <col min="18" max="18" width="6.7109375" style="200" customWidth="1"/>
    <col min="19" max="21" width="11.42578125" style="200" customWidth="1"/>
    <col min="22" max="23" width="11.42578125" style="73" customWidth="1"/>
    <col min="24" max="24" width="11.42578125" style="26" customWidth="1"/>
    <col min="25" max="25" width="15.28515625" style="26" customWidth="1"/>
    <col min="26" max="243" width="11.42578125" style="26"/>
    <col min="244" max="244" width="8.7109375" style="26" customWidth="1"/>
    <col min="245" max="245" width="46.7109375" style="26" customWidth="1"/>
    <col min="246" max="246" width="3.7109375" style="26" customWidth="1"/>
    <col min="247" max="247" width="10.7109375" style="26" customWidth="1"/>
    <col min="248" max="248" width="11.7109375" style="26" customWidth="1"/>
    <col min="249" max="249" width="15.42578125" style="26" customWidth="1"/>
    <col min="250" max="499" width="11.42578125" style="26"/>
    <col min="500" max="500" width="8.7109375" style="26" customWidth="1"/>
    <col min="501" max="501" width="46.7109375" style="26" customWidth="1"/>
    <col min="502" max="502" width="3.7109375" style="26" customWidth="1"/>
    <col min="503" max="503" width="10.7109375" style="26" customWidth="1"/>
    <col min="504" max="504" width="11.7109375" style="26" customWidth="1"/>
    <col min="505" max="505" width="15.42578125" style="26" customWidth="1"/>
    <col min="506" max="755" width="11.42578125" style="26"/>
    <col min="756" max="756" width="8.7109375" style="26" customWidth="1"/>
    <col min="757" max="757" width="46.7109375" style="26" customWidth="1"/>
    <col min="758" max="758" width="3.7109375" style="26" customWidth="1"/>
    <col min="759" max="759" width="10.7109375" style="26" customWidth="1"/>
    <col min="760" max="760" width="11.7109375" style="26" customWidth="1"/>
    <col min="761" max="761" width="15.42578125" style="26" customWidth="1"/>
    <col min="762" max="1011" width="11.42578125" style="26"/>
    <col min="1012" max="1012" width="8.7109375" style="26" customWidth="1"/>
    <col min="1013" max="1013" width="46.7109375" style="26" customWidth="1"/>
    <col min="1014" max="1014" width="3.7109375" style="26" customWidth="1"/>
    <col min="1015" max="1015" width="10.7109375" style="26" customWidth="1"/>
    <col min="1016" max="1016" width="11.7109375" style="26" customWidth="1"/>
    <col min="1017" max="1017" width="15.42578125" style="26" customWidth="1"/>
    <col min="1018" max="1267" width="11.42578125" style="26"/>
    <col min="1268" max="1268" width="8.7109375" style="26" customWidth="1"/>
    <col min="1269" max="1269" width="46.7109375" style="26" customWidth="1"/>
    <col min="1270" max="1270" width="3.7109375" style="26" customWidth="1"/>
    <col min="1271" max="1271" width="10.7109375" style="26" customWidth="1"/>
    <col min="1272" max="1272" width="11.7109375" style="26" customWidth="1"/>
    <col min="1273" max="1273" width="15.42578125" style="26" customWidth="1"/>
    <col min="1274" max="1523" width="11.42578125" style="26"/>
    <col min="1524" max="1524" width="8.7109375" style="26" customWidth="1"/>
    <col min="1525" max="1525" width="46.7109375" style="26" customWidth="1"/>
    <col min="1526" max="1526" width="3.7109375" style="26" customWidth="1"/>
    <col min="1527" max="1527" width="10.7109375" style="26" customWidth="1"/>
    <col min="1528" max="1528" width="11.7109375" style="26" customWidth="1"/>
    <col min="1529" max="1529" width="15.42578125" style="26" customWidth="1"/>
    <col min="1530" max="1779" width="11.42578125" style="26"/>
    <col min="1780" max="1780" width="8.7109375" style="26" customWidth="1"/>
    <col min="1781" max="1781" width="46.7109375" style="26" customWidth="1"/>
    <col min="1782" max="1782" width="3.7109375" style="26" customWidth="1"/>
    <col min="1783" max="1783" width="10.7109375" style="26" customWidth="1"/>
    <col min="1784" max="1784" width="11.7109375" style="26" customWidth="1"/>
    <col min="1785" max="1785" width="15.42578125" style="26" customWidth="1"/>
    <col min="1786" max="2035" width="11.42578125" style="26"/>
    <col min="2036" max="2036" width="8.7109375" style="26" customWidth="1"/>
    <col min="2037" max="2037" width="46.7109375" style="26" customWidth="1"/>
    <col min="2038" max="2038" width="3.7109375" style="26" customWidth="1"/>
    <col min="2039" max="2039" width="10.7109375" style="26" customWidth="1"/>
    <col min="2040" max="2040" width="11.7109375" style="26" customWidth="1"/>
    <col min="2041" max="2041" width="15.42578125" style="26" customWidth="1"/>
    <col min="2042" max="2291" width="11.42578125" style="26"/>
    <col min="2292" max="2292" width="8.7109375" style="26" customWidth="1"/>
    <col min="2293" max="2293" width="46.7109375" style="26" customWidth="1"/>
    <col min="2294" max="2294" width="3.7109375" style="26" customWidth="1"/>
    <col min="2295" max="2295" width="10.7109375" style="26" customWidth="1"/>
    <col min="2296" max="2296" width="11.7109375" style="26" customWidth="1"/>
    <col min="2297" max="2297" width="15.42578125" style="26" customWidth="1"/>
    <col min="2298" max="2547" width="11.42578125" style="26"/>
    <col min="2548" max="2548" width="8.7109375" style="26" customWidth="1"/>
    <col min="2549" max="2549" width="46.7109375" style="26" customWidth="1"/>
    <col min="2550" max="2550" width="3.7109375" style="26" customWidth="1"/>
    <col min="2551" max="2551" width="10.7109375" style="26" customWidth="1"/>
    <col min="2552" max="2552" width="11.7109375" style="26" customWidth="1"/>
    <col min="2553" max="2553" width="15.42578125" style="26" customWidth="1"/>
    <col min="2554" max="2803" width="11.42578125" style="26"/>
    <col min="2804" max="2804" width="8.7109375" style="26" customWidth="1"/>
    <col min="2805" max="2805" width="46.7109375" style="26" customWidth="1"/>
    <col min="2806" max="2806" width="3.7109375" style="26" customWidth="1"/>
    <col min="2807" max="2807" width="10.7109375" style="26" customWidth="1"/>
    <col min="2808" max="2808" width="11.7109375" style="26" customWidth="1"/>
    <col min="2809" max="2809" width="15.42578125" style="26" customWidth="1"/>
    <col min="2810" max="3059" width="11.42578125" style="26"/>
    <col min="3060" max="3060" width="8.7109375" style="26" customWidth="1"/>
    <col min="3061" max="3061" width="46.7109375" style="26" customWidth="1"/>
    <col min="3062" max="3062" width="3.7109375" style="26" customWidth="1"/>
    <col min="3063" max="3063" width="10.7109375" style="26" customWidth="1"/>
    <col min="3064" max="3064" width="11.7109375" style="26" customWidth="1"/>
    <col min="3065" max="3065" width="15.42578125" style="26" customWidth="1"/>
    <col min="3066" max="3315" width="11.42578125" style="26"/>
    <col min="3316" max="3316" width="8.7109375" style="26" customWidth="1"/>
    <col min="3317" max="3317" width="46.7109375" style="26" customWidth="1"/>
    <col min="3318" max="3318" width="3.7109375" style="26" customWidth="1"/>
    <col min="3319" max="3319" width="10.7109375" style="26" customWidth="1"/>
    <col min="3320" max="3320" width="11.7109375" style="26" customWidth="1"/>
    <col min="3321" max="3321" width="15.42578125" style="26" customWidth="1"/>
    <col min="3322" max="3571" width="11.42578125" style="26"/>
    <col min="3572" max="3572" width="8.7109375" style="26" customWidth="1"/>
    <col min="3573" max="3573" width="46.7109375" style="26" customWidth="1"/>
    <col min="3574" max="3574" width="3.7109375" style="26" customWidth="1"/>
    <col min="3575" max="3575" width="10.7109375" style="26" customWidth="1"/>
    <col min="3576" max="3576" width="11.7109375" style="26" customWidth="1"/>
    <col min="3577" max="3577" width="15.42578125" style="26" customWidth="1"/>
    <col min="3578" max="3827" width="11.42578125" style="26"/>
    <col min="3828" max="3828" width="8.7109375" style="26" customWidth="1"/>
    <col min="3829" max="3829" width="46.7109375" style="26" customWidth="1"/>
    <col min="3830" max="3830" width="3.7109375" style="26" customWidth="1"/>
    <col min="3831" max="3831" width="10.7109375" style="26" customWidth="1"/>
    <col min="3832" max="3832" width="11.7109375" style="26" customWidth="1"/>
    <col min="3833" max="3833" width="15.42578125" style="26" customWidth="1"/>
    <col min="3834" max="4083" width="11.42578125" style="26"/>
    <col min="4084" max="4084" width="8.7109375" style="26" customWidth="1"/>
    <col min="4085" max="4085" width="46.7109375" style="26" customWidth="1"/>
    <col min="4086" max="4086" width="3.7109375" style="26" customWidth="1"/>
    <col min="4087" max="4087" width="10.7109375" style="26" customWidth="1"/>
    <col min="4088" max="4088" width="11.7109375" style="26" customWidth="1"/>
    <col min="4089" max="4089" width="15.42578125" style="26" customWidth="1"/>
    <col min="4090" max="4339" width="11.42578125" style="26"/>
    <col min="4340" max="4340" width="8.7109375" style="26" customWidth="1"/>
    <col min="4341" max="4341" width="46.7109375" style="26" customWidth="1"/>
    <col min="4342" max="4342" width="3.7109375" style="26" customWidth="1"/>
    <col min="4343" max="4343" width="10.7109375" style="26" customWidth="1"/>
    <col min="4344" max="4344" width="11.7109375" style="26" customWidth="1"/>
    <col min="4345" max="4345" width="15.42578125" style="26" customWidth="1"/>
    <col min="4346" max="4595" width="11.42578125" style="26"/>
    <col min="4596" max="4596" width="8.7109375" style="26" customWidth="1"/>
    <col min="4597" max="4597" width="46.7109375" style="26" customWidth="1"/>
    <col min="4598" max="4598" width="3.7109375" style="26" customWidth="1"/>
    <col min="4599" max="4599" width="10.7109375" style="26" customWidth="1"/>
    <col min="4600" max="4600" width="11.7109375" style="26" customWidth="1"/>
    <col min="4601" max="4601" width="15.42578125" style="26" customWidth="1"/>
    <col min="4602" max="4851" width="11.42578125" style="26"/>
    <col min="4852" max="4852" width="8.7109375" style="26" customWidth="1"/>
    <col min="4853" max="4853" width="46.7109375" style="26" customWidth="1"/>
    <col min="4854" max="4854" width="3.7109375" style="26" customWidth="1"/>
    <col min="4855" max="4855" width="10.7109375" style="26" customWidth="1"/>
    <col min="4856" max="4856" width="11.7109375" style="26" customWidth="1"/>
    <col min="4857" max="4857" width="15.42578125" style="26" customWidth="1"/>
    <col min="4858" max="5107" width="11.42578125" style="26"/>
    <col min="5108" max="5108" width="8.7109375" style="26" customWidth="1"/>
    <col min="5109" max="5109" width="46.7109375" style="26" customWidth="1"/>
    <col min="5110" max="5110" width="3.7109375" style="26" customWidth="1"/>
    <col min="5111" max="5111" width="10.7109375" style="26" customWidth="1"/>
    <col min="5112" max="5112" width="11.7109375" style="26" customWidth="1"/>
    <col min="5113" max="5113" width="15.42578125" style="26" customWidth="1"/>
    <col min="5114" max="5363" width="11.42578125" style="26"/>
    <col min="5364" max="5364" width="8.7109375" style="26" customWidth="1"/>
    <col min="5365" max="5365" width="46.7109375" style="26" customWidth="1"/>
    <col min="5366" max="5366" width="3.7109375" style="26" customWidth="1"/>
    <col min="5367" max="5367" width="10.7109375" style="26" customWidth="1"/>
    <col min="5368" max="5368" width="11.7109375" style="26" customWidth="1"/>
    <col min="5369" max="5369" width="15.42578125" style="26" customWidth="1"/>
    <col min="5370" max="5619" width="11.42578125" style="26"/>
    <col min="5620" max="5620" width="8.7109375" style="26" customWidth="1"/>
    <col min="5621" max="5621" width="46.7109375" style="26" customWidth="1"/>
    <col min="5622" max="5622" width="3.7109375" style="26" customWidth="1"/>
    <col min="5623" max="5623" width="10.7109375" style="26" customWidth="1"/>
    <col min="5624" max="5624" width="11.7109375" style="26" customWidth="1"/>
    <col min="5625" max="5625" width="15.42578125" style="26" customWidth="1"/>
    <col min="5626" max="5875" width="11.42578125" style="26"/>
    <col min="5876" max="5876" width="8.7109375" style="26" customWidth="1"/>
    <col min="5877" max="5877" width="46.7109375" style="26" customWidth="1"/>
    <col min="5878" max="5878" width="3.7109375" style="26" customWidth="1"/>
    <col min="5879" max="5879" width="10.7109375" style="26" customWidth="1"/>
    <col min="5880" max="5880" width="11.7109375" style="26" customWidth="1"/>
    <col min="5881" max="5881" width="15.42578125" style="26" customWidth="1"/>
    <col min="5882" max="6131" width="11.42578125" style="26"/>
    <col min="6132" max="6132" width="8.7109375" style="26" customWidth="1"/>
    <col min="6133" max="6133" width="46.7109375" style="26" customWidth="1"/>
    <col min="6134" max="6134" width="3.7109375" style="26" customWidth="1"/>
    <col min="6135" max="6135" width="10.7109375" style="26" customWidth="1"/>
    <col min="6136" max="6136" width="11.7109375" style="26" customWidth="1"/>
    <col min="6137" max="6137" width="15.42578125" style="26" customWidth="1"/>
    <col min="6138" max="6387" width="11.42578125" style="26"/>
    <col min="6388" max="6388" width="8.7109375" style="26" customWidth="1"/>
    <col min="6389" max="6389" width="46.7109375" style="26" customWidth="1"/>
    <col min="6390" max="6390" width="3.7109375" style="26" customWidth="1"/>
    <col min="6391" max="6391" width="10.7109375" style="26" customWidth="1"/>
    <col min="6392" max="6392" width="11.7109375" style="26" customWidth="1"/>
    <col min="6393" max="6393" width="15.42578125" style="26" customWidth="1"/>
    <col min="6394" max="6643" width="11.42578125" style="26"/>
    <col min="6644" max="6644" width="8.7109375" style="26" customWidth="1"/>
    <col min="6645" max="6645" width="46.7109375" style="26" customWidth="1"/>
    <col min="6646" max="6646" width="3.7109375" style="26" customWidth="1"/>
    <col min="6647" max="6647" width="10.7109375" style="26" customWidth="1"/>
    <col min="6648" max="6648" width="11.7109375" style="26" customWidth="1"/>
    <col min="6649" max="6649" width="15.42578125" style="26" customWidth="1"/>
    <col min="6650" max="6899" width="11.42578125" style="26"/>
    <col min="6900" max="6900" width="8.7109375" style="26" customWidth="1"/>
    <col min="6901" max="6901" width="46.7109375" style="26" customWidth="1"/>
    <col min="6902" max="6902" width="3.7109375" style="26" customWidth="1"/>
    <col min="6903" max="6903" width="10.7109375" style="26" customWidth="1"/>
    <col min="6904" max="6904" width="11.7109375" style="26" customWidth="1"/>
    <col min="6905" max="6905" width="15.42578125" style="26" customWidth="1"/>
    <col min="6906" max="7155" width="11.42578125" style="26"/>
    <col min="7156" max="7156" width="8.7109375" style="26" customWidth="1"/>
    <col min="7157" max="7157" width="46.7109375" style="26" customWidth="1"/>
    <col min="7158" max="7158" width="3.7109375" style="26" customWidth="1"/>
    <col min="7159" max="7159" width="10.7109375" style="26" customWidth="1"/>
    <col min="7160" max="7160" width="11.7109375" style="26" customWidth="1"/>
    <col min="7161" max="7161" width="15.42578125" style="26" customWidth="1"/>
    <col min="7162" max="7411" width="11.42578125" style="26"/>
    <col min="7412" max="7412" width="8.7109375" style="26" customWidth="1"/>
    <col min="7413" max="7413" width="46.7109375" style="26" customWidth="1"/>
    <col min="7414" max="7414" width="3.7109375" style="26" customWidth="1"/>
    <col min="7415" max="7415" width="10.7109375" style="26" customWidth="1"/>
    <col min="7416" max="7416" width="11.7109375" style="26" customWidth="1"/>
    <col min="7417" max="7417" width="15.42578125" style="26" customWidth="1"/>
    <col min="7418" max="7667" width="11.42578125" style="26"/>
    <col min="7668" max="7668" width="8.7109375" style="26" customWidth="1"/>
    <col min="7669" max="7669" width="46.7109375" style="26" customWidth="1"/>
    <col min="7670" max="7670" width="3.7109375" style="26" customWidth="1"/>
    <col min="7671" max="7671" width="10.7109375" style="26" customWidth="1"/>
    <col min="7672" max="7672" width="11.7109375" style="26" customWidth="1"/>
    <col min="7673" max="7673" width="15.42578125" style="26" customWidth="1"/>
    <col min="7674" max="7923" width="11.42578125" style="26"/>
    <col min="7924" max="7924" width="8.7109375" style="26" customWidth="1"/>
    <col min="7925" max="7925" width="46.7109375" style="26" customWidth="1"/>
    <col min="7926" max="7926" width="3.7109375" style="26" customWidth="1"/>
    <col min="7927" max="7927" width="10.7109375" style="26" customWidth="1"/>
    <col min="7928" max="7928" width="11.7109375" style="26" customWidth="1"/>
    <col min="7929" max="7929" width="15.42578125" style="26" customWidth="1"/>
    <col min="7930" max="8179" width="11.42578125" style="26"/>
    <col min="8180" max="8180" width="8.7109375" style="26" customWidth="1"/>
    <col min="8181" max="8181" width="46.7109375" style="26" customWidth="1"/>
    <col min="8182" max="8182" width="3.7109375" style="26" customWidth="1"/>
    <col min="8183" max="8183" width="10.7109375" style="26" customWidth="1"/>
    <col min="8184" max="8184" width="11.7109375" style="26" customWidth="1"/>
    <col min="8185" max="8185" width="15.42578125" style="26" customWidth="1"/>
    <col min="8186" max="8435" width="11.42578125" style="26"/>
    <col min="8436" max="8436" width="8.7109375" style="26" customWidth="1"/>
    <col min="8437" max="8437" width="46.7109375" style="26" customWidth="1"/>
    <col min="8438" max="8438" width="3.7109375" style="26" customWidth="1"/>
    <col min="8439" max="8439" width="10.7109375" style="26" customWidth="1"/>
    <col min="8440" max="8440" width="11.7109375" style="26" customWidth="1"/>
    <col min="8441" max="8441" width="15.42578125" style="26" customWidth="1"/>
    <col min="8442" max="8691" width="11.42578125" style="26"/>
    <col min="8692" max="8692" width="8.7109375" style="26" customWidth="1"/>
    <col min="8693" max="8693" width="46.7109375" style="26" customWidth="1"/>
    <col min="8694" max="8694" width="3.7109375" style="26" customWidth="1"/>
    <col min="8695" max="8695" width="10.7109375" style="26" customWidth="1"/>
    <col min="8696" max="8696" width="11.7109375" style="26" customWidth="1"/>
    <col min="8697" max="8697" width="15.42578125" style="26" customWidth="1"/>
    <col min="8698" max="8947" width="11.42578125" style="26"/>
    <col min="8948" max="8948" width="8.7109375" style="26" customWidth="1"/>
    <col min="8949" max="8949" width="46.7109375" style="26" customWidth="1"/>
    <col min="8950" max="8950" width="3.7109375" style="26" customWidth="1"/>
    <col min="8951" max="8951" width="10.7109375" style="26" customWidth="1"/>
    <col min="8952" max="8952" width="11.7109375" style="26" customWidth="1"/>
    <col min="8953" max="8953" width="15.42578125" style="26" customWidth="1"/>
    <col min="8954" max="9203" width="11.42578125" style="26"/>
    <col min="9204" max="9204" width="8.7109375" style="26" customWidth="1"/>
    <col min="9205" max="9205" width="46.7109375" style="26" customWidth="1"/>
    <col min="9206" max="9206" width="3.7109375" style="26" customWidth="1"/>
    <col min="9207" max="9207" width="10.7109375" style="26" customWidth="1"/>
    <col min="9208" max="9208" width="11.7109375" style="26" customWidth="1"/>
    <col min="9209" max="9209" width="15.42578125" style="26" customWidth="1"/>
    <col min="9210" max="9459" width="11.42578125" style="26"/>
    <col min="9460" max="9460" width="8.7109375" style="26" customWidth="1"/>
    <col min="9461" max="9461" width="46.7109375" style="26" customWidth="1"/>
    <col min="9462" max="9462" width="3.7109375" style="26" customWidth="1"/>
    <col min="9463" max="9463" width="10.7109375" style="26" customWidth="1"/>
    <col min="9464" max="9464" width="11.7109375" style="26" customWidth="1"/>
    <col min="9465" max="9465" width="15.42578125" style="26" customWidth="1"/>
    <col min="9466" max="9715" width="11.42578125" style="26"/>
    <col min="9716" max="9716" width="8.7109375" style="26" customWidth="1"/>
    <col min="9717" max="9717" width="46.7109375" style="26" customWidth="1"/>
    <col min="9718" max="9718" width="3.7109375" style="26" customWidth="1"/>
    <col min="9719" max="9719" width="10.7109375" style="26" customWidth="1"/>
    <col min="9720" max="9720" width="11.7109375" style="26" customWidth="1"/>
    <col min="9721" max="9721" width="15.42578125" style="26" customWidth="1"/>
    <col min="9722" max="9971" width="11.42578125" style="26"/>
    <col min="9972" max="9972" width="8.7109375" style="26" customWidth="1"/>
    <col min="9973" max="9973" width="46.7109375" style="26" customWidth="1"/>
    <col min="9974" max="9974" width="3.7109375" style="26" customWidth="1"/>
    <col min="9975" max="9975" width="10.7109375" style="26" customWidth="1"/>
    <col min="9976" max="9976" width="11.7109375" style="26" customWidth="1"/>
    <col min="9977" max="9977" width="15.42578125" style="26" customWidth="1"/>
    <col min="9978" max="10227" width="11.42578125" style="26"/>
    <col min="10228" max="10228" width="8.7109375" style="26" customWidth="1"/>
    <col min="10229" max="10229" width="46.7109375" style="26" customWidth="1"/>
    <col min="10230" max="10230" width="3.7109375" style="26" customWidth="1"/>
    <col min="10231" max="10231" width="10.7109375" style="26" customWidth="1"/>
    <col min="10232" max="10232" width="11.7109375" style="26" customWidth="1"/>
    <col min="10233" max="10233" width="15.42578125" style="26" customWidth="1"/>
    <col min="10234" max="10483" width="11.42578125" style="26"/>
    <col min="10484" max="10484" width="8.7109375" style="26" customWidth="1"/>
    <col min="10485" max="10485" width="46.7109375" style="26" customWidth="1"/>
    <col min="10486" max="10486" width="3.7109375" style="26" customWidth="1"/>
    <col min="10487" max="10487" width="10.7109375" style="26" customWidth="1"/>
    <col min="10488" max="10488" width="11.7109375" style="26" customWidth="1"/>
    <col min="10489" max="10489" width="15.42578125" style="26" customWidth="1"/>
    <col min="10490" max="10739" width="11.42578125" style="26"/>
    <col min="10740" max="10740" width="8.7109375" style="26" customWidth="1"/>
    <col min="10741" max="10741" width="46.7109375" style="26" customWidth="1"/>
    <col min="10742" max="10742" width="3.7109375" style="26" customWidth="1"/>
    <col min="10743" max="10743" width="10.7109375" style="26" customWidth="1"/>
    <col min="10744" max="10744" width="11.7109375" style="26" customWidth="1"/>
    <col min="10745" max="10745" width="15.42578125" style="26" customWidth="1"/>
    <col min="10746" max="10995" width="11.42578125" style="26"/>
    <col min="10996" max="10996" width="8.7109375" style="26" customWidth="1"/>
    <col min="10997" max="10997" width="46.7109375" style="26" customWidth="1"/>
    <col min="10998" max="10998" width="3.7109375" style="26" customWidth="1"/>
    <col min="10999" max="10999" width="10.7109375" style="26" customWidth="1"/>
    <col min="11000" max="11000" width="11.7109375" style="26" customWidth="1"/>
    <col min="11001" max="11001" width="15.42578125" style="26" customWidth="1"/>
    <col min="11002" max="11251" width="11.42578125" style="26"/>
    <col min="11252" max="11252" width="8.7109375" style="26" customWidth="1"/>
    <col min="11253" max="11253" width="46.7109375" style="26" customWidth="1"/>
    <col min="11254" max="11254" width="3.7109375" style="26" customWidth="1"/>
    <col min="11255" max="11255" width="10.7109375" style="26" customWidth="1"/>
    <col min="11256" max="11256" width="11.7109375" style="26" customWidth="1"/>
    <col min="11257" max="11257" width="15.42578125" style="26" customWidth="1"/>
    <col min="11258" max="11507" width="11.42578125" style="26"/>
    <col min="11508" max="11508" width="8.7109375" style="26" customWidth="1"/>
    <col min="11509" max="11509" width="46.7109375" style="26" customWidth="1"/>
    <col min="11510" max="11510" width="3.7109375" style="26" customWidth="1"/>
    <col min="11511" max="11511" width="10.7109375" style="26" customWidth="1"/>
    <col min="11512" max="11512" width="11.7109375" style="26" customWidth="1"/>
    <col min="11513" max="11513" width="15.42578125" style="26" customWidth="1"/>
    <col min="11514" max="11763" width="11.42578125" style="26"/>
    <col min="11764" max="11764" width="8.7109375" style="26" customWidth="1"/>
    <col min="11765" max="11765" width="46.7109375" style="26" customWidth="1"/>
    <col min="11766" max="11766" width="3.7109375" style="26" customWidth="1"/>
    <col min="11767" max="11767" width="10.7109375" style="26" customWidth="1"/>
    <col min="11768" max="11768" width="11.7109375" style="26" customWidth="1"/>
    <col min="11769" max="11769" width="15.42578125" style="26" customWidth="1"/>
    <col min="11770" max="12019" width="11.42578125" style="26"/>
    <col min="12020" max="12020" width="8.7109375" style="26" customWidth="1"/>
    <col min="12021" max="12021" width="46.7109375" style="26" customWidth="1"/>
    <col min="12022" max="12022" width="3.7109375" style="26" customWidth="1"/>
    <col min="12023" max="12023" width="10.7109375" style="26" customWidth="1"/>
    <col min="12024" max="12024" width="11.7109375" style="26" customWidth="1"/>
    <col min="12025" max="12025" width="15.42578125" style="26" customWidth="1"/>
    <col min="12026" max="12275" width="11.42578125" style="26"/>
    <col min="12276" max="12276" width="8.7109375" style="26" customWidth="1"/>
    <col min="12277" max="12277" width="46.7109375" style="26" customWidth="1"/>
    <col min="12278" max="12278" width="3.7109375" style="26" customWidth="1"/>
    <col min="12279" max="12279" width="10.7109375" style="26" customWidth="1"/>
    <col min="12280" max="12280" width="11.7109375" style="26" customWidth="1"/>
    <col min="12281" max="12281" width="15.42578125" style="26" customWidth="1"/>
    <col min="12282" max="12531" width="11.42578125" style="26"/>
    <col min="12532" max="12532" width="8.7109375" style="26" customWidth="1"/>
    <col min="12533" max="12533" width="46.7109375" style="26" customWidth="1"/>
    <col min="12534" max="12534" width="3.7109375" style="26" customWidth="1"/>
    <col min="12535" max="12535" width="10.7109375" style="26" customWidth="1"/>
    <col min="12536" max="12536" width="11.7109375" style="26" customWidth="1"/>
    <col min="12537" max="12537" width="15.42578125" style="26" customWidth="1"/>
    <col min="12538" max="12787" width="11.42578125" style="26"/>
    <col min="12788" max="12788" width="8.7109375" style="26" customWidth="1"/>
    <col min="12789" max="12789" width="46.7109375" style="26" customWidth="1"/>
    <col min="12790" max="12790" width="3.7109375" style="26" customWidth="1"/>
    <col min="12791" max="12791" width="10.7109375" style="26" customWidth="1"/>
    <col min="12792" max="12792" width="11.7109375" style="26" customWidth="1"/>
    <col min="12793" max="12793" width="15.42578125" style="26" customWidth="1"/>
    <col min="12794" max="13043" width="11.42578125" style="26"/>
    <col min="13044" max="13044" width="8.7109375" style="26" customWidth="1"/>
    <col min="13045" max="13045" width="46.7109375" style="26" customWidth="1"/>
    <col min="13046" max="13046" width="3.7109375" style="26" customWidth="1"/>
    <col min="13047" max="13047" width="10.7109375" style="26" customWidth="1"/>
    <col min="13048" max="13048" width="11.7109375" style="26" customWidth="1"/>
    <col min="13049" max="13049" width="15.42578125" style="26" customWidth="1"/>
    <col min="13050" max="13299" width="11.42578125" style="26"/>
    <col min="13300" max="13300" width="8.7109375" style="26" customWidth="1"/>
    <col min="13301" max="13301" width="46.7109375" style="26" customWidth="1"/>
    <col min="13302" max="13302" width="3.7109375" style="26" customWidth="1"/>
    <col min="13303" max="13303" width="10.7109375" style="26" customWidth="1"/>
    <col min="13304" max="13304" width="11.7109375" style="26" customWidth="1"/>
    <col min="13305" max="13305" width="15.42578125" style="26" customWidth="1"/>
    <col min="13306" max="13555" width="11.42578125" style="26"/>
    <col min="13556" max="13556" width="8.7109375" style="26" customWidth="1"/>
    <col min="13557" max="13557" width="46.7109375" style="26" customWidth="1"/>
    <col min="13558" max="13558" width="3.7109375" style="26" customWidth="1"/>
    <col min="13559" max="13559" width="10.7109375" style="26" customWidth="1"/>
    <col min="13560" max="13560" width="11.7109375" style="26" customWidth="1"/>
    <col min="13561" max="13561" width="15.42578125" style="26" customWidth="1"/>
    <col min="13562" max="13811" width="11.42578125" style="26"/>
    <col min="13812" max="13812" width="8.7109375" style="26" customWidth="1"/>
    <col min="13813" max="13813" width="46.7109375" style="26" customWidth="1"/>
    <col min="13814" max="13814" width="3.7109375" style="26" customWidth="1"/>
    <col min="13815" max="13815" width="10.7109375" style="26" customWidth="1"/>
    <col min="13816" max="13816" width="11.7109375" style="26" customWidth="1"/>
    <col min="13817" max="13817" width="15.42578125" style="26" customWidth="1"/>
    <col min="13818" max="14067" width="11.42578125" style="26"/>
    <col min="14068" max="14068" width="8.7109375" style="26" customWidth="1"/>
    <col min="14069" max="14069" width="46.7109375" style="26" customWidth="1"/>
    <col min="14070" max="14070" width="3.7109375" style="26" customWidth="1"/>
    <col min="14071" max="14071" width="10.7109375" style="26" customWidth="1"/>
    <col min="14072" max="14072" width="11.7109375" style="26" customWidth="1"/>
    <col min="14073" max="14073" width="15.42578125" style="26" customWidth="1"/>
    <col min="14074" max="14323" width="11.42578125" style="26"/>
    <col min="14324" max="14324" width="8.7109375" style="26" customWidth="1"/>
    <col min="14325" max="14325" width="46.7109375" style="26" customWidth="1"/>
    <col min="14326" max="14326" width="3.7109375" style="26" customWidth="1"/>
    <col min="14327" max="14327" width="10.7109375" style="26" customWidth="1"/>
    <col min="14328" max="14328" width="11.7109375" style="26" customWidth="1"/>
    <col min="14329" max="14329" width="15.42578125" style="26" customWidth="1"/>
    <col min="14330" max="14579" width="11.42578125" style="26"/>
    <col min="14580" max="14580" width="8.7109375" style="26" customWidth="1"/>
    <col min="14581" max="14581" width="46.7109375" style="26" customWidth="1"/>
    <col min="14582" max="14582" width="3.7109375" style="26" customWidth="1"/>
    <col min="14583" max="14583" width="10.7109375" style="26" customWidth="1"/>
    <col min="14584" max="14584" width="11.7109375" style="26" customWidth="1"/>
    <col min="14585" max="14585" width="15.42578125" style="26" customWidth="1"/>
    <col min="14586" max="14835" width="11.42578125" style="26"/>
    <col min="14836" max="14836" width="8.7109375" style="26" customWidth="1"/>
    <col min="14837" max="14837" width="46.7109375" style="26" customWidth="1"/>
    <col min="14838" max="14838" width="3.7109375" style="26" customWidth="1"/>
    <col min="14839" max="14839" width="10.7109375" style="26" customWidth="1"/>
    <col min="14840" max="14840" width="11.7109375" style="26" customWidth="1"/>
    <col min="14841" max="14841" width="15.42578125" style="26" customWidth="1"/>
    <col min="14842" max="15091" width="11.42578125" style="26"/>
    <col min="15092" max="15092" width="8.7109375" style="26" customWidth="1"/>
    <col min="15093" max="15093" width="46.7109375" style="26" customWidth="1"/>
    <col min="15094" max="15094" width="3.7109375" style="26" customWidth="1"/>
    <col min="15095" max="15095" width="10.7109375" style="26" customWidth="1"/>
    <col min="15096" max="15096" width="11.7109375" style="26" customWidth="1"/>
    <col min="15097" max="15097" width="15.42578125" style="26" customWidth="1"/>
    <col min="15098" max="15347" width="11.42578125" style="26"/>
    <col min="15348" max="15348" width="8.7109375" style="26" customWidth="1"/>
    <col min="15349" max="15349" width="46.7109375" style="26" customWidth="1"/>
    <col min="15350" max="15350" width="3.7109375" style="26" customWidth="1"/>
    <col min="15351" max="15351" width="10.7109375" style="26" customWidth="1"/>
    <col min="15352" max="15352" width="11.7109375" style="26" customWidth="1"/>
    <col min="15353" max="15353" width="15.42578125" style="26" customWidth="1"/>
    <col min="15354" max="15603" width="11.42578125" style="26"/>
    <col min="15604" max="15604" width="8.7109375" style="26" customWidth="1"/>
    <col min="15605" max="15605" width="46.7109375" style="26" customWidth="1"/>
    <col min="15606" max="15606" width="3.7109375" style="26" customWidth="1"/>
    <col min="15607" max="15607" width="10.7109375" style="26" customWidth="1"/>
    <col min="15608" max="15608" width="11.7109375" style="26" customWidth="1"/>
    <col min="15609" max="15609" width="15.42578125" style="26" customWidth="1"/>
    <col min="15610" max="15859" width="11.42578125" style="26"/>
    <col min="15860" max="15860" width="8.7109375" style="26" customWidth="1"/>
    <col min="15861" max="15861" width="46.7109375" style="26" customWidth="1"/>
    <col min="15862" max="15862" width="3.7109375" style="26" customWidth="1"/>
    <col min="15863" max="15863" width="10.7109375" style="26" customWidth="1"/>
    <col min="15864" max="15864" width="11.7109375" style="26" customWidth="1"/>
    <col min="15865" max="15865" width="15.42578125" style="26" customWidth="1"/>
    <col min="15866" max="16115" width="11.42578125" style="26"/>
    <col min="16116" max="16116" width="8.7109375" style="26" customWidth="1"/>
    <col min="16117" max="16117" width="46.7109375" style="26" customWidth="1"/>
    <col min="16118" max="16118" width="3.7109375" style="26" customWidth="1"/>
    <col min="16119" max="16119" width="10.7109375" style="26" customWidth="1"/>
    <col min="16120" max="16120" width="11.7109375" style="26" customWidth="1"/>
    <col min="16121" max="16121" width="15.42578125" style="26" customWidth="1"/>
    <col min="16122" max="16384" width="11.42578125" style="26"/>
  </cols>
  <sheetData>
    <row r="1" spans="1:25" s="299" customFormat="1" ht="12">
      <c r="A1" s="291" t="str">
        <f>"SENAT"&amp;" - "&amp;'AC MultiService - CT - PG'!B5&amp;" - "&amp;'AC MultiService - CT - PG'!B2&amp;'AC MultiService - CT - PG'!B3</f>
        <v>SENAT - 15, RUE DE VAUGIRARD - 75006 PARIS - DIRECTION DE L'ARCHITECTURE, DU PATRIMOINE ET DES JARDINS</v>
      </c>
      <c r="B1" s="292"/>
      <c r="C1" s="293"/>
      <c r="D1" s="294"/>
      <c r="E1" s="292"/>
      <c r="F1" s="295"/>
      <c r="G1" s="292"/>
      <c r="H1" s="296"/>
      <c r="I1" s="315"/>
      <c r="J1" s="315"/>
      <c r="K1" s="300"/>
      <c r="L1" s="300"/>
      <c r="M1" s="300"/>
      <c r="N1" s="300"/>
      <c r="O1" s="300"/>
      <c r="P1" s="300"/>
      <c r="Q1" s="301"/>
      <c r="R1" s="302"/>
      <c r="S1" s="302"/>
      <c r="T1" s="302"/>
      <c r="U1" s="302"/>
      <c r="V1" s="301"/>
      <c r="W1" s="301"/>
    </row>
    <row r="2" spans="1:25" s="45" customFormat="1" ht="15.75">
      <c r="A2" s="130"/>
      <c r="B2" s="41" t="str">
        <f>'AC MultiService - CT - PG'!A17</f>
        <v>Accord-cadre à bons de commande 
BORDEREAU DE PRIX UNITAIRES (BPU)</v>
      </c>
      <c r="C2" s="44"/>
      <c r="D2" s="242"/>
      <c r="E2" s="30"/>
      <c r="F2" s="30"/>
      <c r="G2" s="30"/>
      <c r="H2" s="244"/>
      <c r="I2" s="316"/>
      <c r="J2" s="316"/>
      <c r="K2" s="173"/>
      <c r="L2" s="173"/>
      <c r="M2" s="173"/>
      <c r="N2" s="173"/>
      <c r="O2" s="173"/>
      <c r="P2" s="173"/>
      <c r="Q2" s="47"/>
      <c r="R2" s="197"/>
      <c r="S2" s="197"/>
      <c r="T2" s="197"/>
      <c r="U2" s="197"/>
      <c r="V2" s="47"/>
      <c r="W2" s="47"/>
    </row>
    <row r="3" spans="1:25" s="47" customFormat="1" ht="13.5">
      <c r="A3" s="131"/>
      <c r="B3" s="241" t="str">
        <f>'AC MultiService - CT - PG'!A14</f>
        <v>ACCORD-CADRE DE MISSIONS DE CONTRÔLE
 TECHNIQUE</v>
      </c>
      <c r="C3" s="46"/>
      <c r="D3" s="277"/>
      <c r="E3" s="31"/>
      <c r="F3" s="31"/>
      <c r="G3" s="31"/>
      <c r="H3" s="326" t="str">
        <f>'AC MultiService - CT - PG'!E28</f>
        <v>DECEMBRE 2025</v>
      </c>
      <c r="I3" s="317"/>
      <c r="J3" s="317"/>
      <c r="K3" s="173"/>
      <c r="L3" s="173"/>
      <c r="M3" s="173"/>
      <c r="N3" s="173"/>
      <c r="O3" s="173"/>
      <c r="P3" s="173"/>
      <c r="R3" s="197"/>
      <c r="S3" s="197"/>
      <c r="T3" s="197"/>
      <c r="U3" s="197"/>
    </row>
    <row r="4" spans="1:25" s="191" customFormat="1" ht="20.25" thickBot="1">
      <c r="A4" s="324"/>
      <c r="B4" s="328" t="s">
        <v>112</v>
      </c>
      <c r="C4" s="280"/>
      <c r="D4" s="281"/>
      <c r="E4" s="247"/>
      <c r="F4" s="247"/>
      <c r="G4" s="248"/>
      <c r="H4" s="325"/>
      <c r="I4" s="246"/>
      <c r="J4" s="246"/>
      <c r="K4" s="173"/>
      <c r="L4" s="173"/>
      <c r="M4" s="173"/>
      <c r="N4" s="173"/>
      <c r="O4" s="173"/>
      <c r="P4" s="173"/>
      <c r="R4" s="198"/>
      <c r="S4" s="198"/>
      <c r="T4" s="198"/>
      <c r="U4" s="198"/>
    </row>
    <row r="5" spans="1:25" s="246" customFormat="1" ht="12" thickBot="1">
      <c r="A5" s="278"/>
      <c r="B5" s="279"/>
      <c r="C5" s="280"/>
      <c r="D5" s="281"/>
      <c r="E5" s="245"/>
      <c r="F5" s="245"/>
      <c r="L5" s="282"/>
      <c r="M5" s="282"/>
      <c r="N5" s="282"/>
      <c r="O5" s="282"/>
      <c r="P5" s="282"/>
      <c r="Q5" s="282"/>
      <c r="R5" s="282"/>
      <c r="S5" s="283"/>
      <c r="T5" s="284"/>
    </row>
    <row r="6" spans="1:25" s="49" customFormat="1" ht="21" customHeight="1" thickBot="1">
      <c r="A6" s="132" t="s">
        <v>6</v>
      </c>
      <c r="B6" s="48" t="s">
        <v>18</v>
      </c>
      <c r="C6" s="85" t="s">
        <v>0</v>
      </c>
      <c r="D6" s="102" t="s">
        <v>21</v>
      </c>
      <c r="E6" s="245"/>
      <c r="F6" s="485" t="s">
        <v>89</v>
      </c>
      <c r="G6" s="486"/>
      <c r="H6" s="487"/>
      <c r="I6" s="246"/>
      <c r="J6" s="246"/>
      <c r="K6" s="173"/>
      <c r="L6" s="173"/>
      <c r="M6" s="173"/>
      <c r="N6" s="173"/>
      <c r="O6" s="173"/>
      <c r="P6" s="173"/>
      <c r="Q6" s="192"/>
      <c r="R6" s="198"/>
      <c r="S6" s="198"/>
      <c r="T6" s="198"/>
      <c r="U6" s="198"/>
      <c r="V6" s="191"/>
      <c r="W6" s="191"/>
      <c r="X6" s="22"/>
      <c r="Y6" s="22"/>
    </row>
    <row r="7" spans="1:25" s="73" customFormat="1" ht="12" thickBot="1">
      <c r="A7" s="133"/>
      <c r="B7" s="50"/>
      <c r="C7" s="352"/>
      <c r="D7" s="103"/>
      <c r="E7" s="245"/>
      <c r="F7" s="251" t="s">
        <v>90</v>
      </c>
      <c r="G7" s="252" t="s">
        <v>91</v>
      </c>
      <c r="H7" s="329" t="s">
        <v>92</v>
      </c>
      <c r="I7" s="306"/>
      <c r="J7" s="306"/>
      <c r="K7" s="173"/>
      <c r="L7" s="173"/>
      <c r="M7" s="173"/>
      <c r="N7" s="173"/>
      <c r="O7" s="173"/>
      <c r="P7" s="173"/>
      <c r="R7" s="199"/>
      <c r="S7" s="199"/>
      <c r="T7" s="199"/>
      <c r="U7" s="199"/>
      <c r="V7" s="192"/>
      <c r="W7" s="192"/>
      <c r="X7" s="192"/>
      <c r="Y7" s="192"/>
    </row>
    <row r="8" spans="1:25" s="73" customFormat="1" ht="11.25">
      <c r="A8" s="134"/>
      <c r="B8" s="51"/>
      <c r="C8" s="87"/>
      <c r="D8" s="104"/>
      <c r="E8" s="245"/>
      <c r="F8" s="491"/>
      <c r="G8" s="473"/>
      <c r="H8" s="351"/>
      <c r="I8" s="306"/>
      <c r="J8" s="306"/>
      <c r="K8" s="173"/>
      <c r="L8" s="173"/>
      <c r="M8" s="173"/>
      <c r="N8" s="173"/>
      <c r="O8" s="173"/>
      <c r="P8" s="173"/>
      <c r="R8" s="199"/>
      <c r="S8" s="199"/>
      <c r="T8" s="199"/>
      <c r="U8" s="199"/>
      <c r="V8" s="192"/>
      <c r="W8" s="192"/>
      <c r="X8" s="192"/>
      <c r="Y8" s="192"/>
    </row>
    <row r="9" spans="1:25" s="73" customFormat="1" ht="11.25">
      <c r="A9" s="134"/>
      <c r="B9" s="474" t="s">
        <v>137</v>
      </c>
      <c r="C9" s="87"/>
      <c r="D9" s="104"/>
      <c r="E9" s="245"/>
      <c r="F9" s="492"/>
      <c r="G9" s="473"/>
      <c r="H9" s="351"/>
      <c r="I9" s="306"/>
      <c r="J9" s="306"/>
      <c r="K9" s="173"/>
      <c r="L9" s="173"/>
      <c r="M9" s="173"/>
      <c r="N9" s="173"/>
      <c r="O9" s="173"/>
      <c r="P9" s="173"/>
      <c r="R9" s="199"/>
      <c r="S9" s="199"/>
      <c r="T9" s="199"/>
      <c r="U9" s="199"/>
      <c r="V9" s="192"/>
      <c r="W9" s="192"/>
      <c r="X9" s="192"/>
      <c r="Y9" s="192"/>
    </row>
    <row r="10" spans="1:25" s="73" customFormat="1" ht="12" thickBot="1">
      <c r="A10" s="134"/>
      <c r="B10" s="51"/>
      <c r="C10" s="87"/>
      <c r="D10" s="104"/>
      <c r="E10" s="25"/>
      <c r="F10" s="260"/>
      <c r="G10" s="261"/>
      <c r="H10" s="314">
        <f t="shared" ref="H10" si="0">F10+G10</f>
        <v>0</v>
      </c>
      <c r="I10" s="310"/>
      <c r="J10" s="310"/>
      <c r="K10" s="177"/>
      <c r="L10" s="125"/>
      <c r="M10" s="125"/>
      <c r="N10" s="177" t="str">
        <f>IF(L10&lt;&gt;0,G10&amp;"."&amp;H10&amp;"."&amp;K10&amp;"."&amp;L10,IF(K10&lt;&gt;0,G10&amp;"."&amp;H10&amp;"."&amp;K10,IF(H10&lt;&gt;0,G10&amp;"."&amp;H10,IF(G10&lt;&gt;0,G10,""))))</f>
        <v/>
      </c>
      <c r="R10" s="203"/>
      <c r="S10" s="203"/>
      <c r="T10" s="203"/>
      <c r="U10" s="203"/>
      <c r="V10" s="55"/>
      <c r="W10" s="55"/>
      <c r="X10" s="55"/>
    </row>
    <row r="11" spans="1:25" s="29" customFormat="1" ht="38.25" thickBot="1">
      <c r="A11" s="212" t="str">
        <f>P11</f>
        <v>Ter-1</v>
      </c>
      <c r="B11" s="211" t="s">
        <v>74</v>
      </c>
      <c r="C11" s="90"/>
      <c r="D11" s="106"/>
      <c r="E11" s="333"/>
      <c r="F11" s="334"/>
      <c r="G11" s="335"/>
      <c r="H11" s="336">
        <f t="shared" ref="H11" si="1">F11+G11</f>
        <v>0</v>
      </c>
      <c r="I11" s="337"/>
      <c r="J11" s="337"/>
      <c r="K11" s="178" t="s">
        <v>75</v>
      </c>
      <c r="L11" s="179"/>
      <c r="M11" s="179"/>
      <c r="N11" s="179"/>
      <c r="O11" s="124"/>
      <c r="P11" s="184" t="str">
        <f>IF(N11&lt;&gt;0,K11&amp;"."&amp;L11&amp;"."&amp;M11&amp;"."&amp;N11,IF(M11&lt;&gt;0,K11&amp;"."&amp;L11&amp;"."&amp;M11,IF(L11&lt;&gt;0,K11&amp;"."&amp;L11,IF(K11&lt;&gt;0,K11,""))))</f>
        <v>Ter-1</v>
      </c>
      <c r="R11" s="338"/>
      <c r="S11" s="338"/>
      <c r="T11" s="338"/>
      <c r="U11" s="338"/>
    </row>
    <row r="12" spans="1:25" s="73" customFormat="1" ht="11.25">
      <c r="A12" s="134"/>
      <c r="B12" s="51"/>
      <c r="C12" s="91"/>
      <c r="D12" s="104"/>
      <c r="E12" s="25"/>
      <c r="F12" s="260"/>
      <c r="G12" s="261"/>
      <c r="H12" s="314">
        <f t="shared" ref="H12:H17" si="2">F12+G12</f>
        <v>0</v>
      </c>
      <c r="I12" s="310"/>
      <c r="J12" s="310"/>
      <c r="K12" s="177"/>
      <c r="L12" s="125"/>
      <c r="M12" s="125"/>
      <c r="N12" s="177" t="str">
        <f>IF(L12&lt;&gt;0,G12&amp;"."&amp;H12&amp;"."&amp;K12&amp;"."&amp;L12,IF(K12&lt;&gt;0,G12&amp;"."&amp;H12&amp;"."&amp;K12,IF(H12&lt;&gt;0,G12&amp;"."&amp;H12,IF(G12&lt;&gt;0,G12,""))))</f>
        <v/>
      </c>
      <c r="R12" s="203"/>
      <c r="S12" s="203"/>
      <c r="T12" s="203"/>
      <c r="U12" s="203"/>
      <c r="V12" s="55"/>
      <c r="W12" s="55"/>
      <c r="X12" s="55"/>
    </row>
    <row r="13" spans="1:25" s="61" customFormat="1" ht="15.75">
      <c r="A13" s="213" t="str">
        <f>P13</f>
        <v>Ter-1.1</v>
      </c>
      <c r="B13" s="83" t="s">
        <v>20</v>
      </c>
      <c r="C13" s="93"/>
      <c r="D13" s="110"/>
      <c r="E13" s="275"/>
      <c r="F13" s="260"/>
      <c r="G13" s="261"/>
      <c r="H13" s="262">
        <f t="shared" si="2"/>
        <v>0</v>
      </c>
      <c r="I13" s="310"/>
      <c r="J13" s="310"/>
      <c r="K13" s="149" t="str">
        <f>K11</f>
        <v>Ter-1</v>
      </c>
      <c r="L13" s="126">
        <v>1</v>
      </c>
      <c r="M13" s="126"/>
      <c r="N13" s="149"/>
      <c r="O13" s="63"/>
      <c r="P13" s="63" t="str">
        <f>IF(N13&lt;&gt;0,K13&amp;"."&amp;L13&amp;"."&amp;M13&amp;"."&amp;N13,IF(M13&lt;&gt;0,K13&amp;"."&amp;L13&amp;"."&amp;M13,IF(L13&lt;&gt;0,K13&amp;"."&amp;L13,IF(K13&lt;&gt;0,K13,""))))</f>
        <v>Ter-1.1</v>
      </c>
      <c r="Q13" s="70"/>
      <c r="R13" s="204"/>
      <c r="S13" s="204"/>
      <c r="T13" s="204"/>
      <c r="U13" s="204"/>
      <c r="V13" s="165"/>
      <c r="W13" s="165"/>
      <c r="X13" s="63"/>
      <c r="Y13" s="55"/>
    </row>
    <row r="14" spans="1:25" s="65" customFormat="1" ht="15.75">
      <c r="A14" s="215" t="str">
        <f>P14</f>
        <v>Ter-1.1.1</v>
      </c>
      <c r="B14" s="229" t="s">
        <v>7</v>
      </c>
      <c r="C14" s="98"/>
      <c r="D14" s="114"/>
      <c r="E14" s="275"/>
      <c r="F14" s="260"/>
      <c r="G14" s="261"/>
      <c r="H14" s="262">
        <f t="shared" si="2"/>
        <v>0</v>
      </c>
      <c r="I14" s="310"/>
      <c r="J14" s="310"/>
      <c r="K14" s="150" t="str">
        <f>K13</f>
        <v>Ter-1</v>
      </c>
      <c r="L14" s="126">
        <f>L13</f>
        <v>1</v>
      </c>
      <c r="M14" s="126">
        <v>1</v>
      </c>
      <c r="N14" s="149"/>
      <c r="P14" s="63" t="str">
        <f>IF(N14&lt;&gt;0,K14&amp;"."&amp;L14&amp;"."&amp;M14&amp;"."&amp;N14,IF(M14&lt;&gt;0,K14&amp;"."&amp;L14&amp;"."&amp;M14,IF(L14&lt;&gt;0,K14&amp;"."&amp;L14,IF(K14&lt;&gt;0,K14,""))))</f>
        <v>Ter-1.1.1</v>
      </c>
      <c r="Q14" s="76"/>
      <c r="R14" s="205"/>
      <c r="S14" s="205"/>
      <c r="T14" s="205"/>
      <c r="U14" s="205"/>
      <c r="V14" s="76"/>
      <c r="W14" s="76"/>
      <c r="Y14" s="214"/>
    </row>
    <row r="15" spans="1:25" s="63" customFormat="1" ht="12.75" outlineLevel="1">
      <c r="A15" s="230" t="str">
        <f t="shared" ref="A15:A18" si="3">P15</f>
        <v>Ter-1.1.1.1</v>
      </c>
      <c r="B15" s="62" t="s">
        <v>76</v>
      </c>
      <c r="C15" s="94" t="s">
        <v>8</v>
      </c>
      <c r="D15" s="111"/>
      <c r="E15" s="275"/>
      <c r="F15" s="267"/>
      <c r="G15" s="268"/>
      <c r="H15" s="269">
        <f t="shared" si="2"/>
        <v>0</v>
      </c>
      <c r="I15" s="310"/>
      <c r="J15" s="310"/>
      <c r="K15" s="150" t="str">
        <f t="shared" ref="K15:L21" si="4">K14</f>
        <v>Ter-1</v>
      </c>
      <c r="L15" s="126">
        <f>L14</f>
        <v>1</v>
      </c>
      <c r="M15" s="126">
        <f>M14</f>
        <v>1</v>
      </c>
      <c r="N15" s="149">
        <v>1</v>
      </c>
      <c r="O15" s="65"/>
      <c r="P15" s="63" t="str">
        <f t="shared" ref="P15:P22" si="5">IF(N15&lt;&gt;0,K15&amp;"."&amp;L15&amp;"."&amp;M15&amp;"."&amp;N15,IF(M15&lt;&gt;0,K15&amp;"."&amp;L15&amp;"."&amp;M15,IF(L15&lt;&gt;0,K15&amp;"."&amp;L15,IF(K15&lt;&gt;0,K15,""))))</f>
        <v>Ter-1.1.1.1</v>
      </c>
    </row>
    <row r="16" spans="1:25" s="65" customFormat="1" ht="15.75" outlineLevel="1">
      <c r="A16" s="230" t="str">
        <f t="shared" si="3"/>
        <v>Ter-1.1.1.2</v>
      </c>
      <c r="B16" s="62" t="s">
        <v>95</v>
      </c>
      <c r="C16" s="94" t="s">
        <v>8</v>
      </c>
      <c r="D16" s="112"/>
      <c r="E16" s="271"/>
      <c r="F16" s="272"/>
      <c r="G16" s="273"/>
      <c r="H16" s="274">
        <f t="shared" si="2"/>
        <v>0</v>
      </c>
      <c r="I16" s="311"/>
      <c r="J16" s="311"/>
      <c r="K16" s="150" t="str">
        <f t="shared" si="4"/>
        <v>Ter-1</v>
      </c>
      <c r="L16" s="126">
        <f t="shared" si="4"/>
        <v>1</v>
      </c>
      <c r="M16" s="126">
        <f>M15</f>
        <v>1</v>
      </c>
      <c r="N16" s="149">
        <f>N15+1</f>
        <v>2</v>
      </c>
      <c r="P16" s="63" t="str">
        <f t="shared" si="5"/>
        <v>Ter-1.1.1.2</v>
      </c>
    </row>
    <row r="17" spans="1:25" s="63" customFormat="1" ht="15.75" outlineLevel="1">
      <c r="A17" s="230" t="str">
        <f t="shared" si="3"/>
        <v>Ter-1.1.1.3</v>
      </c>
      <c r="B17" s="62" t="s">
        <v>96</v>
      </c>
      <c r="C17" s="94" t="s">
        <v>8</v>
      </c>
      <c r="D17" s="112"/>
      <c r="E17" s="271"/>
      <c r="F17" s="272"/>
      <c r="G17" s="273"/>
      <c r="H17" s="274">
        <f t="shared" si="2"/>
        <v>0</v>
      </c>
      <c r="I17" s="311"/>
      <c r="J17" s="311"/>
      <c r="K17" s="150" t="str">
        <f t="shared" si="4"/>
        <v>Ter-1</v>
      </c>
      <c r="L17" s="126">
        <f t="shared" si="4"/>
        <v>1</v>
      </c>
      <c r="M17" s="126">
        <f t="shared" ref="M17:M19" si="6">M16</f>
        <v>1</v>
      </c>
      <c r="N17" s="149">
        <f t="shared" ref="N17:N19" si="7">N16+1</f>
        <v>3</v>
      </c>
      <c r="O17" s="65"/>
      <c r="P17" s="63" t="str">
        <f t="shared" si="5"/>
        <v>Ter-1.1.1.3</v>
      </c>
    </row>
    <row r="18" spans="1:25" s="63" customFormat="1" ht="12.75" outlineLevel="1">
      <c r="A18" s="230" t="str">
        <f t="shared" si="3"/>
        <v>Ter-1.1.1.4</v>
      </c>
      <c r="B18" s="62" t="s">
        <v>97</v>
      </c>
      <c r="C18" s="94" t="s">
        <v>8</v>
      </c>
      <c r="D18" s="112"/>
      <c r="E18" s="270"/>
      <c r="F18" s="272"/>
      <c r="G18" s="273"/>
      <c r="H18" s="274">
        <f t="shared" ref="H18:H19" si="8">F18+G18</f>
        <v>0</v>
      </c>
      <c r="I18" s="310"/>
      <c r="J18" s="310"/>
      <c r="K18" s="150" t="str">
        <f t="shared" si="4"/>
        <v>Ter-1</v>
      </c>
      <c r="L18" s="126">
        <v>1</v>
      </c>
      <c r="M18" s="126">
        <f t="shared" si="6"/>
        <v>1</v>
      </c>
      <c r="N18" s="149">
        <f t="shared" si="7"/>
        <v>4</v>
      </c>
      <c r="O18" s="126"/>
      <c r="P18" s="63" t="str">
        <f t="shared" si="5"/>
        <v>Ter-1.1.1.4</v>
      </c>
    </row>
    <row r="19" spans="1:25" s="63" customFormat="1" ht="12.75" outlineLevel="1">
      <c r="A19" s="230" t="str">
        <f>P19</f>
        <v>Ter-1.1.1.5</v>
      </c>
      <c r="B19" s="62" t="s">
        <v>98</v>
      </c>
      <c r="C19" s="94" t="s">
        <v>8</v>
      </c>
      <c r="D19" s="112"/>
      <c r="E19" s="275"/>
      <c r="F19" s="272"/>
      <c r="G19" s="273"/>
      <c r="H19" s="274">
        <f t="shared" si="8"/>
        <v>0</v>
      </c>
      <c r="I19" s="310"/>
      <c r="J19" s="310"/>
      <c r="K19" s="150" t="str">
        <f t="shared" si="4"/>
        <v>Ter-1</v>
      </c>
      <c r="L19" s="126">
        <v>1</v>
      </c>
      <c r="M19" s="126">
        <f t="shared" si="6"/>
        <v>1</v>
      </c>
      <c r="N19" s="149">
        <f t="shared" si="7"/>
        <v>5</v>
      </c>
      <c r="O19" s="126"/>
      <c r="P19" s="63" t="str">
        <f t="shared" ref="P19" si="9">IF(N19&lt;&gt;0,K19&amp;"."&amp;L19&amp;"."&amp;M19&amp;"."&amp;N19,IF(M19&lt;&gt;0,K19&amp;"."&amp;L19&amp;"."&amp;M19,IF(L19&lt;&gt;0,K19&amp;"."&amp;L19,IF(K19&lt;&gt;0,K19,""))))</f>
        <v>Ter-1.1.1.5</v>
      </c>
    </row>
    <row r="20" spans="1:25" s="63" customFormat="1" ht="12.75" outlineLevel="1">
      <c r="A20" s="161"/>
      <c r="B20" s="160"/>
      <c r="C20" s="98"/>
      <c r="D20" s="114"/>
      <c r="E20" s="275"/>
      <c r="F20" s="260"/>
      <c r="G20" s="261"/>
      <c r="H20" s="262">
        <f t="shared" ref="H20:H26" si="10">F20+G20</f>
        <v>0</v>
      </c>
      <c r="I20" s="310"/>
      <c r="J20" s="310"/>
      <c r="K20" s="150" t="str">
        <f t="shared" si="4"/>
        <v>Ter-1</v>
      </c>
      <c r="L20" s="126">
        <f>L19</f>
        <v>1</v>
      </c>
      <c r="M20" s="126">
        <v>1</v>
      </c>
      <c r="N20" s="149"/>
      <c r="O20" s="65"/>
    </row>
    <row r="21" spans="1:25" s="65" customFormat="1" ht="25.5">
      <c r="A21" s="215" t="str">
        <f>P21</f>
        <v>Ter-1.1.2</v>
      </c>
      <c r="B21" s="327" t="s">
        <v>107</v>
      </c>
      <c r="C21" s="98"/>
      <c r="D21" s="490" t="s">
        <v>142</v>
      </c>
      <c r="E21" s="275"/>
      <c r="F21" s="260"/>
      <c r="G21" s="261"/>
      <c r="H21" s="262">
        <f t="shared" si="10"/>
        <v>0</v>
      </c>
      <c r="I21" s="310"/>
      <c r="J21" s="310"/>
      <c r="K21" s="150" t="str">
        <f t="shared" si="4"/>
        <v>Ter-1</v>
      </c>
      <c r="L21" s="126">
        <f>L20</f>
        <v>1</v>
      </c>
      <c r="M21" s="126">
        <f>M20+1</f>
        <v>2</v>
      </c>
      <c r="N21" s="149"/>
      <c r="P21" s="63" t="str">
        <f>IF(N21&lt;&gt;0,K21&amp;"."&amp;L21&amp;"."&amp;M21&amp;"."&amp;N21,IF(M21&lt;&gt;0,K21&amp;"."&amp;L21&amp;"."&amp;M21,IF(L21&lt;&gt;0,K21&amp;"."&amp;L21,IF(K21&lt;&gt;0,K21,""))))</f>
        <v>Ter-1.1.2</v>
      </c>
      <c r="Q21" s="76"/>
      <c r="R21" s="205"/>
      <c r="S21" s="205"/>
      <c r="T21" s="205"/>
      <c r="U21" s="205"/>
      <c r="V21" s="76"/>
      <c r="W21" s="76"/>
      <c r="Y21" s="214"/>
    </row>
    <row r="22" spans="1:25" s="63" customFormat="1" ht="15.75" outlineLevel="1">
      <c r="A22" s="230" t="str">
        <f t="shared" ref="A22:A25" si="11">P22</f>
        <v>Ter-1.1.2.1</v>
      </c>
      <c r="B22" s="62" t="str">
        <f>$B$15</f>
        <v>- Pour des opérations estimées jusqu'à 100 000 €HT</v>
      </c>
      <c r="C22" s="94" t="s">
        <v>0</v>
      </c>
      <c r="D22" s="111"/>
      <c r="E22" s="23"/>
      <c r="F22" s="267"/>
      <c r="G22" s="268"/>
      <c r="H22" s="269">
        <f t="shared" si="10"/>
        <v>0</v>
      </c>
      <c r="I22" s="311"/>
      <c r="J22" s="311"/>
      <c r="K22" s="150" t="str">
        <f>K21</f>
        <v>Ter-1</v>
      </c>
      <c r="L22" s="126">
        <f>L21</f>
        <v>1</v>
      </c>
      <c r="M22" s="126">
        <f>M21</f>
        <v>2</v>
      </c>
      <c r="N22" s="149">
        <v>1</v>
      </c>
      <c r="O22" s="65"/>
      <c r="P22" s="63" t="str">
        <f t="shared" si="5"/>
        <v>Ter-1.1.2.1</v>
      </c>
    </row>
    <row r="23" spans="1:25" s="65" customFormat="1" ht="15.75" outlineLevel="1">
      <c r="A23" s="230" t="str">
        <f t="shared" si="11"/>
        <v>Ter-1.1.2.2</v>
      </c>
      <c r="B23" s="62" t="str">
        <f>$B$16</f>
        <v>- Pour des opérations estimées entre 100 001 €HT et 300 000 €HT</v>
      </c>
      <c r="C23" s="94" t="s">
        <v>0</v>
      </c>
      <c r="D23" s="112"/>
      <c r="E23" s="271"/>
      <c r="F23" s="272"/>
      <c r="G23" s="273"/>
      <c r="H23" s="274">
        <f t="shared" si="10"/>
        <v>0</v>
      </c>
      <c r="I23" s="310"/>
      <c r="J23" s="310"/>
      <c r="K23" s="150" t="str">
        <f t="shared" ref="K23:M95" si="12">K22</f>
        <v>Ter-1</v>
      </c>
      <c r="L23" s="126">
        <f t="shared" ref="L23:L86" si="13">L22</f>
        <v>1</v>
      </c>
      <c r="M23" s="126">
        <f t="shared" ref="M23:M81" si="14">M22</f>
        <v>2</v>
      </c>
      <c r="N23" s="149">
        <v>2</v>
      </c>
      <c r="P23" s="63" t="str">
        <f t="shared" ref="P23:P81" si="15">IF(N23&lt;&gt;0,K23&amp;"."&amp;L23&amp;"."&amp;M23&amp;"."&amp;N23,IF(M23&lt;&gt;0,K23&amp;"."&amp;L23&amp;"."&amp;M23,IF(L23&lt;&gt;0,K23&amp;"."&amp;L23,IF(K23&lt;&gt;0,K23,""))))</f>
        <v>Ter-1.1.2.2</v>
      </c>
    </row>
    <row r="24" spans="1:25" s="63" customFormat="1" ht="15.75" outlineLevel="1">
      <c r="A24" s="230" t="str">
        <f t="shared" si="11"/>
        <v>Ter-1.1.2.3</v>
      </c>
      <c r="B24" s="62" t="str">
        <f>$B$17</f>
        <v>- Pour des opérations estimées entre 300 001 €HTet 500 000 €HT</v>
      </c>
      <c r="C24" s="94" t="s">
        <v>0</v>
      </c>
      <c r="D24" s="112"/>
      <c r="E24" s="271"/>
      <c r="F24" s="272"/>
      <c r="G24" s="273"/>
      <c r="H24" s="274">
        <f t="shared" si="10"/>
        <v>0</v>
      </c>
      <c r="I24" s="310"/>
      <c r="J24" s="310"/>
      <c r="K24" s="150" t="str">
        <f t="shared" si="12"/>
        <v>Ter-1</v>
      </c>
      <c r="L24" s="126">
        <f t="shared" si="13"/>
        <v>1</v>
      </c>
      <c r="M24" s="126">
        <f t="shared" si="14"/>
        <v>2</v>
      </c>
      <c r="N24" s="149">
        <v>3</v>
      </c>
      <c r="O24" s="65"/>
      <c r="P24" s="63" t="str">
        <f t="shared" si="15"/>
        <v>Ter-1.1.2.3</v>
      </c>
    </row>
    <row r="25" spans="1:25" s="63" customFormat="1" ht="12.75" outlineLevel="1">
      <c r="A25" s="230" t="str">
        <f t="shared" si="11"/>
        <v>Ter-1.1.2.4</v>
      </c>
      <c r="B25" s="62" t="str">
        <f>$B$18</f>
        <v>- Pour des opérations estimées entre 500 001 €HT et 700 000 €HT</v>
      </c>
      <c r="C25" s="94" t="s">
        <v>0</v>
      </c>
      <c r="D25" s="112"/>
      <c r="E25" s="270"/>
      <c r="F25" s="272"/>
      <c r="G25" s="273"/>
      <c r="H25" s="274">
        <f t="shared" si="10"/>
        <v>0</v>
      </c>
      <c r="I25" s="310"/>
      <c r="J25" s="310"/>
      <c r="K25" s="150" t="str">
        <f t="shared" si="12"/>
        <v>Ter-1</v>
      </c>
      <c r="L25" s="126">
        <f t="shared" si="13"/>
        <v>1</v>
      </c>
      <c r="M25" s="126">
        <f t="shared" si="14"/>
        <v>2</v>
      </c>
      <c r="N25" s="149">
        <v>4</v>
      </c>
      <c r="O25" s="65"/>
      <c r="P25" s="63" t="str">
        <f t="shared" si="15"/>
        <v>Ter-1.1.2.4</v>
      </c>
    </row>
    <row r="26" spans="1:25" s="63" customFormat="1" ht="12.75" outlineLevel="1">
      <c r="A26" s="230" t="str">
        <f>P26</f>
        <v>Ter-1.1.2.5</v>
      </c>
      <c r="B26" s="62" t="str">
        <f>$B$19</f>
        <v>- Pour des opérations estimées entre 700 001 €HT et 900 000 €HT</v>
      </c>
      <c r="C26" s="94" t="s">
        <v>0</v>
      </c>
      <c r="D26" s="112"/>
      <c r="E26" s="275"/>
      <c r="F26" s="272"/>
      <c r="G26" s="273"/>
      <c r="H26" s="274">
        <f t="shared" si="10"/>
        <v>0</v>
      </c>
      <c r="I26" s="311"/>
      <c r="J26" s="311"/>
      <c r="K26" s="150" t="str">
        <f t="shared" si="12"/>
        <v>Ter-1</v>
      </c>
      <c r="L26" s="126">
        <f t="shared" si="13"/>
        <v>1</v>
      </c>
      <c r="M26" s="126">
        <f t="shared" si="14"/>
        <v>2</v>
      </c>
      <c r="N26" s="149">
        <v>5</v>
      </c>
      <c r="O26" s="65"/>
      <c r="P26" s="63" t="str">
        <f t="shared" si="15"/>
        <v>Ter-1.1.2.5</v>
      </c>
    </row>
    <row r="27" spans="1:25" s="63" customFormat="1" ht="12.75" outlineLevel="1">
      <c r="A27" s="161"/>
      <c r="B27" s="160"/>
      <c r="C27" s="98"/>
      <c r="D27" s="114"/>
      <c r="E27" s="275"/>
      <c r="F27" s="260"/>
      <c r="G27" s="261"/>
      <c r="H27" s="262"/>
      <c r="I27" s="310"/>
      <c r="J27" s="310"/>
      <c r="K27" s="150" t="str">
        <f t="shared" si="12"/>
        <v>Ter-1</v>
      </c>
      <c r="L27" s="126">
        <f t="shared" si="13"/>
        <v>1</v>
      </c>
      <c r="M27" s="126">
        <f t="shared" si="14"/>
        <v>2</v>
      </c>
      <c r="N27" s="149"/>
      <c r="O27" s="65"/>
    </row>
    <row r="28" spans="1:25" s="65" customFormat="1" ht="15.75">
      <c r="A28" s="215" t="str">
        <f>P28</f>
        <v>Ter-1.1.3</v>
      </c>
      <c r="B28" s="229" t="s">
        <v>105</v>
      </c>
      <c r="C28" s="98"/>
      <c r="D28" s="114"/>
      <c r="E28" s="275"/>
      <c r="F28" s="260"/>
      <c r="G28" s="261"/>
      <c r="H28" s="262">
        <f t="shared" ref="H28:H33" si="16">F28+G28</f>
        <v>0</v>
      </c>
      <c r="I28" s="310"/>
      <c r="J28" s="310"/>
      <c r="K28" s="150" t="str">
        <f t="shared" si="12"/>
        <v>Ter-1</v>
      </c>
      <c r="L28" s="126">
        <f t="shared" si="13"/>
        <v>1</v>
      </c>
      <c r="M28" s="126">
        <f>M27+1</f>
        <v>3</v>
      </c>
      <c r="N28" s="149"/>
      <c r="P28" s="63" t="str">
        <f t="shared" si="15"/>
        <v>Ter-1.1.3</v>
      </c>
      <c r="Q28" s="76"/>
      <c r="R28" s="205"/>
      <c r="S28" s="205"/>
      <c r="T28" s="205"/>
      <c r="U28" s="205"/>
      <c r="V28" s="76"/>
      <c r="W28" s="76"/>
      <c r="Y28" s="214"/>
    </row>
    <row r="29" spans="1:25" s="63" customFormat="1" ht="15.75" outlineLevel="1">
      <c r="A29" s="230" t="str">
        <f t="shared" ref="A29:A32" si="17">P29</f>
        <v>Ter-1.1.3.1</v>
      </c>
      <c r="B29" s="62" t="str">
        <f>$B$15</f>
        <v>- Pour des opérations estimées jusqu'à 100 000 €HT</v>
      </c>
      <c r="C29" s="94" t="s">
        <v>8</v>
      </c>
      <c r="D29" s="111"/>
      <c r="E29" s="271"/>
      <c r="F29" s="267"/>
      <c r="G29" s="268"/>
      <c r="H29" s="269">
        <f t="shared" si="16"/>
        <v>0</v>
      </c>
      <c r="I29" s="310"/>
      <c r="J29" s="310"/>
      <c r="K29" s="150" t="str">
        <f t="shared" si="12"/>
        <v>Ter-1</v>
      </c>
      <c r="L29" s="126">
        <f t="shared" si="13"/>
        <v>1</v>
      </c>
      <c r="M29" s="126">
        <f t="shared" si="14"/>
        <v>3</v>
      </c>
      <c r="N29" s="149">
        <v>1</v>
      </c>
      <c r="O29" s="65"/>
      <c r="P29" s="63" t="str">
        <f t="shared" si="15"/>
        <v>Ter-1.1.3.1</v>
      </c>
    </row>
    <row r="30" spans="1:25" s="65" customFormat="1" ht="12.75" outlineLevel="1">
      <c r="A30" s="230" t="str">
        <f t="shared" si="17"/>
        <v>Ter-1.1.3.2</v>
      </c>
      <c r="B30" s="62" t="str">
        <f>$B$16</f>
        <v>- Pour des opérations estimées entre 100 001 €HT et 300 000 €HT</v>
      </c>
      <c r="C30" s="94" t="s">
        <v>8</v>
      </c>
      <c r="D30" s="112"/>
      <c r="E30" s="270"/>
      <c r="F30" s="272"/>
      <c r="G30" s="273"/>
      <c r="H30" s="274">
        <f t="shared" si="16"/>
        <v>0</v>
      </c>
      <c r="I30" s="311"/>
      <c r="J30" s="311"/>
      <c r="K30" s="150" t="str">
        <f t="shared" si="12"/>
        <v>Ter-1</v>
      </c>
      <c r="L30" s="126">
        <f t="shared" si="13"/>
        <v>1</v>
      </c>
      <c r="M30" s="126">
        <f t="shared" si="14"/>
        <v>3</v>
      </c>
      <c r="N30" s="149">
        <f>N29+1</f>
        <v>2</v>
      </c>
      <c r="P30" s="63" t="str">
        <f t="shared" si="15"/>
        <v>Ter-1.1.3.2</v>
      </c>
    </row>
    <row r="31" spans="1:25" s="63" customFormat="1" ht="12.75" outlineLevel="1">
      <c r="A31" s="230" t="str">
        <f t="shared" si="17"/>
        <v>Ter-1.1.3.3</v>
      </c>
      <c r="B31" s="62" t="str">
        <f>$B$17</f>
        <v>- Pour des opérations estimées entre 300 001 €HTet 500 000 €HT</v>
      </c>
      <c r="C31" s="94" t="s">
        <v>8</v>
      </c>
      <c r="D31" s="112"/>
      <c r="E31" s="270"/>
      <c r="F31" s="272"/>
      <c r="G31" s="273"/>
      <c r="H31" s="274">
        <f t="shared" si="16"/>
        <v>0</v>
      </c>
      <c r="I31" s="310"/>
      <c r="J31" s="310"/>
      <c r="K31" s="150" t="str">
        <f t="shared" si="12"/>
        <v>Ter-1</v>
      </c>
      <c r="L31" s="126">
        <f t="shared" si="13"/>
        <v>1</v>
      </c>
      <c r="M31" s="126">
        <f t="shared" si="14"/>
        <v>3</v>
      </c>
      <c r="N31" s="149">
        <f t="shared" ref="N31:N33" si="18">N30+1</f>
        <v>3</v>
      </c>
      <c r="O31" s="65"/>
      <c r="P31" s="63" t="str">
        <f t="shared" si="15"/>
        <v>Ter-1.1.3.3</v>
      </c>
    </row>
    <row r="32" spans="1:25" s="63" customFormat="1" ht="12.75" outlineLevel="1">
      <c r="A32" s="230" t="str">
        <f t="shared" si="17"/>
        <v>Ter-1.1.3.4</v>
      </c>
      <c r="B32" s="62" t="str">
        <f>$B$18</f>
        <v>- Pour des opérations estimées entre 500 001 €HT et 700 000 €HT</v>
      </c>
      <c r="C32" s="94" t="s">
        <v>8</v>
      </c>
      <c r="D32" s="112"/>
      <c r="E32" s="270"/>
      <c r="F32" s="272"/>
      <c r="G32" s="273"/>
      <c r="H32" s="274">
        <f t="shared" si="16"/>
        <v>0</v>
      </c>
      <c r="I32" s="310"/>
      <c r="J32" s="310"/>
      <c r="K32" s="150" t="str">
        <f t="shared" si="12"/>
        <v>Ter-1</v>
      </c>
      <c r="L32" s="126">
        <f t="shared" si="13"/>
        <v>1</v>
      </c>
      <c r="M32" s="126">
        <f t="shared" si="14"/>
        <v>3</v>
      </c>
      <c r="N32" s="149">
        <f t="shared" si="18"/>
        <v>4</v>
      </c>
      <c r="O32" s="65"/>
      <c r="P32" s="63" t="str">
        <f t="shared" si="15"/>
        <v>Ter-1.1.3.4</v>
      </c>
    </row>
    <row r="33" spans="1:25" s="63" customFormat="1" ht="12.75" outlineLevel="1">
      <c r="A33" s="230" t="str">
        <f>P33</f>
        <v>Ter-1.1.3.5</v>
      </c>
      <c r="B33" s="62" t="str">
        <f>$B$19</f>
        <v>- Pour des opérations estimées entre 700 001 €HT et 900 000 €HT</v>
      </c>
      <c r="C33" s="94" t="s">
        <v>8</v>
      </c>
      <c r="D33" s="112"/>
      <c r="E33" s="275"/>
      <c r="F33" s="272"/>
      <c r="G33" s="273"/>
      <c r="H33" s="274">
        <f t="shared" si="16"/>
        <v>0</v>
      </c>
      <c r="I33" s="310"/>
      <c r="J33" s="310"/>
      <c r="K33" s="150" t="str">
        <f t="shared" si="12"/>
        <v>Ter-1</v>
      </c>
      <c r="L33" s="126">
        <f t="shared" si="13"/>
        <v>1</v>
      </c>
      <c r="M33" s="126">
        <f t="shared" si="14"/>
        <v>3</v>
      </c>
      <c r="N33" s="149">
        <f t="shared" si="18"/>
        <v>5</v>
      </c>
      <c r="O33" s="65"/>
      <c r="P33" s="63" t="str">
        <f t="shared" si="15"/>
        <v>Ter-1.1.3.5</v>
      </c>
    </row>
    <row r="34" spans="1:25" s="165" customFormat="1" ht="11.25" outlineLevel="1">
      <c r="A34" s="161"/>
      <c r="B34" s="218"/>
      <c r="C34" s="163"/>
      <c r="D34" s="164"/>
      <c r="E34" s="263"/>
      <c r="F34" s="260"/>
      <c r="G34" s="261"/>
      <c r="H34" s="314"/>
      <c r="I34" s="310"/>
      <c r="J34" s="310"/>
      <c r="K34" s="150" t="str">
        <f t="shared" si="12"/>
        <v>Ter-1</v>
      </c>
      <c r="L34" s="126">
        <f t="shared" si="13"/>
        <v>1</v>
      </c>
      <c r="M34" s="126"/>
      <c r="N34" s="149"/>
      <c r="O34" s="76"/>
    </row>
    <row r="35" spans="1:25" s="55" customFormat="1" ht="11.25">
      <c r="A35" s="144"/>
      <c r="B35" s="71"/>
      <c r="C35" s="100"/>
      <c r="D35" s="116"/>
      <c r="E35" s="263"/>
      <c r="F35" s="260"/>
      <c r="G35" s="261"/>
      <c r="H35" s="314"/>
      <c r="I35" s="310"/>
      <c r="J35" s="310"/>
      <c r="K35" s="150" t="str">
        <f>K34</f>
        <v>Ter-1</v>
      </c>
      <c r="L35" s="126">
        <f>L34</f>
        <v>1</v>
      </c>
      <c r="M35" s="126"/>
      <c r="N35" s="149"/>
      <c r="O35" s="76"/>
      <c r="P35" s="165"/>
      <c r="R35" s="204"/>
      <c r="S35" s="204"/>
      <c r="T35" s="204"/>
      <c r="U35" s="204"/>
      <c r="V35" s="70"/>
      <c r="W35" s="70"/>
      <c r="X35" s="70"/>
      <c r="Y35" s="165"/>
    </row>
    <row r="36" spans="1:25" s="61" customFormat="1" ht="15.75">
      <c r="A36" s="213" t="str">
        <f>P36</f>
        <v>Ter-1.2</v>
      </c>
      <c r="B36" s="83" t="s">
        <v>77</v>
      </c>
      <c r="C36" s="93"/>
      <c r="D36" s="110"/>
      <c r="E36" s="270"/>
      <c r="F36" s="260"/>
      <c r="G36" s="261"/>
      <c r="H36" s="262"/>
      <c r="I36" s="310"/>
      <c r="J36" s="310"/>
      <c r="K36" s="150" t="str">
        <f t="shared" si="12"/>
        <v>Ter-1</v>
      </c>
      <c r="L36" s="126">
        <f>L35+1</f>
        <v>2</v>
      </c>
      <c r="M36" s="126"/>
      <c r="N36" s="149"/>
      <c r="O36" s="65"/>
      <c r="P36" s="63" t="str">
        <f t="shared" si="15"/>
        <v>Ter-1.2</v>
      </c>
      <c r="Q36" s="70"/>
      <c r="R36" s="204"/>
      <c r="S36" s="204"/>
      <c r="T36" s="204"/>
      <c r="U36" s="204"/>
      <c r="V36" s="165"/>
      <c r="W36" s="165"/>
      <c r="X36" s="63"/>
      <c r="Y36" s="55"/>
    </row>
    <row r="37" spans="1:25" s="63" customFormat="1" ht="12.75">
      <c r="A37" s="215" t="str">
        <f t="shared" ref="A37:A42" si="19">P37</f>
        <v>Ter-1.2.1</v>
      </c>
      <c r="B37" s="229" t="s">
        <v>140</v>
      </c>
      <c r="C37" s="98"/>
      <c r="D37" s="490" t="s">
        <v>142</v>
      </c>
      <c r="E37" s="275"/>
      <c r="F37" s="260"/>
      <c r="G37" s="261"/>
      <c r="H37" s="262">
        <f t="shared" ref="H37:H42" si="20">F37+G37</f>
        <v>0</v>
      </c>
      <c r="I37" s="310"/>
      <c r="J37" s="310"/>
      <c r="K37" s="150" t="str">
        <f t="shared" si="12"/>
        <v>Ter-1</v>
      </c>
      <c r="L37" s="126">
        <f t="shared" si="13"/>
        <v>2</v>
      </c>
      <c r="M37" s="126">
        <v>1</v>
      </c>
      <c r="N37" s="149"/>
      <c r="O37" s="65"/>
      <c r="P37" s="63" t="str">
        <f t="shared" si="15"/>
        <v>Ter-1.2.1</v>
      </c>
    </row>
    <row r="38" spans="1:25" s="65" customFormat="1" ht="12.75" outlineLevel="1">
      <c r="A38" s="230" t="str">
        <f t="shared" si="19"/>
        <v>Ter-1.2.1.1</v>
      </c>
      <c r="B38" s="62" t="str">
        <f>$B$15</f>
        <v>- Pour des opérations estimées jusqu'à 100 000 €HT</v>
      </c>
      <c r="C38" s="94" t="s">
        <v>0</v>
      </c>
      <c r="D38" s="111"/>
      <c r="E38" s="275"/>
      <c r="F38" s="267"/>
      <c r="G38" s="268"/>
      <c r="H38" s="269">
        <f t="shared" si="20"/>
        <v>0</v>
      </c>
      <c r="I38" s="310"/>
      <c r="J38" s="310"/>
      <c r="K38" s="150" t="str">
        <f t="shared" si="12"/>
        <v>Ter-1</v>
      </c>
      <c r="L38" s="126">
        <f t="shared" si="13"/>
        <v>2</v>
      </c>
      <c r="M38" s="126">
        <f t="shared" si="14"/>
        <v>1</v>
      </c>
      <c r="N38" s="149">
        <v>1</v>
      </c>
      <c r="P38" s="63" t="str">
        <f t="shared" si="15"/>
        <v>Ter-1.2.1.1</v>
      </c>
    </row>
    <row r="39" spans="1:25" s="63" customFormat="1" ht="12.75" outlineLevel="1">
      <c r="A39" s="230" t="str">
        <f t="shared" si="19"/>
        <v>Ter-1.2.1.2</v>
      </c>
      <c r="B39" s="62" t="str">
        <f>$B$16</f>
        <v>- Pour des opérations estimées entre 100 001 €HT et 300 000 €HT</v>
      </c>
      <c r="C39" s="94" t="s">
        <v>0</v>
      </c>
      <c r="D39" s="112"/>
      <c r="E39" s="275"/>
      <c r="F39" s="272"/>
      <c r="G39" s="273"/>
      <c r="H39" s="274">
        <f t="shared" si="20"/>
        <v>0</v>
      </c>
      <c r="I39" s="310"/>
      <c r="J39" s="310"/>
      <c r="K39" s="150" t="str">
        <f t="shared" si="12"/>
        <v>Ter-1</v>
      </c>
      <c r="L39" s="126">
        <f t="shared" si="13"/>
        <v>2</v>
      </c>
      <c r="M39" s="126">
        <f t="shared" si="14"/>
        <v>1</v>
      </c>
      <c r="N39" s="149">
        <f>N38+1</f>
        <v>2</v>
      </c>
      <c r="O39" s="65"/>
      <c r="P39" s="63" t="str">
        <f t="shared" si="15"/>
        <v>Ter-1.2.1.2</v>
      </c>
    </row>
    <row r="40" spans="1:25" s="63" customFormat="1" ht="12.75" outlineLevel="1">
      <c r="A40" s="230" t="str">
        <f t="shared" si="19"/>
        <v>Ter-1.2.1.3</v>
      </c>
      <c r="B40" s="62" t="str">
        <f>$B$17</f>
        <v>- Pour des opérations estimées entre 300 001 €HTet 500 000 €HT</v>
      </c>
      <c r="C40" s="94" t="s">
        <v>0</v>
      </c>
      <c r="D40" s="112"/>
      <c r="E40" s="275"/>
      <c r="F40" s="272"/>
      <c r="G40" s="273"/>
      <c r="H40" s="274">
        <f t="shared" si="20"/>
        <v>0</v>
      </c>
      <c r="I40" s="310"/>
      <c r="J40" s="310"/>
      <c r="K40" s="150" t="str">
        <f t="shared" si="12"/>
        <v>Ter-1</v>
      </c>
      <c r="L40" s="126">
        <f t="shared" si="13"/>
        <v>2</v>
      </c>
      <c r="M40" s="126">
        <f t="shared" si="14"/>
        <v>1</v>
      </c>
      <c r="N40" s="149">
        <f t="shared" ref="N40:N114" si="21">N39+1</f>
        <v>3</v>
      </c>
      <c r="O40" s="65"/>
      <c r="P40" s="63" t="str">
        <f t="shared" si="15"/>
        <v>Ter-1.2.1.3</v>
      </c>
    </row>
    <row r="41" spans="1:25" s="63" customFormat="1" ht="12.75" outlineLevel="1">
      <c r="A41" s="230" t="str">
        <f t="shared" si="19"/>
        <v>Ter-1.2.1.4</v>
      </c>
      <c r="B41" s="62" t="str">
        <f>$B$18</f>
        <v>- Pour des opérations estimées entre 500 001 €HT et 700 000 €HT</v>
      </c>
      <c r="C41" s="94" t="s">
        <v>0</v>
      </c>
      <c r="D41" s="112"/>
      <c r="E41" s="275"/>
      <c r="F41" s="272"/>
      <c r="G41" s="273"/>
      <c r="H41" s="274">
        <f t="shared" si="20"/>
        <v>0</v>
      </c>
      <c r="I41" s="310"/>
      <c r="J41" s="310"/>
      <c r="K41" s="150" t="str">
        <f t="shared" si="12"/>
        <v>Ter-1</v>
      </c>
      <c r="L41" s="126">
        <f t="shared" si="13"/>
        <v>2</v>
      </c>
      <c r="M41" s="126">
        <f t="shared" si="14"/>
        <v>1</v>
      </c>
      <c r="N41" s="149">
        <f t="shared" si="21"/>
        <v>4</v>
      </c>
      <c r="O41" s="65"/>
      <c r="P41" s="63" t="str">
        <f t="shared" si="15"/>
        <v>Ter-1.2.1.4</v>
      </c>
    </row>
    <row r="42" spans="1:25" s="63" customFormat="1" ht="12.75" outlineLevel="1">
      <c r="A42" s="230" t="str">
        <f t="shared" si="19"/>
        <v>Ter-1.2.1.5</v>
      </c>
      <c r="B42" s="62" t="str">
        <f>$B$19</f>
        <v>- Pour des opérations estimées entre 700 001 €HT et 900 000 €HT</v>
      </c>
      <c r="C42" s="94" t="s">
        <v>0</v>
      </c>
      <c r="D42" s="112"/>
      <c r="E42" s="275"/>
      <c r="F42" s="272"/>
      <c r="G42" s="273"/>
      <c r="H42" s="274">
        <f t="shared" si="20"/>
        <v>0</v>
      </c>
      <c r="I42" s="310"/>
      <c r="J42" s="310"/>
      <c r="K42" s="150" t="str">
        <f t="shared" si="12"/>
        <v>Ter-1</v>
      </c>
      <c r="L42" s="126">
        <f t="shared" si="13"/>
        <v>2</v>
      </c>
      <c r="M42" s="126">
        <f t="shared" si="14"/>
        <v>1</v>
      </c>
      <c r="N42" s="149">
        <f t="shared" si="21"/>
        <v>5</v>
      </c>
      <c r="O42" s="65"/>
      <c r="P42" s="63" t="str">
        <f t="shared" si="15"/>
        <v>Ter-1.2.1.5</v>
      </c>
    </row>
    <row r="43" spans="1:25" s="165" customFormat="1" ht="12.75" outlineLevel="1">
      <c r="A43" s="161"/>
      <c r="B43" s="218"/>
      <c r="C43" s="163"/>
      <c r="D43" s="164"/>
      <c r="E43" s="270"/>
      <c r="F43" s="260"/>
      <c r="G43" s="261"/>
      <c r="H43" s="262">
        <f t="shared" ref="H43:H95" si="22">F43+G43</f>
        <v>0</v>
      </c>
      <c r="I43" s="310"/>
      <c r="J43" s="310"/>
      <c r="K43" s="150" t="str">
        <f t="shared" si="12"/>
        <v>Ter-1</v>
      </c>
      <c r="L43" s="126">
        <f t="shared" si="13"/>
        <v>2</v>
      </c>
      <c r="M43" s="126">
        <f t="shared" si="14"/>
        <v>1</v>
      </c>
      <c r="N43" s="149"/>
      <c r="O43" s="65"/>
      <c r="P43" s="63"/>
    </row>
    <row r="44" spans="1:25" s="63" customFormat="1" ht="12.75">
      <c r="A44" s="215" t="str">
        <f t="shared" ref="A44:A49" si="23">P44</f>
        <v>Ter-1.2.2</v>
      </c>
      <c r="B44" s="229" t="s">
        <v>106</v>
      </c>
      <c r="C44" s="98"/>
      <c r="D44" s="114"/>
      <c r="E44" s="275"/>
      <c r="F44" s="260"/>
      <c r="G44" s="261"/>
      <c r="H44" s="262">
        <f t="shared" si="22"/>
        <v>0</v>
      </c>
      <c r="I44" s="310"/>
      <c r="J44" s="310"/>
      <c r="K44" s="150" t="str">
        <f t="shared" si="12"/>
        <v>Ter-1</v>
      </c>
      <c r="L44" s="126">
        <f t="shared" si="13"/>
        <v>2</v>
      </c>
      <c r="M44" s="126">
        <f>M43+1</f>
        <v>2</v>
      </c>
      <c r="N44" s="149"/>
      <c r="O44" s="65"/>
      <c r="P44" s="63" t="str">
        <f t="shared" si="15"/>
        <v>Ter-1.2.2</v>
      </c>
    </row>
    <row r="45" spans="1:25" s="65" customFormat="1" ht="12.75" outlineLevel="1">
      <c r="A45" s="230" t="str">
        <f t="shared" si="23"/>
        <v>Ter-1.2.2.1</v>
      </c>
      <c r="B45" s="62" t="str">
        <f>$B$15</f>
        <v>- Pour des opérations estimées jusqu'à 100 000 €HT</v>
      </c>
      <c r="C45" s="94" t="s">
        <v>8</v>
      </c>
      <c r="D45" s="111"/>
      <c r="E45" s="275"/>
      <c r="F45" s="267"/>
      <c r="G45" s="268"/>
      <c r="H45" s="269">
        <f t="shared" si="22"/>
        <v>0</v>
      </c>
      <c r="I45" s="310"/>
      <c r="J45" s="310"/>
      <c r="K45" s="150" t="str">
        <f t="shared" si="12"/>
        <v>Ter-1</v>
      </c>
      <c r="L45" s="126">
        <f t="shared" si="13"/>
        <v>2</v>
      </c>
      <c r="M45" s="126">
        <f t="shared" si="14"/>
        <v>2</v>
      </c>
      <c r="N45" s="149">
        <f t="shared" si="21"/>
        <v>1</v>
      </c>
      <c r="P45" s="63" t="str">
        <f t="shared" si="15"/>
        <v>Ter-1.2.2.1</v>
      </c>
    </row>
    <row r="46" spans="1:25" s="63" customFormat="1" ht="12.75" outlineLevel="1">
      <c r="A46" s="230" t="str">
        <f t="shared" si="23"/>
        <v>Ter-1.2.2.2</v>
      </c>
      <c r="B46" s="62" t="str">
        <f>$B$16</f>
        <v>- Pour des opérations estimées entre 100 001 €HT et 300 000 €HT</v>
      </c>
      <c r="C46" s="94" t="s">
        <v>8</v>
      </c>
      <c r="D46" s="112"/>
      <c r="E46" s="275"/>
      <c r="F46" s="272"/>
      <c r="G46" s="273"/>
      <c r="H46" s="274">
        <f t="shared" si="22"/>
        <v>0</v>
      </c>
      <c r="I46" s="310"/>
      <c r="J46" s="310"/>
      <c r="K46" s="150" t="str">
        <f t="shared" si="12"/>
        <v>Ter-1</v>
      </c>
      <c r="L46" s="126">
        <f t="shared" si="13"/>
        <v>2</v>
      </c>
      <c r="M46" s="126">
        <f t="shared" si="14"/>
        <v>2</v>
      </c>
      <c r="N46" s="149">
        <f t="shared" si="21"/>
        <v>2</v>
      </c>
      <c r="O46" s="65"/>
      <c r="P46" s="63" t="str">
        <f t="shared" si="15"/>
        <v>Ter-1.2.2.2</v>
      </c>
    </row>
    <row r="47" spans="1:25" s="63" customFormat="1" ht="12.75" outlineLevel="1">
      <c r="A47" s="230" t="str">
        <f t="shared" si="23"/>
        <v>Ter-1.2.2.3</v>
      </c>
      <c r="B47" s="62" t="str">
        <f>$B$17</f>
        <v>- Pour des opérations estimées entre 300 001 €HTet 500 000 €HT</v>
      </c>
      <c r="C47" s="94" t="s">
        <v>8</v>
      </c>
      <c r="D47" s="112"/>
      <c r="E47" s="35"/>
      <c r="F47" s="272"/>
      <c r="G47" s="273"/>
      <c r="H47" s="274">
        <f t="shared" si="22"/>
        <v>0</v>
      </c>
      <c r="I47" s="310"/>
      <c r="J47" s="310"/>
      <c r="K47" s="150" t="str">
        <f t="shared" si="12"/>
        <v>Ter-1</v>
      </c>
      <c r="L47" s="126">
        <f t="shared" si="13"/>
        <v>2</v>
      </c>
      <c r="M47" s="126">
        <f t="shared" si="14"/>
        <v>2</v>
      </c>
      <c r="N47" s="149">
        <f t="shared" si="21"/>
        <v>3</v>
      </c>
      <c r="O47" s="65"/>
      <c r="P47" s="63" t="str">
        <f t="shared" si="15"/>
        <v>Ter-1.2.2.3</v>
      </c>
    </row>
    <row r="48" spans="1:25" s="63" customFormat="1" ht="12.75" outlineLevel="1">
      <c r="A48" s="230" t="str">
        <f t="shared" si="23"/>
        <v>Ter-1.2.2.4</v>
      </c>
      <c r="B48" s="62" t="str">
        <f>$B$18</f>
        <v>- Pour des opérations estimées entre 500 001 €HT et 700 000 €HT</v>
      </c>
      <c r="C48" s="94" t="s">
        <v>8</v>
      </c>
      <c r="D48" s="112"/>
      <c r="E48" s="34"/>
      <c r="F48" s="272"/>
      <c r="G48" s="273"/>
      <c r="H48" s="274">
        <f t="shared" si="22"/>
        <v>0</v>
      </c>
      <c r="I48" s="310"/>
      <c r="J48" s="310"/>
      <c r="K48" s="150" t="str">
        <f t="shared" si="12"/>
        <v>Ter-1</v>
      </c>
      <c r="L48" s="126">
        <f t="shared" si="13"/>
        <v>2</v>
      </c>
      <c r="M48" s="126">
        <f t="shared" si="14"/>
        <v>2</v>
      </c>
      <c r="N48" s="149">
        <f t="shared" si="21"/>
        <v>4</v>
      </c>
      <c r="O48" s="65"/>
      <c r="P48" s="63" t="str">
        <f t="shared" si="15"/>
        <v>Ter-1.2.2.4</v>
      </c>
    </row>
    <row r="49" spans="1:25" s="63" customFormat="1" ht="12.75" outlineLevel="1">
      <c r="A49" s="230" t="str">
        <f t="shared" si="23"/>
        <v>Ter-1.2.2.5</v>
      </c>
      <c r="B49" s="62" t="str">
        <f>$B$19</f>
        <v>- Pour des opérations estimées entre 700 001 €HT et 900 000 €HT</v>
      </c>
      <c r="C49" s="94" t="s">
        <v>8</v>
      </c>
      <c r="D49" s="112"/>
      <c r="E49" s="34"/>
      <c r="F49" s="272"/>
      <c r="G49" s="273"/>
      <c r="H49" s="274">
        <f t="shared" si="22"/>
        <v>0</v>
      </c>
      <c r="I49" s="310"/>
      <c r="J49" s="310"/>
      <c r="K49" s="150" t="str">
        <f t="shared" si="12"/>
        <v>Ter-1</v>
      </c>
      <c r="L49" s="126">
        <f t="shared" si="13"/>
        <v>2</v>
      </c>
      <c r="M49" s="126">
        <f t="shared" si="14"/>
        <v>2</v>
      </c>
      <c r="N49" s="149">
        <f t="shared" si="21"/>
        <v>5</v>
      </c>
      <c r="O49" s="65"/>
      <c r="P49" s="63" t="str">
        <f t="shared" si="15"/>
        <v>Ter-1.2.2.5</v>
      </c>
    </row>
    <row r="50" spans="1:25" s="165" customFormat="1" ht="15.75" outlineLevel="1">
      <c r="A50" s="161"/>
      <c r="B50" s="218"/>
      <c r="C50" s="163"/>
      <c r="D50" s="164"/>
      <c r="E50" s="271"/>
      <c r="F50" s="260"/>
      <c r="G50" s="261"/>
      <c r="H50" s="262">
        <f t="shared" si="22"/>
        <v>0</v>
      </c>
      <c r="I50" s="310"/>
      <c r="J50" s="310"/>
      <c r="K50" s="150" t="str">
        <f t="shared" si="12"/>
        <v>Ter-1</v>
      </c>
      <c r="L50" s="126">
        <f t="shared" si="13"/>
        <v>2</v>
      </c>
      <c r="M50" s="126"/>
      <c r="N50" s="149"/>
      <c r="O50" s="65"/>
      <c r="P50" s="63"/>
    </row>
    <row r="51" spans="1:25" s="65" customFormat="1" ht="15.75">
      <c r="A51" s="142"/>
      <c r="B51" s="67"/>
      <c r="C51" s="98"/>
      <c r="D51" s="114"/>
      <c r="E51" s="271"/>
      <c r="F51" s="260"/>
      <c r="G51" s="261"/>
      <c r="H51" s="262">
        <f t="shared" ref="H51" si="24">F51+G51</f>
        <v>0</v>
      </c>
      <c r="I51" s="310"/>
      <c r="J51" s="310"/>
      <c r="K51" s="150" t="str">
        <f t="shared" si="12"/>
        <v>Ter-1</v>
      </c>
      <c r="L51" s="126">
        <f t="shared" si="13"/>
        <v>2</v>
      </c>
      <c r="M51" s="126"/>
      <c r="N51" s="149"/>
      <c r="P51" s="63"/>
      <c r="Q51" s="76"/>
      <c r="R51" s="202"/>
      <c r="S51" s="202"/>
      <c r="T51" s="202"/>
      <c r="U51" s="202"/>
      <c r="V51" s="193"/>
      <c r="W51" s="193"/>
      <c r="X51" s="82"/>
      <c r="Y51" s="63"/>
    </row>
    <row r="52" spans="1:25" s="61" customFormat="1" ht="15.75">
      <c r="A52" s="213" t="str">
        <f>P52</f>
        <v>Ter-1.3</v>
      </c>
      <c r="B52" s="83" t="s">
        <v>13</v>
      </c>
      <c r="C52" s="93"/>
      <c r="D52" s="110"/>
      <c r="E52" s="270"/>
      <c r="F52" s="260"/>
      <c r="G52" s="261"/>
      <c r="H52" s="262">
        <f>F52+G52</f>
        <v>0</v>
      </c>
      <c r="I52" s="311"/>
      <c r="J52" s="311"/>
      <c r="K52" s="150" t="str">
        <f t="shared" si="12"/>
        <v>Ter-1</v>
      </c>
      <c r="L52" s="126">
        <f>L51+1</f>
        <v>3</v>
      </c>
      <c r="M52" s="126"/>
      <c r="N52" s="149"/>
      <c r="O52" s="65"/>
      <c r="P52" s="63" t="str">
        <f t="shared" si="15"/>
        <v>Ter-1.3</v>
      </c>
      <c r="Q52" s="70"/>
      <c r="R52" s="204"/>
      <c r="S52" s="204"/>
      <c r="T52" s="204"/>
      <c r="U52" s="204"/>
      <c r="V52" s="165"/>
      <c r="W52" s="165"/>
      <c r="X52" s="63"/>
      <c r="Y52" s="55"/>
    </row>
    <row r="53" spans="1:25" s="63" customFormat="1" ht="28.5" customHeight="1">
      <c r="A53" s="215" t="str">
        <f t="shared" ref="A53:A65" si="25">P53</f>
        <v>Ter-1.3.1</v>
      </c>
      <c r="B53" s="327" t="s">
        <v>141</v>
      </c>
      <c r="C53" s="98"/>
      <c r="D53" s="490" t="s">
        <v>142</v>
      </c>
      <c r="E53" s="275"/>
      <c r="F53" s="260"/>
      <c r="G53" s="261"/>
      <c r="H53" s="262">
        <f t="shared" ref="H53:H54" si="26">F53+G53</f>
        <v>0</v>
      </c>
      <c r="I53" s="310"/>
      <c r="J53" s="310"/>
      <c r="K53" s="150" t="str">
        <f t="shared" si="12"/>
        <v>Ter-1</v>
      </c>
      <c r="L53" s="126">
        <f t="shared" si="13"/>
        <v>3</v>
      </c>
      <c r="M53" s="126">
        <v>1</v>
      </c>
      <c r="N53" s="149"/>
      <c r="O53" s="65"/>
      <c r="P53" s="63" t="str">
        <f t="shared" si="15"/>
        <v>Ter-1.3.1</v>
      </c>
    </row>
    <row r="54" spans="1:25" s="65" customFormat="1" ht="12.75" outlineLevel="1">
      <c r="A54" s="230" t="str">
        <f t="shared" si="25"/>
        <v>Ter-1.3.1.1</v>
      </c>
      <c r="B54" s="62" t="str">
        <f>$B$15</f>
        <v>- Pour des opérations estimées jusqu'à 100 000 €HT</v>
      </c>
      <c r="C54" s="94" t="s">
        <v>0</v>
      </c>
      <c r="D54" s="111"/>
      <c r="E54" s="275"/>
      <c r="F54" s="267"/>
      <c r="G54" s="268"/>
      <c r="H54" s="269">
        <f t="shared" si="26"/>
        <v>0</v>
      </c>
      <c r="I54" s="310"/>
      <c r="J54" s="310"/>
      <c r="K54" s="150" t="str">
        <f t="shared" si="12"/>
        <v>Ter-1</v>
      </c>
      <c r="L54" s="126">
        <f t="shared" si="13"/>
        <v>3</v>
      </c>
      <c r="M54" s="126">
        <f t="shared" si="14"/>
        <v>1</v>
      </c>
      <c r="N54" s="149">
        <f t="shared" si="21"/>
        <v>1</v>
      </c>
      <c r="P54" s="63" t="str">
        <f t="shared" si="15"/>
        <v>Ter-1.3.1.1</v>
      </c>
    </row>
    <row r="55" spans="1:25" s="63" customFormat="1" outlineLevel="1">
      <c r="A55" s="230" t="str">
        <f t="shared" si="25"/>
        <v>Ter-1.3.1.2</v>
      </c>
      <c r="B55" s="62" t="str">
        <f>$B$16</f>
        <v>- Pour des opérations estimées entre 100 001 €HT et 300 000 €HT</v>
      </c>
      <c r="C55" s="94" t="s">
        <v>0</v>
      </c>
      <c r="D55" s="112"/>
      <c r="E55" s="276"/>
      <c r="F55" s="272"/>
      <c r="G55" s="273"/>
      <c r="H55" s="274">
        <f t="shared" si="22"/>
        <v>0</v>
      </c>
      <c r="I55" s="310"/>
      <c r="J55" s="310"/>
      <c r="K55" s="150" t="str">
        <f t="shared" si="12"/>
        <v>Ter-1</v>
      </c>
      <c r="L55" s="126">
        <f t="shared" si="13"/>
        <v>3</v>
      </c>
      <c r="M55" s="126">
        <f t="shared" si="14"/>
        <v>1</v>
      </c>
      <c r="N55" s="149">
        <f t="shared" si="21"/>
        <v>2</v>
      </c>
      <c r="O55" s="65"/>
      <c r="P55" s="63" t="str">
        <f t="shared" si="15"/>
        <v>Ter-1.3.1.2</v>
      </c>
    </row>
    <row r="56" spans="1:25" s="63" customFormat="1" outlineLevel="1">
      <c r="A56" s="230" t="str">
        <f t="shared" si="25"/>
        <v>Ter-1.3.1.3</v>
      </c>
      <c r="B56" s="62" t="str">
        <f>$B$17</f>
        <v>- Pour des opérations estimées entre 300 001 €HTet 500 000 €HT</v>
      </c>
      <c r="C56" s="94" t="s">
        <v>0</v>
      </c>
      <c r="D56" s="112"/>
      <c r="E56" s="276"/>
      <c r="F56" s="272"/>
      <c r="G56" s="273"/>
      <c r="H56" s="274">
        <f t="shared" si="22"/>
        <v>0</v>
      </c>
      <c r="I56" s="310"/>
      <c r="J56" s="310"/>
      <c r="K56" s="150" t="str">
        <f t="shared" si="12"/>
        <v>Ter-1</v>
      </c>
      <c r="L56" s="126">
        <f t="shared" si="13"/>
        <v>3</v>
      </c>
      <c r="M56" s="126">
        <f t="shared" si="14"/>
        <v>1</v>
      </c>
      <c r="N56" s="149">
        <f t="shared" si="21"/>
        <v>3</v>
      </c>
      <c r="O56" s="65"/>
      <c r="P56" s="63" t="str">
        <f t="shared" si="15"/>
        <v>Ter-1.3.1.3</v>
      </c>
    </row>
    <row r="57" spans="1:25" s="63" customFormat="1" outlineLevel="1">
      <c r="A57" s="230" t="str">
        <f t="shared" si="25"/>
        <v>Ter-1.3.1.4</v>
      </c>
      <c r="B57" s="62" t="str">
        <f>$B$18</f>
        <v>- Pour des opérations estimées entre 500 001 €HT et 700 000 €HT</v>
      </c>
      <c r="C57" s="94" t="s">
        <v>0</v>
      </c>
      <c r="D57" s="112"/>
      <c r="E57" s="276"/>
      <c r="F57" s="272"/>
      <c r="G57" s="273"/>
      <c r="H57" s="274">
        <f t="shared" si="22"/>
        <v>0</v>
      </c>
      <c r="I57" s="310"/>
      <c r="J57" s="310"/>
      <c r="K57" s="150" t="str">
        <f t="shared" si="12"/>
        <v>Ter-1</v>
      </c>
      <c r="L57" s="126">
        <f t="shared" si="13"/>
        <v>3</v>
      </c>
      <c r="M57" s="126">
        <f t="shared" si="14"/>
        <v>1</v>
      </c>
      <c r="N57" s="149">
        <f t="shared" si="21"/>
        <v>4</v>
      </c>
      <c r="O57" s="65"/>
      <c r="P57" s="63" t="str">
        <f t="shared" si="15"/>
        <v>Ter-1.3.1.4</v>
      </c>
    </row>
    <row r="58" spans="1:25" s="63" customFormat="1" outlineLevel="1">
      <c r="A58" s="230" t="str">
        <f t="shared" si="25"/>
        <v>Ter-1.3.1.5</v>
      </c>
      <c r="B58" s="62" t="str">
        <f>$B$19</f>
        <v>- Pour des opérations estimées entre 700 001 €HT et 900 000 €HT</v>
      </c>
      <c r="C58" s="94" t="s">
        <v>0</v>
      </c>
      <c r="D58" s="112"/>
      <c r="E58" s="276"/>
      <c r="F58" s="272"/>
      <c r="G58" s="273"/>
      <c r="H58" s="274">
        <f t="shared" ref="H58" si="27">F58+G58</f>
        <v>0</v>
      </c>
      <c r="I58" s="310"/>
      <c r="J58" s="310"/>
      <c r="K58" s="150" t="str">
        <f t="shared" si="12"/>
        <v>Ter-1</v>
      </c>
      <c r="L58" s="126">
        <f t="shared" si="13"/>
        <v>3</v>
      </c>
      <c r="M58" s="126">
        <f t="shared" si="14"/>
        <v>1</v>
      </c>
      <c r="N58" s="149">
        <f t="shared" si="21"/>
        <v>5</v>
      </c>
      <c r="O58" s="65"/>
      <c r="P58" s="63" t="str">
        <f t="shared" si="15"/>
        <v>Ter-1.3.1.5</v>
      </c>
    </row>
    <row r="59" spans="1:25" s="165" customFormat="1" outlineLevel="1">
      <c r="A59" s="161"/>
      <c r="B59" s="218"/>
      <c r="C59" s="163"/>
      <c r="D59" s="164"/>
      <c r="E59" s="276"/>
      <c r="F59" s="260"/>
      <c r="G59" s="261"/>
      <c r="H59" s="262">
        <f t="shared" si="22"/>
        <v>0</v>
      </c>
      <c r="I59" s="310"/>
      <c r="J59" s="310"/>
      <c r="K59" s="150" t="str">
        <f t="shared" si="12"/>
        <v>Ter-1</v>
      </c>
      <c r="L59" s="126">
        <f t="shared" si="13"/>
        <v>3</v>
      </c>
      <c r="M59" s="126">
        <f t="shared" si="14"/>
        <v>1</v>
      </c>
      <c r="N59" s="149"/>
      <c r="O59" s="65"/>
      <c r="P59" s="63"/>
    </row>
    <row r="60" spans="1:25" s="63" customFormat="1" ht="15.75">
      <c r="A60" s="215" t="str">
        <f t="shared" si="25"/>
        <v>Ter-1.3.2</v>
      </c>
      <c r="B60" s="229" t="str">
        <f>B44</f>
        <v xml:space="preserve">- Examen des documents d'exécution et formulation des avis correspondants </v>
      </c>
      <c r="C60" s="98"/>
      <c r="D60" s="114"/>
      <c r="E60" s="271"/>
      <c r="F60" s="260"/>
      <c r="G60" s="261"/>
      <c r="H60" s="262">
        <f t="shared" si="22"/>
        <v>0</v>
      </c>
      <c r="I60" s="310"/>
      <c r="J60" s="310"/>
      <c r="K60" s="150" t="str">
        <f t="shared" si="12"/>
        <v>Ter-1</v>
      </c>
      <c r="L60" s="126">
        <f t="shared" si="13"/>
        <v>3</v>
      </c>
      <c r="M60" s="126">
        <f>M59+1</f>
        <v>2</v>
      </c>
      <c r="N60" s="149"/>
      <c r="O60" s="65"/>
      <c r="P60" s="63" t="str">
        <f t="shared" si="15"/>
        <v>Ter-1.3.2</v>
      </c>
    </row>
    <row r="61" spans="1:25" s="65" customFormat="1" ht="15.75" outlineLevel="1">
      <c r="A61" s="230" t="str">
        <f t="shared" si="25"/>
        <v>Ter-1.3.2.1</v>
      </c>
      <c r="B61" s="62" t="str">
        <f>$B$15</f>
        <v>- Pour des opérations estimées jusqu'à 100 000 €HT</v>
      </c>
      <c r="C61" s="94" t="s">
        <v>8</v>
      </c>
      <c r="D61" s="111"/>
      <c r="E61" s="271"/>
      <c r="F61" s="267"/>
      <c r="G61" s="268"/>
      <c r="H61" s="269">
        <f t="shared" si="22"/>
        <v>0</v>
      </c>
      <c r="I61" s="310"/>
      <c r="J61" s="310"/>
      <c r="K61" s="150" t="str">
        <f t="shared" si="12"/>
        <v>Ter-1</v>
      </c>
      <c r="L61" s="126">
        <f t="shared" si="13"/>
        <v>3</v>
      </c>
      <c r="M61" s="126">
        <f t="shared" si="14"/>
        <v>2</v>
      </c>
      <c r="N61" s="149">
        <f t="shared" si="21"/>
        <v>1</v>
      </c>
      <c r="P61" s="63" t="str">
        <f t="shared" si="15"/>
        <v>Ter-1.3.2.1</v>
      </c>
    </row>
    <row r="62" spans="1:25" s="63" customFormat="1" ht="15.75" outlineLevel="1">
      <c r="A62" s="230" t="str">
        <f t="shared" si="25"/>
        <v>Ter-1.3.2.2</v>
      </c>
      <c r="B62" s="62" t="str">
        <f>$B$16</f>
        <v>- Pour des opérations estimées entre 100 001 €HT et 300 000 €HT</v>
      </c>
      <c r="C62" s="94" t="s">
        <v>8</v>
      </c>
      <c r="D62" s="112"/>
      <c r="E62" s="271"/>
      <c r="F62" s="272"/>
      <c r="G62" s="273"/>
      <c r="H62" s="274">
        <f t="shared" si="22"/>
        <v>0</v>
      </c>
      <c r="I62" s="310"/>
      <c r="J62" s="310"/>
      <c r="K62" s="150" t="str">
        <f t="shared" si="12"/>
        <v>Ter-1</v>
      </c>
      <c r="L62" s="126">
        <f t="shared" si="13"/>
        <v>3</v>
      </c>
      <c r="M62" s="126">
        <f t="shared" si="14"/>
        <v>2</v>
      </c>
      <c r="N62" s="149">
        <f t="shared" si="21"/>
        <v>2</v>
      </c>
      <c r="O62" s="65"/>
      <c r="P62" s="63" t="str">
        <f t="shared" si="15"/>
        <v>Ter-1.3.2.2</v>
      </c>
    </row>
    <row r="63" spans="1:25" s="63" customFormat="1" ht="15.75" outlineLevel="1">
      <c r="A63" s="230" t="str">
        <f t="shared" si="25"/>
        <v>Ter-1.3.2.3</v>
      </c>
      <c r="B63" s="62" t="str">
        <f>$B$17</f>
        <v>- Pour des opérations estimées entre 300 001 €HTet 500 000 €HT</v>
      </c>
      <c r="C63" s="94" t="s">
        <v>8</v>
      </c>
      <c r="D63" s="112"/>
      <c r="E63" s="271"/>
      <c r="F63" s="272"/>
      <c r="G63" s="273"/>
      <c r="H63" s="274">
        <f t="shared" si="22"/>
        <v>0</v>
      </c>
      <c r="I63" s="310"/>
      <c r="J63" s="310"/>
      <c r="K63" s="150" t="str">
        <f t="shared" si="12"/>
        <v>Ter-1</v>
      </c>
      <c r="L63" s="126">
        <f t="shared" si="13"/>
        <v>3</v>
      </c>
      <c r="M63" s="126">
        <f t="shared" si="14"/>
        <v>2</v>
      </c>
      <c r="N63" s="149">
        <f t="shared" si="21"/>
        <v>3</v>
      </c>
      <c r="O63" s="65"/>
      <c r="P63" s="63" t="str">
        <f t="shared" si="15"/>
        <v>Ter-1.3.2.3</v>
      </c>
    </row>
    <row r="64" spans="1:25" s="63" customFormat="1" ht="15.75" outlineLevel="1">
      <c r="A64" s="230" t="str">
        <f t="shared" si="25"/>
        <v>Ter-1.3.2.4</v>
      </c>
      <c r="B64" s="62" t="str">
        <f>$B$18</f>
        <v>- Pour des opérations estimées entre 500 001 €HT et 700 000 €HT</v>
      </c>
      <c r="C64" s="94" t="s">
        <v>8</v>
      </c>
      <c r="D64" s="112"/>
      <c r="E64" s="271"/>
      <c r="F64" s="272"/>
      <c r="G64" s="273"/>
      <c r="H64" s="274">
        <f t="shared" si="22"/>
        <v>0</v>
      </c>
      <c r="I64" s="310"/>
      <c r="J64" s="310"/>
      <c r="K64" s="150" t="str">
        <f t="shared" si="12"/>
        <v>Ter-1</v>
      </c>
      <c r="L64" s="126">
        <f t="shared" si="13"/>
        <v>3</v>
      </c>
      <c r="M64" s="126">
        <f t="shared" si="14"/>
        <v>2</v>
      </c>
      <c r="N64" s="149">
        <f t="shared" si="21"/>
        <v>4</v>
      </c>
      <c r="O64" s="65"/>
      <c r="P64" s="63" t="str">
        <f t="shared" si="15"/>
        <v>Ter-1.3.2.4</v>
      </c>
    </row>
    <row r="65" spans="1:25" s="63" customFormat="1" ht="15.75" outlineLevel="1">
      <c r="A65" s="230" t="str">
        <f t="shared" si="25"/>
        <v>Ter-1.3.2.5</v>
      </c>
      <c r="B65" s="62" t="str">
        <f>$B$19</f>
        <v>- Pour des opérations estimées entre 700 001 €HT et 900 000 €HT</v>
      </c>
      <c r="C65" s="94" t="s">
        <v>8</v>
      </c>
      <c r="D65" s="112"/>
      <c r="E65" s="271"/>
      <c r="F65" s="272"/>
      <c r="G65" s="273"/>
      <c r="H65" s="274">
        <f t="shared" ref="H65" si="28">F65+G65</f>
        <v>0</v>
      </c>
      <c r="I65" s="310"/>
      <c r="J65" s="310"/>
      <c r="K65" s="150" t="str">
        <f t="shared" si="12"/>
        <v>Ter-1</v>
      </c>
      <c r="L65" s="126">
        <f t="shared" si="13"/>
        <v>3</v>
      </c>
      <c r="M65" s="126">
        <f t="shared" si="14"/>
        <v>2</v>
      </c>
      <c r="N65" s="149">
        <f t="shared" si="21"/>
        <v>5</v>
      </c>
      <c r="O65" s="65"/>
      <c r="P65" s="63" t="str">
        <f t="shared" si="15"/>
        <v>Ter-1.3.2.5</v>
      </c>
    </row>
    <row r="66" spans="1:25" s="63" customFormat="1" ht="15.75" outlineLevel="1">
      <c r="A66" s="230"/>
      <c r="B66" s="160"/>
      <c r="C66" s="98"/>
      <c r="D66" s="114"/>
      <c r="E66" s="271"/>
      <c r="F66" s="339"/>
      <c r="G66" s="340"/>
      <c r="H66" s="341"/>
      <c r="I66" s="310"/>
      <c r="J66" s="310"/>
      <c r="K66" s="150" t="str">
        <f t="shared" ref="K66" si="29">K65</f>
        <v>Ter-1</v>
      </c>
      <c r="L66" s="126">
        <f t="shared" si="13"/>
        <v>3</v>
      </c>
      <c r="M66" s="126"/>
      <c r="N66" s="149"/>
      <c r="O66" s="65"/>
    </row>
    <row r="67" spans="1:25" s="63" customFormat="1" ht="15.75">
      <c r="A67" s="230"/>
      <c r="B67" s="160"/>
      <c r="C67" s="98"/>
      <c r="D67" s="114"/>
      <c r="E67" s="271"/>
      <c r="F67" s="339"/>
      <c r="G67" s="340"/>
      <c r="H67" s="341"/>
      <c r="I67" s="310"/>
      <c r="J67" s="310"/>
      <c r="K67" s="150" t="str">
        <f t="shared" ref="K67" si="30">K66</f>
        <v>Ter-1</v>
      </c>
      <c r="L67" s="126">
        <f t="shared" si="13"/>
        <v>3</v>
      </c>
      <c r="M67" s="126"/>
      <c r="N67" s="149"/>
      <c r="O67" s="65"/>
    </row>
    <row r="68" spans="1:25" s="61" customFormat="1" ht="15.75">
      <c r="A68" s="213" t="str">
        <f>P68</f>
        <v>Ter-1.4</v>
      </c>
      <c r="B68" s="83" t="s">
        <v>14</v>
      </c>
      <c r="C68" s="93"/>
      <c r="D68" s="110"/>
      <c r="E68" s="276"/>
      <c r="F68" s="260"/>
      <c r="G68" s="261"/>
      <c r="H68" s="262">
        <f t="shared" si="22"/>
        <v>0</v>
      </c>
      <c r="I68" s="310"/>
      <c r="J68" s="310"/>
      <c r="K68" s="150" t="str">
        <f t="shared" ref="K68" si="31">K67</f>
        <v>Ter-1</v>
      </c>
      <c r="L68" s="126">
        <f>L67+1</f>
        <v>4</v>
      </c>
      <c r="M68" s="126"/>
      <c r="N68" s="149"/>
      <c r="O68" s="65"/>
      <c r="P68" s="63" t="str">
        <f t="shared" si="15"/>
        <v>Ter-1.4</v>
      </c>
      <c r="Q68" s="70"/>
      <c r="R68" s="204"/>
      <c r="S68" s="165"/>
      <c r="T68" s="204"/>
      <c r="U68" s="204"/>
      <c r="V68" s="165"/>
      <c r="W68" s="165"/>
      <c r="X68" s="63"/>
      <c r="Y68" s="55"/>
    </row>
    <row r="69" spans="1:25" s="63" customFormat="1" ht="15.75">
      <c r="A69" s="215" t="str">
        <f t="shared" ref="A69:A76" si="32">P69</f>
        <v>Ter-1.4.1</v>
      </c>
      <c r="B69" s="229" t="s">
        <v>110</v>
      </c>
      <c r="C69" s="98"/>
      <c r="D69" s="114"/>
      <c r="E69" s="271"/>
      <c r="F69" s="260"/>
      <c r="G69" s="261"/>
      <c r="H69" s="262">
        <f t="shared" si="22"/>
        <v>0</v>
      </c>
      <c r="I69" s="310"/>
      <c r="J69" s="310"/>
      <c r="K69" s="150" t="str">
        <f t="shared" si="12"/>
        <v>Ter-1</v>
      </c>
      <c r="L69" s="126">
        <f t="shared" si="13"/>
        <v>4</v>
      </c>
      <c r="M69" s="126">
        <v>1</v>
      </c>
      <c r="N69" s="149"/>
      <c r="O69" s="65"/>
      <c r="P69" s="63" t="str">
        <f t="shared" si="15"/>
        <v>Ter-1.4.1</v>
      </c>
      <c r="S69" s="165"/>
    </row>
    <row r="70" spans="1:25" s="65" customFormat="1" ht="15.75" outlineLevel="1">
      <c r="A70" s="230" t="str">
        <f t="shared" si="32"/>
        <v>Ter-1.4.1.1</v>
      </c>
      <c r="B70" s="62" t="str">
        <f>$B$15</f>
        <v>- Pour des opérations estimées jusqu'à 100 000 €HT</v>
      </c>
      <c r="C70" s="94" t="s">
        <v>8</v>
      </c>
      <c r="D70" s="111"/>
      <c r="E70" s="271"/>
      <c r="F70" s="267"/>
      <c r="G70" s="268"/>
      <c r="H70" s="269">
        <f t="shared" si="22"/>
        <v>0</v>
      </c>
      <c r="I70" s="310"/>
      <c r="J70" s="310"/>
      <c r="K70" s="150" t="str">
        <f t="shared" si="12"/>
        <v>Ter-1</v>
      </c>
      <c r="L70" s="126">
        <f t="shared" si="13"/>
        <v>4</v>
      </c>
      <c r="M70" s="126">
        <f t="shared" si="14"/>
        <v>1</v>
      </c>
      <c r="N70" s="149">
        <f t="shared" si="21"/>
        <v>1</v>
      </c>
      <c r="P70" s="63" t="str">
        <f t="shared" si="15"/>
        <v>Ter-1.4.1.1</v>
      </c>
      <c r="S70" s="202"/>
    </row>
    <row r="71" spans="1:25" s="63" customFormat="1" ht="15.75" outlineLevel="1">
      <c r="A71" s="230" t="str">
        <f t="shared" si="32"/>
        <v>Ter-1.4.1.2</v>
      </c>
      <c r="B71" s="62" t="str">
        <f>$B$16</f>
        <v>- Pour des opérations estimées entre 100 001 €HT et 300 000 €HT</v>
      </c>
      <c r="C71" s="94" t="s">
        <v>8</v>
      </c>
      <c r="D71" s="112"/>
      <c r="E71" s="271"/>
      <c r="F71" s="272"/>
      <c r="G71" s="273"/>
      <c r="H71" s="274">
        <f t="shared" si="22"/>
        <v>0</v>
      </c>
      <c r="I71" s="310"/>
      <c r="J71" s="310"/>
      <c r="K71" s="150" t="str">
        <f t="shared" si="12"/>
        <v>Ter-1</v>
      </c>
      <c r="L71" s="126">
        <f t="shared" si="13"/>
        <v>4</v>
      </c>
      <c r="M71" s="126">
        <f t="shared" si="14"/>
        <v>1</v>
      </c>
      <c r="N71" s="149">
        <f t="shared" si="21"/>
        <v>2</v>
      </c>
      <c r="O71" s="65"/>
      <c r="P71" s="63" t="str">
        <f t="shared" si="15"/>
        <v>Ter-1.4.1.2</v>
      </c>
    </row>
    <row r="72" spans="1:25" s="63" customFormat="1" ht="15.75" outlineLevel="1">
      <c r="A72" s="230" t="str">
        <f t="shared" si="32"/>
        <v>Ter-1.4.1.3</v>
      </c>
      <c r="B72" s="62" t="str">
        <f>$B$17</f>
        <v>- Pour des opérations estimées entre 300 001 €HTet 500 000 €HT</v>
      </c>
      <c r="C72" s="94" t="s">
        <v>8</v>
      </c>
      <c r="D72" s="112"/>
      <c r="E72" s="271"/>
      <c r="F72" s="272"/>
      <c r="G72" s="273"/>
      <c r="H72" s="274">
        <f t="shared" si="22"/>
        <v>0</v>
      </c>
      <c r="I72" s="310"/>
      <c r="J72" s="310"/>
      <c r="K72" s="150" t="str">
        <f t="shared" si="12"/>
        <v>Ter-1</v>
      </c>
      <c r="L72" s="126">
        <f t="shared" si="13"/>
        <v>4</v>
      </c>
      <c r="M72" s="126">
        <f t="shared" si="14"/>
        <v>1</v>
      </c>
      <c r="N72" s="149">
        <f t="shared" si="21"/>
        <v>3</v>
      </c>
      <c r="O72" s="65"/>
      <c r="P72" s="63" t="str">
        <f t="shared" si="15"/>
        <v>Ter-1.4.1.3</v>
      </c>
    </row>
    <row r="73" spans="1:25" s="63" customFormat="1" ht="15.75" outlineLevel="1">
      <c r="A73" s="230" t="str">
        <f t="shared" si="32"/>
        <v>Ter-1.4.1.4</v>
      </c>
      <c r="B73" s="62" t="str">
        <f>$B$18</f>
        <v>- Pour des opérations estimées entre 500 001 €HT et 700 000 €HT</v>
      </c>
      <c r="C73" s="94" t="s">
        <v>8</v>
      </c>
      <c r="D73" s="112"/>
      <c r="E73" s="271"/>
      <c r="F73" s="272"/>
      <c r="G73" s="273"/>
      <c r="H73" s="274">
        <f t="shared" si="22"/>
        <v>0</v>
      </c>
      <c r="I73" s="310"/>
      <c r="J73" s="310"/>
      <c r="K73" s="150" t="str">
        <f t="shared" si="12"/>
        <v>Ter-1</v>
      </c>
      <c r="L73" s="126">
        <f t="shared" si="13"/>
        <v>4</v>
      </c>
      <c r="M73" s="126">
        <f t="shared" si="14"/>
        <v>1</v>
      </c>
      <c r="N73" s="149">
        <f t="shared" si="21"/>
        <v>4</v>
      </c>
      <c r="O73" s="65"/>
      <c r="P73" s="63" t="str">
        <f t="shared" si="15"/>
        <v>Ter-1.4.1.4</v>
      </c>
    </row>
    <row r="74" spans="1:25" s="63" customFormat="1" outlineLevel="1">
      <c r="A74" s="230" t="str">
        <f t="shared" si="32"/>
        <v>Ter-1.4.1.5</v>
      </c>
      <c r="B74" s="62" t="str">
        <f>$B$19</f>
        <v>- Pour des opérations estimées entre 700 001 €HT et 900 000 €HT</v>
      </c>
      <c r="C74" s="94" t="s">
        <v>8</v>
      </c>
      <c r="D74" s="112"/>
      <c r="E74" s="276"/>
      <c r="F74" s="272"/>
      <c r="G74" s="273"/>
      <c r="H74" s="274">
        <f t="shared" si="22"/>
        <v>0</v>
      </c>
      <c r="I74" s="310"/>
      <c r="J74" s="310"/>
      <c r="K74" s="150" t="str">
        <f t="shared" si="12"/>
        <v>Ter-1</v>
      </c>
      <c r="L74" s="126">
        <f t="shared" si="13"/>
        <v>4</v>
      </c>
      <c r="M74" s="126">
        <f t="shared" si="14"/>
        <v>1</v>
      </c>
      <c r="N74" s="149">
        <f t="shared" si="21"/>
        <v>5</v>
      </c>
      <c r="O74" s="65"/>
      <c r="P74" s="63" t="str">
        <f t="shared" si="15"/>
        <v>Ter-1.4.1.5</v>
      </c>
    </row>
    <row r="75" spans="1:25" s="63" customFormat="1" outlineLevel="1">
      <c r="A75" s="215"/>
      <c r="B75" s="229"/>
      <c r="C75" s="98"/>
      <c r="D75" s="114"/>
      <c r="E75" s="276"/>
      <c r="F75" s="260"/>
      <c r="G75" s="261"/>
      <c r="H75" s="262">
        <f t="shared" si="22"/>
        <v>0</v>
      </c>
      <c r="I75" s="310"/>
      <c r="J75" s="310"/>
      <c r="K75" s="150" t="str">
        <f t="shared" si="12"/>
        <v>Ter-1</v>
      </c>
      <c r="L75" s="126">
        <f t="shared" si="13"/>
        <v>4</v>
      </c>
      <c r="M75" s="126">
        <f t="shared" si="14"/>
        <v>1</v>
      </c>
      <c r="N75" s="149"/>
      <c r="O75" s="65"/>
    </row>
    <row r="76" spans="1:25" s="63" customFormat="1" ht="15.75">
      <c r="A76" s="215" t="str">
        <f t="shared" si="32"/>
        <v>Ter-1.4.2</v>
      </c>
      <c r="B76" s="229" t="s">
        <v>108</v>
      </c>
      <c r="C76" s="98"/>
      <c r="D76" s="114"/>
      <c r="E76" s="271"/>
      <c r="F76" s="260"/>
      <c r="G76" s="261"/>
      <c r="H76" s="262">
        <f t="shared" si="22"/>
        <v>0</v>
      </c>
      <c r="I76" s="310"/>
      <c r="J76" s="310"/>
      <c r="K76" s="150" t="str">
        <f t="shared" si="12"/>
        <v>Ter-1</v>
      </c>
      <c r="L76" s="126">
        <f t="shared" si="13"/>
        <v>4</v>
      </c>
      <c r="M76" s="126">
        <f>M75+1</f>
        <v>2</v>
      </c>
      <c r="N76" s="149"/>
      <c r="O76" s="65"/>
      <c r="P76" s="63" t="str">
        <f t="shared" si="15"/>
        <v>Ter-1.4.2</v>
      </c>
    </row>
    <row r="77" spans="1:25" s="65" customFormat="1" ht="15.75" outlineLevel="1">
      <c r="A77" s="230" t="str">
        <f t="shared" ref="A77:A81" si="33">P77</f>
        <v>Ter-1.4.2.1</v>
      </c>
      <c r="B77" s="62" t="str">
        <f>$B$15</f>
        <v>- Pour des opérations estimées jusqu'à 100 000 €HT</v>
      </c>
      <c r="C77" s="94" t="s">
        <v>8</v>
      </c>
      <c r="D77" s="111"/>
      <c r="E77" s="271"/>
      <c r="F77" s="267"/>
      <c r="G77" s="268"/>
      <c r="H77" s="269">
        <f t="shared" si="22"/>
        <v>0</v>
      </c>
      <c r="I77" s="310"/>
      <c r="J77" s="310"/>
      <c r="K77" s="150" t="str">
        <f t="shared" si="12"/>
        <v>Ter-1</v>
      </c>
      <c r="L77" s="126">
        <f t="shared" si="13"/>
        <v>4</v>
      </c>
      <c r="M77" s="126">
        <f t="shared" si="14"/>
        <v>2</v>
      </c>
      <c r="N77" s="149">
        <f t="shared" si="21"/>
        <v>1</v>
      </c>
      <c r="P77" s="63" t="str">
        <f t="shared" si="15"/>
        <v>Ter-1.4.2.1</v>
      </c>
    </row>
    <row r="78" spans="1:25" s="63" customFormat="1" ht="15.75" outlineLevel="1">
      <c r="A78" s="230" t="str">
        <f t="shared" si="33"/>
        <v>Ter-1.4.2.2</v>
      </c>
      <c r="B78" s="62" t="str">
        <f>$B$16</f>
        <v>- Pour des opérations estimées entre 100 001 €HT et 300 000 €HT</v>
      </c>
      <c r="C78" s="94" t="s">
        <v>8</v>
      </c>
      <c r="D78" s="112"/>
      <c r="E78" s="271"/>
      <c r="F78" s="272"/>
      <c r="G78" s="273"/>
      <c r="H78" s="274">
        <f t="shared" si="22"/>
        <v>0</v>
      </c>
      <c r="I78" s="310"/>
      <c r="J78" s="310"/>
      <c r="K78" s="150" t="str">
        <f t="shared" si="12"/>
        <v>Ter-1</v>
      </c>
      <c r="L78" s="126">
        <f t="shared" si="13"/>
        <v>4</v>
      </c>
      <c r="M78" s="126">
        <f t="shared" si="14"/>
        <v>2</v>
      </c>
      <c r="N78" s="149">
        <f t="shared" si="21"/>
        <v>2</v>
      </c>
      <c r="O78" s="65"/>
      <c r="P78" s="63" t="str">
        <f t="shared" si="15"/>
        <v>Ter-1.4.2.2</v>
      </c>
    </row>
    <row r="79" spans="1:25" s="63" customFormat="1" ht="15.75" outlineLevel="1">
      <c r="A79" s="230" t="str">
        <f t="shared" si="33"/>
        <v>Ter-1.4.2.3</v>
      </c>
      <c r="B79" s="62" t="str">
        <f>$B$17</f>
        <v>- Pour des opérations estimées entre 300 001 €HTet 500 000 €HT</v>
      </c>
      <c r="C79" s="94" t="s">
        <v>8</v>
      </c>
      <c r="D79" s="112"/>
      <c r="E79" s="271"/>
      <c r="F79" s="272"/>
      <c r="G79" s="273"/>
      <c r="H79" s="274">
        <f t="shared" si="22"/>
        <v>0</v>
      </c>
      <c r="I79" s="310"/>
      <c r="J79" s="310"/>
      <c r="K79" s="150" t="str">
        <f t="shared" si="12"/>
        <v>Ter-1</v>
      </c>
      <c r="L79" s="126">
        <f t="shared" si="13"/>
        <v>4</v>
      </c>
      <c r="M79" s="126">
        <f t="shared" si="14"/>
        <v>2</v>
      </c>
      <c r="N79" s="149">
        <f t="shared" si="21"/>
        <v>3</v>
      </c>
      <c r="O79" s="65"/>
      <c r="P79" s="63" t="str">
        <f t="shared" si="15"/>
        <v>Ter-1.4.2.3</v>
      </c>
    </row>
    <row r="80" spans="1:25" s="63" customFormat="1" ht="15.75" outlineLevel="1">
      <c r="A80" s="230" t="str">
        <f t="shared" si="33"/>
        <v>Ter-1.4.2.4</v>
      </c>
      <c r="B80" s="62" t="str">
        <f>$B$18</f>
        <v>- Pour des opérations estimées entre 500 001 €HT et 700 000 €HT</v>
      </c>
      <c r="C80" s="94" t="s">
        <v>8</v>
      </c>
      <c r="D80" s="112"/>
      <c r="E80" s="271"/>
      <c r="F80" s="272"/>
      <c r="G80" s="273"/>
      <c r="H80" s="274">
        <f t="shared" si="22"/>
        <v>0</v>
      </c>
      <c r="I80" s="310"/>
      <c r="J80" s="310"/>
      <c r="K80" s="150" t="str">
        <f t="shared" si="12"/>
        <v>Ter-1</v>
      </c>
      <c r="L80" s="126">
        <f t="shared" si="13"/>
        <v>4</v>
      </c>
      <c r="M80" s="126">
        <f t="shared" si="14"/>
        <v>2</v>
      </c>
      <c r="N80" s="149">
        <f t="shared" si="21"/>
        <v>4</v>
      </c>
      <c r="O80" s="65"/>
      <c r="P80" s="63" t="str">
        <f t="shared" si="15"/>
        <v>Ter-1.4.2.4</v>
      </c>
    </row>
    <row r="81" spans="1:25" s="63" customFormat="1" outlineLevel="1">
      <c r="A81" s="230" t="str">
        <f t="shared" si="33"/>
        <v>Ter-1.4.2.5</v>
      </c>
      <c r="B81" s="62" t="str">
        <f>$B$19</f>
        <v>- Pour des opérations estimées entre 700 001 €HT et 900 000 €HT</v>
      </c>
      <c r="C81" s="94" t="s">
        <v>8</v>
      </c>
      <c r="D81" s="112"/>
      <c r="E81" s="276"/>
      <c r="F81" s="272"/>
      <c r="G81" s="273"/>
      <c r="H81" s="274">
        <f t="shared" si="22"/>
        <v>0</v>
      </c>
      <c r="I81" s="310"/>
      <c r="J81" s="310"/>
      <c r="K81" s="150" t="str">
        <f t="shared" si="12"/>
        <v>Ter-1</v>
      </c>
      <c r="L81" s="126">
        <f t="shared" si="13"/>
        <v>4</v>
      </c>
      <c r="M81" s="126">
        <f t="shared" si="14"/>
        <v>2</v>
      </c>
      <c r="N81" s="149">
        <f t="shared" si="21"/>
        <v>5</v>
      </c>
      <c r="O81" s="65"/>
      <c r="P81" s="63" t="str">
        <f t="shared" si="15"/>
        <v>Ter-1.4.2.5</v>
      </c>
    </row>
    <row r="82" spans="1:25" s="165" customFormat="1" ht="11.25" outlineLevel="1">
      <c r="A82" s="330"/>
      <c r="B82" s="331"/>
      <c r="C82" s="163"/>
      <c r="D82" s="164"/>
      <c r="E82" s="332"/>
      <c r="F82" s="260"/>
      <c r="G82" s="261"/>
      <c r="H82" s="314">
        <f t="shared" ref="H82:H94" si="34">F82+G82</f>
        <v>0</v>
      </c>
      <c r="I82" s="310"/>
      <c r="J82" s="310"/>
      <c r="K82" s="150" t="str">
        <f>K81</f>
        <v>Ter-1</v>
      </c>
      <c r="L82" s="126"/>
      <c r="M82" s="126"/>
      <c r="N82" s="149"/>
      <c r="O82" s="76"/>
    </row>
    <row r="83" spans="1:25" s="76" customFormat="1" ht="12" thickBot="1">
      <c r="A83" s="347"/>
      <c r="B83" s="75"/>
      <c r="C83" s="236"/>
      <c r="D83" s="237"/>
      <c r="E83" s="332"/>
      <c r="F83" s="264"/>
      <c r="G83" s="265"/>
      <c r="H83" s="345">
        <f t="shared" si="34"/>
        <v>0</v>
      </c>
      <c r="I83" s="310"/>
      <c r="J83" s="310"/>
      <c r="K83" s="150" t="str">
        <f t="shared" si="12"/>
        <v>Ter-1</v>
      </c>
      <c r="L83" s="126"/>
      <c r="M83" s="126"/>
      <c r="N83" s="149"/>
      <c r="P83" s="165"/>
      <c r="R83" s="202"/>
      <c r="S83" s="202"/>
      <c r="T83" s="202"/>
      <c r="U83" s="202"/>
      <c r="V83" s="193"/>
      <c r="W83" s="193"/>
      <c r="X83" s="193"/>
      <c r="Y83" s="165"/>
    </row>
    <row r="84" spans="1:25" s="76" customFormat="1" ht="11.25">
      <c r="A84" s="153"/>
      <c r="B84" s="346"/>
      <c r="C84" s="163"/>
      <c r="D84" s="164"/>
      <c r="E84" s="332"/>
      <c r="F84" s="260"/>
      <c r="G84" s="261"/>
      <c r="H84" s="314"/>
      <c r="I84" s="310"/>
      <c r="J84" s="310"/>
      <c r="K84" s="150"/>
      <c r="L84" s="126"/>
      <c r="M84" s="126"/>
      <c r="N84" s="149"/>
      <c r="P84" s="165"/>
      <c r="R84" s="202"/>
      <c r="S84" s="202"/>
      <c r="T84" s="202"/>
      <c r="U84" s="202"/>
      <c r="V84" s="193"/>
      <c r="W84" s="193"/>
      <c r="X84" s="193"/>
      <c r="Y84" s="165"/>
    </row>
    <row r="85" spans="1:25" s="61" customFormat="1" ht="15.75">
      <c r="A85" s="213" t="str">
        <f>P85</f>
        <v>Ter-1.5</v>
      </c>
      <c r="B85" s="83" t="s">
        <v>109</v>
      </c>
      <c r="C85" s="93"/>
      <c r="D85" s="110"/>
      <c r="E85" s="276"/>
      <c r="F85" s="260"/>
      <c r="G85" s="261"/>
      <c r="H85" s="262">
        <f t="shared" si="34"/>
        <v>0</v>
      </c>
      <c r="I85" s="310"/>
      <c r="J85" s="310"/>
      <c r="K85" s="150" t="str">
        <f>K83</f>
        <v>Ter-1</v>
      </c>
      <c r="L85" s="126">
        <f>L81+1</f>
        <v>5</v>
      </c>
      <c r="M85" s="126"/>
      <c r="N85" s="149"/>
      <c r="O85" s="65"/>
      <c r="P85" s="63" t="str">
        <f t="shared" ref="P85:P91" si="35">IF(N85&lt;&gt;0,K85&amp;"."&amp;L85&amp;"."&amp;M85&amp;"."&amp;N85,IF(M85&lt;&gt;0,K85&amp;"."&amp;L85&amp;"."&amp;M85,IF(L85&lt;&gt;0,K85&amp;"."&amp;L85,IF(K85&lt;&gt;0,K85,""))))</f>
        <v>Ter-1.5</v>
      </c>
      <c r="Q85" s="70"/>
      <c r="R85" s="204"/>
      <c r="S85" s="202"/>
      <c r="T85" s="204"/>
      <c r="U85" s="204"/>
      <c r="V85" s="165"/>
      <c r="W85" s="165"/>
      <c r="X85" s="63"/>
      <c r="Y85" s="55"/>
    </row>
    <row r="86" spans="1:25" s="63" customFormat="1" ht="15.75">
      <c r="A86" s="215" t="str">
        <f t="shared" ref="A86:A91" si="36">P86</f>
        <v>Ter-1.5.1</v>
      </c>
      <c r="B86" s="229" t="s">
        <v>111</v>
      </c>
      <c r="C86" s="98"/>
      <c r="D86" s="114"/>
      <c r="E86" s="271"/>
      <c r="F86" s="260"/>
      <c r="G86" s="261"/>
      <c r="H86" s="262">
        <f t="shared" si="34"/>
        <v>0</v>
      </c>
      <c r="I86" s="310"/>
      <c r="J86" s="310"/>
      <c r="K86" s="150" t="str">
        <f t="shared" si="12"/>
        <v>Ter-1</v>
      </c>
      <c r="L86" s="126">
        <f t="shared" si="13"/>
        <v>5</v>
      </c>
      <c r="M86" s="126">
        <v>1</v>
      </c>
      <c r="N86" s="149"/>
      <c r="O86" s="65"/>
      <c r="P86" s="63" t="str">
        <f t="shared" si="35"/>
        <v>Ter-1.5.1</v>
      </c>
      <c r="S86" s="202"/>
    </row>
    <row r="87" spans="1:25" s="65" customFormat="1" ht="15.75" outlineLevel="1">
      <c r="A87" s="230" t="str">
        <f t="shared" si="36"/>
        <v>Ter-1.5.1.1</v>
      </c>
      <c r="B87" s="62" t="str">
        <f>$B$15</f>
        <v>- Pour des opérations estimées jusqu'à 100 000 €HT</v>
      </c>
      <c r="C87" s="94" t="s">
        <v>8</v>
      </c>
      <c r="D87" s="111"/>
      <c r="E87" s="271"/>
      <c r="F87" s="267"/>
      <c r="G87" s="268"/>
      <c r="H87" s="269">
        <f t="shared" si="34"/>
        <v>0</v>
      </c>
      <c r="I87" s="310"/>
      <c r="J87" s="310"/>
      <c r="K87" s="150" t="str">
        <f t="shared" si="12"/>
        <v>Ter-1</v>
      </c>
      <c r="L87" s="126">
        <f t="shared" si="12"/>
        <v>5</v>
      </c>
      <c r="M87" s="126">
        <f t="shared" si="12"/>
        <v>1</v>
      </c>
      <c r="N87" s="149">
        <f t="shared" si="21"/>
        <v>1</v>
      </c>
      <c r="P87" s="63" t="str">
        <f t="shared" si="35"/>
        <v>Ter-1.5.1.1</v>
      </c>
      <c r="S87" s="202"/>
    </row>
    <row r="88" spans="1:25" s="63" customFormat="1" ht="15.75" outlineLevel="1">
      <c r="A88" s="230" t="str">
        <f t="shared" si="36"/>
        <v>Ter-1.5.1.2</v>
      </c>
      <c r="B88" s="62" t="str">
        <f>$B$16</f>
        <v>- Pour des opérations estimées entre 100 001 €HT et 300 000 €HT</v>
      </c>
      <c r="C88" s="94" t="s">
        <v>8</v>
      </c>
      <c r="D88" s="112"/>
      <c r="E88" s="271"/>
      <c r="F88" s="272"/>
      <c r="G88" s="273"/>
      <c r="H88" s="274">
        <f t="shared" si="34"/>
        <v>0</v>
      </c>
      <c r="I88" s="310"/>
      <c r="J88" s="310"/>
      <c r="K88" s="150" t="str">
        <f t="shared" si="12"/>
        <v>Ter-1</v>
      </c>
      <c r="L88" s="126">
        <f t="shared" si="12"/>
        <v>5</v>
      </c>
      <c r="M88" s="126">
        <f t="shared" si="12"/>
        <v>1</v>
      </c>
      <c r="N88" s="149">
        <f t="shared" si="21"/>
        <v>2</v>
      </c>
      <c r="O88" s="65"/>
      <c r="P88" s="63" t="str">
        <f t="shared" si="35"/>
        <v>Ter-1.5.1.2</v>
      </c>
    </row>
    <row r="89" spans="1:25" s="63" customFormat="1" ht="15.75" outlineLevel="1">
      <c r="A89" s="230" t="str">
        <f t="shared" si="36"/>
        <v>Ter-1.5.1.3</v>
      </c>
      <c r="B89" s="62" t="str">
        <f>$B$17</f>
        <v>- Pour des opérations estimées entre 300 001 €HTet 500 000 €HT</v>
      </c>
      <c r="C89" s="94" t="s">
        <v>8</v>
      </c>
      <c r="D89" s="112"/>
      <c r="E89" s="271"/>
      <c r="F89" s="272"/>
      <c r="G89" s="273"/>
      <c r="H89" s="274">
        <f t="shared" si="34"/>
        <v>0</v>
      </c>
      <c r="I89" s="310"/>
      <c r="J89" s="310"/>
      <c r="K89" s="150" t="str">
        <f t="shared" si="12"/>
        <v>Ter-1</v>
      </c>
      <c r="L89" s="126">
        <f t="shared" si="12"/>
        <v>5</v>
      </c>
      <c r="M89" s="126">
        <f t="shared" si="12"/>
        <v>1</v>
      </c>
      <c r="N89" s="149">
        <f t="shared" si="21"/>
        <v>3</v>
      </c>
      <c r="O89" s="65"/>
      <c r="P89" s="63" t="str">
        <f t="shared" si="35"/>
        <v>Ter-1.5.1.3</v>
      </c>
    </row>
    <row r="90" spans="1:25" s="63" customFormat="1" ht="15.75" outlineLevel="1">
      <c r="A90" s="230" t="str">
        <f t="shared" si="36"/>
        <v>Ter-1.5.1.4</v>
      </c>
      <c r="B90" s="62" t="str">
        <f>$B$18</f>
        <v>- Pour des opérations estimées entre 500 001 €HT et 700 000 €HT</v>
      </c>
      <c r="C90" s="94" t="s">
        <v>8</v>
      </c>
      <c r="D90" s="112"/>
      <c r="E90" s="271"/>
      <c r="F90" s="272"/>
      <c r="G90" s="273"/>
      <c r="H90" s="274">
        <f t="shared" si="34"/>
        <v>0</v>
      </c>
      <c r="I90" s="310"/>
      <c r="J90" s="310"/>
      <c r="K90" s="150" t="str">
        <f t="shared" si="12"/>
        <v>Ter-1</v>
      </c>
      <c r="L90" s="126">
        <f t="shared" si="12"/>
        <v>5</v>
      </c>
      <c r="M90" s="126">
        <f t="shared" si="12"/>
        <v>1</v>
      </c>
      <c r="N90" s="149">
        <f t="shared" si="21"/>
        <v>4</v>
      </c>
      <c r="O90" s="65"/>
      <c r="P90" s="63" t="str">
        <f t="shared" si="35"/>
        <v>Ter-1.5.1.4</v>
      </c>
    </row>
    <row r="91" spans="1:25" s="63" customFormat="1" outlineLevel="1">
      <c r="A91" s="230" t="str">
        <f t="shared" si="36"/>
        <v>Ter-1.5.1.5</v>
      </c>
      <c r="B91" s="62" t="str">
        <f>$B$19</f>
        <v>- Pour des opérations estimées entre 700 001 €HT et 900 000 €HT</v>
      </c>
      <c r="C91" s="94" t="s">
        <v>8</v>
      </c>
      <c r="D91" s="112"/>
      <c r="E91" s="276"/>
      <c r="F91" s="272"/>
      <c r="G91" s="273"/>
      <c r="H91" s="274">
        <f t="shared" si="34"/>
        <v>0</v>
      </c>
      <c r="I91" s="310"/>
      <c r="J91" s="310"/>
      <c r="K91" s="150" t="str">
        <f t="shared" si="12"/>
        <v>Ter-1</v>
      </c>
      <c r="L91" s="126">
        <f t="shared" si="12"/>
        <v>5</v>
      </c>
      <c r="M91" s="126">
        <f t="shared" si="12"/>
        <v>1</v>
      </c>
      <c r="N91" s="149">
        <f t="shared" si="21"/>
        <v>5</v>
      </c>
      <c r="O91" s="65"/>
      <c r="P91" s="63" t="str">
        <f t="shared" si="35"/>
        <v>Ter-1.5.1.5</v>
      </c>
    </row>
    <row r="92" spans="1:25" s="165" customFormat="1" ht="11.25" outlineLevel="1">
      <c r="A92" s="342"/>
      <c r="B92" s="218"/>
      <c r="C92" s="163"/>
      <c r="D92" s="164"/>
      <c r="E92" s="332"/>
      <c r="F92" s="339"/>
      <c r="G92" s="340"/>
      <c r="H92" s="341"/>
      <c r="I92" s="310"/>
      <c r="J92" s="310"/>
      <c r="K92" s="150"/>
      <c r="L92" s="126"/>
      <c r="M92" s="126"/>
      <c r="N92" s="149"/>
      <c r="O92" s="76"/>
    </row>
    <row r="93" spans="1:25" s="165" customFormat="1" ht="11.25">
      <c r="A93" s="342"/>
      <c r="B93" s="218"/>
      <c r="C93" s="163"/>
      <c r="D93" s="164"/>
      <c r="E93" s="332"/>
      <c r="F93" s="339"/>
      <c r="G93" s="340"/>
      <c r="H93" s="341"/>
      <c r="I93" s="310"/>
      <c r="J93" s="310"/>
      <c r="K93" s="150"/>
      <c r="L93" s="126"/>
      <c r="M93" s="126"/>
      <c r="N93" s="149"/>
      <c r="O93" s="76"/>
    </row>
    <row r="94" spans="1:25" s="165" customFormat="1" ht="12" thickBot="1">
      <c r="A94" s="343"/>
      <c r="B94" s="344"/>
      <c r="C94" s="236"/>
      <c r="D94" s="237"/>
      <c r="E94" s="263"/>
      <c r="F94" s="264"/>
      <c r="G94" s="265"/>
      <c r="H94" s="345">
        <f t="shared" si="34"/>
        <v>0</v>
      </c>
      <c r="I94" s="310"/>
      <c r="J94" s="310"/>
      <c r="K94" s="150" t="str">
        <f>K82</f>
        <v>Ter-1</v>
      </c>
      <c r="L94" s="126"/>
      <c r="M94" s="126"/>
      <c r="N94" s="149"/>
      <c r="O94" s="76"/>
    </row>
    <row r="95" spans="1:25" s="194" customFormat="1" ht="16.5" thickBot="1">
      <c r="A95" s="221"/>
      <c r="B95" s="222"/>
      <c r="C95" s="223"/>
      <c r="D95" s="224"/>
      <c r="E95" s="271"/>
      <c r="F95" s="260"/>
      <c r="G95" s="261"/>
      <c r="H95" s="262">
        <f t="shared" si="22"/>
        <v>0</v>
      </c>
      <c r="I95" s="310"/>
      <c r="J95" s="310"/>
      <c r="K95" s="150" t="str">
        <f t="shared" si="12"/>
        <v>Ter-1</v>
      </c>
      <c r="L95" s="126"/>
      <c r="M95" s="126"/>
      <c r="N95" s="149"/>
      <c r="O95" s="65"/>
      <c r="P95" s="63"/>
      <c r="R95" s="225"/>
      <c r="S95" s="225"/>
      <c r="T95" s="225"/>
      <c r="U95" s="225"/>
      <c r="Y95" s="196"/>
    </row>
    <row r="96" spans="1:25" s="29" customFormat="1" ht="38.25" thickBot="1">
      <c r="A96" s="212" t="str">
        <f>P96</f>
        <v>Ter-2</v>
      </c>
      <c r="B96" s="211" t="s">
        <v>79</v>
      </c>
      <c r="C96" s="90"/>
      <c r="D96" s="106"/>
      <c r="E96" s="271"/>
      <c r="F96" s="286"/>
      <c r="G96" s="287"/>
      <c r="H96" s="288">
        <f t="shared" ref="H96:H111" si="37">F96+G96</f>
        <v>0</v>
      </c>
      <c r="I96" s="310"/>
      <c r="J96" s="310"/>
      <c r="K96" s="178" t="s">
        <v>78</v>
      </c>
      <c r="L96" s="179"/>
      <c r="M96" s="179"/>
      <c r="N96" s="179"/>
      <c r="O96" s="124"/>
      <c r="P96" s="184" t="str">
        <f>IF(N96&lt;&gt;0,K96&amp;"."&amp;L96&amp;"."&amp;M96&amp;"."&amp;N96,IF(M96&lt;&gt;0,K96&amp;"."&amp;L96&amp;"."&amp;M96,IF(L96&lt;&gt;0,K96&amp;"."&amp;L96,IF(K96&lt;&gt;0,K96,""))))</f>
        <v>Ter-2</v>
      </c>
      <c r="Q96" s="73"/>
      <c r="R96" s="203"/>
      <c r="S96" s="203"/>
      <c r="T96" s="203"/>
      <c r="U96" s="203"/>
      <c r="V96" s="73"/>
      <c r="W96" s="73"/>
      <c r="X96" s="73"/>
      <c r="Y96" s="26"/>
    </row>
    <row r="97" spans="1:25" s="73" customFormat="1" ht="15.75">
      <c r="A97" s="134"/>
      <c r="B97" s="51"/>
      <c r="C97" s="91"/>
      <c r="D97" s="104"/>
      <c r="E97" s="271"/>
      <c r="F97" s="260"/>
      <c r="G97" s="261"/>
      <c r="H97" s="262">
        <f t="shared" si="37"/>
        <v>0</v>
      </c>
      <c r="I97" s="310"/>
      <c r="J97" s="310"/>
      <c r="K97" s="150" t="str">
        <f t="shared" ref="K97:K160" si="38">K96</f>
        <v>Ter-2</v>
      </c>
      <c r="L97" s="126">
        <v>1</v>
      </c>
      <c r="M97" s="126"/>
      <c r="N97" s="149"/>
      <c r="O97" s="65"/>
      <c r="P97" s="63"/>
      <c r="R97" s="203"/>
      <c r="S97" s="203"/>
      <c r="T97" s="203"/>
      <c r="U97" s="203"/>
      <c r="V97" s="55"/>
      <c r="W97" s="55"/>
      <c r="X97" s="55"/>
    </row>
    <row r="98" spans="1:25" s="61" customFormat="1" ht="15.75">
      <c r="A98" s="213" t="str">
        <f>P98</f>
        <v>Ter-2.1</v>
      </c>
      <c r="B98" s="83" t="str">
        <f>$B$13</f>
        <v>Phase "Conception"</v>
      </c>
      <c r="C98" s="93"/>
      <c r="D98" s="110"/>
      <c r="E98" s="271"/>
      <c r="F98" s="260"/>
      <c r="G98" s="261"/>
      <c r="H98" s="262">
        <f t="shared" si="37"/>
        <v>0</v>
      </c>
      <c r="I98" s="310"/>
      <c r="J98" s="310"/>
      <c r="K98" s="150" t="str">
        <f t="shared" si="38"/>
        <v>Ter-2</v>
      </c>
      <c r="L98" s="126">
        <f t="shared" ref="L98:L161" si="39">L97</f>
        <v>1</v>
      </c>
      <c r="M98" s="126"/>
      <c r="N98" s="149"/>
      <c r="O98" s="65"/>
      <c r="P98" s="63" t="str">
        <f t="shared" ref="P98:P159" si="40">IF(N98&lt;&gt;0,K98&amp;"."&amp;L98&amp;"."&amp;M98&amp;"."&amp;N98,IF(M98&lt;&gt;0,K98&amp;"."&amp;L98&amp;"."&amp;M98,IF(L98&lt;&gt;0,K98&amp;"."&amp;L98,IF(K98&lt;&gt;0,K98,""))))</f>
        <v>Ter-2.1</v>
      </c>
      <c r="Q98" s="70"/>
      <c r="R98" s="204"/>
      <c r="S98" s="204"/>
      <c r="T98" s="204"/>
      <c r="U98" s="204"/>
      <c r="V98" s="165"/>
      <c r="W98" s="165"/>
      <c r="X98" s="63"/>
      <c r="Y98" s="55"/>
    </row>
    <row r="99" spans="1:25" s="65" customFormat="1" ht="15.75">
      <c r="A99" s="215" t="str">
        <f>P99</f>
        <v>Ter-2.1.1</v>
      </c>
      <c r="B99" s="229" t="str">
        <f>$B$14</f>
        <v>- Visite du site</v>
      </c>
      <c r="C99" s="98"/>
      <c r="D99" s="114"/>
      <c r="E99" s="276"/>
      <c r="F99" s="260"/>
      <c r="G99" s="261"/>
      <c r="H99" s="262">
        <f t="shared" si="37"/>
        <v>0</v>
      </c>
      <c r="I99" s="310"/>
      <c r="J99" s="310"/>
      <c r="K99" s="150" t="str">
        <f t="shared" si="38"/>
        <v>Ter-2</v>
      </c>
      <c r="L99" s="126">
        <f t="shared" si="39"/>
        <v>1</v>
      </c>
      <c r="M99" s="126">
        <v>1</v>
      </c>
      <c r="N99" s="149"/>
      <c r="P99" s="63" t="str">
        <f t="shared" si="40"/>
        <v>Ter-2.1.1</v>
      </c>
      <c r="Q99" s="76"/>
      <c r="R99" s="205"/>
      <c r="S99" s="205"/>
      <c r="T99" s="205"/>
      <c r="U99" s="205"/>
      <c r="V99" s="76"/>
      <c r="W99" s="76"/>
      <c r="Y99" s="214"/>
    </row>
    <row r="100" spans="1:25" s="63" customFormat="1" outlineLevel="1">
      <c r="A100" s="230" t="str">
        <f t="shared" ref="A100:A103" si="41">P100</f>
        <v>Ter-2.1.1.1</v>
      </c>
      <c r="B100" s="62" t="str">
        <f>$B$15</f>
        <v>- Pour des opérations estimées jusqu'à 100 000 €HT</v>
      </c>
      <c r="C100" s="94" t="s">
        <v>8</v>
      </c>
      <c r="D100" s="111"/>
      <c r="E100" s="276"/>
      <c r="F100" s="267"/>
      <c r="G100" s="268"/>
      <c r="H100" s="269">
        <f t="shared" si="37"/>
        <v>0</v>
      </c>
      <c r="I100" s="310"/>
      <c r="J100" s="310"/>
      <c r="K100" s="150" t="str">
        <f t="shared" si="38"/>
        <v>Ter-2</v>
      </c>
      <c r="L100" s="126">
        <f t="shared" si="39"/>
        <v>1</v>
      </c>
      <c r="M100" s="126">
        <f t="shared" ref="M100:M161" si="42">M99</f>
        <v>1</v>
      </c>
      <c r="N100" s="149">
        <f t="shared" si="21"/>
        <v>1</v>
      </c>
      <c r="O100" s="65"/>
      <c r="P100" s="63" t="str">
        <f t="shared" si="40"/>
        <v>Ter-2.1.1.1</v>
      </c>
    </row>
    <row r="101" spans="1:25" s="65" customFormat="1" outlineLevel="1">
      <c r="A101" s="230" t="str">
        <f t="shared" si="41"/>
        <v>Ter-2.1.1.2</v>
      </c>
      <c r="B101" s="62" t="str">
        <f>$B$16</f>
        <v>- Pour des opérations estimées entre 100 001 €HT et 300 000 €HT</v>
      </c>
      <c r="C101" s="94" t="s">
        <v>8</v>
      </c>
      <c r="D101" s="112"/>
      <c r="E101" s="276"/>
      <c r="F101" s="272"/>
      <c r="G101" s="273"/>
      <c r="H101" s="274">
        <f t="shared" si="37"/>
        <v>0</v>
      </c>
      <c r="I101" s="310"/>
      <c r="J101" s="310"/>
      <c r="K101" s="150" t="str">
        <f t="shared" si="38"/>
        <v>Ter-2</v>
      </c>
      <c r="L101" s="126">
        <f t="shared" si="39"/>
        <v>1</v>
      </c>
      <c r="M101" s="126">
        <f t="shared" si="42"/>
        <v>1</v>
      </c>
      <c r="N101" s="149">
        <f t="shared" si="21"/>
        <v>2</v>
      </c>
      <c r="P101" s="63" t="str">
        <f t="shared" si="40"/>
        <v>Ter-2.1.1.2</v>
      </c>
    </row>
    <row r="102" spans="1:25" s="63" customFormat="1" outlineLevel="1">
      <c r="A102" s="230" t="str">
        <f t="shared" si="41"/>
        <v>Ter-2.1.1.3</v>
      </c>
      <c r="B102" s="62" t="str">
        <f>$B$17</f>
        <v>- Pour des opérations estimées entre 300 001 €HTet 500 000 €HT</v>
      </c>
      <c r="C102" s="94" t="s">
        <v>8</v>
      </c>
      <c r="D102" s="112"/>
      <c r="E102" s="276"/>
      <c r="F102" s="272"/>
      <c r="G102" s="273"/>
      <c r="H102" s="274">
        <f t="shared" si="37"/>
        <v>0</v>
      </c>
      <c r="I102" s="320"/>
      <c r="J102" s="320"/>
      <c r="K102" s="150" t="str">
        <f t="shared" si="38"/>
        <v>Ter-2</v>
      </c>
      <c r="L102" s="126">
        <f t="shared" si="39"/>
        <v>1</v>
      </c>
      <c r="M102" s="126">
        <f t="shared" si="42"/>
        <v>1</v>
      </c>
      <c r="N102" s="149">
        <f t="shared" si="21"/>
        <v>3</v>
      </c>
      <c r="O102" s="65"/>
      <c r="P102" s="63" t="str">
        <f t="shared" si="40"/>
        <v>Ter-2.1.1.3</v>
      </c>
    </row>
    <row r="103" spans="1:25" s="63" customFormat="1" outlineLevel="1">
      <c r="A103" s="230" t="str">
        <f t="shared" si="41"/>
        <v>Ter-2.1.1.4</v>
      </c>
      <c r="B103" s="62" t="str">
        <f>$B$18</f>
        <v>- Pour des opérations estimées entre 500 001 €HT et 700 000 €HT</v>
      </c>
      <c r="C103" s="94" t="s">
        <v>8</v>
      </c>
      <c r="D103" s="112"/>
      <c r="E103" s="276"/>
      <c r="F103" s="272"/>
      <c r="G103" s="273"/>
      <c r="H103" s="274">
        <f t="shared" si="37"/>
        <v>0</v>
      </c>
      <c r="I103" s="320"/>
      <c r="J103" s="320"/>
      <c r="K103" s="150" t="str">
        <f t="shared" si="38"/>
        <v>Ter-2</v>
      </c>
      <c r="L103" s="126">
        <f t="shared" si="39"/>
        <v>1</v>
      </c>
      <c r="M103" s="126">
        <f t="shared" si="42"/>
        <v>1</v>
      </c>
      <c r="N103" s="149">
        <f t="shared" si="21"/>
        <v>4</v>
      </c>
      <c r="O103" s="65"/>
      <c r="P103" s="63" t="str">
        <f t="shared" si="40"/>
        <v>Ter-2.1.1.4</v>
      </c>
    </row>
    <row r="104" spans="1:25" s="63" customFormat="1" outlineLevel="1">
      <c r="A104" s="230" t="str">
        <f>P104</f>
        <v>Ter-2.1.1.5</v>
      </c>
      <c r="B104" s="62" t="str">
        <f>$B$19</f>
        <v>- Pour des opérations estimées entre 700 001 €HT et 900 000 €HT</v>
      </c>
      <c r="C104" s="94" t="s">
        <v>8</v>
      </c>
      <c r="D104" s="112"/>
      <c r="E104" s="276"/>
      <c r="F104" s="272"/>
      <c r="G104" s="273"/>
      <c r="H104" s="274">
        <f t="shared" si="37"/>
        <v>0</v>
      </c>
      <c r="I104" s="320"/>
      <c r="J104" s="320"/>
      <c r="K104" s="150" t="str">
        <f t="shared" si="38"/>
        <v>Ter-2</v>
      </c>
      <c r="L104" s="126">
        <f t="shared" si="39"/>
        <v>1</v>
      </c>
      <c r="M104" s="126">
        <f t="shared" si="42"/>
        <v>1</v>
      </c>
      <c r="N104" s="149">
        <f t="shared" si="21"/>
        <v>5</v>
      </c>
      <c r="O104" s="65"/>
      <c r="P104" s="63" t="str">
        <f t="shared" si="40"/>
        <v>Ter-2.1.1.5</v>
      </c>
    </row>
    <row r="105" spans="1:25" s="63" customFormat="1" outlineLevel="1">
      <c r="A105" s="161"/>
      <c r="B105" s="160"/>
      <c r="C105" s="98"/>
      <c r="D105" s="114"/>
      <c r="E105" s="276"/>
      <c r="F105" s="260"/>
      <c r="G105" s="261"/>
      <c r="H105" s="262">
        <f t="shared" si="37"/>
        <v>0</v>
      </c>
      <c r="I105" s="320"/>
      <c r="J105" s="320"/>
      <c r="K105" s="150" t="str">
        <f t="shared" si="38"/>
        <v>Ter-2</v>
      </c>
      <c r="L105" s="126">
        <f t="shared" si="39"/>
        <v>1</v>
      </c>
      <c r="M105" s="126">
        <f t="shared" si="42"/>
        <v>1</v>
      </c>
      <c r="N105" s="149"/>
      <c r="O105" s="65"/>
    </row>
    <row r="106" spans="1:25" s="65" customFormat="1" ht="25.5">
      <c r="A106" s="215" t="str">
        <f>P106</f>
        <v>Ter-2.1.2</v>
      </c>
      <c r="B106" s="327" t="str">
        <f>$B$21</f>
        <v>- Réunion de maîtrise d'oeuvre compris examen des documents de conception et formulation des avis correspondants</v>
      </c>
      <c r="C106" s="98"/>
      <c r="D106" s="490" t="s">
        <v>142</v>
      </c>
      <c r="E106" s="276"/>
      <c r="F106" s="260"/>
      <c r="G106" s="261"/>
      <c r="H106" s="262">
        <f t="shared" si="37"/>
        <v>0</v>
      </c>
      <c r="I106" s="320"/>
      <c r="J106" s="320"/>
      <c r="K106" s="150" t="str">
        <f t="shared" si="38"/>
        <v>Ter-2</v>
      </c>
      <c r="L106" s="126">
        <f>L105</f>
        <v>1</v>
      </c>
      <c r="M106" s="126">
        <f>M105+1</f>
        <v>2</v>
      </c>
      <c r="N106" s="149"/>
      <c r="P106" s="63" t="str">
        <f t="shared" si="40"/>
        <v>Ter-2.1.2</v>
      </c>
      <c r="Q106" s="76"/>
      <c r="R106" s="205"/>
      <c r="S106" s="205"/>
      <c r="T106" s="205"/>
      <c r="U106" s="205"/>
      <c r="V106" s="76"/>
      <c r="W106" s="76"/>
      <c r="Y106" s="214"/>
    </row>
    <row r="107" spans="1:25" s="63" customFormat="1" outlineLevel="1">
      <c r="A107" s="230" t="str">
        <f t="shared" ref="A107:A110" si="43">P107</f>
        <v>Ter-2.1.2.1</v>
      </c>
      <c r="B107" s="62" t="str">
        <f>$B$15</f>
        <v>- Pour des opérations estimées jusqu'à 100 000 €HT</v>
      </c>
      <c r="C107" s="94" t="s">
        <v>0</v>
      </c>
      <c r="D107" s="111"/>
      <c r="E107" s="276"/>
      <c r="F107" s="267"/>
      <c r="G107" s="268"/>
      <c r="H107" s="269">
        <f t="shared" si="37"/>
        <v>0</v>
      </c>
      <c r="I107" s="320"/>
      <c r="J107" s="320"/>
      <c r="K107" s="150" t="str">
        <f t="shared" si="38"/>
        <v>Ter-2</v>
      </c>
      <c r="L107" s="126">
        <f t="shared" si="39"/>
        <v>1</v>
      </c>
      <c r="M107" s="126">
        <f t="shared" si="42"/>
        <v>2</v>
      </c>
      <c r="N107" s="149">
        <f t="shared" si="21"/>
        <v>1</v>
      </c>
      <c r="O107" s="65"/>
      <c r="P107" s="63" t="str">
        <f t="shared" si="40"/>
        <v>Ter-2.1.2.1</v>
      </c>
    </row>
    <row r="108" spans="1:25" s="65" customFormat="1" outlineLevel="1">
      <c r="A108" s="230" t="str">
        <f t="shared" si="43"/>
        <v>Ter-2.1.2.2</v>
      </c>
      <c r="B108" s="62" t="str">
        <f>$B$16</f>
        <v>- Pour des opérations estimées entre 100 001 €HT et 300 000 €HT</v>
      </c>
      <c r="C108" s="94" t="s">
        <v>0</v>
      </c>
      <c r="D108" s="111"/>
      <c r="E108" s="276"/>
      <c r="F108" s="272"/>
      <c r="G108" s="273"/>
      <c r="H108" s="274">
        <f t="shared" si="37"/>
        <v>0</v>
      </c>
      <c r="I108" s="320"/>
      <c r="J108" s="320"/>
      <c r="K108" s="150" t="str">
        <f t="shared" si="38"/>
        <v>Ter-2</v>
      </c>
      <c r="L108" s="126">
        <f t="shared" si="39"/>
        <v>1</v>
      </c>
      <c r="M108" s="126">
        <f t="shared" si="42"/>
        <v>2</v>
      </c>
      <c r="N108" s="149">
        <f t="shared" si="21"/>
        <v>2</v>
      </c>
      <c r="P108" s="63" t="str">
        <f t="shared" si="40"/>
        <v>Ter-2.1.2.2</v>
      </c>
    </row>
    <row r="109" spans="1:25" s="63" customFormat="1" outlineLevel="1">
      <c r="A109" s="230" t="str">
        <f t="shared" si="43"/>
        <v>Ter-2.1.2.3</v>
      </c>
      <c r="B109" s="62" t="str">
        <f>$B$17</f>
        <v>- Pour des opérations estimées entre 300 001 €HTet 500 000 €HT</v>
      </c>
      <c r="C109" s="94" t="s">
        <v>0</v>
      </c>
      <c r="D109" s="111"/>
      <c r="E109" s="276"/>
      <c r="F109" s="272"/>
      <c r="G109" s="273"/>
      <c r="H109" s="274">
        <f t="shared" si="37"/>
        <v>0</v>
      </c>
      <c r="I109" s="320"/>
      <c r="J109" s="320"/>
      <c r="K109" s="150" t="str">
        <f t="shared" si="38"/>
        <v>Ter-2</v>
      </c>
      <c r="L109" s="126">
        <f t="shared" si="39"/>
        <v>1</v>
      </c>
      <c r="M109" s="126">
        <f t="shared" si="42"/>
        <v>2</v>
      </c>
      <c r="N109" s="149">
        <f t="shared" si="21"/>
        <v>3</v>
      </c>
      <c r="O109" s="65"/>
      <c r="P109" s="63" t="str">
        <f t="shared" si="40"/>
        <v>Ter-2.1.2.3</v>
      </c>
    </row>
    <row r="110" spans="1:25" s="63" customFormat="1" outlineLevel="1">
      <c r="A110" s="230" t="str">
        <f t="shared" si="43"/>
        <v>Ter-2.1.2.4</v>
      </c>
      <c r="B110" s="62" t="str">
        <f>$B$18</f>
        <v>- Pour des opérations estimées entre 500 001 €HT et 700 000 €HT</v>
      </c>
      <c r="C110" s="94" t="s">
        <v>0</v>
      </c>
      <c r="D110" s="111"/>
      <c r="E110" s="276"/>
      <c r="F110" s="272"/>
      <c r="G110" s="273"/>
      <c r="H110" s="274">
        <f t="shared" si="37"/>
        <v>0</v>
      </c>
      <c r="I110" s="320"/>
      <c r="J110" s="320"/>
      <c r="K110" s="150" t="str">
        <f t="shared" si="38"/>
        <v>Ter-2</v>
      </c>
      <c r="L110" s="126">
        <f t="shared" si="39"/>
        <v>1</v>
      </c>
      <c r="M110" s="126">
        <f t="shared" si="42"/>
        <v>2</v>
      </c>
      <c r="N110" s="149">
        <f t="shared" si="21"/>
        <v>4</v>
      </c>
      <c r="O110" s="65"/>
      <c r="P110" s="63" t="str">
        <f t="shared" si="40"/>
        <v>Ter-2.1.2.4</v>
      </c>
    </row>
    <row r="111" spans="1:25" s="63" customFormat="1" outlineLevel="1">
      <c r="A111" s="230" t="str">
        <f>P111</f>
        <v>Ter-2.1.2.5</v>
      </c>
      <c r="B111" s="62" t="str">
        <f>$B$19</f>
        <v>- Pour des opérations estimées entre 700 001 €HT et 900 000 €HT</v>
      </c>
      <c r="C111" s="94" t="s">
        <v>0</v>
      </c>
      <c r="D111" s="111"/>
      <c r="E111" s="276"/>
      <c r="F111" s="272"/>
      <c r="G111" s="273"/>
      <c r="H111" s="274">
        <f t="shared" si="37"/>
        <v>0</v>
      </c>
      <c r="I111" s="320"/>
      <c r="J111" s="320"/>
      <c r="K111" s="150" t="str">
        <f t="shared" si="38"/>
        <v>Ter-2</v>
      </c>
      <c r="L111" s="126">
        <f t="shared" si="39"/>
        <v>1</v>
      </c>
      <c r="M111" s="126">
        <f t="shared" si="42"/>
        <v>2</v>
      </c>
      <c r="N111" s="149">
        <f t="shared" si="21"/>
        <v>5</v>
      </c>
      <c r="O111" s="65"/>
      <c r="P111" s="63" t="str">
        <f t="shared" si="40"/>
        <v>Ter-2.1.2.5</v>
      </c>
    </row>
    <row r="112" spans="1:25" s="63" customFormat="1" outlineLevel="1">
      <c r="A112" s="161"/>
      <c r="B112" s="160"/>
      <c r="C112" s="98"/>
      <c r="D112" s="114"/>
      <c r="E112" s="276"/>
      <c r="F112" s="260"/>
      <c r="G112" s="261"/>
      <c r="H112" s="262"/>
      <c r="I112" s="320"/>
      <c r="J112" s="320"/>
      <c r="K112" s="150" t="str">
        <f t="shared" si="38"/>
        <v>Ter-2</v>
      </c>
      <c r="L112" s="126">
        <f t="shared" si="39"/>
        <v>1</v>
      </c>
      <c r="M112" s="126">
        <f t="shared" si="42"/>
        <v>2</v>
      </c>
      <c r="N112" s="149"/>
      <c r="O112" s="65"/>
    </row>
    <row r="113" spans="1:25" s="65" customFormat="1" ht="15.75">
      <c r="A113" s="215" t="str">
        <f>P113</f>
        <v>Ter-2.1.3</v>
      </c>
      <c r="B113" s="229" t="str">
        <f>$B$28</f>
        <v>- Rapport sur le DCE (RICT)</v>
      </c>
      <c r="C113" s="98"/>
      <c r="D113" s="114"/>
      <c r="E113" s="276"/>
      <c r="F113" s="260"/>
      <c r="G113" s="261"/>
      <c r="H113" s="262">
        <f t="shared" ref="H113:H118" si="44">F113+G113</f>
        <v>0</v>
      </c>
      <c r="I113" s="320"/>
      <c r="J113" s="320"/>
      <c r="K113" s="150" t="str">
        <f t="shared" si="38"/>
        <v>Ter-2</v>
      </c>
      <c r="L113" s="126">
        <f t="shared" si="39"/>
        <v>1</v>
      </c>
      <c r="M113" s="126">
        <f>M112+1</f>
        <v>3</v>
      </c>
      <c r="N113" s="149"/>
      <c r="P113" s="63" t="str">
        <f t="shared" si="40"/>
        <v>Ter-2.1.3</v>
      </c>
      <c r="Q113" s="76"/>
      <c r="R113" s="205"/>
      <c r="S113" s="205"/>
      <c r="T113" s="205"/>
      <c r="U113" s="205"/>
      <c r="V113" s="76"/>
      <c r="W113" s="76"/>
      <c r="Y113" s="214"/>
    </row>
    <row r="114" spans="1:25" s="63" customFormat="1" outlineLevel="1">
      <c r="A114" s="230" t="str">
        <f t="shared" ref="A114:A117" si="45">P114</f>
        <v>Ter-2.1.3.1</v>
      </c>
      <c r="B114" s="62" t="str">
        <f>$B$15</f>
        <v>- Pour des opérations estimées jusqu'à 100 000 €HT</v>
      </c>
      <c r="C114" s="94" t="s">
        <v>8</v>
      </c>
      <c r="D114" s="111"/>
      <c r="E114" s="276"/>
      <c r="F114" s="267"/>
      <c r="G114" s="268"/>
      <c r="H114" s="269">
        <f t="shared" si="44"/>
        <v>0</v>
      </c>
      <c r="I114" s="320"/>
      <c r="J114" s="320"/>
      <c r="K114" s="150" t="str">
        <f t="shared" si="38"/>
        <v>Ter-2</v>
      </c>
      <c r="L114" s="126">
        <f t="shared" si="39"/>
        <v>1</v>
      </c>
      <c r="M114" s="126">
        <f t="shared" si="42"/>
        <v>3</v>
      </c>
      <c r="N114" s="149">
        <f t="shared" si="21"/>
        <v>1</v>
      </c>
      <c r="O114" s="65"/>
      <c r="P114" s="63" t="str">
        <f t="shared" si="40"/>
        <v>Ter-2.1.3.1</v>
      </c>
    </row>
    <row r="115" spans="1:25" s="65" customFormat="1" outlineLevel="1">
      <c r="A115" s="230" t="str">
        <f t="shared" si="45"/>
        <v>Ter-2.1.3.2</v>
      </c>
      <c r="B115" s="62" t="str">
        <f>$B$16</f>
        <v>- Pour des opérations estimées entre 100 001 €HT et 300 000 €HT</v>
      </c>
      <c r="C115" s="94" t="s">
        <v>8</v>
      </c>
      <c r="D115" s="112"/>
      <c r="E115" s="276"/>
      <c r="F115" s="272"/>
      <c r="G115" s="273"/>
      <c r="H115" s="274">
        <f t="shared" si="44"/>
        <v>0</v>
      </c>
      <c r="I115" s="320"/>
      <c r="J115" s="320"/>
      <c r="K115" s="150" t="str">
        <f t="shared" si="38"/>
        <v>Ter-2</v>
      </c>
      <c r="L115" s="126">
        <f t="shared" si="39"/>
        <v>1</v>
      </c>
      <c r="M115" s="126">
        <f t="shared" si="42"/>
        <v>3</v>
      </c>
      <c r="N115" s="149">
        <f t="shared" ref="N115:N188" si="46">N114+1</f>
        <v>2</v>
      </c>
      <c r="P115" s="63" t="str">
        <f t="shared" si="40"/>
        <v>Ter-2.1.3.2</v>
      </c>
    </row>
    <row r="116" spans="1:25" s="63" customFormat="1" outlineLevel="1">
      <c r="A116" s="230" t="str">
        <f t="shared" si="45"/>
        <v>Ter-2.1.3.3</v>
      </c>
      <c r="B116" s="62" t="str">
        <f>$B$17</f>
        <v>- Pour des opérations estimées entre 300 001 €HTet 500 000 €HT</v>
      </c>
      <c r="C116" s="94" t="s">
        <v>8</v>
      </c>
      <c r="D116" s="112"/>
      <c r="E116" s="276"/>
      <c r="F116" s="272"/>
      <c r="G116" s="273"/>
      <c r="H116" s="274">
        <f t="shared" si="44"/>
        <v>0</v>
      </c>
      <c r="I116" s="320"/>
      <c r="J116" s="320"/>
      <c r="K116" s="150" t="str">
        <f t="shared" si="38"/>
        <v>Ter-2</v>
      </c>
      <c r="L116" s="126">
        <f t="shared" si="39"/>
        <v>1</v>
      </c>
      <c r="M116" s="126">
        <f t="shared" si="42"/>
        <v>3</v>
      </c>
      <c r="N116" s="149">
        <f t="shared" si="46"/>
        <v>3</v>
      </c>
      <c r="O116" s="65"/>
      <c r="P116" s="63" t="str">
        <f t="shared" si="40"/>
        <v>Ter-2.1.3.3</v>
      </c>
    </row>
    <row r="117" spans="1:25" s="63" customFormat="1" outlineLevel="1">
      <c r="A117" s="230" t="str">
        <f t="shared" si="45"/>
        <v>Ter-2.1.3.4</v>
      </c>
      <c r="B117" s="62" t="str">
        <f>$B$18</f>
        <v>- Pour des opérations estimées entre 500 001 €HT et 700 000 €HT</v>
      </c>
      <c r="C117" s="94" t="s">
        <v>8</v>
      </c>
      <c r="D117" s="112"/>
      <c r="E117" s="276"/>
      <c r="F117" s="272"/>
      <c r="G117" s="273"/>
      <c r="H117" s="274">
        <f t="shared" si="44"/>
        <v>0</v>
      </c>
      <c r="I117" s="320"/>
      <c r="J117" s="320"/>
      <c r="K117" s="150" t="str">
        <f t="shared" si="38"/>
        <v>Ter-2</v>
      </c>
      <c r="L117" s="126">
        <f t="shared" si="39"/>
        <v>1</v>
      </c>
      <c r="M117" s="126">
        <f t="shared" si="42"/>
        <v>3</v>
      </c>
      <c r="N117" s="149">
        <f t="shared" si="46"/>
        <v>4</v>
      </c>
      <c r="O117" s="65"/>
      <c r="P117" s="63" t="str">
        <f t="shared" si="40"/>
        <v>Ter-2.1.3.4</v>
      </c>
    </row>
    <row r="118" spans="1:25" s="63" customFormat="1" outlineLevel="1">
      <c r="A118" s="230" t="str">
        <f>P118</f>
        <v>Ter-2.1.3.5</v>
      </c>
      <c r="B118" s="62" t="str">
        <f>$B$19</f>
        <v>- Pour des opérations estimées entre 700 001 €HT et 900 000 €HT</v>
      </c>
      <c r="C118" s="94" t="s">
        <v>8</v>
      </c>
      <c r="D118" s="112"/>
      <c r="E118" s="276"/>
      <c r="F118" s="272"/>
      <c r="G118" s="273"/>
      <c r="H118" s="274">
        <f t="shared" si="44"/>
        <v>0</v>
      </c>
      <c r="I118" s="320"/>
      <c r="J118" s="320"/>
      <c r="K118" s="150" t="str">
        <f t="shared" si="38"/>
        <v>Ter-2</v>
      </c>
      <c r="L118" s="126">
        <f t="shared" si="39"/>
        <v>1</v>
      </c>
      <c r="M118" s="126">
        <f t="shared" si="42"/>
        <v>3</v>
      </c>
      <c r="N118" s="149">
        <f t="shared" si="46"/>
        <v>5</v>
      </c>
      <c r="O118" s="65"/>
      <c r="P118" s="63" t="str">
        <f t="shared" si="40"/>
        <v>Ter-2.1.3.5</v>
      </c>
    </row>
    <row r="119" spans="1:25" s="165" customFormat="1" outlineLevel="1">
      <c r="A119" s="161"/>
      <c r="B119" s="218"/>
      <c r="C119" s="163"/>
      <c r="D119" s="164"/>
      <c r="E119" s="276"/>
      <c r="F119" s="260"/>
      <c r="G119" s="261"/>
      <c r="H119" s="262"/>
      <c r="I119" s="320"/>
      <c r="J119" s="320"/>
      <c r="K119" s="150" t="str">
        <f t="shared" si="38"/>
        <v>Ter-2</v>
      </c>
      <c r="L119" s="126">
        <f t="shared" si="39"/>
        <v>1</v>
      </c>
      <c r="M119" s="126">
        <f t="shared" si="42"/>
        <v>3</v>
      </c>
      <c r="N119" s="149">
        <f t="shared" si="46"/>
        <v>6</v>
      </c>
      <c r="O119" s="65"/>
      <c r="P119" s="63"/>
    </row>
    <row r="120" spans="1:25" s="55" customFormat="1">
      <c r="A120" s="144"/>
      <c r="B120" s="71"/>
      <c r="C120" s="100"/>
      <c r="D120" s="116"/>
      <c r="E120" s="276"/>
      <c r="F120" s="260"/>
      <c r="G120" s="261"/>
      <c r="H120" s="262"/>
      <c r="I120" s="320"/>
      <c r="J120" s="320"/>
      <c r="K120" s="150" t="str">
        <f t="shared" si="38"/>
        <v>Ter-2</v>
      </c>
      <c r="L120" s="126">
        <f t="shared" si="39"/>
        <v>1</v>
      </c>
      <c r="M120" s="126">
        <f t="shared" si="42"/>
        <v>3</v>
      </c>
      <c r="N120" s="149">
        <f t="shared" si="46"/>
        <v>7</v>
      </c>
      <c r="O120" s="65"/>
      <c r="P120" s="63"/>
      <c r="R120" s="204"/>
      <c r="S120" s="204"/>
      <c r="T120" s="204"/>
      <c r="U120" s="204"/>
      <c r="V120" s="70"/>
      <c r="W120" s="70"/>
      <c r="X120" s="70"/>
      <c r="Y120" s="165"/>
    </row>
    <row r="121" spans="1:25" s="61" customFormat="1" ht="15.75">
      <c r="A121" s="213" t="str">
        <f>P121</f>
        <v>Ter-2.2</v>
      </c>
      <c r="B121" s="83" t="str">
        <f>$B$36</f>
        <v>Phase "Réalisation" - Préparation de chantier</v>
      </c>
      <c r="C121" s="93"/>
      <c r="D121" s="110"/>
      <c r="E121" s="276"/>
      <c r="F121" s="260"/>
      <c r="G121" s="261"/>
      <c r="H121" s="262"/>
      <c r="I121" s="320"/>
      <c r="J121" s="320"/>
      <c r="K121" s="150" t="str">
        <f t="shared" si="38"/>
        <v>Ter-2</v>
      </c>
      <c r="L121" s="126">
        <f>L120+1</f>
        <v>2</v>
      </c>
      <c r="M121" s="126"/>
      <c r="N121" s="149"/>
      <c r="O121" s="65"/>
      <c r="P121" s="63" t="str">
        <f t="shared" si="40"/>
        <v>Ter-2.2</v>
      </c>
      <c r="Q121" s="70"/>
      <c r="R121" s="204"/>
      <c r="S121" s="204"/>
      <c r="T121" s="204"/>
      <c r="U121" s="204"/>
      <c r="V121" s="165"/>
      <c r="W121" s="165"/>
      <c r="X121" s="63"/>
      <c r="Y121" s="55"/>
    </row>
    <row r="122" spans="1:25" s="63" customFormat="1">
      <c r="A122" s="215" t="str">
        <f t="shared" ref="A122:A127" si="47">P122</f>
        <v>Ter-2.2.1</v>
      </c>
      <c r="B122" s="229" t="str">
        <f>$B$37</f>
        <v>- Réunion de chantier</v>
      </c>
      <c r="C122" s="98"/>
      <c r="D122" s="490" t="s">
        <v>142</v>
      </c>
      <c r="E122" s="276"/>
      <c r="F122" s="260"/>
      <c r="G122" s="261"/>
      <c r="H122" s="262">
        <f t="shared" ref="H122:H136" si="48">F122+G122</f>
        <v>0</v>
      </c>
      <c r="I122" s="320"/>
      <c r="J122" s="320"/>
      <c r="K122" s="150" t="str">
        <f t="shared" si="38"/>
        <v>Ter-2</v>
      </c>
      <c r="L122" s="126">
        <f t="shared" si="39"/>
        <v>2</v>
      </c>
      <c r="M122" s="126">
        <v>1</v>
      </c>
      <c r="N122" s="149"/>
      <c r="O122" s="65"/>
      <c r="P122" s="63" t="str">
        <f t="shared" si="40"/>
        <v>Ter-2.2.1</v>
      </c>
    </row>
    <row r="123" spans="1:25" s="65" customFormat="1" outlineLevel="1">
      <c r="A123" s="230" t="str">
        <f t="shared" si="47"/>
        <v>Ter-2.2.1.1</v>
      </c>
      <c r="B123" s="62" t="str">
        <f>$B$15</f>
        <v>- Pour des opérations estimées jusqu'à 100 000 €HT</v>
      </c>
      <c r="C123" s="94" t="s">
        <v>0</v>
      </c>
      <c r="D123" s="111"/>
      <c r="E123" s="276"/>
      <c r="F123" s="267"/>
      <c r="G123" s="268"/>
      <c r="H123" s="269">
        <f t="shared" si="48"/>
        <v>0</v>
      </c>
      <c r="I123" s="320"/>
      <c r="J123" s="320"/>
      <c r="K123" s="150" t="str">
        <f t="shared" si="38"/>
        <v>Ter-2</v>
      </c>
      <c r="L123" s="126">
        <f t="shared" si="39"/>
        <v>2</v>
      </c>
      <c r="M123" s="126">
        <f t="shared" si="42"/>
        <v>1</v>
      </c>
      <c r="N123" s="149">
        <f t="shared" si="46"/>
        <v>1</v>
      </c>
      <c r="P123" s="63" t="str">
        <f t="shared" si="40"/>
        <v>Ter-2.2.1.1</v>
      </c>
    </row>
    <row r="124" spans="1:25" s="63" customFormat="1" outlineLevel="1">
      <c r="A124" s="230" t="str">
        <f t="shared" si="47"/>
        <v>Ter-2.2.1.2</v>
      </c>
      <c r="B124" s="62" t="str">
        <f>$B$16</f>
        <v>- Pour des opérations estimées entre 100 001 €HT et 300 000 €HT</v>
      </c>
      <c r="C124" s="94" t="s">
        <v>0</v>
      </c>
      <c r="D124" s="111"/>
      <c r="E124" s="276"/>
      <c r="F124" s="272"/>
      <c r="G124" s="273"/>
      <c r="H124" s="274">
        <f t="shared" si="48"/>
        <v>0</v>
      </c>
      <c r="I124" s="320"/>
      <c r="J124" s="320"/>
      <c r="K124" s="150" t="str">
        <f t="shared" si="38"/>
        <v>Ter-2</v>
      </c>
      <c r="L124" s="126">
        <f t="shared" si="39"/>
        <v>2</v>
      </c>
      <c r="M124" s="126">
        <f t="shared" si="42"/>
        <v>1</v>
      </c>
      <c r="N124" s="149">
        <f t="shared" si="46"/>
        <v>2</v>
      </c>
      <c r="O124" s="65"/>
      <c r="P124" s="63" t="str">
        <f t="shared" si="40"/>
        <v>Ter-2.2.1.2</v>
      </c>
    </row>
    <row r="125" spans="1:25" s="63" customFormat="1" outlineLevel="1">
      <c r="A125" s="230" t="str">
        <f t="shared" si="47"/>
        <v>Ter-2.2.1.3</v>
      </c>
      <c r="B125" s="62" t="str">
        <f>$B$17</f>
        <v>- Pour des opérations estimées entre 300 001 €HTet 500 000 €HT</v>
      </c>
      <c r="C125" s="94" t="s">
        <v>0</v>
      </c>
      <c r="D125" s="111"/>
      <c r="E125" s="276"/>
      <c r="F125" s="272"/>
      <c r="G125" s="273"/>
      <c r="H125" s="274">
        <f t="shared" si="48"/>
        <v>0</v>
      </c>
      <c r="I125" s="320"/>
      <c r="J125" s="320"/>
      <c r="K125" s="150" t="str">
        <f t="shared" si="38"/>
        <v>Ter-2</v>
      </c>
      <c r="L125" s="126">
        <f t="shared" si="39"/>
        <v>2</v>
      </c>
      <c r="M125" s="126">
        <f t="shared" si="42"/>
        <v>1</v>
      </c>
      <c r="N125" s="149">
        <f t="shared" si="46"/>
        <v>3</v>
      </c>
      <c r="O125" s="65"/>
      <c r="P125" s="63" t="str">
        <f t="shared" si="40"/>
        <v>Ter-2.2.1.3</v>
      </c>
    </row>
    <row r="126" spans="1:25" s="63" customFormat="1" outlineLevel="1">
      <c r="A126" s="230" t="str">
        <f t="shared" si="47"/>
        <v>Ter-2.2.1.4</v>
      </c>
      <c r="B126" s="62" t="str">
        <f>$B$18</f>
        <v>- Pour des opérations estimées entre 500 001 €HT et 700 000 €HT</v>
      </c>
      <c r="C126" s="94" t="s">
        <v>0</v>
      </c>
      <c r="D126" s="111"/>
      <c r="E126" s="276"/>
      <c r="F126" s="272"/>
      <c r="G126" s="273"/>
      <c r="H126" s="274">
        <f t="shared" si="48"/>
        <v>0</v>
      </c>
      <c r="I126" s="320"/>
      <c r="J126" s="320"/>
      <c r="K126" s="150" t="str">
        <f t="shared" si="38"/>
        <v>Ter-2</v>
      </c>
      <c r="L126" s="126">
        <f t="shared" si="39"/>
        <v>2</v>
      </c>
      <c r="M126" s="126">
        <f t="shared" si="42"/>
        <v>1</v>
      </c>
      <c r="N126" s="149">
        <f t="shared" si="46"/>
        <v>4</v>
      </c>
      <c r="O126" s="65"/>
      <c r="P126" s="63" t="str">
        <f t="shared" si="40"/>
        <v>Ter-2.2.1.4</v>
      </c>
    </row>
    <row r="127" spans="1:25" s="63" customFormat="1" outlineLevel="1">
      <c r="A127" s="230" t="str">
        <f t="shared" si="47"/>
        <v>Ter-2.2.1.5</v>
      </c>
      <c r="B127" s="62" t="str">
        <f>$B$19</f>
        <v>- Pour des opérations estimées entre 700 001 €HT et 900 000 €HT</v>
      </c>
      <c r="C127" s="94" t="s">
        <v>0</v>
      </c>
      <c r="D127" s="111"/>
      <c r="E127" s="276"/>
      <c r="F127" s="272"/>
      <c r="G127" s="273"/>
      <c r="H127" s="274">
        <f t="shared" si="48"/>
        <v>0</v>
      </c>
      <c r="I127" s="320"/>
      <c r="J127" s="320"/>
      <c r="K127" s="150" t="str">
        <f t="shared" si="38"/>
        <v>Ter-2</v>
      </c>
      <c r="L127" s="126">
        <f t="shared" si="39"/>
        <v>2</v>
      </c>
      <c r="M127" s="126">
        <f t="shared" si="42"/>
        <v>1</v>
      </c>
      <c r="N127" s="149">
        <f t="shared" si="46"/>
        <v>5</v>
      </c>
      <c r="O127" s="65"/>
      <c r="P127" s="63" t="str">
        <f t="shared" si="40"/>
        <v>Ter-2.2.1.5</v>
      </c>
    </row>
    <row r="128" spans="1:25" s="165" customFormat="1" outlineLevel="1">
      <c r="A128" s="161"/>
      <c r="B128" s="218"/>
      <c r="C128" s="163"/>
      <c r="D128" s="164"/>
      <c r="E128" s="276"/>
      <c r="F128" s="260"/>
      <c r="G128" s="261"/>
      <c r="H128" s="262">
        <f t="shared" si="48"/>
        <v>0</v>
      </c>
      <c r="I128" s="320"/>
      <c r="J128" s="320"/>
      <c r="K128" s="150" t="str">
        <f t="shared" si="38"/>
        <v>Ter-2</v>
      </c>
      <c r="L128" s="126">
        <f t="shared" si="39"/>
        <v>2</v>
      </c>
      <c r="M128" s="126">
        <f t="shared" si="42"/>
        <v>1</v>
      </c>
      <c r="N128" s="149"/>
      <c r="O128" s="65"/>
      <c r="P128" s="63"/>
    </row>
    <row r="129" spans="1:25" s="63" customFormat="1">
      <c r="A129" s="215" t="str">
        <f t="shared" ref="A129:A134" si="49">P129</f>
        <v>Ter-2.2.2</v>
      </c>
      <c r="B129" s="229" t="str">
        <f>$B$44</f>
        <v xml:space="preserve">- Examen des documents d'exécution et formulation des avis correspondants </v>
      </c>
      <c r="C129" s="98"/>
      <c r="D129" s="114"/>
      <c r="E129" s="276"/>
      <c r="F129" s="260"/>
      <c r="G129" s="261"/>
      <c r="H129" s="262">
        <f t="shared" si="48"/>
        <v>0</v>
      </c>
      <c r="I129" s="320"/>
      <c r="J129" s="320"/>
      <c r="K129" s="150" t="str">
        <f t="shared" si="38"/>
        <v>Ter-2</v>
      </c>
      <c r="L129" s="126">
        <f t="shared" si="39"/>
        <v>2</v>
      </c>
      <c r="M129" s="126">
        <f>M128+1</f>
        <v>2</v>
      </c>
      <c r="N129" s="149"/>
      <c r="O129" s="65"/>
      <c r="P129" s="63" t="str">
        <f t="shared" si="40"/>
        <v>Ter-2.2.2</v>
      </c>
    </row>
    <row r="130" spans="1:25" s="65" customFormat="1" outlineLevel="1">
      <c r="A130" s="230" t="str">
        <f t="shared" si="49"/>
        <v>Ter-2.2.2.1</v>
      </c>
      <c r="B130" s="62" t="str">
        <f>$B$15</f>
        <v>- Pour des opérations estimées jusqu'à 100 000 €HT</v>
      </c>
      <c r="C130" s="94" t="s">
        <v>8</v>
      </c>
      <c r="D130" s="111"/>
      <c r="E130" s="276"/>
      <c r="F130" s="267"/>
      <c r="G130" s="268"/>
      <c r="H130" s="269">
        <f t="shared" si="48"/>
        <v>0</v>
      </c>
      <c r="I130" s="320"/>
      <c r="J130" s="320"/>
      <c r="K130" s="150" t="str">
        <f t="shared" si="38"/>
        <v>Ter-2</v>
      </c>
      <c r="L130" s="126">
        <f t="shared" si="39"/>
        <v>2</v>
      </c>
      <c r="M130" s="126">
        <f t="shared" si="42"/>
        <v>2</v>
      </c>
      <c r="N130" s="149">
        <f t="shared" si="46"/>
        <v>1</v>
      </c>
      <c r="P130" s="63" t="str">
        <f t="shared" si="40"/>
        <v>Ter-2.2.2.1</v>
      </c>
    </row>
    <row r="131" spans="1:25" s="63" customFormat="1" outlineLevel="1">
      <c r="A131" s="230" t="str">
        <f t="shared" si="49"/>
        <v>Ter-2.2.2.2</v>
      </c>
      <c r="B131" s="62" t="str">
        <f>$B$16</f>
        <v>- Pour des opérations estimées entre 100 001 €HT et 300 000 €HT</v>
      </c>
      <c r="C131" s="94" t="s">
        <v>8</v>
      </c>
      <c r="D131" s="112"/>
      <c r="E131" s="276"/>
      <c r="F131" s="272"/>
      <c r="G131" s="273"/>
      <c r="H131" s="274">
        <f t="shared" si="48"/>
        <v>0</v>
      </c>
      <c r="I131" s="320"/>
      <c r="J131" s="320"/>
      <c r="K131" s="150" t="str">
        <f t="shared" si="38"/>
        <v>Ter-2</v>
      </c>
      <c r="L131" s="126">
        <f t="shared" si="39"/>
        <v>2</v>
      </c>
      <c r="M131" s="126">
        <f t="shared" si="42"/>
        <v>2</v>
      </c>
      <c r="N131" s="149">
        <f t="shared" si="46"/>
        <v>2</v>
      </c>
      <c r="O131" s="65"/>
      <c r="P131" s="63" t="str">
        <f t="shared" si="40"/>
        <v>Ter-2.2.2.2</v>
      </c>
    </row>
    <row r="132" spans="1:25" s="63" customFormat="1" outlineLevel="1">
      <c r="A132" s="230" t="str">
        <f t="shared" si="49"/>
        <v>Ter-2.2.2.3</v>
      </c>
      <c r="B132" s="62" t="str">
        <f>$B$17</f>
        <v>- Pour des opérations estimées entre 300 001 €HTet 500 000 €HT</v>
      </c>
      <c r="C132" s="94" t="s">
        <v>8</v>
      </c>
      <c r="D132" s="112"/>
      <c r="E132" s="276"/>
      <c r="F132" s="272"/>
      <c r="G132" s="273"/>
      <c r="H132" s="274">
        <f t="shared" si="48"/>
        <v>0</v>
      </c>
      <c r="I132" s="320"/>
      <c r="J132" s="320"/>
      <c r="K132" s="150" t="str">
        <f t="shared" si="38"/>
        <v>Ter-2</v>
      </c>
      <c r="L132" s="126">
        <f t="shared" si="39"/>
        <v>2</v>
      </c>
      <c r="M132" s="126">
        <f t="shared" si="42"/>
        <v>2</v>
      </c>
      <c r="N132" s="149">
        <f t="shared" si="46"/>
        <v>3</v>
      </c>
      <c r="O132" s="65"/>
      <c r="P132" s="63" t="str">
        <f t="shared" si="40"/>
        <v>Ter-2.2.2.3</v>
      </c>
    </row>
    <row r="133" spans="1:25" s="63" customFormat="1" outlineLevel="1">
      <c r="A133" s="230" t="str">
        <f t="shared" si="49"/>
        <v>Ter-2.2.2.4</v>
      </c>
      <c r="B133" s="62" t="str">
        <f>$B$18</f>
        <v>- Pour des opérations estimées entre 500 001 €HT et 700 000 €HT</v>
      </c>
      <c r="C133" s="94" t="s">
        <v>8</v>
      </c>
      <c r="D133" s="112"/>
      <c r="E133" s="276"/>
      <c r="F133" s="272"/>
      <c r="G133" s="273"/>
      <c r="H133" s="274">
        <f t="shared" si="48"/>
        <v>0</v>
      </c>
      <c r="I133" s="320"/>
      <c r="J133" s="320"/>
      <c r="K133" s="150" t="str">
        <f t="shared" si="38"/>
        <v>Ter-2</v>
      </c>
      <c r="L133" s="126">
        <f t="shared" si="39"/>
        <v>2</v>
      </c>
      <c r="M133" s="126">
        <f t="shared" si="42"/>
        <v>2</v>
      </c>
      <c r="N133" s="149">
        <f t="shared" si="46"/>
        <v>4</v>
      </c>
      <c r="O133" s="65"/>
      <c r="P133" s="63" t="str">
        <f t="shared" si="40"/>
        <v>Ter-2.2.2.4</v>
      </c>
    </row>
    <row r="134" spans="1:25" s="63" customFormat="1" outlineLevel="1">
      <c r="A134" s="230" t="str">
        <f t="shared" si="49"/>
        <v>Ter-2.2.2.5</v>
      </c>
      <c r="B134" s="62" t="str">
        <f>$B$19</f>
        <v>- Pour des opérations estimées entre 700 001 €HT et 900 000 €HT</v>
      </c>
      <c r="C134" s="94" t="s">
        <v>8</v>
      </c>
      <c r="D134" s="112"/>
      <c r="E134" s="276"/>
      <c r="F134" s="272"/>
      <c r="G134" s="273"/>
      <c r="H134" s="274">
        <f t="shared" si="48"/>
        <v>0</v>
      </c>
      <c r="I134" s="320"/>
      <c r="J134" s="320"/>
      <c r="K134" s="150" t="str">
        <f t="shared" si="38"/>
        <v>Ter-2</v>
      </c>
      <c r="L134" s="126">
        <f t="shared" si="39"/>
        <v>2</v>
      </c>
      <c r="M134" s="126">
        <f t="shared" si="42"/>
        <v>2</v>
      </c>
      <c r="N134" s="149">
        <f t="shared" si="46"/>
        <v>5</v>
      </c>
      <c r="O134" s="65"/>
      <c r="P134" s="63" t="str">
        <f t="shared" si="40"/>
        <v>Ter-2.2.2.5</v>
      </c>
    </row>
    <row r="135" spans="1:25" s="165" customFormat="1" outlineLevel="1">
      <c r="A135" s="161"/>
      <c r="B135" s="218"/>
      <c r="C135" s="163"/>
      <c r="D135" s="164"/>
      <c r="E135" s="276"/>
      <c r="F135" s="260"/>
      <c r="G135" s="261"/>
      <c r="H135" s="262">
        <f t="shared" si="48"/>
        <v>0</v>
      </c>
      <c r="I135" s="320"/>
      <c r="J135" s="320"/>
      <c r="K135" s="150" t="str">
        <f t="shared" si="38"/>
        <v>Ter-2</v>
      </c>
      <c r="L135" s="126">
        <f t="shared" si="39"/>
        <v>2</v>
      </c>
      <c r="M135" s="126"/>
      <c r="N135" s="149"/>
      <c r="O135" s="65"/>
      <c r="P135" s="63"/>
    </row>
    <row r="136" spans="1:25" s="65" customFormat="1" ht="10.15" customHeight="1">
      <c r="A136" s="142"/>
      <c r="B136" s="67"/>
      <c r="C136" s="98"/>
      <c r="D136" s="114"/>
      <c r="E136" s="276"/>
      <c r="F136" s="260"/>
      <c r="G136" s="261"/>
      <c r="H136" s="262">
        <f t="shared" si="48"/>
        <v>0</v>
      </c>
      <c r="I136" s="320"/>
      <c r="J136" s="320"/>
      <c r="K136" s="150" t="str">
        <f t="shared" si="38"/>
        <v>Ter-2</v>
      </c>
      <c r="L136" s="126">
        <f t="shared" si="39"/>
        <v>2</v>
      </c>
      <c r="M136" s="126"/>
      <c r="N136" s="149"/>
      <c r="P136" s="63"/>
      <c r="Q136" s="76"/>
      <c r="R136" s="202"/>
      <c r="S136" s="202"/>
      <c r="T136" s="202"/>
      <c r="U136" s="202"/>
      <c r="V136" s="193"/>
      <c r="W136" s="193"/>
      <c r="X136" s="82"/>
      <c r="Y136" s="63"/>
    </row>
    <row r="137" spans="1:25" s="61" customFormat="1" ht="15.75">
      <c r="A137" s="213" t="str">
        <f>P137</f>
        <v>Ter-2.3</v>
      </c>
      <c r="B137" s="83" t="str">
        <f>$B$52</f>
        <v>Phase Réalisation "Exécution"</v>
      </c>
      <c r="C137" s="93"/>
      <c r="D137" s="110"/>
      <c r="E137" s="276"/>
      <c r="F137" s="260"/>
      <c r="G137" s="261"/>
      <c r="H137" s="262">
        <f>F137+G137</f>
        <v>0</v>
      </c>
      <c r="I137" s="320"/>
      <c r="J137" s="320"/>
      <c r="K137" s="150" t="str">
        <f t="shared" si="38"/>
        <v>Ter-2</v>
      </c>
      <c r="L137" s="126">
        <f>L136+1</f>
        <v>3</v>
      </c>
      <c r="M137" s="126"/>
      <c r="N137" s="149"/>
      <c r="O137" s="65"/>
      <c r="P137" s="63" t="str">
        <f t="shared" si="40"/>
        <v>Ter-2.3</v>
      </c>
      <c r="Q137" s="70"/>
      <c r="R137" s="204"/>
      <c r="S137" s="204"/>
      <c r="T137" s="204"/>
      <c r="U137" s="204"/>
      <c r="V137" s="165"/>
      <c r="W137" s="165"/>
      <c r="X137" s="63"/>
      <c r="Y137" s="55"/>
    </row>
    <row r="138" spans="1:25" s="63" customFormat="1" ht="25.5">
      <c r="A138" s="215" t="str">
        <f t="shared" ref="A138:A143" si="50">P138</f>
        <v>Ter-2.3.1</v>
      </c>
      <c r="B138" s="327" t="str">
        <f>$B$53</f>
        <v>- Réunion de chantier compris visite de chantier, examen des ouvrages et éléments d'équipements soumis au contrôle et formulations des avis correspondants</v>
      </c>
      <c r="C138" s="98"/>
      <c r="D138" s="490" t="s">
        <v>142</v>
      </c>
      <c r="E138" s="276"/>
      <c r="F138" s="260"/>
      <c r="G138" s="261"/>
      <c r="H138" s="262">
        <f t="shared" ref="H138:H196" si="51">F138+G138</f>
        <v>0</v>
      </c>
      <c r="I138" s="320"/>
      <c r="J138" s="320"/>
      <c r="K138" s="150" t="str">
        <f t="shared" si="38"/>
        <v>Ter-2</v>
      </c>
      <c r="L138" s="126">
        <f t="shared" si="39"/>
        <v>3</v>
      </c>
      <c r="M138" s="126">
        <v>1</v>
      </c>
      <c r="N138" s="149"/>
      <c r="O138" s="65"/>
      <c r="P138" s="63" t="str">
        <f t="shared" si="40"/>
        <v>Ter-2.3.1</v>
      </c>
    </row>
    <row r="139" spans="1:25" s="65" customFormat="1" outlineLevel="1">
      <c r="A139" s="230" t="str">
        <f t="shared" si="50"/>
        <v>Ter-2.3.1.1</v>
      </c>
      <c r="B139" s="62" t="str">
        <f>$B$15</f>
        <v>- Pour des opérations estimées jusqu'à 100 000 €HT</v>
      </c>
      <c r="C139" s="94" t="s">
        <v>0</v>
      </c>
      <c r="D139" s="111"/>
      <c r="E139" s="276"/>
      <c r="F139" s="267"/>
      <c r="G139" s="268"/>
      <c r="H139" s="269">
        <f t="shared" si="51"/>
        <v>0</v>
      </c>
      <c r="I139" s="320"/>
      <c r="J139" s="320"/>
      <c r="K139" s="150" t="str">
        <f t="shared" si="38"/>
        <v>Ter-2</v>
      </c>
      <c r="L139" s="126">
        <f t="shared" si="39"/>
        <v>3</v>
      </c>
      <c r="M139" s="126">
        <f t="shared" si="42"/>
        <v>1</v>
      </c>
      <c r="N139" s="149">
        <f t="shared" si="46"/>
        <v>1</v>
      </c>
      <c r="P139" s="63" t="str">
        <f t="shared" si="40"/>
        <v>Ter-2.3.1.1</v>
      </c>
    </row>
    <row r="140" spans="1:25" s="63" customFormat="1" outlineLevel="1">
      <c r="A140" s="230" t="str">
        <f t="shared" si="50"/>
        <v>Ter-2.3.1.2</v>
      </c>
      <c r="B140" s="62" t="str">
        <f>$B$16</f>
        <v>- Pour des opérations estimées entre 100 001 €HT et 300 000 €HT</v>
      </c>
      <c r="C140" s="94" t="s">
        <v>0</v>
      </c>
      <c r="D140" s="111"/>
      <c r="E140" s="276"/>
      <c r="F140" s="272"/>
      <c r="G140" s="273"/>
      <c r="H140" s="274">
        <f t="shared" si="51"/>
        <v>0</v>
      </c>
      <c r="I140" s="320"/>
      <c r="J140" s="320"/>
      <c r="K140" s="150" t="str">
        <f t="shared" si="38"/>
        <v>Ter-2</v>
      </c>
      <c r="L140" s="126">
        <f t="shared" si="39"/>
        <v>3</v>
      </c>
      <c r="M140" s="126">
        <f t="shared" si="42"/>
        <v>1</v>
      </c>
      <c r="N140" s="149">
        <f t="shared" si="46"/>
        <v>2</v>
      </c>
      <c r="O140" s="65"/>
      <c r="P140" s="63" t="str">
        <f t="shared" si="40"/>
        <v>Ter-2.3.1.2</v>
      </c>
    </row>
    <row r="141" spans="1:25" s="63" customFormat="1" outlineLevel="1">
      <c r="A141" s="230" t="str">
        <f t="shared" si="50"/>
        <v>Ter-2.3.1.3</v>
      </c>
      <c r="B141" s="62" t="str">
        <f>$B$17</f>
        <v>- Pour des opérations estimées entre 300 001 €HTet 500 000 €HT</v>
      </c>
      <c r="C141" s="94" t="s">
        <v>0</v>
      </c>
      <c r="D141" s="111"/>
      <c r="E141" s="276"/>
      <c r="F141" s="272"/>
      <c r="G141" s="273"/>
      <c r="H141" s="274">
        <f t="shared" si="51"/>
        <v>0</v>
      </c>
      <c r="I141" s="320"/>
      <c r="J141" s="320"/>
      <c r="K141" s="150" t="str">
        <f t="shared" si="38"/>
        <v>Ter-2</v>
      </c>
      <c r="L141" s="126">
        <f t="shared" si="39"/>
        <v>3</v>
      </c>
      <c r="M141" s="126">
        <f t="shared" si="42"/>
        <v>1</v>
      </c>
      <c r="N141" s="149">
        <f t="shared" si="46"/>
        <v>3</v>
      </c>
      <c r="O141" s="65"/>
      <c r="P141" s="63" t="str">
        <f t="shared" si="40"/>
        <v>Ter-2.3.1.3</v>
      </c>
    </row>
    <row r="142" spans="1:25" s="63" customFormat="1" outlineLevel="1">
      <c r="A142" s="230" t="str">
        <f t="shared" si="50"/>
        <v>Ter-2.3.1.4</v>
      </c>
      <c r="B142" s="62" t="str">
        <f>$B$18</f>
        <v>- Pour des opérations estimées entre 500 001 €HT et 700 000 €HT</v>
      </c>
      <c r="C142" s="94" t="s">
        <v>0</v>
      </c>
      <c r="D142" s="111"/>
      <c r="E142" s="276"/>
      <c r="F142" s="272"/>
      <c r="G142" s="273"/>
      <c r="H142" s="274">
        <f t="shared" si="51"/>
        <v>0</v>
      </c>
      <c r="I142" s="320"/>
      <c r="J142" s="320"/>
      <c r="K142" s="150" t="str">
        <f t="shared" si="38"/>
        <v>Ter-2</v>
      </c>
      <c r="L142" s="126">
        <f t="shared" si="39"/>
        <v>3</v>
      </c>
      <c r="M142" s="126">
        <f t="shared" si="42"/>
        <v>1</v>
      </c>
      <c r="N142" s="149">
        <f t="shared" si="46"/>
        <v>4</v>
      </c>
      <c r="O142" s="65"/>
      <c r="P142" s="63" t="str">
        <f t="shared" si="40"/>
        <v>Ter-2.3.1.4</v>
      </c>
    </row>
    <row r="143" spans="1:25" s="63" customFormat="1" outlineLevel="1">
      <c r="A143" s="230" t="str">
        <f t="shared" si="50"/>
        <v>Ter-2.3.1.5</v>
      </c>
      <c r="B143" s="62" t="str">
        <f>$B$19</f>
        <v>- Pour des opérations estimées entre 700 001 €HT et 900 000 €HT</v>
      </c>
      <c r="C143" s="94" t="s">
        <v>0</v>
      </c>
      <c r="D143" s="111"/>
      <c r="E143" s="276"/>
      <c r="F143" s="272"/>
      <c r="G143" s="273"/>
      <c r="H143" s="274">
        <f t="shared" si="51"/>
        <v>0</v>
      </c>
      <c r="I143" s="320"/>
      <c r="J143" s="320"/>
      <c r="K143" s="150" t="str">
        <f t="shared" si="38"/>
        <v>Ter-2</v>
      </c>
      <c r="L143" s="126">
        <f t="shared" si="39"/>
        <v>3</v>
      </c>
      <c r="M143" s="126">
        <f t="shared" si="42"/>
        <v>1</v>
      </c>
      <c r="N143" s="149">
        <f t="shared" si="46"/>
        <v>5</v>
      </c>
      <c r="O143" s="65"/>
      <c r="P143" s="63" t="str">
        <f t="shared" si="40"/>
        <v>Ter-2.3.1.5</v>
      </c>
    </row>
    <row r="144" spans="1:25" s="165" customFormat="1" outlineLevel="1">
      <c r="A144" s="161"/>
      <c r="B144" s="218"/>
      <c r="C144" s="163"/>
      <c r="D144" s="164"/>
      <c r="E144" s="276"/>
      <c r="F144" s="260"/>
      <c r="G144" s="261"/>
      <c r="H144" s="262">
        <f t="shared" si="51"/>
        <v>0</v>
      </c>
      <c r="I144" s="320"/>
      <c r="J144" s="320"/>
      <c r="K144" s="150" t="str">
        <f t="shared" si="38"/>
        <v>Ter-2</v>
      </c>
      <c r="L144" s="126">
        <f t="shared" si="39"/>
        <v>3</v>
      </c>
      <c r="M144" s="126">
        <f t="shared" si="42"/>
        <v>1</v>
      </c>
      <c r="N144" s="149"/>
      <c r="O144" s="65"/>
      <c r="P144" s="63"/>
    </row>
    <row r="145" spans="1:25" s="63" customFormat="1">
      <c r="A145" s="215" t="str">
        <f t="shared" ref="A145:A150" si="52">P145</f>
        <v>Ter-2.3.2</v>
      </c>
      <c r="B145" s="229" t="str">
        <f>$B$60</f>
        <v xml:space="preserve">- Examen des documents d'exécution et formulation des avis correspondants </v>
      </c>
      <c r="C145" s="98"/>
      <c r="D145" s="114"/>
      <c r="E145" s="276"/>
      <c r="F145" s="260"/>
      <c r="G145" s="261"/>
      <c r="H145" s="262">
        <f t="shared" si="51"/>
        <v>0</v>
      </c>
      <c r="I145" s="320"/>
      <c r="J145" s="320"/>
      <c r="K145" s="150" t="str">
        <f t="shared" si="38"/>
        <v>Ter-2</v>
      </c>
      <c r="L145" s="126">
        <f t="shared" si="39"/>
        <v>3</v>
      </c>
      <c r="M145" s="126">
        <f>M144+1</f>
        <v>2</v>
      </c>
      <c r="N145" s="149"/>
      <c r="O145" s="65"/>
      <c r="P145" s="63" t="str">
        <f t="shared" si="40"/>
        <v>Ter-2.3.2</v>
      </c>
    </row>
    <row r="146" spans="1:25" s="65" customFormat="1" outlineLevel="1">
      <c r="A146" s="230" t="str">
        <f t="shared" si="52"/>
        <v>Ter-2.3.2.1</v>
      </c>
      <c r="B146" s="62" t="str">
        <f>$B$15</f>
        <v>- Pour des opérations estimées jusqu'à 100 000 €HT</v>
      </c>
      <c r="C146" s="94" t="s">
        <v>8</v>
      </c>
      <c r="D146" s="111"/>
      <c r="E146" s="276"/>
      <c r="F146" s="267"/>
      <c r="G146" s="268"/>
      <c r="H146" s="269">
        <f t="shared" si="51"/>
        <v>0</v>
      </c>
      <c r="I146" s="320"/>
      <c r="J146" s="320"/>
      <c r="K146" s="150" t="str">
        <f t="shared" si="38"/>
        <v>Ter-2</v>
      </c>
      <c r="L146" s="126">
        <f t="shared" si="39"/>
        <v>3</v>
      </c>
      <c r="M146" s="126">
        <f t="shared" si="42"/>
        <v>2</v>
      </c>
      <c r="N146" s="149">
        <f t="shared" si="46"/>
        <v>1</v>
      </c>
      <c r="P146" s="63" t="str">
        <f t="shared" si="40"/>
        <v>Ter-2.3.2.1</v>
      </c>
    </row>
    <row r="147" spans="1:25" s="63" customFormat="1" outlineLevel="1">
      <c r="A147" s="230" t="str">
        <f t="shared" si="52"/>
        <v>Ter-2.3.2.2</v>
      </c>
      <c r="B147" s="62" t="str">
        <f>$B$16</f>
        <v>- Pour des opérations estimées entre 100 001 €HT et 300 000 €HT</v>
      </c>
      <c r="C147" s="94" t="s">
        <v>8</v>
      </c>
      <c r="D147" s="112"/>
      <c r="E147" s="276"/>
      <c r="F147" s="272"/>
      <c r="G147" s="273"/>
      <c r="H147" s="274">
        <f t="shared" si="51"/>
        <v>0</v>
      </c>
      <c r="I147" s="320"/>
      <c r="J147" s="320"/>
      <c r="K147" s="150" t="str">
        <f t="shared" si="38"/>
        <v>Ter-2</v>
      </c>
      <c r="L147" s="126">
        <f t="shared" si="39"/>
        <v>3</v>
      </c>
      <c r="M147" s="126">
        <f t="shared" si="42"/>
        <v>2</v>
      </c>
      <c r="N147" s="149">
        <f t="shared" si="46"/>
        <v>2</v>
      </c>
      <c r="O147" s="65"/>
      <c r="P147" s="63" t="str">
        <f t="shared" si="40"/>
        <v>Ter-2.3.2.2</v>
      </c>
    </row>
    <row r="148" spans="1:25" s="63" customFormat="1" outlineLevel="1">
      <c r="A148" s="230" t="str">
        <f t="shared" si="52"/>
        <v>Ter-2.3.2.3</v>
      </c>
      <c r="B148" s="62" t="str">
        <f>$B$17</f>
        <v>- Pour des opérations estimées entre 300 001 €HTet 500 000 €HT</v>
      </c>
      <c r="C148" s="94" t="s">
        <v>8</v>
      </c>
      <c r="D148" s="112"/>
      <c r="E148" s="276"/>
      <c r="F148" s="272"/>
      <c r="G148" s="273"/>
      <c r="H148" s="274">
        <f t="shared" si="51"/>
        <v>0</v>
      </c>
      <c r="I148" s="320"/>
      <c r="J148" s="320"/>
      <c r="K148" s="150" t="str">
        <f t="shared" si="38"/>
        <v>Ter-2</v>
      </c>
      <c r="L148" s="126">
        <f t="shared" si="39"/>
        <v>3</v>
      </c>
      <c r="M148" s="126">
        <f t="shared" si="42"/>
        <v>2</v>
      </c>
      <c r="N148" s="149">
        <f t="shared" si="46"/>
        <v>3</v>
      </c>
      <c r="O148" s="65"/>
      <c r="P148" s="63" t="str">
        <f t="shared" si="40"/>
        <v>Ter-2.3.2.3</v>
      </c>
    </row>
    <row r="149" spans="1:25" s="63" customFormat="1" outlineLevel="1">
      <c r="A149" s="230" t="str">
        <f t="shared" si="52"/>
        <v>Ter-2.3.2.4</v>
      </c>
      <c r="B149" s="62" t="str">
        <f>$B$18</f>
        <v>- Pour des opérations estimées entre 500 001 €HT et 700 000 €HT</v>
      </c>
      <c r="C149" s="94" t="s">
        <v>8</v>
      </c>
      <c r="D149" s="112"/>
      <c r="E149" s="276"/>
      <c r="F149" s="272"/>
      <c r="G149" s="273"/>
      <c r="H149" s="274">
        <f t="shared" si="51"/>
        <v>0</v>
      </c>
      <c r="I149" s="320"/>
      <c r="J149" s="320"/>
      <c r="K149" s="150" t="str">
        <f t="shared" si="38"/>
        <v>Ter-2</v>
      </c>
      <c r="L149" s="126">
        <f t="shared" si="39"/>
        <v>3</v>
      </c>
      <c r="M149" s="126">
        <f t="shared" si="42"/>
        <v>2</v>
      </c>
      <c r="N149" s="149">
        <f t="shared" si="46"/>
        <v>4</v>
      </c>
      <c r="O149" s="65"/>
      <c r="P149" s="63" t="str">
        <f t="shared" si="40"/>
        <v>Ter-2.3.2.4</v>
      </c>
    </row>
    <row r="150" spans="1:25" s="63" customFormat="1" outlineLevel="1">
      <c r="A150" s="230" t="str">
        <f t="shared" si="52"/>
        <v>Ter-2.3.2.5</v>
      </c>
      <c r="B150" s="62" t="str">
        <f>$B$19</f>
        <v>- Pour des opérations estimées entre 700 001 €HT et 900 000 €HT</v>
      </c>
      <c r="C150" s="94" t="s">
        <v>8</v>
      </c>
      <c r="D150" s="112"/>
      <c r="E150" s="276"/>
      <c r="F150" s="272"/>
      <c r="G150" s="273"/>
      <c r="H150" s="274">
        <f t="shared" si="51"/>
        <v>0</v>
      </c>
      <c r="I150" s="320"/>
      <c r="J150" s="320"/>
      <c r="K150" s="150" t="str">
        <f t="shared" si="38"/>
        <v>Ter-2</v>
      </c>
      <c r="L150" s="126">
        <f t="shared" si="39"/>
        <v>3</v>
      </c>
      <c r="M150" s="126">
        <f t="shared" si="42"/>
        <v>2</v>
      </c>
      <c r="N150" s="149">
        <f t="shared" si="46"/>
        <v>5</v>
      </c>
      <c r="O150" s="65"/>
      <c r="P150" s="63" t="str">
        <f t="shared" si="40"/>
        <v>Ter-2.3.2.5</v>
      </c>
    </row>
    <row r="151" spans="1:25" s="165" customFormat="1" outlineLevel="1">
      <c r="A151" s="161"/>
      <c r="B151" s="218"/>
      <c r="C151" s="163"/>
      <c r="D151" s="164"/>
      <c r="E151" s="276"/>
      <c r="F151" s="260"/>
      <c r="G151" s="261"/>
      <c r="H151" s="262">
        <f t="shared" si="51"/>
        <v>0</v>
      </c>
      <c r="I151" s="320"/>
      <c r="J151" s="320"/>
      <c r="K151" s="150" t="str">
        <f t="shared" si="38"/>
        <v>Ter-2</v>
      </c>
      <c r="L151" s="126">
        <f t="shared" si="39"/>
        <v>3</v>
      </c>
      <c r="M151" s="126"/>
      <c r="N151" s="149"/>
      <c r="O151" s="65"/>
      <c r="P151" s="63"/>
    </row>
    <row r="152" spans="1:25" s="65" customFormat="1">
      <c r="A152" s="142"/>
      <c r="B152" s="67"/>
      <c r="C152" s="98"/>
      <c r="D152" s="114"/>
      <c r="E152" s="276"/>
      <c r="F152" s="260"/>
      <c r="G152" s="261"/>
      <c r="H152" s="262">
        <f t="shared" si="51"/>
        <v>0</v>
      </c>
      <c r="I152" s="320"/>
      <c r="J152" s="320"/>
      <c r="K152" s="150" t="str">
        <f t="shared" si="38"/>
        <v>Ter-2</v>
      </c>
      <c r="L152" s="126">
        <f t="shared" si="39"/>
        <v>3</v>
      </c>
      <c r="M152" s="126"/>
      <c r="N152" s="149"/>
      <c r="P152" s="63"/>
      <c r="Q152" s="76"/>
      <c r="R152" s="202"/>
      <c r="S152" s="202"/>
      <c r="T152" s="202"/>
      <c r="U152" s="202"/>
      <c r="V152" s="193"/>
      <c r="W152" s="193"/>
      <c r="X152" s="82"/>
      <c r="Y152" s="63"/>
    </row>
    <row r="153" spans="1:25" s="61" customFormat="1" ht="15.75">
      <c r="A153" s="213" t="str">
        <f>P153</f>
        <v>Ter-2.4</v>
      </c>
      <c r="B153" s="83" t="str">
        <f>$B$68</f>
        <v>Phase Réalisation "Réception"</v>
      </c>
      <c r="C153" s="93"/>
      <c r="D153" s="110"/>
      <c r="E153" s="276"/>
      <c r="F153" s="260"/>
      <c r="G153" s="261"/>
      <c r="H153" s="262"/>
      <c r="I153" s="320"/>
      <c r="J153" s="320"/>
      <c r="K153" s="150" t="str">
        <f t="shared" si="38"/>
        <v>Ter-2</v>
      </c>
      <c r="L153" s="126">
        <f>L152+1</f>
        <v>4</v>
      </c>
      <c r="M153" s="126"/>
      <c r="N153" s="149"/>
      <c r="O153" s="65"/>
      <c r="P153" s="63" t="str">
        <f t="shared" si="40"/>
        <v>Ter-2.4</v>
      </c>
      <c r="Q153" s="70"/>
      <c r="R153" s="204"/>
      <c r="S153" s="204"/>
      <c r="T153" s="204"/>
      <c r="U153" s="204"/>
      <c r="V153" s="165"/>
      <c r="W153" s="165"/>
      <c r="X153" s="63"/>
      <c r="Y153" s="55"/>
    </row>
    <row r="154" spans="1:25" s="63" customFormat="1">
      <c r="A154" s="215" t="str">
        <f t="shared" ref="A154:A159" si="53">P154</f>
        <v>Ter-2.4.1</v>
      </c>
      <c r="B154" s="229" t="str">
        <f>$B$69</f>
        <v>- Rapports finaux avant la ou les réceptions des ouvrages</v>
      </c>
      <c r="C154" s="98"/>
      <c r="D154" s="114"/>
      <c r="E154" s="276"/>
      <c r="F154" s="260"/>
      <c r="G154" s="261"/>
      <c r="H154" s="262">
        <f t="shared" si="51"/>
        <v>0</v>
      </c>
      <c r="I154" s="320"/>
      <c r="J154" s="320"/>
      <c r="K154" s="150" t="str">
        <f t="shared" si="38"/>
        <v>Ter-2</v>
      </c>
      <c r="L154" s="126">
        <f t="shared" si="39"/>
        <v>4</v>
      </c>
      <c r="M154" s="126">
        <v>1</v>
      </c>
      <c r="N154" s="149"/>
      <c r="O154" s="65"/>
      <c r="P154" s="63" t="str">
        <f t="shared" si="40"/>
        <v>Ter-2.4.1</v>
      </c>
    </row>
    <row r="155" spans="1:25" s="65" customFormat="1" outlineLevel="1">
      <c r="A155" s="230" t="str">
        <f t="shared" si="53"/>
        <v>Ter-2.4.1.1</v>
      </c>
      <c r="B155" s="62" t="str">
        <f>$B$15</f>
        <v>- Pour des opérations estimées jusqu'à 100 000 €HT</v>
      </c>
      <c r="C155" s="94" t="s">
        <v>8</v>
      </c>
      <c r="D155" s="111"/>
      <c r="E155" s="276"/>
      <c r="F155" s="267"/>
      <c r="G155" s="268"/>
      <c r="H155" s="269">
        <f t="shared" si="51"/>
        <v>0</v>
      </c>
      <c r="I155" s="320"/>
      <c r="J155" s="320"/>
      <c r="K155" s="150" t="str">
        <f t="shared" si="38"/>
        <v>Ter-2</v>
      </c>
      <c r="L155" s="126">
        <f t="shared" si="39"/>
        <v>4</v>
      </c>
      <c r="M155" s="126">
        <f t="shared" si="42"/>
        <v>1</v>
      </c>
      <c r="N155" s="149">
        <f t="shared" si="46"/>
        <v>1</v>
      </c>
      <c r="P155" s="63" t="str">
        <f t="shared" si="40"/>
        <v>Ter-2.4.1.1</v>
      </c>
    </row>
    <row r="156" spans="1:25" s="63" customFormat="1" outlineLevel="1">
      <c r="A156" s="230" t="str">
        <f t="shared" si="53"/>
        <v>Ter-2.4.1.2</v>
      </c>
      <c r="B156" s="62" t="str">
        <f>$B$16</f>
        <v>- Pour des opérations estimées entre 100 001 €HT et 300 000 €HT</v>
      </c>
      <c r="C156" s="94" t="s">
        <v>8</v>
      </c>
      <c r="D156" s="112"/>
      <c r="E156" s="276"/>
      <c r="F156" s="272"/>
      <c r="G156" s="273"/>
      <c r="H156" s="274">
        <f t="shared" si="51"/>
        <v>0</v>
      </c>
      <c r="I156" s="320"/>
      <c r="J156" s="320"/>
      <c r="K156" s="150" t="str">
        <f t="shared" si="38"/>
        <v>Ter-2</v>
      </c>
      <c r="L156" s="126">
        <f t="shared" si="39"/>
        <v>4</v>
      </c>
      <c r="M156" s="126">
        <f t="shared" si="42"/>
        <v>1</v>
      </c>
      <c r="N156" s="149">
        <f t="shared" si="46"/>
        <v>2</v>
      </c>
      <c r="O156" s="65"/>
      <c r="P156" s="63" t="str">
        <f t="shared" si="40"/>
        <v>Ter-2.4.1.2</v>
      </c>
    </row>
    <row r="157" spans="1:25" s="63" customFormat="1" outlineLevel="1">
      <c r="A157" s="230" t="str">
        <f t="shared" si="53"/>
        <v>Ter-2.4.1.3</v>
      </c>
      <c r="B157" s="62" t="str">
        <f>$B$17</f>
        <v>- Pour des opérations estimées entre 300 001 €HTet 500 000 €HT</v>
      </c>
      <c r="C157" s="94" t="s">
        <v>8</v>
      </c>
      <c r="D157" s="112"/>
      <c r="E157" s="276"/>
      <c r="F157" s="272"/>
      <c r="G157" s="273"/>
      <c r="H157" s="274">
        <f t="shared" si="51"/>
        <v>0</v>
      </c>
      <c r="I157" s="320"/>
      <c r="J157" s="320"/>
      <c r="K157" s="150" t="str">
        <f t="shared" si="38"/>
        <v>Ter-2</v>
      </c>
      <c r="L157" s="126">
        <f t="shared" si="39"/>
        <v>4</v>
      </c>
      <c r="M157" s="126">
        <f t="shared" si="42"/>
        <v>1</v>
      </c>
      <c r="N157" s="149">
        <f t="shared" si="46"/>
        <v>3</v>
      </c>
      <c r="O157" s="65"/>
      <c r="P157" s="63" t="str">
        <f t="shared" si="40"/>
        <v>Ter-2.4.1.3</v>
      </c>
    </row>
    <row r="158" spans="1:25" s="63" customFormat="1" outlineLevel="1">
      <c r="A158" s="230" t="str">
        <f t="shared" si="53"/>
        <v>Ter-2.4.1.4</v>
      </c>
      <c r="B158" s="62" t="str">
        <f>$B$18</f>
        <v>- Pour des opérations estimées entre 500 001 €HT et 700 000 €HT</v>
      </c>
      <c r="C158" s="94" t="s">
        <v>8</v>
      </c>
      <c r="D158" s="112"/>
      <c r="E158" s="276"/>
      <c r="F158" s="272"/>
      <c r="G158" s="273"/>
      <c r="H158" s="274">
        <f t="shared" si="51"/>
        <v>0</v>
      </c>
      <c r="I158" s="320"/>
      <c r="J158" s="320"/>
      <c r="K158" s="150" t="str">
        <f t="shared" si="38"/>
        <v>Ter-2</v>
      </c>
      <c r="L158" s="126">
        <f t="shared" si="39"/>
        <v>4</v>
      </c>
      <c r="M158" s="126">
        <f t="shared" si="42"/>
        <v>1</v>
      </c>
      <c r="N158" s="149">
        <f t="shared" si="46"/>
        <v>4</v>
      </c>
      <c r="O158" s="65"/>
      <c r="P158" s="63" t="str">
        <f t="shared" si="40"/>
        <v>Ter-2.4.1.4</v>
      </c>
    </row>
    <row r="159" spans="1:25" s="63" customFormat="1" outlineLevel="1">
      <c r="A159" s="230" t="str">
        <f t="shared" si="53"/>
        <v>Ter-2.4.1.5</v>
      </c>
      <c r="B159" s="62" t="str">
        <f>$B$19</f>
        <v>- Pour des opérations estimées entre 700 001 €HT et 900 000 €HT</v>
      </c>
      <c r="C159" s="94" t="s">
        <v>8</v>
      </c>
      <c r="D159" s="112"/>
      <c r="E159" s="276"/>
      <c r="F159" s="272"/>
      <c r="G159" s="273"/>
      <c r="H159" s="274">
        <f t="shared" si="51"/>
        <v>0</v>
      </c>
      <c r="I159" s="320"/>
      <c r="J159" s="320"/>
      <c r="K159" s="150" t="str">
        <f t="shared" si="38"/>
        <v>Ter-2</v>
      </c>
      <c r="L159" s="126">
        <f t="shared" si="39"/>
        <v>4</v>
      </c>
      <c r="M159" s="126">
        <f t="shared" si="42"/>
        <v>1</v>
      </c>
      <c r="N159" s="149">
        <f t="shared" si="46"/>
        <v>5</v>
      </c>
      <c r="O159" s="65"/>
      <c r="P159" s="63" t="str">
        <f t="shared" si="40"/>
        <v>Ter-2.4.1.5</v>
      </c>
    </row>
    <row r="160" spans="1:25" s="63" customFormat="1" ht="15.75" outlineLevel="1" thickBot="1">
      <c r="A160" s="238"/>
      <c r="B160" s="239"/>
      <c r="C160" s="226"/>
      <c r="D160" s="227"/>
      <c r="E160" s="276"/>
      <c r="F160" s="348"/>
      <c r="G160" s="349"/>
      <c r="H160" s="350"/>
      <c r="I160" s="320"/>
      <c r="J160" s="320"/>
      <c r="K160" s="150" t="str">
        <f t="shared" si="38"/>
        <v>Ter-2</v>
      </c>
      <c r="L160" s="126">
        <f t="shared" si="39"/>
        <v>4</v>
      </c>
      <c r="M160" s="126">
        <f t="shared" si="42"/>
        <v>1</v>
      </c>
      <c r="N160" s="149"/>
      <c r="O160" s="65"/>
    </row>
    <row r="161" spans="1:25" s="63" customFormat="1" outlineLevel="1">
      <c r="A161" s="230"/>
      <c r="B161" s="160"/>
      <c r="C161" s="98"/>
      <c r="D161" s="114"/>
      <c r="E161" s="276"/>
      <c r="F161" s="339"/>
      <c r="G161" s="340"/>
      <c r="H161" s="341"/>
      <c r="I161" s="320"/>
      <c r="J161" s="320"/>
      <c r="K161" s="150" t="str">
        <f t="shared" ref="K161:L162" si="54">K160</f>
        <v>Ter-2</v>
      </c>
      <c r="L161" s="126">
        <f t="shared" si="39"/>
        <v>4</v>
      </c>
      <c r="M161" s="126">
        <f t="shared" si="42"/>
        <v>1</v>
      </c>
      <c r="N161" s="149"/>
      <c r="O161" s="65"/>
    </row>
    <row r="162" spans="1:25" s="63" customFormat="1">
      <c r="A162" s="215" t="str">
        <f t="shared" ref="A162:A167" si="55">P162</f>
        <v>Ter-2.4.2</v>
      </c>
      <c r="B162" s="229" t="str">
        <f>$B$76</f>
        <v>- Assistance à la ou des réceptions des installations</v>
      </c>
      <c r="C162" s="98"/>
      <c r="D162" s="114"/>
      <c r="E162" s="276"/>
      <c r="F162" s="260"/>
      <c r="G162" s="261"/>
      <c r="H162" s="262">
        <f t="shared" si="51"/>
        <v>0</v>
      </c>
      <c r="I162" s="320"/>
      <c r="J162" s="320"/>
      <c r="K162" s="150" t="str">
        <f t="shared" si="54"/>
        <v>Ter-2</v>
      </c>
      <c r="L162" s="126">
        <f t="shared" si="54"/>
        <v>4</v>
      </c>
      <c r="M162" s="126">
        <f>M161+1</f>
        <v>2</v>
      </c>
      <c r="N162" s="149"/>
      <c r="O162" s="65"/>
      <c r="P162" s="63" t="str">
        <f t="shared" ref="P162:P233" si="56">IF(N162&lt;&gt;0,K162&amp;"."&amp;L162&amp;"."&amp;M162&amp;"."&amp;N162,IF(M162&lt;&gt;0,K162&amp;"."&amp;L162&amp;"."&amp;M162,IF(L162&lt;&gt;0,K162&amp;"."&amp;L162,IF(K162&lt;&gt;0,K162,""))))</f>
        <v>Ter-2.4.2</v>
      </c>
    </row>
    <row r="163" spans="1:25" s="65" customFormat="1" outlineLevel="1">
      <c r="A163" s="230" t="str">
        <f t="shared" si="55"/>
        <v>Ter-2.4.2.1</v>
      </c>
      <c r="B163" s="62" t="str">
        <f>$B$15</f>
        <v>- Pour des opérations estimées jusqu'à 100 000 €HT</v>
      </c>
      <c r="C163" s="94" t="s">
        <v>8</v>
      </c>
      <c r="D163" s="111"/>
      <c r="E163" s="276"/>
      <c r="F163" s="267"/>
      <c r="G163" s="268"/>
      <c r="H163" s="269">
        <f t="shared" si="51"/>
        <v>0</v>
      </c>
      <c r="I163" s="320"/>
      <c r="J163" s="320"/>
      <c r="K163" s="150" t="str">
        <f t="shared" ref="K163:K233" si="57">K162</f>
        <v>Ter-2</v>
      </c>
      <c r="L163" s="126">
        <f t="shared" ref="L163:L233" si="58">L162</f>
        <v>4</v>
      </c>
      <c r="M163" s="126">
        <f t="shared" ref="M163:M233" si="59">M162</f>
        <v>2</v>
      </c>
      <c r="N163" s="149">
        <f t="shared" si="46"/>
        <v>1</v>
      </c>
      <c r="P163" s="63" t="str">
        <f t="shared" si="56"/>
        <v>Ter-2.4.2.1</v>
      </c>
    </row>
    <row r="164" spans="1:25" s="63" customFormat="1" outlineLevel="1">
      <c r="A164" s="230" t="str">
        <f t="shared" si="55"/>
        <v>Ter-2.4.2.2</v>
      </c>
      <c r="B164" s="62" t="str">
        <f>$B$16</f>
        <v>- Pour des opérations estimées entre 100 001 €HT et 300 000 €HT</v>
      </c>
      <c r="C164" s="94" t="s">
        <v>8</v>
      </c>
      <c r="D164" s="112"/>
      <c r="E164" s="276"/>
      <c r="F164" s="272"/>
      <c r="G164" s="273"/>
      <c r="H164" s="274">
        <f t="shared" si="51"/>
        <v>0</v>
      </c>
      <c r="I164" s="320"/>
      <c r="J164" s="320"/>
      <c r="K164" s="150" t="str">
        <f t="shared" si="57"/>
        <v>Ter-2</v>
      </c>
      <c r="L164" s="126">
        <f t="shared" si="58"/>
        <v>4</v>
      </c>
      <c r="M164" s="126">
        <f t="shared" si="59"/>
        <v>2</v>
      </c>
      <c r="N164" s="149">
        <f t="shared" si="46"/>
        <v>2</v>
      </c>
      <c r="O164" s="65"/>
      <c r="P164" s="63" t="str">
        <f t="shared" si="56"/>
        <v>Ter-2.4.2.2</v>
      </c>
    </row>
    <row r="165" spans="1:25" s="63" customFormat="1" outlineLevel="1">
      <c r="A165" s="230" t="str">
        <f t="shared" si="55"/>
        <v>Ter-2.4.2.3</v>
      </c>
      <c r="B165" s="62" t="str">
        <f>$B$17</f>
        <v>- Pour des opérations estimées entre 300 001 €HTet 500 000 €HT</v>
      </c>
      <c r="C165" s="94" t="s">
        <v>8</v>
      </c>
      <c r="D165" s="112"/>
      <c r="E165" s="276"/>
      <c r="F165" s="272"/>
      <c r="G165" s="273"/>
      <c r="H165" s="274">
        <f t="shared" si="51"/>
        <v>0</v>
      </c>
      <c r="I165" s="320"/>
      <c r="J165" s="320"/>
      <c r="K165" s="150" t="str">
        <f t="shared" si="57"/>
        <v>Ter-2</v>
      </c>
      <c r="L165" s="126">
        <f t="shared" si="58"/>
        <v>4</v>
      </c>
      <c r="M165" s="126">
        <f t="shared" si="59"/>
        <v>2</v>
      </c>
      <c r="N165" s="149">
        <f t="shared" si="46"/>
        <v>3</v>
      </c>
      <c r="O165" s="65"/>
      <c r="P165" s="63" t="str">
        <f t="shared" si="56"/>
        <v>Ter-2.4.2.3</v>
      </c>
    </row>
    <row r="166" spans="1:25" s="63" customFormat="1" outlineLevel="1">
      <c r="A166" s="230" t="str">
        <f t="shared" si="55"/>
        <v>Ter-2.4.2.4</v>
      </c>
      <c r="B166" s="62" t="str">
        <f>$B$18</f>
        <v>- Pour des opérations estimées entre 500 001 €HT et 700 000 €HT</v>
      </c>
      <c r="C166" s="94" t="s">
        <v>8</v>
      </c>
      <c r="D166" s="112"/>
      <c r="E166" s="276"/>
      <c r="F166" s="272"/>
      <c r="G166" s="273"/>
      <c r="H166" s="274">
        <f t="shared" si="51"/>
        <v>0</v>
      </c>
      <c r="I166" s="320"/>
      <c r="J166" s="320"/>
      <c r="K166" s="150" t="str">
        <f t="shared" si="57"/>
        <v>Ter-2</v>
      </c>
      <c r="L166" s="126">
        <f t="shared" si="58"/>
        <v>4</v>
      </c>
      <c r="M166" s="126">
        <f t="shared" si="59"/>
        <v>2</v>
      </c>
      <c r="N166" s="149">
        <f t="shared" si="46"/>
        <v>4</v>
      </c>
      <c r="O166" s="65"/>
      <c r="P166" s="63" t="str">
        <f t="shared" si="56"/>
        <v>Ter-2.4.2.4</v>
      </c>
    </row>
    <row r="167" spans="1:25" s="63" customFormat="1" outlineLevel="1">
      <c r="A167" s="230" t="str">
        <f t="shared" si="55"/>
        <v>Ter-2.4.2.5</v>
      </c>
      <c r="B167" s="62" t="str">
        <f>$B$19</f>
        <v>- Pour des opérations estimées entre 700 001 €HT et 900 000 €HT</v>
      </c>
      <c r="C167" s="94" t="s">
        <v>8</v>
      </c>
      <c r="D167" s="112"/>
      <c r="E167" s="276"/>
      <c r="F167" s="272"/>
      <c r="G167" s="273"/>
      <c r="H167" s="274">
        <f t="shared" si="51"/>
        <v>0</v>
      </c>
      <c r="I167" s="320"/>
      <c r="J167" s="320"/>
      <c r="K167" s="150" t="str">
        <f t="shared" si="57"/>
        <v>Ter-2</v>
      </c>
      <c r="L167" s="126">
        <f t="shared" si="58"/>
        <v>4</v>
      </c>
      <c r="M167" s="126">
        <f t="shared" si="59"/>
        <v>2</v>
      </c>
      <c r="N167" s="149">
        <f t="shared" si="46"/>
        <v>5</v>
      </c>
      <c r="O167" s="65"/>
      <c r="P167" s="63" t="str">
        <f t="shared" si="56"/>
        <v>Ter-2.4.2.5</v>
      </c>
    </row>
    <row r="168" spans="1:25" s="63" customFormat="1" outlineLevel="1">
      <c r="A168" s="230"/>
      <c r="B168" s="160"/>
      <c r="C168" s="98"/>
      <c r="D168" s="114"/>
      <c r="E168" s="276"/>
      <c r="F168" s="260"/>
      <c r="G168" s="261"/>
      <c r="H168" s="262">
        <f t="shared" si="51"/>
        <v>0</v>
      </c>
      <c r="I168" s="320"/>
      <c r="J168" s="320"/>
      <c r="K168" s="150" t="str">
        <f t="shared" si="57"/>
        <v>Ter-2</v>
      </c>
      <c r="L168" s="126"/>
      <c r="M168" s="126"/>
      <c r="N168" s="149"/>
      <c r="O168" s="65"/>
    </row>
    <row r="169" spans="1:25" s="76" customFormat="1" ht="11.25">
      <c r="A169" s="153"/>
      <c r="B169" s="346"/>
      <c r="C169" s="163"/>
      <c r="D169" s="164"/>
      <c r="E169" s="332"/>
      <c r="F169" s="260"/>
      <c r="G169" s="261"/>
      <c r="H169" s="314"/>
      <c r="I169" s="310"/>
      <c r="J169" s="310"/>
      <c r="K169" s="150" t="str">
        <f t="shared" si="57"/>
        <v>Ter-2</v>
      </c>
      <c r="L169" s="126"/>
      <c r="M169" s="126"/>
      <c r="N169" s="149"/>
      <c r="P169" s="165"/>
      <c r="R169" s="202"/>
      <c r="S169" s="202"/>
      <c r="T169" s="202"/>
      <c r="U169" s="202"/>
      <c r="V169" s="193"/>
      <c r="W169" s="193"/>
      <c r="X169" s="193"/>
      <c r="Y169" s="165"/>
    </row>
    <row r="170" spans="1:25" s="61" customFormat="1" ht="15.75">
      <c r="A170" s="213" t="str">
        <f>P170</f>
        <v>Ter-2.5</v>
      </c>
      <c r="B170" s="83" t="str">
        <f>$B$85</f>
        <v>Phase Garantie de parfait achévement</v>
      </c>
      <c r="C170" s="93"/>
      <c r="D170" s="110"/>
      <c r="E170" s="276"/>
      <c r="F170" s="260"/>
      <c r="G170" s="261"/>
      <c r="H170" s="262">
        <f t="shared" ref="H170:H176" si="60">F170+G170</f>
        <v>0</v>
      </c>
      <c r="I170" s="310"/>
      <c r="J170" s="310"/>
      <c r="K170" s="150" t="str">
        <f t="shared" si="57"/>
        <v>Ter-2</v>
      </c>
      <c r="L170" s="126">
        <f>L167+1</f>
        <v>5</v>
      </c>
      <c r="M170" s="126"/>
      <c r="N170" s="149"/>
      <c r="O170" s="65"/>
      <c r="P170" s="63" t="str">
        <f t="shared" ref="P170:P176" si="61">IF(N170&lt;&gt;0,K170&amp;"."&amp;L170&amp;"."&amp;M170&amp;"."&amp;N170,IF(M170&lt;&gt;0,K170&amp;"."&amp;L170&amp;"."&amp;M170,IF(L170&lt;&gt;0,K170&amp;"."&amp;L170,IF(K170&lt;&gt;0,K170,""))))</f>
        <v>Ter-2.5</v>
      </c>
      <c r="Q170" s="70"/>
      <c r="R170" s="204"/>
      <c r="S170" s="202"/>
      <c r="T170" s="204"/>
      <c r="U170" s="204"/>
      <c r="V170" s="165"/>
      <c r="W170" s="165"/>
      <c r="X170" s="63"/>
      <c r="Y170" s="55"/>
    </row>
    <row r="171" spans="1:25" s="63" customFormat="1" ht="15.75">
      <c r="A171" s="215" t="str">
        <f t="shared" ref="A171:A176" si="62">P171</f>
        <v>Ter-2.5.1</v>
      </c>
      <c r="B171" s="229" t="str">
        <f>$B$86</f>
        <v>- Examen des travaux effectués pendant la période de garantie de parfait achévement</v>
      </c>
      <c r="C171" s="98"/>
      <c r="D171" s="114"/>
      <c r="E171" s="271"/>
      <c r="F171" s="260"/>
      <c r="G171" s="261"/>
      <c r="H171" s="262">
        <f t="shared" si="60"/>
        <v>0</v>
      </c>
      <c r="I171" s="310"/>
      <c r="J171" s="310"/>
      <c r="K171" s="150" t="str">
        <f t="shared" ref="K171:L171" si="63">K170</f>
        <v>Ter-2</v>
      </c>
      <c r="L171" s="126">
        <f t="shared" si="63"/>
        <v>5</v>
      </c>
      <c r="M171" s="126">
        <v>1</v>
      </c>
      <c r="N171" s="149"/>
      <c r="O171" s="65"/>
      <c r="P171" s="63" t="str">
        <f t="shared" si="61"/>
        <v>Ter-2.5.1</v>
      </c>
      <c r="S171" s="202"/>
    </row>
    <row r="172" spans="1:25" s="65" customFormat="1" ht="15.75" outlineLevel="1">
      <c r="A172" s="230" t="str">
        <f t="shared" si="62"/>
        <v>Ter-2.5.1.1</v>
      </c>
      <c r="B172" s="62" t="str">
        <f>$B$15</f>
        <v>- Pour des opérations estimées jusqu'à 100 000 €HT</v>
      </c>
      <c r="C172" s="94" t="s">
        <v>8</v>
      </c>
      <c r="D172" s="111"/>
      <c r="E172" s="271"/>
      <c r="F172" s="267"/>
      <c r="G172" s="268"/>
      <c r="H172" s="269">
        <f t="shared" si="60"/>
        <v>0</v>
      </c>
      <c r="I172" s="310"/>
      <c r="J172" s="310"/>
      <c r="K172" s="150" t="str">
        <f t="shared" ref="K172:M172" si="64">K171</f>
        <v>Ter-2</v>
      </c>
      <c r="L172" s="126">
        <f t="shared" si="64"/>
        <v>5</v>
      </c>
      <c r="M172" s="126">
        <f t="shared" si="64"/>
        <v>1</v>
      </c>
      <c r="N172" s="149">
        <f t="shared" ref="N172:N176" si="65">N171+1</f>
        <v>1</v>
      </c>
      <c r="P172" s="63" t="str">
        <f t="shared" si="61"/>
        <v>Ter-2.5.1.1</v>
      </c>
      <c r="S172" s="202"/>
    </row>
    <row r="173" spans="1:25" s="63" customFormat="1" ht="15.75" outlineLevel="1">
      <c r="A173" s="230" t="str">
        <f t="shared" si="62"/>
        <v>Ter-2.5.1.2</v>
      </c>
      <c r="B173" s="62" t="str">
        <f>$B$16</f>
        <v>- Pour des opérations estimées entre 100 001 €HT et 300 000 €HT</v>
      </c>
      <c r="C173" s="94" t="s">
        <v>8</v>
      </c>
      <c r="D173" s="112"/>
      <c r="E173" s="271"/>
      <c r="F173" s="272"/>
      <c r="G173" s="273"/>
      <c r="H173" s="274">
        <f t="shared" si="60"/>
        <v>0</v>
      </c>
      <c r="I173" s="310"/>
      <c r="J173" s="310"/>
      <c r="K173" s="150" t="str">
        <f t="shared" ref="K173:M173" si="66">K172</f>
        <v>Ter-2</v>
      </c>
      <c r="L173" s="126">
        <f t="shared" si="66"/>
        <v>5</v>
      </c>
      <c r="M173" s="126">
        <f t="shared" si="66"/>
        <v>1</v>
      </c>
      <c r="N173" s="149">
        <f t="shared" si="65"/>
        <v>2</v>
      </c>
      <c r="O173" s="65"/>
      <c r="P173" s="63" t="str">
        <f t="shared" si="61"/>
        <v>Ter-2.5.1.2</v>
      </c>
    </row>
    <row r="174" spans="1:25" s="63" customFormat="1" ht="15.75" outlineLevel="1">
      <c r="A174" s="230" t="str">
        <f t="shared" si="62"/>
        <v>Ter-2.5.1.3</v>
      </c>
      <c r="B174" s="62" t="str">
        <f>$B$17</f>
        <v>- Pour des opérations estimées entre 300 001 €HTet 500 000 €HT</v>
      </c>
      <c r="C174" s="94" t="s">
        <v>8</v>
      </c>
      <c r="D174" s="112"/>
      <c r="E174" s="271"/>
      <c r="F174" s="272"/>
      <c r="G174" s="273"/>
      <c r="H174" s="274">
        <f t="shared" si="60"/>
        <v>0</v>
      </c>
      <c r="I174" s="310"/>
      <c r="J174" s="310"/>
      <c r="K174" s="150" t="str">
        <f t="shared" ref="K174:M174" si="67">K173</f>
        <v>Ter-2</v>
      </c>
      <c r="L174" s="126">
        <f t="shared" si="67"/>
        <v>5</v>
      </c>
      <c r="M174" s="126">
        <f t="shared" si="67"/>
        <v>1</v>
      </c>
      <c r="N174" s="149">
        <f t="shared" si="65"/>
        <v>3</v>
      </c>
      <c r="O174" s="65"/>
      <c r="P174" s="63" t="str">
        <f t="shared" si="61"/>
        <v>Ter-2.5.1.3</v>
      </c>
    </row>
    <row r="175" spans="1:25" s="63" customFormat="1" ht="15.75" outlineLevel="1">
      <c r="A175" s="230" t="str">
        <f t="shared" si="62"/>
        <v>Ter-2.5.1.4</v>
      </c>
      <c r="B175" s="62" t="str">
        <f>$B$18</f>
        <v>- Pour des opérations estimées entre 500 001 €HT et 700 000 €HT</v>
      </c>
      <c r="C175" s="94" t="s">
        <v>8</v>
      </c>
      <c r="D175" s="112"/>
      <c r="E175" s="271"/>
      <c r="F175" s="272"/>
      <c r="G175" s="273"/>
      <c r="H175" s="274">
        <f t="shared" si="60"/>
        <v>0</v>
      </c>
      <c r="I175" s="310"/>
      <c r="J175" s="310"/>
      <c r="K175" s="150" t="str">
        <f t="shared" ref="K175:M175" si="68">K174</f>
        <v>Ter-2</v>
      </c>
      <c r="L175" s="126">
        <f t="shared" si="68"/>
        <v>5</v>
      </c>
      <c r="M175" s="126">
        <f t="shared" si="68"/>
        <v>1</v>
      </c>
      <c r="N175" s="149">
        <f t="shared" si="65"/>
        <v>4</v>
      </c>
      <c r="O175" s="65"/>
      <c r="P175" s="63" t="str">
        <f t="shared" si="61"/>
        <v>Ter-2.5.1.4</v>
      </c>
    </row>
    <row r="176" spans="1:25" s="63" customFormat="1" outlineLevel="1">
      <c r="A176" s="230" t="str">
        <f t="shared" si="62"/>
        <v>Ter-2.5.1.5</v>
      </c>
      <c r="B176" s="62" t="str">
        <f>$B$19</f>
        <v>- Pour des opérations estimées entre 700 001 €HT et 900 000 €HT</v>
      </c>
      <c r="C176" s="94" t="s">
        <v>8</v>
      </c>
      <c r="D176" s="112"/>
      <c r="E176" s="276"/>
      <c r="F176" s="272"/>
      <c r="G176" s="273"/>
      <c r="H176" s="274">
        <f t="shared" si="60"/>
        <v>0</v>
      </c>
      <c r="I176" s="310"/>
      <c r="J176" s="310"/>
      <c r="K176" s="150" t="str">
        <f t="shared" ref="K176:M176" si="69">K175</f>
        <v>Ter-2</v>
      </c>
      <c r="L176" s="126">
        <f t="shared" si="69"/>
        <v>5</v>
      </c>
      <c r="M176" s="126">
        <f t="shared" si="69"/>
        <v>1</v>
      </c>
      <c r="N176" s="149">
        <f t="shared" si="65"/>
        <v>5</v>
      </c>
      <c r="O176" s="65"/>
      <c r="P176" s="63" t="str">
        <f t="shared" si="61"/>
        <v>Ter-2.5.1.5</v>
      </c>
    </row>
    <row r="177" spans="1:25" s="165" customFormat="1" ht="11.25" outlineLevel="1">
      <c r="A177" s="342"/>
      <c r="B177" s="218"/>
      <c r="C177" s="163"/>
      <c r="D177" s="164"/>
      <c r="E177" s="332"/>
      <c r="F177" s="339"/>
      <c r="G177" s="340"/>
      <c r="H177" s="341"/>
      <c r="I177" s="310"/>
      <c r="J177" s="310"/>
      <c r="K177" s="150"/>
      <c r="L177" s="126"/>
      <c r="M177" s="126"/>
      <c r="N177" s="149"/>
      <c r="O177" s="76"/>
    </row>
    <row r="178" spans="1:25" s="165" customFormat="1" ht="11.25">
      <c r="A178" s="342"/>
      <c r="B178" s="218"/>
      <c r="C178" s="163"/>
      <c r="D178" s="164"/>
      <c r="E178" s="332"/>
      <c r="F178" s="339"/>
      <c r="G178" s="340"/>
      <c r="H178" s="341"/>
      <c r="I178" s="310"/>
      <c r="J178" s="310"/>
      <c r="K178" s="150"/>
      <c r="L178" s="126"/>
      <c r="M178" s="126"/>
      <c r="N178" s="149"/>
      <c r="O178" s="76"/>
    </row>
    <row r="179" spans="1:25" s="63" customFormat="1" ht="15.75" thickBot="1">
      <c r="A179" s="238"/>
      <c r="B179" s="239"/>
      <c r="C179" s="226"/>
      <c r="D179" s="227"/>
      <c r="E179" s="276"/>
      <c r="F179" s="264"/>
      <c r="G179" s="265"/>
      <c r="H179" s="266">
        <f t="shared" si="51"/>
        <v>0</v>
      </c>
      <c r="I179" s="320"/>
      <c r="J179" s="320"/>
      <c r="K179" s="150" t="str">
        <f>K168</f>
        <v>Ter-2</v>
      </c>
      <c r="L179" s="126"/>
      <c r="M179" s="126"/>
      <c r="N179" s="149"/>
      <c r="O179" s="65"/>
    </row>
    <row r="180" spans="1:25" s="63" customFormat="1" ht="15.75" thickBot="1">
      <c r="A180" s="215"/>
      <c r="B180" s="229"/>
      <c r="C180" s="216"/>
      <c r="D180" s="217"/>
      <c r="E180" s="276"/>
      <c r="F180" s="260"/>
      <c r="G180" s="261"/>
      <c r="H180" s="262">
        <f t="shared" si="51"/>
        <v>0</v>
      </c>
      <c r="I180" s="320"/>
      <c r="J180" s="320"/>
      <c r="K180" s="150" t="str">
        <f t="shared" si="57"/>
        <v>Ter-2</v>
      </c>
      <c r="L180" s="126"/>
      <c r="M180" s="126"/>
      <c r="N180" s="149"/>
      <c r="O180" s="65"/>
    </row>
    <row r="181" spans="1:25" s="29" customFormat="1" ht="38.25" thickBot="1">
      <c r="A181" s="212" t="str">
        <f>P181</f>
        <v>Ter-3</v>
      </c>
      <c r="B181" s="211" t="s">
        <v>81</v>
      </c>
      <c r="C181" s="90"/>
      <c r="D181" s="106"/>
      <c r="E181" s="276"/>
      <c r="F181" s="286"/>
      <c r="G181" s="287"/>
      <c r="H181" s="288">
        <f t="shared" si="51"/>
        <v>0</v>
      </c>
      <c r="I181" s="320"/>
      <c r="J181" s="320"/>
      <c r="K181" s="178" t="s">
        <v>80</v>
      </c>
      <c r="L181" s="179"/>
      <c r="M181" s="179"/>
      <c r="N181" s="179"/>
      <c r="O181" s="124"/>
      <c r="P181" s="184" t="str">
        <f>IF(N181&lt;&gt;0,K181&amp;"."&amp;L181&amp;"."&amp;M181&amp;"."&amp;N181,IF(M181&lt;&gt;0,K181&amp;"."&amp;L181&amp;"."&amp;M181,IF(L181&lt;&gt;0,K181&amp;"."&amp;L181,IF(K181&lt;&gt;0,K181,""))))</f>
        <v>Ter-3</v>
      </c>
      <c r="Q181" s="73"/>
      <c r="R181" s="203"/>
      <c r="S181" s="203"/>
      <c r="T181" s="203"/>
      <c r="U181" s="203"/>
      <c r="V181" s="73"/>
      <c r="W181" s="73"/>
      <c r="X181" s="73"/>
      <c r="Y181" s="26"/>
    </row>
    <row r="182" spans="1:25" s="73" customFormat="1">
      <c r="A182" s="134"/>
      <c r="B182" s="51"/>
      <c r="C182" s="91"/>
      <c r="D182" s="104"/>
      <c r="E182" s="276"/>
      <c r="F182" s="260"/>
      <c r="G182" s="261"/>
      <c r="H182" s="262">
        <f t="shared" si="51"/>
        <v>0</v>
      </c>
      <c r="I182" s="320"/>
      <c r="J182" s="320"/>
      <c r="K182" s="150" t="str">
        <f t="shared" si="57"/>
        <v>Ter-3</v>
      </c>
      <c r="L182" s="126"/>
      <c r="M182" s="126"/>
      <c r="N182" s="149"/>
      <c r="O182" s="65"/>
      <c r="P182" s="63"/>
      <c r="R182" s="203"/>
      <c r="S182" s="203"/>
      <c r="T182" s="203"/>
      <c r="U182" s="203"/>
      <c r="V182" s="55"/>
      <c r="W182" s="55"/>
      <c r="X182" s="55"/>
    </row>
    <row r="183" spans="1:25" s="61" customFormat="1" ht="15.75">
      <c r="A183" s="213" t="str">
        <f>P183</f>
        <v>Ter-3.1</v>
      </c>
      <c r="B183" s="83" t="str">
        <f>$B$13</f>
        <v>Phase "Conception"</v>
      </c>
      <c r="C183" s="93"/>
      <c r="D183" s="110"/>
      <c r="E183" s="276"/>
      <c r="F183" s="260"/>
      <c r="G183" s="261"/>
      <c r="H183" s="262">
        <f t="shared" si="51"/>
        <v>0</v>
      </c>
      <c r="I183" s="320"/>
      <c r="J183" s="320"/>
      <c r="K183" s="150" t="str">
        <f t="shared" si="57"/>
        <v>Ter-3</v>
      </c>
      <c r="L183" s="126">
        <v>1</v>
      </c>
      <c r="M183" s="126"/>
      <c r="N183" s="149"/>
      <c r="O183" s="65"/>
      <c r="P183" s="63" t="str">
        <f t="shared" si="56"/>
        <v>Ter-3.1</v>
      </c>
      <c r="Q183" s="70"/>
      <c r="R183" s="204"/>
      <c r="S183" s="204"/>
      <c r="T183" s="204"/>
      <c r="U183" s="204"/>
      <c r="V183" s="165"/>
      <c r="W183" s="165"/>
      <c r="X183" s="63"/>
      <c r="Y183" s="55"/>
    </row>
    <row r="184" spans="1:25" s="65" customFormat="1" ht="15.75">
      <c r="A184" s="215" t="str">
        <f>P184</f>
        <v>Ter-3.1.1</v>
      </c>
      <c r="B184" s="229" t="str">
        <f>$B$14</f>
        <v>- Visite du site</v>
      </c>
      <c r="C184" s="98"/>
      <c r="D184" s="114"/>
      <c r="E184" s="276"/>
      <c r="F184" s="260"/>
      <c r="G184" s="261"/>
      <c r="H184" s="262">
        <f t="shared" si="51"/>
        <v>0</v>
      </c>
      <c r="I184" s="320"/>
      <c r="J184" s="320"/>
      <c r="K184" s="150" t="str">
        <f t="shared" si="57"/>
        <v>Ter-3</v>
      </c>
      <c r="L184" s="126">
        <f t="shared" si="58"/>
        <v>1</v>
      </c>
      <c r="M184" s="126">
        <v>1</v>
      </c>
      <c r="N184" s="149"/>
      <c r="P184" s="63" t="str">
        <f t="shared" si="56"/>
        <v>Ter-3.1.1</v>
      </c>
      <c r="Q184" s="76"/>
      <c r="R184" s="205"/>
      <c r="S184" s="205"/>
      <c r="T184" s="205"/>
      <c r="U184" s="205"/>
      <c r="V184" s="76"/>
      <c r="W184" s="76"/>
      <c r="Y184" s="214"/>
    </row>
    <row r="185" spans="1:25" s="63" customFormat="1" outlineLevel="1">
      <c r="A185" s="230" t="str">
        <f t="shared" ref="A185:A188" si="70">P185</f>
        <v>Ter-3.1.1.1</v>
      </c>
      <c r="B185" s="62" t="str">
        <f>$B$15</f>
        <v>- Pour des opérations estimées jusqu'à 100 000 €HT</v>
      </c>
      <c r="C185" s="94" t="s">
        <v>8</v>
      </c>
      <c r="D185" s="111"/>
      <c r="E185" s="276"/>
      <c r="F185" s="267"/>
      <c r="G185" s="268"/>
      <c r="H185" s="269">
        <f t="shared" si="51"/>
        <v>0</v>
      </c>
      <c r="I185" s="320"/>
      <c r="J185" s="320"/>
      <c r="K185" s="150" t="str">
        <f t="shared" si="57"/>
        <v>Ter-3</v>
      </c>
      <c r="L185" s="126">
        <f t="shared" si="58"/>
        <v>1</v>
      </c>
      <c r="M185" s="126">
        <f t="shared" si="59"/>
        <v>1</v>
      </c>
      <c r="N185" s="149">
        <f t="shared" si="46"/>
        <v>1</v>
      </c>
      <c r="O185" s="65"/>
      <c r="P185" s="63" t="str">
        <f t="shared" si="56"/>
        <v>Ter-3.1.1.1</v>
      </c>
    </row>
    <row r="186" spans="1:25" s="65" customFormat="1" outlineLevel="1">
      <c r="A186" s="230" t="str">
        <f t="shared" si="70"/>
        <v>Ter-3.1.1.2</v>
      </c>
      <c r="B186" s="62" t="str">
        <f>$B$16</f>
        <v>- Pour des opérations estimées entre 100 001 €HT et 300 000 €HT</v>
      </c>
      <c r="C186" s="94" t="s">
        <v>8</v>
      </c>
      <c r="D186" s="112"/>
      <c r="E186" s="276"/>
      <c r="F186" s="272"/>
      <c r="G186" s="273"/>
      <c r="H186" s="274">
        <f t="shared" si="51"/>
        <v>0</v>
      </c>
      <c r="I186" s="320"/>
      <c r="J186" s="320"/>
      <c r="K186" s="150" t="str">
        <f t="shared" si="57"/>
        <v>Ter-3</v>
      </c>
      <c r="L186" s="126">
        <f t="shared" si="58"/>
        <v>1</v>
      </c>
      <c r="M186" s="126">
        <f t="shared" si="59"/>
        <v>1</v>
      </c>
      <c r="N186" s="149">
        <f t="shared" si="46"/>
        <v>2</v>
      </c>
      <c r="P186" s="63" t="str">
        <f t="shared" si="56"/>
        <v>Ter-3.1.1.2</v>
      </c>
    </row>
    <row r="187" spans="1:25" s="63" customFormat="1" outlineLevel="1">
      <c r="A187" s="230" t="str">
        <f t="shared" si="70"/>
        <v>Ter-3.1.1.3</v>
      </c>
      <c r="B187" s="62" t="str">
        <f>$B$17</f>
        <v>- Pour des opérations estimées entre 300 001 €HTet 500 000 €HT</v>
      </c>
      <c r="C187" s="94" t="s">
        <v>8</v>
      </c>
      <c r="D187" s="112"/>
      <c r="E187" s="276"/>
      <c r="F187" s="272"/>
      <c r="G187" s="273"/>
      <c r="H187" s="274">
        <f t="shared" si="51"/>
        <v>0</v>
      </c>
      <c r="I187" s="320"/>
      <c r="J187" s="320"/>
      <c r="K187" s="150" t="str">
        <f t="shared" si="57"/>
        <v>Ter-3</v>
      </c>
      <c r="L187" s="126">
        <f t="shared" si="58"/>
        <v>1</v>
      </c>
      <c r="M187" s="126">
        <f t="shared" si="59"/>
        <v>1</v>
      </c>
      <c r="N187" s="149">
        <f t="shared" si="46"/>
        <v>3</v>
      </c>
      <c r="O187" s="65"/>
      <c r="P187" s="63" t="str">
        <f t="shared" si="56"/>
        <v>Ter-3.1.1.3</v>
      </c>
    </row>
    <row r="188" spans="1:25" s="63" customFormat="1" outlineLevel="1">
      <c r="A188" s="230" t="str">
        <f t="shared" si="70"/>
        <v>Ter-3.1.1.4</v>
      </c>
      <c r="B188" s="62" t="str">
        <f>$B$18</f>
        <v>- Pour des opérations estimées entre 500 001 €HT et 700 000 €HT</v>
      </c>
      <c r="C188" s="94" t="s">
        <v>8</v>
      </c>
      <c r="D188" s="112"/>
      <c r="E188" s="276"/>
      <c r="F188" s="272"/>
      <c r="G188" s="273"/>
      <c r="H188" s="274">
        <f t="shared" si="51"/>
        <v>0</v>
      </c>
      <c r="I188" s="320"/>
      <c r="J188" s="320"/>
      <c r="K188" s="150" t="str">
        <f t="shared" si="57"/>
        <v>Ter-3</v>
      </c>
      <c r="L188" s="126">
        <f t="shared" si="58"/>
        <v>1</v>
      </c>
      <c r="M188" s="126">
        <f t="shared" si="59"/>
        <v>1</v>
      </c>
      <c r="N188" s="149">
        <f t="shared" si="46"/>
        <v>4</v>
      </c>
      <c r="O188" s="65"/>
      <c r="P188" s="63" t="str">
        <f t="shared" si="56"/>
        <v>Ter-3.1.1.4</v>
      </c>
    </row>
    <row r="189" spans="1:25" s="63" customFormat="1" outlineLevel="1">
      <c r="A189" s="230" t="str">
        <f>P189</f>
        <v>Ter-3.1.1.5</v>
      </c>
      <c r="B189" s="62" t="str">
        <f>$B$19</f>
        <v>- Pour des opérations estimées entre 700 001 €HT et 900 000 €HT</v>
      </c>
      <c r="C189" s="94" t="s">
        <v>8</v>
      </c>
      <c r="D189" s="112"/>
      <c r="E189" s="276"/>
      <c r="F189" s="272"/>
      <c r="G189" s="273"/>
      <c r="H189" s="274">
        <f t="shared" si="51"/>
        <v>0</v>
      </c>
      <c r="I189" s="320"/>
      <c r="J189" s="320"/>
      <c r="K189" s="150" t="str">
        <f t="shared" si="57"/>
        <v>Ter-3</v>
      </c>
      <c r="L189" s="126">
        <f t="shared" si="58"/>
        <v>1</v>
      </c>
      <c r="M189" s="126">
        <f t="shared" si="59"/>
        <v>1</v>
      </c>
      <c r="N189" s="149">
        <f t="shared" ref="N189:N251" si="71">N188+1</f>
        <v>5</v>
      </c>
      <c r="O189" s="65"/>
      <c r="P189" s="63" t="str">
        <f t="shared" si="56"/>
        <v>Ter-3.1.1.5</v>
      </c>
    </row>
    <row r="190" spans="1:25" s="63" customFormat="1" outlineLevel="1">
      <c r="A190" s="161"/>
      <c r="B190" s="160"/>
      <c r="C190" s="98"/>
      <c r="D190" s="114"/>
      <c r="E190" s="276"/>
      <c r="F190" s="260"/>
      <c r="G190" s="261"/>
      <c r="H190" s="262">
        <f t="shared" si="51"/>
        <v>0</v>
      </c>
      <c r="I190" s="320"/>
      <c r="J190" s="320"/>
      <c r="K190" s="150" t="str">
        <f t="shared" si="57"/>
        <v>Ter-3</v>
      </c>
      <c r="L190" s="126">
        <f t="shared" si="58"/>
        <v>1</v>
      </c>
      <c r="M190" s="126">
        <f t="shared" si="59"/>
        <v>1</v>
      </c>
      <c r="N190" s="149"/>
      <c r="O190" s="65"/>
    </row>
    <row r="191" spans="1:25" s="65" customFormat="1" ht="25.5">
      <c r="A191" s="215" t="str">
        <f>P191</f>
        <v>Ter-3.1.2</v>
      </c>
      <c r="B191" s="327" t="str">
        <f>$B$21</f>
        <v>- Réunion de maîtrise d'oeuvre compris examen des documents de conception et formulation des avis correspondants</v>
      </c>
      <c r="C191" s="98"/>
      <c r="D191" s="490" t="s">
        <v>142</v>
      </c>
      <c r="E191" s="276"/>
      <c r="F191" s="260"/>
      <c r="G191" s="261"/>
      <c r="H191" s="262">
        <f t="shared" si="51"/>
        <v>0</v>
      </c>
      <c r="I191" s="320"/>
      <c r="J191" s="320"/>
      <c r="K191" s="150" t="str">
        <f t="shared" si="57"/>
        <v>Ter-3</v>
      </c>
      <c r="L191" s="126">
        <f t="shared" si="58"/>
        <v>1</v>
      </c>
      <c r="M191" s="126">
        <f>M190+1</f>
        <v>2</v>
      </c>
      <c r="N191" s="149"/>
      <c r="P191" s="63" t="str">
        <f t="shared" si="56"/>
        <v>Ter-3.1.2</v>
      </c>
      <c r="Q191" s="76"/>
      <c r="R191" s="205"/>
      <c r="S191" s="205"/>
      <c r="T191" s="205"/>
      <c r="U191" s="205"/>
      <c r="V191" s="76"/>
      <c r="W191" s="76"/>
      <c r="Y191" s="214"/>
    </row>
    <row r="192" spans="1:25" s="63" customFormat="1" outlineLevel="1">
      <c r="A192" s="230" t="str">
        <f t="shared" ref="A192:A195" si="72">P192</f>
        <v>Ter-3.1.2.1</v>
      </c>
      <c r="B192" s="62" t="str">
        <f>$B$15</f>
        <v>- Pour des opérations estimées jusqu'à 100 000 €HT</v>
      </c>
      <c r="C192" s="94" t="s">
        <v>0</v>
      </c>
      <c r="D192" s="111"/>
      <c r="E192" s="276"/>
      <c r="F192" s="267"/>
      <c r="G192" s="268"/>
      <c r="H192" s="269">
        <f t="shared" si="51"/>
        <v>0</v>
      </c>
      <c r="I192" s="320"/>
      <c r="J192" s="320"/>
      <c r="K192" s="150" t="str">
        <f t="shared" si="57"/>
        <v>Ter-3</v>
      </c>
      <c r="L192" s="126">
        <f t="shared" si="58"/>
        <v>1</v>
      </c>
      <c r="M192" s="126">
        <f t="shared" si="59"/>
        <v>2</v>
      </c>
      <c r="N192" s="149">
        <f t="shared" si="71"/>
        <v>1</v>
      </c>
      <c r="O192" s="65"/>
      <c r="P192" s="63" t="str">
        <f t="shared" si="56"/>
        <v>Ter-3.1.2.1</v>
      </c>
    </row>
    <row r="193" spans="1:25" s="65" customFormat="1" outlineLevel="1">
      <c r="A193" s="230" t="str">
        <f t="shared" si="72"/>
        <v>Ter-3.1.2.2</v>
      </c>
      <c r="B193" s="62" t="str">
        <f>$B$16</f>
        <v>- Pour des opérations estimées entre 100 001 €HT et 300 000 €HT</v>
      </c>
      <c r="C193" s="94" t="s">
        <v>0</v>
      </c>
      <c r="D193" s="111"/>
      <c r="E193" s="276"/>
      <c r="F193" s="272"/>
      <c r="G193" s="273"/>
      <c r="H193" s="274">
        <f t="shared" si="51"/>
        <v>0</v>
      </c>
      <c r="I193" s="320"/>
      <c r="J193" s="320"/>
      <c r="K193" s="150" t="str">
        <f t="shared" si="57"/>
        <v>Ter-3</v>
      </c>
      <c r="L193" s="126">
        <f t="shared" si="58"/>
        <v>1</v>
      </c>
      <c r="M193" s="126">
        <f t="shared" si="59"/>
        <v>2</v>
      </c>
      <c r="N193" s="149">
        <f t="shared" si="71"/>
        <v>2</v>
      </c>
      <c r="P193" s="63" t="str">
        <f t="shared" si="56"/>
        <v>Ter-3.1.2.2</v>
      </c>
    </row>
    <row r="194" spans="1:25" s="63" customFormat="1" outlineLevel="1">
      <c r="A194" s="230" t="str">
        <f t="shared" si="72"/>
        <v>Ter-3.1.2.3</v>
      </c>
      <c r="B194" s="62" t="str">
        <f>$B$17</f>
        <v>- Pour des opérations estimées entre 300 001 €HTet 500 000 €HT</v>
      </c>
      <c r="C194" s="94" t="s">
        <v>0</v>
      </c>
      <c r="D194" s="111"/>
      <c r="E194" s="276"/>
      <c r="F194" s="272"/>
      <c r="G194" s="273"/>
      <c r="H194" s="274">
        <f t="shared" si="51"/>
        <v>0</v>
      </c>
      <c r="I194" s="320"/>
      <c r="J194" s="320"/>
      <c r="K194" s="150" t="str">
        <f t="shared" si="57"/>
        <v>Ter-3</v>
      </c>
      <c r="L194" s="126">
        <f t="shared" si="58"/>
        <v>1</v>
      </c>
      <c r="M194" s="126">
        <f t="shared" si="59"/>
        <v>2</v>
      </c>
      <c r="N194" s="149">
        <f t="shared" si="71"/>
        <v>3</v>
      </c>
      <c r="O194" s="65"/>
      <c r="P194" s="63" t="str">
        <f t="shared" si="56"/>
        <v>Ter-3.1.2.3</v>
      </c>
    </row>
    <row r="195" spans="1:25" s="63" customFormat="1" outlineLevel="1">
      <c r="A195" s="230" t="str">
        <f t="shared" si="72"/>
        <v>Ter-3.1.2.4</v>
      </c>
      <c r="B195" s="62" t="str">
        <f>$B$18</f>
        <v>- Pour des opérations estimées entre 500 001 €HT et 700 000 €HT</v>
      </c>
      <c r="C195" s="94" t="s">
        <v>0</v>
      </c>
      <c r="D195" s="111"/>
      <c r="E195" s="276"/>
      <c r="F195" s="272"/>
      <c r="G195" s="273"/>
      <c r="H195" s="274">
        <f t="shared" si="51"/>
        <v>0</v>
      </c>
      <c r="I195" s="320"/>
      <c r="J195" s="320"/>
      <c r="K195" s="150" t="str">
        <f t="shared" si="57"/>
        <v>Ter-3</v>
      </c>
      <c r="L195" s="126">
        <f t="shared" si="58"/>
        <v>1</v>
      </c>
      <c r="M195" s="126">
        <f t="shared" si="59"/>
        <v>2</v>
      </c>
      <c r="N195" s="149">
        <f t="shared" si="71"/>
        <v>4</v>
      </c>
      <c r="O195" s="65"/>
      <c r="P195" s="63" t="str">
        <f t="shared" si="56"/>
        <v>Ter-3.1.2.4</v>
      </c>
    </row>
    <row r="196" spans="1:25" s="63" customFormat="1" outlineLevel="1">
      <c r="A196" s="230" t="str">
        <f>P196</f>
        <v>Ter-3.1.2.5</v>
      </c>
      <c r="B196" s="62" t="str">
        <f>$B$19</f>
        <v>- Pour des opérations estimées entre 700 001 €HT et 900 000 €HT</v>
      </c>
      <c r="C196" s="94" t="s">
        <v>0</v>
      </c>
      <c r="D196" s="111"/>
      <c r="E196" s="276"/>
      <c r="F196" s="272"/>
      <c r="G196" s="273"/>
      <c r="H196" s="274">
        <f t="shared" si="51"/>
        <v>0</v>
      </c>
      <c r="I196" s="320"/>
      <c r="J196" s="320"/>
      <c r="K196" s="150" t="str">
        <f t="shared" si="57"/>
        <v>Ter-3</v>
      </c>
      <c r="L196" s="126">
        <f t="shared" si="58"/>
        <v>1</v>
      </c>
      <c r="M196" s="126">
        <f t="shared" si="59"/>
        <v>2</v>
      </c>
      <c r="N196" s="149">
        <f t="shared" si="71"/>
        <v>5</v>
      </c>
      <c r="O196" s="65"/>
      <c r="P196" s="63" t="str">
        <f t="shared" si="56"/>
        <v>Ter-3.1.2.5</v>
      </c>
    </row>
    <row r="197" spans="1:25" s="63" customFormat="1" outlineLevel="1">
      <c r="A197" s="161"/>
      <c r="B197" s="160"/>
      <c r="C197" s="98"/>
      <c r="D197" s="114"/>
      <c r="E197" s="276"/>
      <c r="F197" s="260"/>
      <c r="G197" s="261"/>
      <c r="H197" s="262"/>
      <c r="I197" s="320"/>
      <c r="J197" s="320"/>
      <c r="K197" s="150" t="str">
        <f t="shared" si="57"/>
        <v>Ter-3</v>
      </c>
      <c r="L197" s="126">
        <f t="shared" si="58"/>
        <v>1</v>
      </c>
      <c r="M197" s="126">
        <f t="shared" si="59"/>
        <v>2</v>
      </c>
      <c r="N197" s="149"/>
      <c r="O197" s="65"/>
    </row>
    <row r="198" spans="1:25" s="65" customFormat="1" ht="15.75">
      <c r="A198" s="215" t="str">
        <f>P198</f>
        <v>Ter-3.1.3</v>
      </c>
      <c r="B198" s="229" t="str">
        <f>$B$28</f>
        <v>- Rapport sur le DCE (RICT)</v>
      </c>
      <c r="C198" s="98"/>
      <c r="D198" s="114"/>
      <c r="E198" s="276"/>
      <c r="F198" s="260"/>
      <c r="G198" s="261"/>
      <c r="H198" s="262">
        <f t="shared" ref="H198:H203" si="73">F198+G198</f>
        <v>0</v>
      </c>
      <c r="I198" s="320"/>
      <c r="J198" s="320"/>
      <c r="K198" s="150" t="str">
        <f t="shared" si="57"/>
        <v>Ter-3</v>
      </c>
      <c r="L198" s="126">
        <f t="shared" si="58"/>
        <v>1</v>
      </c>
      <c r="M198" s="126">
        <f>M197+1</f>
        <v>3</v>
      </c>
      <c r="N198" s="149"/>
      <c r="P198" s="63" t="str">
        <f t="shared" si="56"/>
        <v>Ter-3.1.3</v>
      </c>
      <c r="Q198" s="76"/>
      <c r="R198" s="205"/>
      <c r="S198" s="205"/>
      <c r="T198" s="205"/>
      <c r="U198" s="205"/>
      <c r="V198" s="76"/>
      <c r="W198" s="76"/>
      <c r="Y198" s="214"/>
    </row>
    <row r="199" spans="1:25" s="63" customFormat="1" outlineLevel="1">
      <c r="A199" s="230" t="str">
        <f t="shared" ref="A199:A202" si="74">P199</f>
        <v>Ter-3.1.3.1</v>
      </c>
      <c r="B199" s="62" t="str">
        <f>$B$15</f>
        <v>- Pour des opérations estimées jusqu'à 100 000 €HT</v>
      </c>
      <c r="C199" s="94" t="s">
        <v>8</v>
      </c>
      <c r="D199" s="111"/>
      <c r="E199" s="276"/>
      <c r="F199" s="267"/>
      <c r="G199" s="268"/>
      <c r="H199" s="269">
        <f t="shared" si="73"/>
        <v>0</v>
      </c>
      <c r="I199" s="320"/>
      <c r="J199" s="320"/>
      <c r="K199" s="150" t="str">
        <f t="shared" si="57"/>
        <v>Ter-3</v>
      </c>
      <c r="L199" s="126">
        <f t="shared" si="58"/>
        <v>1</v>
      </c>
      <c r="M199" s="126">
        <f t="shared" si="59"/>
        <v>3</v>
      </c>
      <c r="N199" s="149">
        <f t="shared" si="71"/>
        <v>1</v>
      </c>
      <c r="O199" s="65"/>
      <c r="P199" s="63" t="str">
        <f t="shared" si="56"/>
        <v>Ter-3.1.3.1</v>
      </c>
    </row>
    <row r="200" spans="1:25" s="65" customFormat="1" outlineLevel="1">
      <c r="A200" s="230" t="str">
        <f t="shared" si="74"/>
        <v>Ter-3.1.3.2</v>
      </c>
      <c r="B200" s="62" t="str">
        <f>$B$16</f>
        <v>- Pour des opérations estimées entre 100 001 €HT et 300 000 €HT</v>
      </c>
      <c r="C200" s="94" t="s">
        <v>8</v>
      </c>
      <c r="D200" s="112"/>
      <c r="E200" s="276"/>
      <c r="F200" s="272"/>
      <c r="G200" s="273"/>
      <c r="H200" s="274">
        <f t="shared" si="73"/>
        <v>0</v>
      </c>
      <c r="I200" s="320"/>
      <c r="J200" s="320"/>
      <c r="K200" s="150" t="str">
        <f t="shared" si="57"/>
        <v>Ter-3</v>
      </c>
      <c r="L200" s="126">
        <f t="shared" si="58"/>
        <v>1</v>
      </c>
      <c r="M200" s="126">
        <f t="shared" si="59"/>
        <v>3</v>
      </c>
      <c r="N200" s="149">
        <f t="shared" si="71"/>
        <v>2</v>
      </c>
      <c r="P200" s="63" t="str">
        <f t="shared" si="56"/>
        <v>Ter-3.1.3.2</v>
      </c>
    </row>
    <row r="201" spans="1:25" s="63" customFormat="1" outlineLevel="1">
      <c r="A201" s="230" t="str">
        <f t="shared" si="74"/>
        <v>Ter-3.1.3.3</v>
      </c>
      <c r="B201" s="62" t="str">
        <f>$B$17</f>
        <v>- Pour des opérations estimées entre 300 001 €HTet 500 000 €HT</v>
      </c>
      <c r="C201" s="94" t="s">
        <v>8</v>
      </c>
      <c r="D201" s="112"/>
      <c r="E201" s="276"/>
      <c r="F201" s="272"/>
      <c r="G201" s="273"/>
      <c r="H201" s="274">
        <f t="shared" si="73"/>
        <v>0</v>
      </c>
      <c r="I201" s="320"/>
      <c r="J201" s="320"/>
      <c r="K201" s="150" t="str">
        <f t="shared" si="57"/>
        <v>Ter-3</v>
      </c>
      <c r="L201" s="126">
        <f t="shared" si="58"/>
        <v>1</v>
      </c>
      <c r="M201" s="126">
        <f t="shared" si="59"/>
        <v>3</v>
      </c>
      <c r="N201" s="149">
        <f t="shared" si="71"/>
        <v>3</v>
      </c>
      <c r="O201" s="65"/>
      <c r="P201" s="63" t="str">
        <f t="shared" si="56"/>
        <v>Ter-3.1.3.3</v>
      </c>
    </row>
    <row r="202" spans="1:25" s="63" customFormat="1" outlineLevel="1">
      <c r="A202" s="230" t="str">
        <f t="shared" si="74"/>
        <v>Ter-3.1.3.4</v>
      </c>
      <c r="B202" s="62" t="str">
        <f>$B$18</f>
        <v>- Pour des opérations estimées entre 500 001 €HT et 700 000 €HT</v>
      </c>
      <c r="C202" s="94" t="s">
        <v>8</v>
      </c>
      <c r="D202" s="112"/>
      <c r="E202" s="276"/>
      <c r="F202" s="272"/>
      <c r="G202" s="273"/>
      <c r="H202" s="274">
        <f t="shared" si="73"/>
        <v>0</v>
      </c>
      <c r="I202" s="320"/>
      <c r="J202" s="320"/>
      <c r="K202" s="150" t="str">
        <f t="shared" si="57"/>
        <v>Ter-3</v>
      </c>
      <c r="L202" s="126">
        <f t="shared" si="58"/>
        <v>1</v>
      </c>
      <c r="M202" s="126">
        <f t="shared" si="59"/>
        <v>3</v>
      </c>
      <c r="N202" s="149">
        <f t="shared" si="71"/>
        <v>4</v>
      </c>
      <c r="O202" s="65"/>
      <c r="P202" s="63" t="str">
        <f t="shared" si="56"/>
        <v>Ter-3.1.3.4</v>
      </c>
    </row>
    <row r="203" spans="1:25" s="63" customFormat="1" outlineLevel="1">
      <c r="A203" s="230" t="str">
        <f>P203</f>
        <v>Ter-3.1.3.5</v>
      </c>
      <c r="B203" s="62" t="str">
        <f>$B$19</f>
        <v>- Pour des opérations estimées entre 700 001 €HT et 900 000 €HT</v>
      </c>
      <c r="C203" s="94" t="s">
        <v>8</v>
      </c>
      <c r="D203" s="112"/>
      <c r="E203" s="276"/>
      <c r="F203" s="272"/>
      <c r="G203" s="273"/>
      <c r="H203" s="274">
        <f t="shared" si="73"/>
        <v>0</v>
      </c>
      <c r="I203" s="320"/>
      <c r="J203" s="320"/>
      <c r="K203" s="150" t="str">
        <f t="shared" si="57"/>
        <v>Ter-3</v>
      </c>
      <c r="L203" s="126">
        <f t="shared" si="58"/>
        <v>1</v>
      </c>
      <c r="M203" s="126">
        <f t="shared" si="59"/>
        <v>3</v>
      </c>
      <c r="N203" s="149">
        <f t="shared" si="71"/>
        <v>5</v>
      </c>
      <c r="O203" s="65"/>
      <c r="P203" s="63" t="str">
        <f t="shared" si="56"/>
        <v>Ter-3.1.3.5</v>
      </c>
    </row>
    <row r="204" spans="1:25" s="165" customFormat="1" outlineLevel="1">
      <c r="A204" s="161"/>
      <c r="B204" s="218"/>
      <c r="C204" s="163"/>
      <c r="D204" s="164"/>
      <c r="E204" s="276"/>
      <c r="F204" s="260"/>
      <c r="G204" s="261"/>
      <c r="H204" s="262"/>
      <c r="I204" s="320"/>
      <c r="J204" s="320"/>
      <c r="K204" s="150" t="str">
        <f t="shared" si="57"/>
        <v>Ter-3</v>
      </c>
      <c r="L204" s="126">
        <f t="shared" si="58"/>
        <v>1</v>
      </c>
      <c r="M204" s="126"/>
      <c r="N204" s="149"/>
      <c r="O204" s="65"/>
      <c r="P204" s="63"/>
    </row>
    <row r="205" spans="1:25" s="55" customFormat="1">
      <c r="A205" s="144"/>
      <c r="B205" s="71"/>
      <c r="C205" s="100"/>
      <c r="D205" s="116"/>
      <c r="E205" s="276"/>
      <c r="F205" s="260"/>
      <c r="G205" s="261"/>
      <c r="H205" s="262"/>
      <c r="I205" s="320"/>
      <c r="J205" s="320"/>
      <c r="K205" s="150" t="str">
        <f t="shared" si="57"/>
        <v>Ter-3</v>
      </c>
      <c r="L205" s="126">
        <f t="shared" si="58"/>
        <v>1</v>
      </c>
      <c r="M205" s="126"/>
      <c r="N205" s="149"/>
      <c r="O205" s="65"/>
      <c r="P205" s="63"/>
      <c r="R205" s="204"/>
      <c r="S205" s="204"/>
      <c r="T205" s="204"/>
      <c r="U205" s="204"/>
      <c r="V205" s="70"/>
      <c r="W205" s="70"/>
      <c r="X205" s="70"/>
      <c r="Y205" s="165"/>
    </row>
    <row r="206" spans="1:25" s="61" customFormat="1" ht="15.75">
      <c r="A206" s="213" t="str">
        <f>P206</f>
        <v>Ter-3.2</v>
      </c>
      <c r="B206" s="83" t="str">
        <f>$B$36</f>
        <v>Phase "Réalisation" - Préparation de chantier</v>
      </c>
      <c r="C206" s="93"/>
      <c r="D206" s="110"/>
      <c r="E206" s="276"/>
      <c r="F206" s="260"/>
      <c r="G206" s="261"/>
      <c r="H206" s="262"/>
      <c r="I206" s="320"/>
      <c r="J206" s="320"/>
      <c r="K206" s="150" t="str">
        <f t="shared" si="57"/>
        <v>Ter-3</v>
      </c>
      <c r="L206" s="126">
        <f>L205+1</f>
        <v>2</v>
      </c>
      <c r="M206" s="126"/>
      <c r="N206" s="149"/>
      <c r="O206" s="65"/>
      <c r="P206" s="63" t="str">
        <f t="shared" si="56"/>
        <v>Ter-3.2</v>
      </c>
      <c r="Q206" s="70"/>
      <c r="R206" s="204"/>
      <c r="S206" s="204"/>
      <c r="T206" s="204"/>
      <c r="U206" s="204"/>
      <c r="V206" s="165"/>
      <c r="W206" s="165"/>
      <c r="X206" s="63"/>
      <c r="Y206" s="55"/>
    </row>
    <row r="207" spans="1:25" s="63" customFormat="1">
      <c r="A207" s="215" t="str">
        <f t="shared" ref="A207:A212" si="75">P207</f>
        <v>Ter-3.2.1</v>
      </c>
      <c r="B207" s="229" t="str">
        <f>$B$37</f>
        <v>- Réunion de chantier</v>
      </c>
      <c r="C207" s="98"/>
      <c r="D207" s="490" t="s">
        <v>142</v>
      </c>
      <c r="E207" s="276"/>
      <c r="F207" s="260"/>
      <c r="G207" s="261"/>
      <c r="H207" s="262">
        <f t="shared" ref="H207:H221" si="76">F207+G207</f>
        <v>0</v>
      </c>
      <c r="I207" s="320"/>
      <c r="J207" s="320"/>
      <c r="K207" s="150" t="str">
        <f t="shared" si="57"/>
        <v>Ter-3</v>
      </c>
      <c r="L207" s="126">
        <f t="shared" si="58"/>
        <v>2</v>
      </c>
      <c r="M207" s="126">
        <v>1</v>
      </c>
      <c r="N207" s="149"/>
      <c r="O207" s="65"/>
      <c r="P207" s="63" t="str">
        <f t="shared" si="56"/>
        <v>Ter-3.2.1</v>
      </c>
    </row>
    <row r="208" spans="1:25" s="65" customFormat="1" outlineLevel="1">
      <c r="A208" s="230" t="str">
        <f t="shared" si="75"/>
        <v>Ter-3.2.1.1</v>
      </c>
      <c r="B208" s="62" t="str">
        <f>$B$15</f>
        <v>- Pour des opérations estimées jusqu'à 100 000 €HT</v>
      </c>
      <c r="C208" s="94" t="s">
        <v>0</v>
      </c>
      <c r="D208" s="111"/>
      <c r="E208" s="276"/>
      <c r="F208" s="267"/>
      <c r="G208" s="268"/>
      <c r="H208" s="269">
        <f t="shared" si="76"/>
        <v>0</v>
      </c>
      <c r="I208" s="320"/>
      <c r="J208" s="320"/>
      <c r="K208" s="150" t="str">
        <f t="shared" si="57"/>
        <v>Ter-3</v>
      </c>
      <c r="L208" s="126">
        <f t="shared" si="58"/>
        <v>2</v>
      </c>
      <c r="M208" s="126">
        <f t="shared" si="59"/>
        <v>1</v>
      </c>
      <c r="N208" s="149">
        <f t="shared" si="71"/>
        <v>1</v>
      </c>
      <c r="P208" s="63" t="str">
        <f t="shared" si="56"/>
        <v>Ter-3.2.1.1</v>
      </c>
    </row>
    <row r="209" spans="1:25" s="63" customFormat="1" outlineLevel="1">
      <c r="A209" s="230" t="str">
        <f t="shared" si="75"/>
        <v>Ter-3.2.1.2</v>
      </c>
      <c r="B209" s="62" t="str">
        <f>$B$16</f>
        <v>- Pour des opérations estimées entre 100 001 €HT et 300 000 €HT</v>
      </c>
      <c r="C209" s="94" t="s">
        <v>0</v>
      </c>
      <c r="D209" s="111"/>
      <c r="E209" s="276"/>
      <c r="F209" s="272"/>
      <c r="G209" s="273"/>
      <c r="H209" s="274">
        <f t="shared" si="76"/>
        <v>0</v>
      </c>
      <c r="I209" s="320"/>
      <c r="J209" s="320"/>
      <c r="K209" s="150" t="str">
        <f t="shared" si="57"/>
        <v>Ter-3</v>
      </c>
      <c r="L209" s="126">
        <f t="shared" si="58"/>
        <v>2</v>
      </c>
      <c r="M209" s="126">
        <f t="shared" si="59"/>
        <v>1</v>
      </c>
      <c r="N209" s="149">
        <f t="shared" si="71"/>
        <v>2</v>
      </c>
      <c r="O209" s="65"/>
      <c r="P209" s="63" t="str">
        <f t="shared" si="56"/>
        <v>Ter-3.2.1.2</v>
      </c>
    </row>
    <row r="210" spans="1:25" s="63" customFormat="1" outlineLevel="1">
      <c r="A210" s="230" t="str">
        <f t="shared" si="75"/>
        <v>Ter-3.2.1.3</v>
      </c>
      <c r="B210" s="62" t="str">
        <f>$B$17</f>
        <v>- Pour des opérations estimées entre 300 001 €HTet 500 000 €HT</v>
      </c>
      <c r="C210" s="94" t="s">
        <v>0</v>
      </c>
      <c r="D210" s="111"/>
      <c r="E210" s="276"/>
      <c r="F210" s="272"/>
      <c r="G210" s="273"/>
      <c r="H210" s="274">
        <f t="shared" si="76"/>
        <v>0</v>
      </c>
      <c r="I210" s="320"/>
      <c r="J210" s="320"/>
      <c r="K210" s="150" t="str">
        <f t="shared" si="57"/>
        <v>Ter-3</v>
      </c>
      <c r="L210" s="126">
        <f t="shared" si="58"/>
        <v>2</v>
      </c>
      <c r="M210" s="126">
        <f t="shared" si="59"/>
        <v>1</v>
      </c>
      <c r="N210" s="149">
        <f t="shared" si="71"/>
        <v>3</v>
      </c>
      <c r="O210" s="65"/>
      <c r="P210" s="63" t="str">
        <f t="shared" si="56"/>
        <v>Ter-3.2.1.3</v>
      </c>
    </row>
    <row r="211" spans="1:25" s="63" customFormat="1" outlineLevel="1">
      <c r="A211" s="230" t="str">
        <f t="shared" si="75"/>
        <v>Ter-3.2.1.4</v>
      </c>
      <c r="B211" s="62" t="str">
        <f>$B$18</f>
        <v>- Pour des opérations estimées entre 500 001 €HT et 700 000 €HT</v>
      </c>
      <c r="C211" s="94" t="s">
        <v>0</v>
      </c>
      <c r="D211" s="111"/>
      <c r="E211" s="276"/>
      <c r="F211" s="272"/>
      <c r="G211" s="273"/>
      <c r="H211" s="274">
        <f t="shared" si="76"/>
        <v>0</v>
      </c>
      <c r="I211" s="320"/>
      <c r="J211" s="320"/>
      <c r="K211" s="150" t="str">
        <f t="shared" si="57"/>
        <v>Ter-3</v>
      </c>
      <c r="L211" s="126">
        <f t="shared" si="58"/>
        <v>2</v>
      </c>
      <c r="M211" s="126">
        <f t="shared" si="59"/>
        <v>1</v>
      </c>
      <c r="N211" s="149">
        <f t="shared" si="71"/>
        <v>4</v>
      </c>
      <c r="O211" s="65"/>
      <c r="P211" s="63" t="str">
        <f t="shared" si="56"/>
        <v>Ter-3.2.1.4</v>
      </c>
    </row>
    <row r="212" spans="1:25" s="63" customFormat="1" outlineLevel="1">
      <c r="A212" s="230" t="str">
        <f t="shared" si="75"/>
        <v>Ter-3.2.1.5</v>
      </c>
      <c r="B212" s="62" t="str">
        <f>$B$19</f>
        <v>- Pour des opérations estimées entre 700 001 €HT et 900 000 €HT</v>
      </c>
      <c r="C212" s="94" t="s">
        <v>0</v>
      </c>
      <c r="D212" s="111"/>
      <c r="E212" s="276"/>
      <c r="F212" s="272"/>
      <c r="G212" s="273"/>
      <c r="H212" s="274">
        <f t="shared" si="76"/>
        <v>0</v>
      </c>
      <c r="I212" s="320"/>
      <c r="J212" s="320"/>
      <c r="K212" s="150" t="str">
        <f t="shared" si="57"/>
        <v>Ter-3</v>
      </c>
      <c r="L212" s="126">
        <f t="shared" si="58"/>
        <v>2</v>
      </c>
      <c r="M212" s="126">
        <f t="shared" si="59"/>
        <v>1</v>
      </c>
      <c r="N212" s="149">
        <f t="shared" si="71"/>
        <v>5</v>
      </c>
      <c r="O212" s="65"/>
      <c r="P212" s="63" t="str">
        <f t="shared" si="56"/>
        <v>Ter-3.2.1.5</v>
      </c>
    </row>
    <row r="213" spans="1:25" s="165" customFormat="1" outlineLevel="1">
      <c r="A213" s="161"/>
      <c r="B213" s="218"/>
      <c r="C213" s="163"/>
      <c r="D213" s="164"/>
      <c r="E213" s="276"/>
      <c r="F213" s="260"/>
      <c r="G213" s="261"/>
      <c r="H213" s="262">
        <f t="shared" si="76"/>
        <v>0</v>
      </c>
      <c r="I213" s="320"/>
      <c r="J213" s="320"/>
      <c r="K213" s="150" t="str">
        <f t="shared" si="57"/>
        <v>Ter-3</v>
      </c>
      <c r="L213" s="126">
        <f>L212</f>
        <v>2</v>
      </c>
      <c r="M213" s="126">
        <f t="shared" si="59"/>
        <v>1</v>
      </c>
      <c r="N213" s="149"/>
      <c r="O213" s="65"/>
      <c r="P213" s="63"/>
    </row>
    <row r="214" spans="1:25" s="63" customFormat="1">
      <c r="A214" s="215" t="str">
        <f t="shared" ref="A214:A219" si="77">P214</f>
        <v>Ter-3.2.2</v>
      </c>
      <c r="B214" s="229" t="str">
        <f>$B$44</f>
        <v xml:space="preserve">- Examen des documents d'exécution et formulation des avis correspondants </v>
      </c>
      <c r="C214" s="98"/>
      <c r="D214" s="114"/>
      <c r="E214" s="276"/>
      <c r="F214" s="260"/>
      <c r="G214" s="261"/>
      <c r="H214" s="262">
        <f t="shared" si="76"/>
        <v>0</v>
      </c>
      <c r="I214" s="320"/>
      <c r="J214" s="320"/>
      <c r="K214" s="150" t="str">
        <f t="shared" si="57"/>
        <v>Ter-3</v>
      </c>
      <c r="L214" s="126">
        <f>L213</f>
        <v>2</v>
      </c>
      <c r="M214" s="126">
        <f>M213+1</f>
        <v>2</v>
      </c>
      <c r="N214" s="149"/>
      <c r="O214" s="65"/>
      <c r="P214" s="63" t="str">
        <f t="shared" si="56"/>
        <v>Ter-3.2.2</v>
      </c>
    </row>
    <row r="215" spans="1:25" s="65" customFormat="1" outlineLevel="1">
      <c r="A215" s="230" t="str">
        <f t="shared" si="77"/>
        <v>Ter-3.2.2.1</v>
      </c>
      <c r="B215" s="62" t="str">
        <f>$B$15</f>
        <v>- Pour des opérations estimées jusqu'à 100 000 €HT</v>
      </c>
      <c r="C215" s="94" t="s">
        <v>8</v>
      </c>
      <c r="D215" s="111"/>
      <c r="E215" s="276"/>
      <c r="F215" s="267"/>
      <c r="G215" s="268"/>
      <c r="H215" s="269">
        <f t="shared" si="76"/>
        <v>0</v>
      </c>
      <c r="I215" s="320"/>
      <c r="J215" s="320"/>
      <c r="K215" s="150" t="str">
        <f t="shared" si="57"/>
        <v>Ter-3</v>
      </c>
      <c r="L215" s="126">
        <f t="shared" si="58"/>
        <v>2</v>
      </c>
      <c r="M215" s="126">
        <f t="shared" si="59"/>
        <v>2</v>
      </c>
      <c r="N215" s="149">
        <f t="shared" si="71"/>
        <v>1</v>
      </c>
      <c r="P215" s="63" t="str">
        <f t="shared" si="56"/>
        <v>Ter-3.2.2.1</v>
      </c>
    </row>
    <row r="216" spans="1:25" s="63" customFormat="1" outlineLevel="1">
      <c r="A216" s="230" t="str">
        <f t="shared" si="77"/>
        <v>Ter-3.2.2.2</v>
      </c>
      <c r="B216" s="62" t="str">
        <f>$B$16</f>
        <v>- Pour des opérations estimées entre 100 001 €HT et 300 000 €HT</v>
      </c>
      <c r="C216" s="94" t="s">
        <v>8</v>
      </c>
      <c r="D216" s="112"/>
      <c r="E216" s="276"/>
      <c r="F216" s="272"/>
      <c r="G216" s="273"/>
      <c r="H216" s="274">
        <f t="shared" si="76"/>
        <v>0</v>
      </c>
      <c r="I216" s="320"/>
      <c r="J216" s="320"/>
      <c r="K216" s="150" t="str">
        <f t="shared" si="57"/>
        <v>Ter-3</v>
      </c>
      <c r="L216" s="126">
        <f t="shared" si="58"/>
        <v>2</v>
      </c>
      <c r="M216" s="126">
        <f t="shared" si="59"/>
        <v>2</v>
      </c>
      <c r="N216" s="149">
        <f t="shared" si="71"/>
        <v>2</v>
      </c>
      <c r="O216" s="65"/>
      <c r="P216" s="63" t="str">
        <f t="shared" si="56"/>
        <v>Ter-3.2.2.2</v>
      </c>
    </row>
    <row r="217" spans="1:25" s="63" customFormat="1" outlineLevel="1">
      <c r="A217" s="230" t="str">
        <f t="shared" si="77"/>
        <v>Ter-3.2.2.3</v>
      </c>
      <c r="B217" s="62" t="str">
        <f>$B$17</f>
        <v>- Pour des opérations estimées entre 300 001 €HTet 500 000 €HT</v>
      </c>
      <c r="C217" s="94" t="s">
        <v>8</v>
      </c>
      <c r="D217" s="112"/>
      <c r="E217" s="276"/>
      <c r="F217" s="272"/>
      <c r="G217" s="273"/>
      <c r="H217" s="274">
        <f t="shared" si="76"/>
        <v>0</v>
      </c>
      <c r="I217" s="320"/>
      <c r="J217" s="320"/>
      <c r="K217" s="150" t="str">
        <f t="shared" si="57"/>
        <v>Ter-3</v>
      </c>
      <c r="L217" s="126">
        <f t="shared" si="58"/>
        <v>2</v>
      </c>
      <c r="M217" s="126">
        <f t="shared" si="59"/>
        <v>2</v>
      </c>
      <c r="N217" s="149">
        <f t="shared" si="71"/>
        <v>3</v>
      </c>
      <c r="O217" s="65"/>
      <c r="P217" s="63" t="str">
        <f t="shared" si="56"/>
        <v>Ter-3.2.2.3</v>
      </c>
    </row>
    <row r="218" spans="1:25" s="63" customFormat="1" outlineLevel="1">
      <c r="A218" s="230" t="str">
        <f t="shared" si="77"/>
        <v>Ter-3.2.2.4</v>
      </c>
      <c r="B218" s="62" t="str">
        <f>$B$18</f>
        <v>- Pour des opérations estimées entre 500 001 €HT et 700 000 €HT</v>
      </c>
      <c r="C218" s="94" t="s">
        <v>8</v>
      </c>
      <c r="D218" s="112"/>
      <c r="E218" s="276"/>
      <c r="F218" s="272"/>
      <c r="G218" s="273"/>
      <c r="H218" s="274">
        <f t="shared" si="76"/>
        <v>0</v>
      </c>
      <c r="I218" s="320"/>
      <c r="J218" s="320"/>
      <c r="K218" s="150" t="str">
        <f t="shared" si="57"/>
        <v>Ter-3</v>
      </c>
      <c r="L218" s="126">
        <f t="shared" si="58"/>
        <v>2</v>
      </c>
      <c r="M218" s="126">
        <f t="shared" si="59"/>
        <v>2</v>
      </c>
      <c r="N218" s="149">
        <f t="shared" si="71"/>
        <v>4</v>
      </c>
      <c r="O218" s="65"/>
      <c r="P218" s="63" t="str">
        <f t="shared" si="56"/>
        <v>Ter-3.2.2.4</v>
      </c>
    </row>
    <row r="219" spans="1:25" s="63" customFormat="1" outlineLevel="1">
      <c r="A219" s="230" t="str">
        <f t="shared" si="77"/>
        <v>Ter-3.2.2.5</v>
      </c>
      <c r="B219" s="62" t="str">
        <f>$B$19</f>
        <v>- Pour des opérations estimées entre 700 001 €HT et 900 000 €HT</v>
      </c>
      <c r="C219" s="94" t="s">
        <v>8</v>
      </c>
      <c r="D219" s="112"/>
      <c r="E219" s="276"/>
      <c r="F219" s="272"/>
      <c r="G219" s="273"/>
      <c r="H219" s="274">
        <f t="shared" si="76"/>
        <v>0</v>
      </c>
      <c r="I219" s="320"/>
      <c r="J219" s="320"/>
      <c r="K219" s="150" t="str">
        <f t="shared" si="57"/>
        <v>Ter-3</v>
      </c>
      <c r="L219" s="126">
        <f t="shared" si="58"/>
        <v>2</v>
      </c>
      <c r="M219" s="126">
        <f t="shared" si="59"/>
        <v>2</v>
      </c>
      <c r="N219" s="149">
        <f t="shared" si="71"/>
        <v>5</v>
      </c>
      <c r="O219" s="65"/>
      <c r="P219" s="63" t="str">
        <f t="shared" si="56"/>
        <v>Ter-3.2.2.5</v>
      </c>
    </row>
    <row r="220" spans="1:25" s="165" customFormat="1" outlineLevel="1">
      <c r="A220" s="161"/>
      <c r="B220" s="218"/>
      <c r="C220" s="163"/>
      <c r="D220" s="164"/>
      <c r="E220" s="276"/>
      <c r="F220" s="260"/>
      <c r="G220" s="261"/>
      <c r="H220" s="262">
        <f t="shared" si="76"/>
        <v>0</v>
      </c>
      <c r="I220" s="320"/>
      <c r="J220" s="320"/>
      <c r="K220" s="150" t="str">
        <f t="shared" si="57"/>
        <v>Ter-3</v>
      </c>
      <c r="L220" s="126">
        <f t="shared" si="58"/>
        <v>2</v>
      </c>
      <c r="M220" s="126"/>
      <c r="N220" s="149"/>
      <c r="O220" s="65"/>
      <c r="P220" s="63"/>
    </row>
    <row r="221" spans="1:25" s="165" customFormat="1">
      <c r="A221" s="161"/>
      <c r="B221" s="218"/>
      <c r="C221" s="163"/>
      <c r="D221" s="164"/>
      <c r="E221" s="276"/>
      <c r="F221" s="260"/>
      <c r="G221" s="261"/>
      <c r="H221" s="262">
        <f t="shared" si="76"/>
        <v>0</v>
      </c>
      <c r="I221" s="320"/>
      <c r="J221" s="320"/>
      <c r="K221" s="150" t="str">
        <f t="shared" si="57"/>
        <v>Ter-3</v>
      </c>
      <c r="L221" s="126">
        <f t="shared" si="58"/>
        <v>2</v>
      </c>
      <c r="M221" s="126"/>
      <c r="N221" s="149"/>
      <c r="O221" s="65"/>
      <c r="P221" s="63"/>
    </row>
    <row r="222" spans="1:25" s="61" customFormat="1" ht="15.75">
      <c r="A222" s="213" t="str">
        <f>P222</f>
        <v>Ter-3.3</v>
      </c>
      <c r="B222" s="83" t="str">
        <f>$B$52</f>
        <v>Phase Réalisation "Exécution"</v>
      </c>
      <c r="C222" s="93"/>
      <c r="D222" s="110"/>
      <c r="E222" s="276"/>
      <c r="F222" s="260"/>
      <c r="G222" s="261"/>
      <c r="H222" s="262">
        <f t="shared" ref="H222:H236" si="78">F222+G222</f>
        <v>0</v>
      </c>
      <c r="I222" s="320"/>
      <c r="J222" s="320"/>
      <c r="K222" s="150" t="str">
        <f t="shared" si="57"/>
        <v>Ter-3</v>
      </c>
      <c r="L222" s="126">
        <v>3</v>
      </c>
      <c r="M222" s="126"/>
      <c r="N222" s="149"/>
      <c r="O222" s="65"/>
      <c r="P222" s="63" t="str">
        <f t="shared" si="56"/>
        <v>Ter-3.3</v>
      </c>
      <c r="Q222" s="70"/>
      <c r="R222" s="204"/>
      <c r="S222" s="204"/>
      <c r="T222" s="204"/>
      <c r="U222" s="204"/>
      <c r="V222" s="165"/>
      <c r="W222" s="165"/>
      <c r="X222" s="63"/>
      <c r="Y222" s="55"/>
    </row>
    <row r="223" spans="1:25" s="63" customFormat="1" ht="25.5">
      <c r="A223" s="215" t="str">
        <f t="shared" ref="A223:A228" si="79">P223</f>
        <v>Ter-3.3.1</v>
      </c>
      <c r="B223" s="327" t="str">
        <f>$B$53</f>
        <v>- Réunion de chantier compris visite de chantier, examen des ouvrages et éléments d'équipements soumis au contrôle et formulations des avis correspondants</v>
      </c>
      <c r="C223" s="98"/>
      <c r="D223" s="490" t="s">
        <v>142</v>
      </c>
      <c r="E223" s="276"/>
      <c r="F223" s="260"/>
      <c r="G223" s="261"/>
      <c r="H223" s="262"/>
      <c r="I223" s="320"/>
      <c r="J223" s="320"/>
      <c r="K223" s="150" t="str">
        <f t="shared" si="57"/>
        <v>Ter-3</v>
      </c>
      <c r="L223" s="126">
        <f t="shared" si="58"/>
        <v>3</v>
      </c>
      <c r="M223" s="126">
        <v>1</v>
      </c>
      <c r="N223" s="149"/>
      <c r="O223" s="65"/>
      <c r="P223" s="63" t="str">
        <f t="shared" si="56"/>
        <v>Ter-3.3.1</v>
      </c>
    </row>
    <row r="224" spans="1:25" s="65" customFormat="1" outlineLevel="1">
      <c r="A224" s="230" t="str">
        <f t="shared" si="79"/>
        <v>Ter-3.3.1.1</v>
      </c>
      <c r="B224" s="62" t="str">
        <f>$B$15</f>
        <v>- Pour des opérations estimées jusqu'à 100 000 €HT</v>
      </c>
      <c r="C224" s="94" t="s">
        <v>0</v>
      </c>
      <c r="D224" s="111"/>
      <c r="E224" s="276"/>
      <c r="F224" s="267"/>
      <c r="G224" s="268"/>
      <c r="H224" s="269">
        <f t="shared" si="78"/>
        <v>0</v>
      </c>
      <c r="I224" s="320"/>
      <c r="J224" s="320"/>
      <c r="K224" s="150" t="str">
        <f t="shared" si="57"/>
        <v>Ter-3</v>
      </c>
      <c r="L224" s="126">
        <f t="shared" si="58"/>
        <v>3</v>
      </c>
      <c r="M224" s="126">
        <f t="shared" si="59"/>
        <v>1</v>
      </c>
      <c r="N224" s="149">
        <f t="shared" si="71"/>
        <v>1</v>
      </c>
      <c r="P224" s="63" t="str">
        <f t="shared" si="56"/>
        <v>Ter-3.3.1.1</v>
      </c>
    </row>
    <row r="225" spans="1:25" s="63" customFormat="1" outlineLevel="1">
      <c r="A225" s="230" t="str">
        <f t="shared" si="79"/>
        <v>Ter-3.3.1.2</v>
      </c>
      <c r="B225" s="62" t="str">
        <f>$B$16</f>
        <v>- Pour des opérations estimées entre 100 001 €HT et 300 000 €HT</v>
      </c>
      <c r="C225" s="94" t="s">
        <v>0</v>
      </c>
      <c r="D225" s="111"/>
      <c r="E225" s="276"/>
      <c r="F225" s="272"/>
      <c r="G225" s="273"/>
      <c r="H225" s="274">
        <f t="shared" si="78"/>
        <v>0</v>
      </c>
      <c r="I225" s="320"/>
      <c r="J225" s="320"/>
      <c r="K225" s="150" t="str">
        <f t="shared" si="57"/>
        <v>Ter-3</v>
      </c>
      <c r="L225" s="126">
        <f t="shared" si="58"/>
        <v>3</v>
      </c>
      <c r="M225" s="126">
        <f t="shared" si="59"/>
        <v>1</v>
      </c>
      <c r="N225" s="149">
        <f t="shared" si="71"/>
        <v>2</v>
      </c>
      <c r="O225" s="65"/>
      <c r="P225" s="63" t="str">
        <f t="shared" si="56"/>
        <v>Ter-3.3.1.2</v>
      </c>
    </row>
    <row r="226" spans="1:25" s="63" customFormat="1" outlineLevel="1">
      <c r="A226" s="230" t="str">
        <f t="shared" si="79"/>
        <v>Ter-3.3.1.3</v>
      </c>
      <c r="B226" s="62" t="str">
        <f>$B$17</f>
        <v>- Pour des opérations estimées entre 300 001 €HTet 500 000 €HT</v>
      </c>
      <c r="C226" s="94" t="s">
        <v>0</v>
      </c>
      <c r="D226" s="111"/>
      <c r="E226" s="276"/>
      <c r="F226" s="272"/>
      <c r="G226" s="273"/>
      <c r="H226" s="274">
        <f t="shared" si="78"/>
        <v>0</v>
      </c>
      <c r="I226" s="320"/>
      <c r="J226" s="320"/>
      <c r="K226" s="150" t="str">
        <f t="shared" si="57"/>
        <v>Ter-3</v>
      </c>
      <c r="L226" s="126">
        <f t="shared" si="58"/>
        <v>3</v>
      </c>
      <c r="M226" s="126">
        <f t="shared" si="59"/>
        <v>1</v>
      </c>
      <c r="N226" s="149">
        <f t="shared" si="71"/>
        <v>3</v>
      </c>
      <c r="O226" s="65"/>
      <c r="P226" s="63" t="str">
        <f t="shared" si="56"/>
        <v>Ter-3.3.1.3</v>
      </c>
    </row>
    <row r="227" spans="1:25" s="63" customFormat="1" outlineLevel="1">
      <c r="A227" s="230" t="str">
        <f t="shared" si="79"/>
        <v>Ter-3.3.1.4</v>
      </c>
      <c r="B227" s="62" t="str">
        <f>$B$18</f>
        <v>- Pour des opérations estimées entre 500 001 €HT et 700 000 €HT</v>
      </c>
      <c r="C227" s="94" t="s">
        <v>0</v>
      </c>
      <c r="D227" s="111"/>
      <c r="E227" s="276"/>
      <c r="F227" s="272"/>
      <c r="G227" s="273"/>
      <c r="H227" s="274">
        <f t="shared" si="78"/>
        <v>0</v>
      </c>
      <c r="I227" s="320"/>
      <c r="J227" s="320"/>
      <c r="K227" s="150" t="str">
        <f t="shared" si="57"/>
        <v>Ter-3</v>
      </c>
      <c r="L227" s="126">
        <f t="shared" si="58"/>
        <v>3</v>
      </c>
      <c r="M227" s="126">
        <f t="shared" si="59"/>
        <v>1</v>
      </c>
      <c r="N227" s="149">
        <f t="shared" si="71"/>
        <v>4</v>
      </c>
      <c r="O227" s="65"/>
      <c r="P227" s="63" t="str">
        <f t="shared" si="56"/>
        <v>Ter-3.3.1.4</v>
      </c>
    </row>
    <row r="228" spans="1:25" s="63" customFormat="1" outlineLevel="1">
      <c r="A228" s="230" t="str">
        <f t="shared" si="79"/>
        <v>Ter-3.3.1.5</v>
      </c>
      <c r="B228" s="62" t="str">
        <f>$B$19</f>
        <v>- Pour des opérations estimées entre 700 001 €HT et 900 000 €HT</v>
      </c>
      <c r="C228" s="94" t="s">
        <v>0</v>
      </c>
      <c r="D228" s="111"/>
      <c r="E228" s="276"/>
      <c r="F228" s="272"/>
      <c r="G228" s="273"/>
      <c r="H228" s="274">
        <f t="shared" si="78"/>
        <v>0</v>
      </c>
      <c r="I228" s="320"/>
      <c r="J228" s="320"/>
      <c r="K228" s="150" t="str">
        <f t="shared" si="57"/>
        <v>Ter-3</v>
      </c>
      <c r="L228" s="126">
        <f t="shared" si="58"/>
        <v>3</v>
      </c>
      <c r="M228" s="126">
        <f t="shared" si="59"/>
        <v>1</v>
      </c>
      <c r="N228" s="149">
        <f t="shared" si="71"/>
        <v>5</v>
      </c>
      <c r="O228" s="65"/>
      <c r="P228" s="63" t="str">
        <f t="shared" si="56"/>
        <v>Ter-3.3.1.5</v>
      </c>
    </row>
    <row r="229" spans="1:25" s="165" customFormat="1" outlineLevel="1">
      <c r="A229" s="161"/>
      <c r="B229" s="218"/>
      <c r="C229" s="163"/>
      <c r="D229" s="164"/>
      <c r="E229" s="276"/>
      <c r="F229" s="260"/>
      <c r="G229" s="261"/>
      <c r="H229" s="262">
        <f t="shared" si="78"/>
        <v>0</v>
      </c>
      <c r="I229" s="320"/>
      <c r="J229" s="320"/>
      <c r="K229" s="150" t="str">
        <f t="shared" si="57"/>
        <v>Ter-3</v>
      </c>
      <c r="L229" s="126">
        <f t="shared" si="58"/>
        <v>3</v>
      </c>
      <c r="M229" s="126">
        <f t="shared" si="59"/>
        <v>1</v>
      </c>
      <c r="N229" s="149"/>
      <c r="O229" s="65"/>
      <c r="P229" s="63"/>
    </row>
    <row r="230" spans="1:25" s="63" customFormat="1">
      <c r="A230" s="215" t="str">
        <f t="shared" ref="A230:A235" si="80">P230</f>
        <v>Ter-3.3.2</v>
      </c>
      <c r="B230" s="229" t="str">
        <f>$B$60</f>
        <v xml:space="preserve">- Examen des documents d'exécution et formulation des avis correspondants </v>
      </c>
      <c r="C230" s="98"/>
      <c r="D230" s="114"/>
      <c r="E230" s="276"/>
      <c r="F230" s="260"/>
      <c r="G230" s="261"/>
      <c r="H230" s="262">
        <f t="shared" si="78"/>
        <v>0</v>
      </c>
      <c r="I230" s="320"/>
      <c r="J230" s="320"/>
      <c r="K230" s="150" t="str">
        <f t="shared" si="57"/>
        <v>Ter-3</v>
      </c>
      <c r="L230" s="126">
        <f t="shared" si="58"/>
        <v>3</v>
      </c>
      <c r="M230" s="126">
        <f>M229+1</f>
        <v>2</v>
      </c>
      <c r="N230" s="149"/>
      <c r="O230" s="65"/>
      <c r="P230" s="63" t="str">
        <f t="shared" si="56"/>
        <v>Ter-3.3.2</v>
      </c>
    </row>
    <row r="231" spans="1:25" s="65" customFormat="1" outlineLevel="1">
      <c r="A231" s="230" t="str">
        <f t="shared" si="80"/>
        <v>Ter-3.3.2.1</v>
      </c>
      <c r="B231" s="62" t="str">
        <f>$B$15</f>
        <v>- Pour des opérations estimées jusqu'à 100 000 €HT</v>
      </c>
      <c r="C231" s="94" t="s">
        <v>8</v>
      </c>
      <c r="D231" s="111"/>
      <c r="E231" s="276"/>
      <c r="F231" s="267"/>
      <c r="G231" s="268"/>
      <c r="H231" s="269">
        <f t="shared" si="78"/>
        <v>0</v>
      </c>
      <c r="I231" s="320"/>
      <c r="J231" s="320"/>
      <c r="K231" s="150" t="str">
        <f t="shared" si="57"/>
        <v>Ter-3</v>
      </c>
      <c r="L231" s="126">
        <f t="shared" si="58"/>
        <v>3</v>
      </c>
      <c r="M231" s="126">
        <f t="shared" si="59"/>
        <v>2</v>
      </c>
      <c r="N231" s="149">
        <f t="shared" si="71"/>
        <v>1</v>
      </c>
      <c r="P231" s="63" t="str">
        <f t="shared" si="56"/>
        <v>Ter-3.3.2.1</v>
      </c>
    </row>
    <row r="232" spans="1:25" s="63" customFormat="1" outlineLevel="1">
      <c r="A232" s="230" t="str">
        <f t="shared" si="80"/>
        <v>Ter-3.3.2.2</v>
      </c>
      <c r="B232" s="62" t="str">
        <f>$B$16</f>
        <v>- Pour des opérations estimées entre 100 001 €HT et 300 000 €HT</v>
      </c>
      <c r="C232" s="94" t="s">
        <v>8</v>
      </c>
      <c r="D232" s="112"/>
      <c r="E232" s="276"/>
      <c r="F232" s="272"/>
      <c r="G232" s="273"/>
      <c r="H232" s="274">
        <f t="shared" si="78"/>
        <v>0</v>
      </c>
      <c r="I232" s="320"/>
      <c r="J232" s="320"/>
      <c r="K232" s="150" t="str">
        <f t="shared" si="57"/>
        <v>Ter-3</v>
      </c>
      <c r="L232" s="126">
        <f t="shared" si="58"/>
        <v>3</v>
      </c>
      <c r="M232" s="126">
        <f t="shared" si="59"/>
        <v>2</v>
      </c>
      <c r="N232" s="149">
        <f t="shared" si="71"/>
        <v>2</v>
      </c>
      <c r="O232" s="65"/>
      <c r="P232" s="63" t="str">
        <f t="shared" si="56"/>
        <v>Ter-3.3.2.2</v>
      </c>
    </row>
    <row r="233" spans="1:25" s="63" customFormat="1" outlineLevel="1">
      <c r="A233" s="230" t="str">
        <f t="shared" si="80"/>
        <v>Ter-3.3.2.3</v>
      </c>
      <c r="B233" s="62" t="str">
        <f>$B$17</f>
        <v>- Pour des opérations estimées entre 300 001 €HTet 500 000 €HT</v>
      </c>
      <c r="C233" s="94" t="s">
        <v>8</v>
      </c>
      <c r="D233" s="112"/>
      <c r="E233" s="276"/>
      <c r="F233" s="272"/>
      <c r="G233" s="273"/>
      <c r="H233" s="274">
        <f t="shared" si="78"/>
        <v>0</v>
      </c>
      <c r="I233" s="320"/>
      <c r="J233" s="320"/>
      <c r="K233" s="150" t="str">
        <f t="shared" si="57"/>
        <v>Ter-3</v>
      </c>
      <c r="L233" s="126">
        <f t="shared" si="58"/>
        <v>3</v>
      </c>
      <c r="M233" s="126">
        <f t="shared" si="59"/>
        <v>2</v>
      </c>
      <c r="N233" s="149">
        <f t="shared" si="71"/>
        <v>3</v>
      </c>
      <c r="O233" s="65"/>
      <c r="P233" s="63" t="str">
        <f t="shared" si="56"/>
        <v>Ter-3.3.2.3</v>
      </c>
    </row>
    <row r="234" spans="1:25" s="63" customFormat="1" outlineLevel="1">
      <c r="A234" s="230" t="str">
        <f t="shared" si="80"/>
        <v>Ter-3.3.2.4</v>
      </c>
      <c r="B234" s="62" t="str">
        <f>$B$18</f>
        <v>- Pour des opérations estimées entre 500 001 €HT et 700 000 €HT</v>
      </c>
      <c r="C234" s="94" t="s">
        <v>8</v>
      </c>
      <c r="D234" s="112"/>
      <c r="E234" s="276"/>
      <c r="F234" s="272"/>
      <c r="G234" s="273"/>
      <c r="H234" s="274">
        <f t="shared" si="78"/>
        <v>0</v>
      </c>
      <c r="I234" s="320"/>
      <c r="J234" s="320"/>
      <c r="K234" s="150" t="str">
        <f t="shared" ref="K234:K254" si="81">K233</f>
        <v>Ter-3</v>
      </c>
      <c r="L234" s="126">
        <f t="shared" ref="L234:L251" si="82">L233</f>
        <v>3</v>
      </c>
      <c r="M234" s="126">
        <f t="shared" ref="M234:M251" si="83">M233</f>
        <v>2</v>
      </c>
      <c r="N234" s="149">
        <f t="shared" si="71"/>
        <v>4</v>
      </c>
      <c r="O234" s="65"/>
      <c r="P234" s="63" t="str">
        <f t="shared" ref="P234:P251" si="84">IF(N234&lt;&gt;0,K234&amp;"."&amp;L234&amp;"."&amp;M234&amp;"."&amp;N234,IF(M234&lt;&gt;0,K234&amp;"."&amp;L234&amp;"."&amp;M234,IF(L234&lt;&gt;0,K234&amp;"."&amp;L234,IF(K234&lt;&gt;0,K234,""))))</f>
        <v>Ter-3.3.2.4</v>
      </c>
    </row>
    <row r="235" spans="1:25" s="63" customFormat="1" outlineLevel="1">
      <c r="A235" s="230" t="str">
        <f t="shared" si="80"/>
        <v>Ter-3.3.2.5</v>
      </c>
      <c r="B235" s="62" t="str">
        <f>$B$19</f>
        <v>- Pour des opérations estimées entre 700 001 €HT et 900 000 €HT</v>
      </c>
      <c r="C235" s="94" t="s">
        <v>8</v>
      </c>
      <c r="D235" s="112"/>
      <c r="E235" s="276"/>
      <c r="F235" s="272"/>
      <c r="G235" s="273"/>
      <c r="H235" s="274">
        <f t="shared" si="78"/>
        <v>0</v>
      </c>
      <c r="I235" s="320"/>
      <c r="J235" s="320"/>
      <c r="K235" s="150" t="str">
        <f t="shared" si="81"/>
        <v>Ter-3</v>
      </c>
      <c r="L235" s="126">
        <f t="shared" si="82"/>
        <v>3</v>
      </c>
      <c r="M235" s="126">
        <f t="shared" si="83"/>
        <v>2</v>
      </c>
      <c r="N235" s="149">
        <f t="shared" si="71"/>
        <v>5</v>
      </c>
      <c r="O235" s="65"/>
      <c r="P235" s="63" t="str">
        <f t="shared" si="84"/>
        <v>Ter-3.3.2.5</v>
      </c>
    </row>
    <row r="236" spans="1:25" s="165" customFormat="1" ht="15.75" thickBot="1">
      <c r="A236" s="234"/>
      <c r="B236" s="235"/>
      <c r="C236" s="236"/>
      <c r="D236" s="237"/>
      <c r="E236" s="276"/>
      <c r="F236" s="321"/>
      <c r="G236" s="322"/>
      <c r="H236" s="323">
        <f t="shared" si="78"/>
        <v>0</v>
      </c>
      <c r="I236" s="320"/>
      <c r="J236" s="320"/>
      <c r="K236" s="150" t="str">
        <f t="shared" si="81"/>
        <v>Ter-3</v>
      </c>
      <c r="L236" s="126">
        <f t="shared" si="82"/>
        <v>3</v>
      </c>
      <c r="M236" s="126">
        <f t="shared" si="83"/>
        <v>2</v>
      </c>
      <c r="N236" s="149"/>
      <c r="O236" s="65"/>
      <c r="P236" s="63"/>
    </row>
    <row r="237" spans="1:25" s="165" customFormat="1">
      <c r="A237" s="161"/>
      <c r="B237" s="218"/>
      <c r="C237" s="163"/>
      <c r="D237" s="164"/>
      <c r="E237" s="276"/>
      <c r="F237" s="260"/>
      <c r="G237" s="261"/>
      <c r="H237" s="262"/>
      <c r="I237" s="320"/>
      <c r="J237" s="320"/>
      <c r="K237" s="150" t="str">
        <f t="shared" si="81"/>
        <v>Ter-3</v>
      </c>
      <c r="L237" s="126"/>
      <c r="M237" s="126"/>
      <c r="N237" s="149"/>
      <c r="O237" s="65"/>
      <c r="P237" s="63"/>
    </row>
    <row r="238" spans="1:25" s="61" customFormat="1" ht="15.75">
      <c r="A238" s="213" t="str">
        <f>P238</f>
        <v>Ter-3.4</v>
      </c>
      <c r="B238" s="83" t="str">
        <f>$B$68</f>
        <v>Phase Réalisation "Réception"</v>
      </c>
      <c r="C238" s="93"/>
      <c r="D238" s="110"/>
      <c r="E238" s="276"/>
      <c r="F238" s="260"/>
      <c r="G238" s="261"/>
      <c r="H238" s="262">
        <f t="shared" ref="H238" si="85">F238+G238</f>
        <v>0</v>
      </c>
      <c r="I238" s="320"/>
      <c r="J238" s="320"/>
      <c r="K238" s="150" t="str">
        <f t="shared" si="81"/>
        <v>Ter-3</v>
      </c>
      <c r="L238" s="126">
        <f>L236+1</f>
        <v>4</v>
      </c>
      <c r="M238" s="126"/>
      <c r="N238" s="149"/>
      <c r="O238" s="65"/>
      <c r="P238" s="63" t="str">
        <f t="shared" si="84"/>
        <v>Ter-3.4</v>
      </c>
      <c r="Q238" s="70"/>
      <c r="R238" s="204"/>
      <c r="S238" s="204"/>
      <c r="T238" s="204"/>
      <c r="U238" s="204"/>
      <c r="V238" s="165"/>
      <c r="W238" s="165"/>
      <c r="X238" s="63"/>
      <c r="Y238" s="55"/>
    </row>
    <row r="239" spans="1:25" s="63" customFormat="1">
      <c r="A239" s="215" t="str">
        <f t="shared" ref="A239:A244" si="86">P239</f>
        <v>Ter-3.4.1</v>
      </c>
      <c r="B239" s="229" t="str">
        <f>$B$69</f>
        <v>- Rapports finaux avant la ou les réceptions des ouvrages</v>
      </c>
      <c r="C239" s="98"/>
      <c r="D239" s="114"/>
      <c r="E239" s="276"/>
      <c r="F239" s="260"/>
      <c r="G239" s="261"/>
      <c r="H239" s="262"/>
      <c r="I239" s="320"/>
      <c r="J239" s="320"/>
      <c r="K239" s="150" t="str">
        <f t="shared" si="81"/>
        <v>Ter-3</v>
      </c>
      <c r="L239" s="126">
        <f t="shared" si="82"/>
        <v>4</v>
      </c>
      <c r="M239" s="126">
        <v>1</v>
      </c>
      <c r="N239" s="149"/>
      <c r="O239" s="65"/>
      <c r="P239" s="63" t="str">
        <f t="shared" si="84"/>
        <v>Ter-3.4.1</v>
      </c>
    </row>
    <row r="240" spans="1:25" s="65" customFormat="1" outlineLevel="1">
      <c r="A240" s="230" t="str">
        <f t="shared" si="86"/>
        <v>Ter-3.4.1.1</v>
      </c>
      <c r="B240" s="62" t="str">
        <f>$B$15</f>
        <v>- Pour des opérations estimées jusqu'à 100 000 €HT</v>
      </c>
      <c r="C240" s="94" t="s">
        <v>8</v>
      </c>
      <c r="D240" s="111"/>
      <c r="E240" s="276"/>
      <c r="F240" s="267"/>
      <c r="G240" s="268"/>
      <c r="H240" s="269">
        <f t="shared" ref="H240:H262" si="87">F240+G240</f>
        <v>0</v>
      </c>
      <c r="I240" s="320"/>
      <c r="J240" s="320"/>
      <c r="K240" s="150" t="str">
        <f t="shared" si="81"/>
        <v>Ter-3</v>
      </c>
      <c r="L240" s="126">
        <f t="shared" si="82"/>
        <v>4</v>
      </c>
      <c r="M240" s="126">
        <f t="shared" si="83"/>
        <v>1</v>
      </c>
      <c r="N240" s="149">
        <f t="shared" si="71"/>
        <v>1</v>
      </c>
      <c r="P240" s="63" t="str">
        <f t="shared" si="84"/>
        <v>Ter-3.4.1.1</v>
      </c>
    </row>
    <row r="241" spans="1:25" s="63" customFormat="1" outlineLevel="1">
      <c r="A241" s="230" t="str">
        <f t="shared" si="86"/>
        <v>Ter-3.4.1.2</v>
      </c>
      <c r="B241" s="62" t="str">
        <f>$B$16</f>
        <v>- Pour des opérations estimées entre 100 001 €HT et 300 000 €HT</v>
      </c>
      <c r="C241" s="94" t="s">
        <v>8</v>
      </c>
      <c r="D241" s="112"/>
      <c r="E241" s="276"/>
      <c r="F241" s="272"/>
      <c r="G241" s="273"/>
      <c r="H241" s="274">
        <f t="shared" si="87"/>
        <v>0</v>
      </c>
      <c r="I241" s="320"/>
      <c r="J241" s="320"/>
      <c r="K241" s="150" t="str">
        <f t="shared" si="81"/>
        <v>Ter-3</v>
      </c>
      <c r="L241" s="126">
        <f t="shared" si="82"/>
        <v>4</v>
      </c>
      <c r="M241" s="126">
        <f t="shared" si="83"/>
        <v>1</v>
      </c>
      <c r="N241" s="149">
        <f t="shared" si="71"/>
        <v>2</v>
      </c>
      <c r="O241" s="65"/>
      <c r="P241" s="63" t="str">
        <f t="shared" si="84"/>
        <v>Ter-3.4.1.2</v>
      </c>
    </row>
    <row r="242" spans="1:25" s="63" customFormat="1" outlineLevel="1">
      <c r="A242" s="230" t="str">
        <f t="shared" si="86"/>
        <v>Ter-3.4.1.3</v>
      </c>
      <c r="B242" s="62" t="str">
        <f>$B$17</f>
        <v>- Pour des opérations estimées entre 300 001 €HTet 500 000 €HT</v>
      </c>
      <c r="C242" s="94" t="s">
        <v>8</v>
      </c>
      <c r="D242" s="112"/>
      <c r="E242" s="276"/>
      <c r="F242" s="272"/>
      <c r="G242" s="273"/>
      <c r="H242" s="274">
        <f t="shared" si="87"/>
        <v>0</v>
      </c>
      <c r="I242" s="320"/>
      <c r="J242" s="320"/>
      <c r="K242" s="150" t="str">
        <f t="shared" si="81"/>
        <v>Ter-3</v>
      </c>
      <c r="L242" s="126">
        <f t="shared" si="82"/>
        <v>4</v>
      </c>
      <c r="M242" s="126">
        <f t="shared" si="83"/>
        <v>1</v>
      </c>
      <c r="N242" s="149">
        <f t="shared" si="71"/>
        <v>3</v>
      </c>
      <c r="O242" s="65"/>
      <c r="P242" s="63" t="str">
        <f t="shared" si="84"/>
        <v>Ter-3.4.1.3</v>
      </c>
    </row>
    <row r="243" spans="1:25" s="63" customFormat="1" outlineLevel="1">
      <c r="A243" s="230" t="str">
        <f t="shared" si="86"/>
        <v>Ter-3.4.1.4</v>
      </c>
      <c r="B243" s="62" t="str">
        <f>$B$18</f>
        <v>- Pour des opérations estimées entre 500 001 €HT et 700 000 €HT</v>
      </c>
      <c r="C243" s="94" t="s">
        <v>8</v>
      </c>
      <c r="D243" s="112"/>
      <c r="E243" s="276"/>
      <c r="F243" s="272"/>
      <c r="G243" s="273"/>
      <c r="H243" s="274">
        <f t="shared" si="87"/>
        <v>0</v>
      </c>
      <c r="I243" s="320"/>
      <c r="J243" s="320"/>
      <c r="K243" s="150" t="str">
        <f t="shared" si="81"/>
        <v>Ter-3</v>
      </c>
      <c r="L243" s="126">
        <f t="shared" si="82"/>
        <v>4</v>
      </c>
      <c r="M243" s="126">
        <f t="shared" si="83"/>
        <v>1</v>
      </c>
      <c r="N243" s="149">
        <f t="shared" si="71"/>
        <v>4</v>
      </c>
      <c r="O243" s="65"/>
      <c r="P243" s="63" t="str">
        <f t="shared" si="84"/>
        <v>Ter-3.4.1.4</v>
      </c>
    </row>
    <row r="244" spans="1:25" s="63" customFormat="1" outlineLevel="1">
      <c r="A244" s="230" t="str">
        <f t="shared" si="86"/>
        <v>Ter-3.4.1.5</v>
      </c>
      <c r="B244" s="62" t="str">
        <f>$B$19</f>
        <v>- Pour des opérations estimées entre 700 001 €HT et 900 000 €HT</v>
      </c>
      <c r="C244" s="94" t="s">
        <v>8</v>
      </c>
      <c r="D244" s="112"/>
      <c r="E244" s="276"/>
      <c r="F244" s="272"/>
      <c r="G244" s="273"/>
      <c r="H244" s="274">
        <f t="shared" si="87"/>
        <v>0</v>
      </c>
      <c r="I244" s="320"/>
      <c r="J244" s="320"/>
      <c r="K244" s="150" t="str">
        <f t="shared" si="81"/>
        <v>Ter-3</v>
      </c>
      <c r="L244" s="126">
        <f t="shared" si="82"/>
        <v>4</v>
      </c>
      <c r="M244" s="126">
        <f t="shared" si="83"/>
        <v>1</v>
      </c>
      <c r="N244" s="149">
        <f t="shared" si="71"/>
        <v>5</v>
      </c>
      <c r="O244" s="65"/>
      <c r="P244" s="63" t="str">
        <f t="shared" si="84"/>
        <v>Ter-3.4.1.5</v>
      </c>
    </row>
    <row r="245" spans="1:25" s="165" customFormat="1" ht="11.25" outlineLevel="1">
      <c r="A245" s="330"/>
      <c r="B245" s="331"/>
      <c r="C245" s="163"/>
      <c r="D245" s="164"/>
      <c r="E245" s="332"/>
      <c r="F245" s="260"/>
      <c r="G245" s="261"/>
      <c r="H245" s="314">
        <f t="shared" si="87"/>
        <v>0</v>
      </c>
      <c r="I245" s="320"/>
      <c r="J245" s="320"/>
      <c r="K245" s="150" t="str">
        <f t="shared" si="81"/>
        <v>Ter-3</v>
      </c>
      <c r="L245" s="126">
        <f t="shared" si="82"/>
        <v>4</v>
      </c>
      <c r="M245" s="126">
        <f t="shared" si="83"/>
        <v>1</v>
      </c>
      <c r="N245" s="149"/>
      <c r="O245" s="76"/>
    </row>
    <row r="246" spans="1:25" s="63" customFormat="1">
      <c r="A246" s="215" t="str">
        <f t="shared" ref="A246:A251" si="88">P246</f>
        <v>Ter-3.4.2</v>
      </c>
      <c r="B246" s="229" t="str">
        <f>$B$76</f>
        <v>- Assistance à la ou des réceptions des installations</v>
      </c>
      <c r="C246" s="98"/>
      <c r="D246" s="114"/>
      <c r="E246" s="276"/>
      <c r="F246" s="260"/>
      <c r="G246" s="261"/>
      <c r="H246" s="262">
        <f t="shared" si="87"/>
        <v>0</v>
      </c>
      <c r="I246" s="320"/>
      <c r="J246" s="320"/>
      <c r="K246" s="150" t="str">
        <f t="shared" si="81"/>
        <v>Ter-3</v>
      </c>
      <c r="L246" s="126">
        <f t="shared" si="82"/>
        <v>4</v>
      </c>
      <c r="M246" s="126">
        <f>M245+1</f>
        <v>2</v>
      </c>
      <c r="N246" s="149"/>
      <c r="O246" s="65"/>
      <c r="P246" s="63" t="str">
        <f t="shared" si="84"/>
        <v>Ter-3.4.2</v>
      </c>
    </row>
    <row r="247" spans="1:25" s="65" customFormat="1" outlineLevel="1">
      <c r="A247" s="230" t="str">
        <f t="shared" si="88"/>
        <v>Ter-3.4.2.1</v>
      </c>
      <c r="B247" s="62" t="str">
        <f>$B$15</f>
        <v>- Pour des opérations estimées jusqu'à 100 000 €HT</v>
      </c>
      <c r="C247" s="94" t="s">
        <v>8</v>
      </c>
      <c r="D247" s="111"/>
      <c r="E247" s="276"/>
      <c r="F247" s="267"/>
      <c r="G247" s="268"/>
      <c r="H247" s="269">
        <f t="shared" si="87"/>
        <v>0</v>
      </c>
      <c r="I247" s="320"/>
      <c r="J247" s="320"/>
      <c r="K247" s="150" t="str">
        <f t="shared" si="81"/>
        <v>Ter-3</v>
      </c>
      <c r="L247" s="126">
        <f t="shared" si="82"/>
        <v>4</v>
      </c>
      <c r="M247" s="126">
        <f t="shared" si="83"/>
        <v>2</v>
      </c>
      <c r="N247" s="149">
        <f t="shared" si="71"/>
        <v>1</v>
      </c>
      <c r="P247" s="63" t="str">
        <f t="shared" si="84"/>
        <v>Ter-3.4.2.1</v>
      </c>
    </row>
    <row r="248" spans="1:25" s="63" customFormat="1" outlineLevel="1">
      <c r="A248" s="230" t="str">
        <f t="shared" si="88"/>
        <v>Ter-3.4.2.2</v>
      </c>
      <c r="B248" s="62" t="str">
        <f>$B$16</f>
        <v>- Pour des opérations estimées entre 100 001 €HT et 300 000 €HT</v>
      </c>
      <c r="C248" s="94" t="s">
        <v>8</v>
      </c>
      <c r="D248" s="112"/>
      <c r="E248" s="276"/>
      <c r="F248" s="272"/>
      <c r="G248" s="273"/>
      <c r="H248" s="274">
        <f t="shared" si="87"/>
        <v>0</v>
      </c>
      <c r="I248" s="320"/>
      <c r="J248" s="320"/>
      <c r="K248" s="150" t="str">
        <f t="shared" si="81"/>
        <v>Ter-3</v>
      </c>
      <c r="L248" s="126">
        <f t="shared" si="82"/>
        <v>4</v>
      </c>
      <c r="M248" s="126">
        <f t="shared" si="83"/>
        <v>2</v>
      </c>
      <c r="N248" s="149">
        <f t="shared" si="71"/>
        <v>2</v>
      </c>
      <c r="O248" s="65"/>
      <c r="P248" s="63" t="str">
        <f t="shared" si="84"/>
        <v>Ter-3.4.2.2</v>
      </c>
    </row>
    <row r="249" spans="1:25" s="63" customFormat="1" outlineLevel="1">
      <c r="A249" s="230" t="str">
        <f t="shared" si="88"/>
        <v>Ter-3.4.2.3</v>
      </c>
      <c r="B249" s="62" t="str">
        <f>$B$17</f>
        <v>- Pour des opérations estimées entre 300 001 €HTet 500 000 €HT</v>
      </c>
      <c r="C249" s="94" t="s">
        <v>8</v>
      </c>
      <c r="D249" s="112"/>
      <c r="E249" s="276"/>
      <c r="F249" s="272"/>
      <c r="G249" s="273"/>
      <c r="H249" s="274">
        <f t="shared" si="87"/>
        <v>0</v>
      </c>
      <c r="I249" s="320"/>
      <c r="J249" s="320"/>
      <c r="K249" s="150" t="str">
        <f t="shared" si="81"/>
        <v>Ter-3</v>
      </c>
      <c r="L249" s="126">
        <f t="shared" si="82"/>
        <v>4</v>
      </c>
      <c r="M249" s="126">
        <f t="shared" si="83"/>
        <v>2</v>
      </c>
      <c r="N249" s="149">
        <f t="shared" si="71"/>
        <v>3</v>
      </c>
      <c r="O249" s="65"/>
      <c r="P249" s="63" t="str">
        <f t="shared" si="84"/>
        <v>Ter-3.4.2.3</v>
      </c>
    </row>
    <row r="250" spans="1:25" s="63" customFormat="1" outlineLevel="1">
      <c r="A250" s="230" t="str">
        <f t="shared" si="88"/>
        <v>Ter-3.4.2.4</v>
      </c>
      <c r="B250" s="62" t="str">
        <f>$B$18</f>
        <v>- Pour des opérations estimées entre 500 001 €HT et 700 000 €HT</v>
      </c>
      <c r="C250" s="94" t="s">
        <v>8</v>
      </c>
      <c r="D250" s="112"/>
      <c r="E250" s="276"/>
      <c r="F250" s="272"/>
      <c r="G250" s="273"/>
      <c r="H250" s="274">
        <f t="shared" si="87"/>
        <v>0</v>
      </c>
      <c r="I250" s="320"/>
      <c r="J250" s="320"/>
      <c r="K250" s="150" t="str">
        <f t="shared" si="81"/>
        <v>Ter-3</v>
      </c>
      <c r="L250" s="126">
        <f t="shared" si="82"/>
        <v>4</v>
      </c>
      <c r="M250" s="126">
        <f t="shared" si="83"/>
        <v>2</v>
      </c>
      <c r="N250" s="149">
        <f t="shared" si="71"/>
        <v>4</v>
      </c>
      <c r="O250" s="65"/>
      <c r="P250" s="63" t="str">
        <f t="shared" si="84"/>
        <v>Ter-3.4.2.4</v>
      </c>
    </row>
    <row r="251" spans="1:25" s="63" customFormat="1" outlineLevel="1">
      <c r="A251" s="230" t="str">
        <f t="shared" si="88"/>
        <v>Ter-3.4.2.5</v>
      </c>
      <c r="B251" s="62" t="str">
        <f>$B$19</f>
        <v>- Pour des opérations estimées entre 700 001 €HT et 900 000 €HT</v>
      </c>
      <c r="C251" s="94" t="s">
        <v>8</v>
      </c>
      <c r="D251" s="112"/>
      <c r="E251" s="276"/>
      <c r="F251" s="272"/>
      <c r="G251" s="273"/>
      <c r="H251" s="274">
        <f t="shared" si="87"/>
        <v>0</v>
      </c>
      <c r="I251" s="320"/>
      <c r="J251" s="320"/>
      <c r="K251" s="150" t="str">
        <f t="shared" si="81"/>
        <v>Ter-3</v>
      </c>
      <c r="L251" s="126">
        <f t="shared" si="82"/>
        <v>4</v>
      </c>
      <c r="M251" s="126">
        <f t="shared" si="83"/>
        <v>2</v>
      </c>
      <c r="N251" s="149">
        <f t="shared" si="71"/>
        <v>5</v>
      </c>
      <c r="O251" s="65"/>
      <c r="P251" s="63" t="str">
        <f t="shared" si="84"/>
        <v>Ter-3.4.2.5</v>
      </c>
    </row>
    <row r="252" spans="1:25" s="165" customFormat="1" ht="11.25" outlineLevel="1">
      <c r="A252" s="330"/>
      <c r="B252" s="331"/>
      <c r="C252" s="163"/>
      <c r="D252" s="164"/>
      <c r="E252" s="332"/>
      <c r="F252" s="260"/>
      <c r="G252" s="261"/>
      <c r="H252" s="314">
        <f t="shared" si="87"/>
        <v>0</v>
      </c>
      <c r="I252" s="320"/>
      <c r="J252" s="320"/>
      <c r="K252" s="150" t="str">
        <f t="shared" si="81"/>
        <v>Ter-3</v>
      </c>
      <c r="L252" s="149"/>
      <c r="M252" s="149"/>
      <c r="N252" s="149"/>
      <c r="O252" s="149"/>
      <c r="P252" s="149"/>
    </row>
    <row r="253" spans="1:25" s="76" customFormat="1" ht="11.25">
      <c r="A253" s="166"/>
      <c r="B253" s="167"/>
      <c r="C253" s="168"/>
      <c r="D253" s="169"/>
      <c r="E253" s="332"/>
      <c r="F253" s="260"/>
      <c r="G253" s="261"/>
      <c r="H253" s="314">
        <f t="shared" si="87"/>
        <v>0</v>
      </c>
      <c r="I253" s="320"/>
      <c r="J253" s="320"/>
      <c r="K253" s="150" t="str">
        <f t="shared" si="81"/>
        <v>Ter-3</v>
      </c>
      <c r="L253" s="149"/>
      <c r="M253" s="149"/>
      <c r="N253" s="149"/>
      <c r="O253" s="149"/>
      <c r="P253" s="149" t="str">
        <f>IF(K253&lt;&gt;0,G253&amp;"."&amp;H253&amp;"."&amp;J253&amp;"."&amp;K253,IF(J253&lt;&gt;0,G253&amp;"."&amp;H253&amp;"."&amp;J253,IF(H253&lt;&gt;0,G253&amp;"."&amp;H253,IF(G253&lt;&gt;0,G253,""))))</f>
        <v>.0..Ter-3</v>
      </c>
      <c r="R253" s="203"/>
      <c r="S253" s="203"/>
      <c r="T253" s="203"/>
      <c r="U253" s="203"/>
      <c r="Y253" s="165"/>
    </row>
    <row r="254" spans="1:25" s="61" customFormat="1" ht="15.75">
      <c r="A254" s="213" t="str">
        <f>P254</f>
        <v>Ter-3.5</v>
      </c>
      <c r="B254" s="83" t="str">
        <f>$B$85</f>
        <v>Phase Garantie de parfait achévement</v>
      </c>
      <c r="C254" s="93"/>
      <c r="D254" s="110"/>
      <c r="E254" s="276"/>
      <c r="F254" s="260"/>
      <c r="G254" s="261"/>
      <c r="H254" s="262">
        <f t="shared" si="87"/>
        <v>0</v>
      </c>
      <c r="I254" s="310"/>
      <c r="J254" s="310"/>
      <c r="K254" s="150" t="str">
        <f t="shared" si="81"/>
        <v>Ter-3</v>
      </c>
      <c r="L254" s="126">
        <f>L251+1</f>
        <v>5</v>
      </c>
      <c r="M254" s="126"/>
      <c r="N254" s="149"/>
      <c r="O254" s="65"/>
      <c r="P254" s="63" t="str">
        <f t="shared" ref="P254:P260" si="89">IF(N254&lt;&gt;0,K254&amp;"."&amp;L254&amp;"."&amp;M254&amp;"."&amp;N254,IF(M254&lt;&gt;0,K254&amp;"."&amp;L254&amp;"."&amp;M254,IF(L254&lt;&gt;0,K254&amp;"."&amp;L254,IF(K254&lt;&gt;0,K254,""))))</f>
        <v>Ter-3.5</v>
      </c>
      <c r="Q254" s="70"/>
      <c r="R254" s="204"/>
      <c r="S254" s="202"/>
      <c r="T254" s="204"/>
      <c r="U254" s="204"/>
      <c r="V254" s="165"/>
      <c r="W254" s="165"/>
      <c r="X254" s="63"/>
      <c r="Y254" s="55"/>
    </row>
    <row r="255" spans="1:25" s="63" customFormat="1" ht="15.75">
      <c r="A255" s="215" t="str">
        <f t="shared" ref="A255:A260" si="90">P255</f>
        <v>Ter-3.5.1</v>
      </c>
      <c r="B255" s="229" t="str">
        <f>$B$86</f>
        <v>- Examen des travaux effectués pendant la période de garantie de parfait achévement</v>
      </c>
      <c r="C255" s="98"/>
      <c r="D255" s="114"/>
      <c r="E255" s="271"/>
      <c r="F255" s="260"/>
      <c r="G255" s="261"/>
      <c r="H255" s="262">
        <f t="shared" si="87"/>
        <v>0</v>
      </c>
      <c r="I255" s="310"/>
      <c r="J255" s="310"/>
      <c r="K255" s="150" t="str">
        <f t="shared" ref="K255:L255" si="91">K254</f>
        <v>Ter-3</v>
      </c>
      <c r="L255" s="126">
        <f t="shared" si="91"/>
        <v>5</v>
      </c>
      <c r="M255" s="126">
        <v>1</v>
      </c>
      <c r="N255" s="149"/>
      <c r="O255" s="65"/>
      <c r="P255" s="63" t="str">
        <f t="shared" si="89"/>
        <v>Ter-3.5.1</v>
      </c>
      <c r="S255" s="202"/>
    </row>
    <row r="256" spans="1:25" s="65" customFormat="1" ht="15.75" outlineLevel="1">
      <c r="A256" s="230" t="str">
        <f t="shared" si="90"/>
        <v>Ter-3.5.1.1</v>
      </c>
      <c r="B256" s="62" t="str">
        <f>$B$15</f>
        <v>- Pour des opérations estimées jusqu'à 100 000 €HT</v>
      </c>
      <c r="C256" s="94" t="s">
        <v>8</v>
      </c>
      <c r="D256" s="111"/>
      <c r="E256" s="271"/>
      <c r="F256" s="267"/>
      <c r="G256" s="268"/>
      <c r="H256" s="269">
        <f t="shared" si="87"/>
        <v>0</v>
      </c>
      <c r="I256" s="310"/>
      <c r="J256" s="310"/>
      <c r="K256" s="150" t="str">
        <f t="shared" ref="K256:M256" si="92">K255</f>
        <v>Ter-3</v>
      </c>
      <c r="L256" s="126">
        <f t="shared" si="92"/>
        <v>5</v>
      </c>
      <c r="M256" s="126">
        <f t="shared" si="92"/>
        <v>1</v>
      </c>
      <c r="N256" s="149">
        <f t="shared" ref="N256:N260" si="93">N255+1</f>
        <v>1</v>
      </c>
      <c r="P256" s="63" t="str">
        <f t="shared" si="89"/>
        <v>Ter-3.5.1.1</v>
      </c>
      <c r="S256" s="202"/>
    </row>
    <row r="257" spans="1:25" s="63" customFormat="1" ht="15.75" outlineLevel="1">
      <c r="A257" s="230" t="str">
        <f t="shared" si="90"/>
        <v>Ter-3.5.1.2</v>
      </c>
      <c r="B257" s="62" t="str">
        <f>$B$16</f>
        <v>- Pour des opérations estimées entre 100 001 €HT et 300 000 €HT</v>
      </c>
      <c r="C257" s="94" t="s">
        <v>8</v>
      </c>
      <c r="D257" s="112"/>
      <c r="E257" s="271"/>
      <c r="F257" s="272"/>
      <c r="G257" s="273"/>
      <c r="H257" s="274">
        <f t="shared" si="87"/>
        <v>0</v>
      </c>
      <c r="I257" s="310"/>
      <c r="J257" s="310"/>
      <c r="K257" s="150" t="str">
        <f t="shared" ref="K257:M257" si="94">K256</f>
        <v>Ter-3</v>
      </c>
      <c r="L257" s="126">
        <f t="shared" si="94"/>
        <v>5</v>
      </c>
      <c r="M257" s="126">
        <f t="shared" si="94"/>
        <v>1</v>
      </c>
      <c r="N257" s="149">
        <f t="shared" si="93"/>
        <v>2</v>
      </c>
      <c r="O257" s="65"/>
      <c r="P257" s="63" t="str">
        <f t="shared" si="89"/>
        <v>Ter-3.5.1.2</v>
      </c>
    </row>
    <row r="258" spans="1:25" s="63" customFormat="1" ht="15.75" outlineLevel="1">
      <c r="A258" s="230" t="str">
        <f t="shared" si="90"/>
        <v>Ter-3.5.1.3</v>
      </c>
      <c r="B258" s="62" t="str">
        <f>$B$17</f>
        <v>- Pour des opérations estimées entre 300 001 €HTet 500 000 €HT</v>
      </c>
      <c r="C258" s="94" t="s">
        <v>8</v>
      </c>
      <c r="D258" s="112"/>
      <c r="E258" s="271"/>
      <c r="F258" s="272"/>
      <c r="G258" s="273"/>
      <c r="H258" s="274">
        <f t="shared" si="87"/>
        <v>0</v>
      </c>
      <c r="I258" s="310"/>
      <c r="J258" s="310"/>
      <c r="K258" s="150" t="str">
        <f t="shared" ref="K258:M258" si="95">K257</f>
        <v>Ter-3</v>
      </c>
      <c r="L258" s="126">
        <f t="shared" si="95"/>
        <v>5</v>
      </c>
      <c r="M258" s="126">
        <f t="shared" si="95"/>
        <v>1</v>
      </c>
      <c r="N258" s="149">
        <f t="shared" si="93"/>
        <v>3</v>
      </c>
      <c r="O258" s="65"/>
      <c r="P258" s="63" t="str">
        <f t="shared" si="89"/>
        <v>Ter-3.5.1.3</v>
      </c>
    </row>
    <row r="259" spans="1:25" s="63" customFormat="1" ht="15.75" outlineLevel="1">
      <c r="A259" s="230" t="str">
        <f t="shared" si="90"/>
        <v>Ter-3.5.1.4</v>
      </c>
      <c r="B259" s="62" t="str">
        <f>$B$18</f>
        <v>- Pour des opérations estimées entre 500 001 €HT et 700 000 €HT</v>
      </c>
      <c r="C259" s="94" t="s">
        <v>8</v>
      </c>
      <c r="D259" s="112"/>
      <c r="E259" s="271"/>
      <c r="F259" s="272"/>
      <c r="G259" s="273"/>
      <c r="H259" s="274">
        <f t="shared" si="87"/>
        <v>0</v>
      </c>
      <c r="I259" s="310"/>
      <c r="J259" s="310"/>
      <c r="K259" s="150" t="str">
        <f t="shared" ref="K259:M259" si="96">K258</f>
        <v>Ter-3</v>
      </c>
      <c r="L259" s="126">
        <f t="shared" si="96"/>
        <v>5</v>
      </c>
      <c r="M259" s="126">
        <f t="shared" si="96"/>
        <v>1</v>
      </c>
      <c r="N259" s="149">
        <f t="shared" si="93"/>
        <v>4</v>
      </c>
      <c r="O259" s="65"/>
      <c r="P259" s="63" t="str">
        <f t="shared" si="89"/>
        <v>Ter-3.5.1.4</v>
      </c>
    </row>
    <row r="260" spans="1:25" s="63" customFormat="1" outlineLevel="1">
      <c r="A260" s="230" t="str">
        <f t="shared" si="90"/>
        <v>Ter-3.5.1.5</v>
      </c>
      <c r="B260" s="62" t="str">
        <f>$B$19</f>
        <v>- Pour des opérations estimées entre 700 001 €HT et 900 000 €HT</v>
      </c>
      <c r="C260" s="94" t="s">
        <v>8</v>
      </c>
      <c r="D260" s="112"/>
      <c r="E260" s="276"/>
      <c r="F260" s="272"/>
      <c r="G260" s="273"/>
      <c r="H260" s="274">
        <f t="shared" si="87"/>
        <v>0</v>
      </c>
      <c r="I260" s="310"/>
      <c r="J260" s="310"/>
      <c r="K260" s="150" t="str">
        <f t="shared" ref="K260:M260" si="97">K259</f>
        <v>Ter-3</v>
      </c>
      <c r="L260" s="126">
        <f t="shared" si="97"/>
        <v>5</v>
      </c>
      <c r="M260" s="126">
        <f t="shared" si="97"/>
        <v>1</v>
      </c>
      <c r="N260" s="149">
        <f t="shared" si="93"/>
        <v>5</v>
      </c>
      <c r="O260" s="65"/>
      <c r="P260" s="63" t="str">
        <f t="shared" si="89"/>
        <v>Ter-3.5.1.5</v>
      </c>
    </row>
    <row r="261" spans="1:25" s="165" customFormat="1" ht="11.25" outlineLevel="1">
      <c r="A261" s="342"/>
      <c r="B261" s="218"/>
      <c r="C261" s="163"/>
      <c r="D261" s="164"/>
      <c r="E261" s="332"/>
      <c r="F261" s="339"/>
      <c r="G261" s="340"/>
      <c r="H261" s="341"/>
      <c r="I261" s="310"/>
      <c r="J261" s="310"/>
      <c r="K261" s="150"/>
      <c r="L261" s="126"/>
      <c r="M261" s="126"/>
      <c r="N261" s="149"/>
      <c r="O261" s="76"/>
    </row>
    <row r="262" spans="1:25" s="65" customFormat="1" ht="10.15" customHeight="1">
      <c r="A262" s="142"/>
      <c r="B262" s="67"/>
      <c r="C262" s="216"/>
      <c r="D262" s="217"/>
      <c r="E262" s="276"/>
      <c r="F262" s="260"/>
      <c r="G262" s="261"/>
      <c r="H262" s="262">
        <f t="shared" si="87"/>
        <v>0</v>
      </c>
      <c r="I262" s="320"/>
      <c r="J262" s="320"/>
      <c r="K262" s="175"/>
      <c r="L262" s="175"/>
      <c r="M262" s="175"/>
      <c r="N262" s="175"/>
      <c r="O262" s="175"/>
      <c r="P262" s="175"/>
      <c r="R262" s="232"/>
      <c r="S262" s="232"/>
      <c r="T262" s="232"/>
      <c r="U262" s="232"/>
      <c r="V262" s="26"/>
      <c r="W262" s="26"/>
      <c r="X262" s="26"/>
    </row>
    <row r="263" spans="1:25">
      <c r="A263" s="136"/>
      <c r="B263" s="27"/>
      <c r="C263" s="118"/>
      <c r="D263" s="119"/>
      <c r="F263" s="260"/>
      <c r="G263" s="261"/>
      <c r="H263" s="262">
        <f t="shared" ref="H263:H265" si="98">F263+G263</f>
        <v>0</v>
      </c>
      <c r="K263" s="228"/>
      <c r="L263" s="228"/>
      <c r="M263" s="228"/>
      <c r="N263" s="228"/>
      <c r="O263" s="228"/>
      <c r="P263" s="228"/>
      <c r="Q263" s="26"/>
      <c r="R263" s="219"/>
      <c r="S263" s="219"/>
      <c r="T263" s="219"/>
      <c r="U263" s="219"/>
      <c r="V263" s="26"/>
      <c r="W263" s="26"/>
      <c r="Y263" s="65"/>
    </row>
    <row r="264" spans="1:25" s="65" customFormat="1" ht="10.15" customHeight="1">
      <c r="A264" s="142"/>
      <c r="B264" s="67"/>
      <c r="C264" s="98"/>
      <c r="D264" s="114"/>
      <c r="E264" s="276"/>
      <c r="F264" s="260"/>
      <c r="G264" s="261"/>
      <c r="H264" s="262">
        <f t="shared" si="98"/>
        <v>0</v>
      </c>
      <c r="I264" s="320"/>
      <c r="J264" s="320"/>
      <c r="K264" s="149"/>
      <c r="L264" s="149"/>
      <c r="M264" s="149"/>
      <c r="N264" s="149"/>
      <c r="O264" s="149"/>
      <c r="P264" s="149" t="str">
        <f>IF(K264&lt;&gt;0,G264&amp;"."&amp;H264&amp;"."&amp;J264&amp;"."&amp;K264,IF(J264&lt;&gt;0,G264&amp;"."&amp;H264&amp;"."&amp;J264,IF(H264&lt;&gt;0,G264&amp;"."&amp;H264,IF(G264&lt;&gt;0,G264,""))))</f>
        <v/>
      </c>
      <c r="Q264" s="76"/>
      <c r="R264" s="200"/>
      <c r="S264" s="200"/>
      <c r="T264" s="200"/>
      <c r="U264" s="200"/>
      <c r="V264" s="73"/>
      <c r="W264" s="73"/>
      <c r="X264" s="26"/>
      <c r="Y264" s="69"/>
    </row>
    <row r="265" spans="1:25" ht="15.75" thickBot="1">
      <c r="A265" s="145"/>
      <c r="B265" s="28"/>
      <c r="C265" s="101"/>
      <c r="D265" s="117"/>
      <c r="F265" s="264"/>
      <c r="G265" s="265"/>
      <c r="H265" s="266">
        <f t="shared" si="98"/>
        <v>0</v>
      </c>
      <c r="K265" s="149"/>
      <c r="L265" s="149"/>
      <c r="M265" s="149"/>
      <c r="N265" s="149"/>
      <c r="O265" s="149"/>
      <c r="P265" s="149" t="str">
        <f>IF(K265&lt;&gt;0,G265&amp;"."&amp;H265&amp;"."&amp;J265&amp;"."&amp;K265,IF(J265&lt;&gt;0,G265&amp;"."&amp;H265&amp;"."&amp;J265,IF(H265&lt;&gt;0,G265&amp;"."&amp;H265,IF(G265&lt;&gt;0,G265,""))))</f>
        <v/>
      </c>
      <c r="V265" s="76"/>
      <c r="W265" s="76"/>
      <c r="X265" s="65"/>
      <c r="Y265" s="65"/>
    </row>
    <row r="266" spans="1:25" s="65" customFormat="1" ht="10.15" customHeight="1">
      <c r="A266" s="146"/>
      <c r="B266" s="53"/>
      <c r="C266" s="77"/>
      <c r="D266" s="78"/>
      <c r="E266" s="276"/>
      <c r="F266"/>
      <c r="G266"/>
      <c r="H266"/>
      <c r="I266" s="320"/>
      <c r="J266" s="320"/>
      <c r="K266" s="149"/>
      <c r="L266" s="149"/>
      <c r="M266" s="149"/>
      <c r="N266" s="149"/>
      <c r="O266" s="149"/>
      <c r="P266" s="149" t="str">
        <f>IF(K266&lt;&gt;0,G266&amp;"."&amp;H266&amp;"."&amp;J266&amp;"."&amp;K266,IF(J266&lt;&gt;0,G266&amp;"."&amp;H266&amp;"."&amp;J266,IF(H266&lt;&gt;0,G266&amp;"."&amp;H266,IF(G266&lt;&gt;0,G266,""))))</f>
        <v/>
      </c>
      <c r="Q266" s="76"/>
      <c r="R266" s="200"/>
      <c r="S266" s="200"/>
      <c r="T266" s="200"/>
      <c r="U266" s="200"/>
      <c r="V266" s="73"/>
      <c r="W266" s="73"/>
      <c r="X266" s="26"/>
      <c r="Y266" s="26"/>
    </row>
    <row r="267" spans="1:25">
      <c r="K267" s="149"/>
      <c r="L267" s="149"/>
      <c r="M267" s="149"/>
      <c r="N267" s="149"/>
      <c r="O267" s="149"/>
      <c r="P267" s="149" t="str">
        <f>IF(K267&lt;&gt;0,G267&amp;"."&amp;H267&amp;"."&amp;J267&amp;"."&amp;K267,IF(J267&lt;&gt;0,G267&amp;"."&amp;H267&amp;"."&amp;J267,IF(H267&lt;&gt;0,G267&amp;"."&amp;H267,IF(G267&lt;&gt;0,G267,""))))</f>
        <v/>
      </c>
      <c r="Y267" s="65"/>
    </row>
    <row r="268" spans="1:25">
      <c r="K268" s="149"/>
      <c r="L268" s="149"/>
      <c r="M268" s="149"/>
      <c r="N268" s="149"/>
      <c r="O268" s="149"/>
      <c r="P268" s="149" t="str">
        <f>IF(K268&lt;&gt;0,G268&amp;"."&amp;H268&amp;"."&amp;J268&amp;"."&amp;K268,IF(J268&lt;&gt;0,G268&amp;"."&amp;H268&amp;"."&amp;J268,IF(H268&lt;&gt;0,G268&amp;"."&amp;H268,IF(G268&lt;&gt;0,G268,""))))</f>
        <v/>
      </c>
    </row>
  </sheetData>
  <mergeCells count="1">
    <mergeCell ref="F6:H6"/>
  </mergeCells>
  <conditionalFormatting sqref="D265 F7:I9 F6 F119:H121 F222:H224 F240:H240 D7:D9 F34:I36 D65:D67 E50:E67 D91:D93 E89:E93 D169 D11:D12 E20:E38 J18:J36 I21:I26 F21:H22">
    <cfRule type="cellIs" dxfId="508" priority="391" stopIfTrue="1" operator="equal">
      <formula>0</formula>
    </cfRule>
  </conditionalFormatting>
  <conditionalFormatting sqref="C253">
    <cfRule type="cellIs" dxfId="507" priority="381" stopIfTrue="1" operator="equal">
      <formula>0</formula>
    </cfRule>
  </conditionalFormatting>
  <conditionalFormatting sqref="D14">
    <cfRule type="cellIs" dxfId="506" priority="389" stopIfTrue="1" operator="equal">
      <formula>0</formula>
    </cfRule>
  </conditionalFormatting>
  <conditionalFormatting sqref="D253">
    <cfRule type="cellIs" dxfId="505" priority="388" stopIfTrue="1" operator="equal">
      <formula>0</formula>
    </cfRule>
  </conditionalFormatting>
  <conditionalFormatting sqref="D72">
    <cfRule type="cellIs" dxfId="504" priority="248" stopIfTrue="1" operator="equal">
      <formula>0</formula>
    </cfRule>
  </conditionalFormatting>
  <conditionalFormatting sqref="D262">
    <cfRule type="cellIs" dxfId="503" priority="384" stopIfTrue="1" operator="equal">
      <formula>0</formula>
    </cfRule>
  </conditionalFormatting>
  <conditionalFormatting sqref="D51">
    <cfRule type="cellIs" dxfId="502" priority="386" stopIfTrue="1" operator="equal">
      <formula>0</formula>
    </cfRule>
  </conditionalFormatting>
  <conditionalFormatting sqref="D29:D30">
    <cfRule type="cellIs" dxfId="501" priority="314" stopIfTrue="1" operator="equal">
      <formula>0</formula>
    </cfRule>
  </conditionalFormatting>
  <conditionalFormatting sqref="D61">
    <cfRule type="cellIs" dxfId="500" priority="249" stopIfTrue="1" operator="equal">
      <formula>0</formula>
    </cfRule>
  </conditionalFormatting>
  <conditionalFormatting sqref="D43">
    <cfRule type="cellIs" dxfId="499" priority="311" stopIfTrue="1" operator="equal">
      <formula>0</formula>
    </cfRule>
  </conditionalFormatting>
  <conditionalFormatting sqref="D263">
    <cfRule type="cellIs" dxfId="498" priority="374" stopIfTrue="1" operator="equal">
      <formula>0</formula>
    </cfRule>
  </conditionalFormatting>
  <conditionalFormatting sqref="D60">
    <cfRule type="cellIs" dxfId="497" priority="250" stopIfTrue="1" operator="equal">
      <formula>0</formula>
    </cfRule>
  </conditionalFormatting>
  <conditionalFormatting sqref="D31">
    <cfRule type="cellIs" dxfId="496" priority="313" stopIfTrue="1" operator="equal">
      <formula>0</formula>
    </cfRule>
  </conditionalFormatting>
  <conditionalFormatting sqref="D33">
    <cfRule type="cellIs" dxfId="495" priority="312" stopIfTrue="1" operator="equal">
      <formula>0</formula>
    </cfRule>
  </conditionalFormatting>
  <conditionalFormatting sqref="D77">
    <cfRule type="cellIs" dxfId="494" priority="237" stopIfTrue="1" operator="equal">
      <formula>0</formula>
    </cfRule>
  </conditionalFormatting>
  <conditionalFormatting sqref="D74">
    <cfRule type="cellIs" dxfId="493" priority="245" stopIfTrue="1" operator="equal">
      <formula>0</formula>
    </cfRule>
  </conditionalFormatting>
  <conditionalFormatting sqref="D50">
    <cfRule type="cellIs" dxfId="492" priority="300" stopIfTrue="1" operator="equal">
      <formula>0</formula>
    </cfRule>
  </conditionalFormatting>
  <conditionalFormatting sqref="D71">
    <cfRule type="cellIs" dxfId="491" priority="247" stopIfTrue="1" operator="equal">
      <formula>0</formula>
    </cfRule>
  </conditionalFormatting>
  <conditionalFormatting sqref="D76 D82 D94">
    <cfRule type="cellIs" dxfId="490" priority="238" stopIfTrue="1" operator="equal">
      <formula>0</formula>
    </cfRule>
  </conditionalFormatting>
  <conditionalFormatting sqref="D80">
    <cfRule type="cellIs" dxfId="489" priority="240" stopIfTrue="1" operator="equal">
      <formula>0</formula>
    </cfRule>
  </conditionalFormatting>
  <conditionalFormatting sqref="D81">
    <cfRule type="cellIs" dxfId="488" priority="239" stopIfTrue="1" operator="equal">
      <formula>0</formula>
    </cfRule>
  </conditionalFormatting>
  <conditionalFormatting sqref="D95:D97">
    <cfRule type="cellIs" dxfId="487" priority="236" stopIfTrue="1" operator="equal">
      <formula>0</formula>
    </cfRule>
  </conditionalFormatting>
  <conditionalFormatting sqref="D264">
    <cfRule type="cellIs" dxfId="486" priority="350" stopIfTrue="1" operator="equal">
      <formula>0</formula>
    </cfRule>
  </conditionalFormatting>
  <conditionalFormatting sqref="D49">
    <cfRule type="cellIs" dxfId="485" priority="290" stopIfTrue="1" operator="equal">
      <formula>0</formula>
    </cfRule>
  </conditionalFormatting>
  <conditionalFormatting sqref="D47">
    <cfRule type="cellIs" dxfId="484" priority="294" stopIfTrue="1" operator="equal">
      <formula>0</formula>
    </cfRule>
  </conditionalFormatting>
  <conditionalFormatting sqref="D136">
    <cfRule type="cellIs" dxfId="483" priority="234" stopIfTrue="1" operator="equal">
      <formula>0</formula>
    </cfRule>
  </conditionalFormatting>
  <conditionalFormatting sqref="D46">
    <cfRule type="cellIs" dxfId="482" priority="292" stopIfTrue="1" operator="equal">
      <formula>0</formula>
    </cfRule>
  </conditionalFormatting>
  <conditionalFormatting sqref="D45">
    <cfRule type="cellIs" dxfId="481" priority="286" stopIfTrue="1" operator="equal">
      <formula>0</formula>
    </cfRule>
  </conditionalFormatting>
  <conditionalFormatting sqref="D44">
    <cfRule type="cellIs" dxfId="480" priority="287" stopIfTrue="1" operator="equal">
      <formula>0</formula>
    </cfRule>
  </conditionalFormatting>
  <conditionalFormatting sqref="D19">
    <cfRule type="cellIs" dxfId="479" priority="337" stopIfTrue="1" operator="equal">
      <formula>0</formula>
    </cfRule>
  </conditionalFormatting>
  <conditionalFormatting sqref="D113">
    <cfRule type="cellIs" dxfId="478" priority="223" stopIfTrue="1" operator="equal">
      <formula>0</formula>
    </cfRule>
  </conditionalFormatting>
  <conditionalFormatting sqref="D15:D16">
    <cfRule type="cellIs" dxfId="477" priority="339" stopIfTrue="1" operator="equal">
      <formula>0</formula>
    </cfRule>
  </conditionalFormatting>
  <conditionalFormatting sqref="D18 D20">
    <cfRule type="cellIs" dxfId="476" priority="340" stopIfTrue="1" operator="equal">
      <formula>0</formula>
    </cfRule>
  </conditionalFormatting>
  <conditionalFormatting sqref="D17">
    <cfRule type="cellIs" dxfId="475" priority="338" stopIfTrue="1" operator="equal">
      <formula>0</formula>
    </cfRule>
  </conditionalFormatting>
  <conditionalFormatting sqref="D24">
    <cfRule type="cellIs" dxfId="474" priority="322" stopIfTrue="1" operator="equal">
      <formula>0</formula>
    </cfRule>
  </conditionalFormatting>
  <conditionalFormatting sqref="D28">
    <cfRule type="cellIs" dxfId="473" priority="320" stopIfTrue="1" operator="equal">
      <formula>0</formula>
    </cfRule>
  </conditionalFormatting>
  <conditionalFormatting sqref="D26">
    <cfRule type="cellIs" dxfId="472" priority="321" stopIfTrue="1" operator="equal">
      <formula>0</formula>
    </cfRule>
  </conditionalFormatting>
  <conditionalFormatting sqref="D34">
    <cfRule type="cellIs" dxfId="471" priority="319" stopIfTrue="1" operator="equal">
      <formula>0</formula>
    </cfRule>
  </conditionalFormatting>
  <conditionalFormatting sqref="D152">
    <cfRule type="cellIs" dxfId="470" priority="233" stopIfTrue="1" operator="equal">
      <formula>0</formula>
    </cfRule>
  </conditionalFormatting>
  <conditionalFormatting sqref="D48">
    <cfRule type="cellIs" dxfId="469" priority="291" stopIfTrue="1" operator="equal">
      <formula>0</formula>
    </cfRule>
  </conditionalFormatting>
  <conditionalFormatting sqref="D99">
    <cfRule type="cellIs" dxfId="468" priority="235" stopIfTrue="1" operator="equal">
      <formula>0</formula>
    </cfRule>
  </conditionalFormatting>
  <conditionalFormatting sqref="D102">
    <cfRule type="cellIs" dxfId="467" priority="230" stopIfTrue="1" operator="equal">
      <formula>0</formula>
    </cfRule>
  </conditionalFormatting>
  <conditionalFormatting sqref="D112">
    <cfRule type="cellIs" dxfId="466" priority="227" stopIfTrue="1" operator="equal">
      <formula>0</formula>
    </cfRule>
  </conditionalFormatting>
  <conditionalFormatting sqref="D21">
    <cfRule type="cellIs" dxfId="465" priority="325" stopIfTrue="1" operator="equal">
      <formula>0</formula>
    </cfRule>
  </conditionalFormatting>
  <conditionalFormatting sqref="D22:D23">
    <cfRule type="cellIs" dxfId="464" priority="323" stopIfTrue="1" operator="equal">
      <formula>0</formula>
    </cfRule>
  </conditionalFormatting>
  <conditionalFormatting sqref="D25 D27">
    <cfRule type="cellIs" dxfId="463" priority="324" stopIfTrue="1" operator="equal">
      <formula>0</formula>
    </cfRule>
  </conditionalFormatting>
  <conditionalFormatting sqref="D64">
    <cfRule type="cellIs" dxfId="462" priority="252" stopIfTrue="1" operator="equal">
      <formula>0</formula>
    </cfRule>
  </conditionalFormatting>
  <conditionalFormatting sqref="D104">
    <cfRule type="cellIs" dxfId="461" priority="229" stopIfTrue="1" operator="equal">
      <formula>0</formula>
    </cfRule>
  </conditionalFormatting>
  <conditionalFormatting sqref="D63">
    <cfRule type="cellIs" dxfId="460" priority="254" stopIfTrue="1" operator="equal">
      <formula>0</formula>
    </cfRule>
  </conditionalFormatting>
  <conditionalFormatting sqref="D62">
    <cfRule type="cellIs" dxfId="459" priority="253" stopIfTrue="1" operator="equal">
      <formula>0</formula>
    </cfRule>
  </conditionalFormatting>
  <conditionalFormatting sqref="D69 D75">
    <cfRule type="cellIs" dxfId="458" priority="244" stopIfTrue="1" operator="equal">
      <formula>0</formula>
    </cfRule>
  </conditionalFormatting>
  <conditionalFormatting sqref="D32">
    <cfRule type="cellIs" dxfId="457" priority="315" stopIfTrue="1" operator="equal">
      <formula>0</formula>
    </cfRule>
  </conditionalFormatting>
  <conditionalFormatting sqref="D70">
    <cfRule type="cellIs" dxfId="456" priority="243" stopIfTrue="1" operator="equal">
      <formula>0</formula>
    </cfRule>
  </conditionalFormatting>
  <conditionalFormatting sqref="D79">
    <cfRule type="cellIs" dxfId="455" priority="242" stopIfTrue="1" operator="equal">
      <formula>0</formula>
    </cfRule>
  </conditionalFormatting>
  <conditionalFormatting sqref="D100:D101">
    <cfRule type="cellIs" dxfId="454" priority="231" stopIfTrue="1" operator="equal">
      <formula>0</formula>
    </cfRule>
  </conditionalFormatting>
  <conditionalFormatting sqref="D73">
    <cfRule type="cellIs" dxfId="453" priority="246" stopIfTrue="1" operator="equal">
      <formula>0</formula>
    </cfRule>
  </conditionalFormatting>
  <conditionalFormatting sqref="D78">
    <cfRule type="cellIs" dxfId="452" priority="241" stopIfTrue="1" operator="equal">
      <formula>0</formula>
    </cfRule>
  </conditionalFormatting>
  <conditionalFormatting sqref="D59">
    <cfRule type="cellIs" dxfId="451" priority="261" stopIfTrue="1" operator="equal">
      <formula>0</formula>
    </cfRule>
  </conditionalFormatting>
  <conditionalFormatting sqref="D103 D105">
    <cfRule type="cellIs" dxfId="450" priority="232" stopIfTrue="1" operator="equal">
      <formula>0</formula>
    </cfRule>
  </conditionalFormatting>
  <conditionalFormatting sqref="D119">
    <cfRule type="cellIs" dxfId="449" priority="222" stopIfTrue="1" operator="equal">
      <formula>0</formula>
    </cfRule>
  </conditionalFormatting>
  <conditionalFormatting sqref="D131">
    <cfRule type="cellIs" dxfId="448" priority="210" stopIfTrue="1" operator="equal">
      <formula>0</formula>
    </cfRule>
  </conditionalFormatting>
  <conditionalFormatting sqref="D133">
    <cfRule type="cellIs" dxfId="447" priority="209" stopIfTrue="1" operator="equal">
      <formula>0</formula>
    </cfRule>
  </conditionalFormatting>
  <conditionalFormatting sqref="D132">
    <cfRule type="cellIs" dxfId="446" priority="211" stopIfTrue="1" operator="equal">
      <formula>0</formula>
    </cfRule>
  </conditionalFormatting>
  <conditionalFormatting sqref="D129">
    <cfRule type="cellIs" dxfId="445" priority="205" stopIfTrue="1" operator="equal">
      <formula>0</formula>
    </cfRule>
  </conditionalFormatting>
  <conditionalFormatting sqref="D130">
    <cfRule type="cellIs" dxfId="444" priority="204" stopIfTrue="1" operator="equal">
      <formula>0</formula>
    </cfRule>
  </conditionalFormatting>
  <conditionalFormatting sqref="D128">
    <cfRule type="cellIs" dxfId="443" priority="217" stopIfTrue="1" operator="equal">
      <formula>0</formula>
    </cfRule>
  </conditionalFormatting>
  <conditionalFormatting sqref="D114:D115">
    <cfRule type="cellIs" dxfId="442" priority="220" stopIfTrue="1" operator="equal">
      <formula>0</formula>
    </cfRule>
  </conditionalFormatting>
  <conditionalFormatting sqref="D116">
    <cfRule type="cellIs" dxfId="441" priority="219" stopIfTrue="1" operator="equal">
      <formula>0</formula>
    </cfRule>
  </conditionalFormatting>
  <conditionalFormatting sqref="D118">
    <cfRule type="cellIs" dxfId="440" priority="218" stopIfTrue="1" operator="equal">
      <formula>0</formula>
    </cfRule>
  </conditionalFormatting>
  <conditionalFormatting sqref="D117">
    <cfRule type="cellIs" dxfId="439" priority="221" stopIfTrue="1" operator="equal">
      <formula>0</formula>
    </cfRule>
  </conditionalFormatting>
  <conditionalFormatting sqref="D151">
    <cfRule type="cellIs" dxfId="438" priority="203" stopIfTrue="1" operator="equal">
      <formula>0</formula>
    </cfRule>
  </conditionalFormatting>
  <conditionalFormatting sqref="D134">
    <cfRule type="cellIs" dxfId="437" priority="208" stopIfTrue="1" operator="equal">
      <formula>0</formula>
    </cfRule>
  </conditionalFormatting>
  <conditionalFormatting sqref="D135">
    <cfRule type="cellIs" dxfId="436" priority="212" stopIfTrue="1" operator="equal">
      <formula>0</formula>
    </cfRule>
  </conditionalFormatting>
  <conditionalFormatting sqref="D157">
    <cfRule type="cellIs" dxfId="435" priority="189" stopIfTrue="1" operator="equal">
      <formula>0</formula>
    </cfRule>
  </conditionalFormatting>
  <conditionalFormatting sqref="D144">
    <cfRule type="cellIs" dxfId="434" priority="202" stopIfTrue="1" operator="equal">
      <formula>0</formula>
    </cfRule>
  </conditionalFormatting>
  <conditionalFormatting sqref="D156">
    <cfRule type="cellIs" dxfId="433" priority="188" stopIfTrue="1" operator="equal">
      <formula>0</formula>
    </cfRule>
  </conditionalFormatting>
  <conditionalFormatting sqref="D150">
    <cfRule type="cellIs" dxfId="432" priority="192" stopIfTrue="1" operator="equal">
      <formula>0</formula>
    </cfRule>
  </conditionalFormatting>
  <conditionalFormatting sqref="D145">
    <cfRule type="cellIs" dxfId="431" priority="191" stopIfTrue="1" operator="equal">
      <formula>0</formula>
    </cfRule>
  </conditionalFormatting>
  <conditionalFormatting sqref="D146">
    <cfRule type="cellIs" dxfId="430" priority="190" stopIfTrue="1" operator="equal">
      <formula>0</formula>
    </cfRule>
  </conditionalFormatting>
  <conditionalFormatting sqref="D149">
    <cfRule type="cellIs" dxfId="429" priority="193" stopIfTrue="1" operator="equal">
      <formula>0</formula>
    </cfRule>
  </conditionalFormatting>
  <conditionalFormatting sqref="D147">
    <cfRule type="cellIs" dxfId="428" priority="194" stopIfTrue="1" operator="equal">
      <formula>0</formula>
    </cfRule>
  </conditionalFormatting>
  <conditionalFormatting sqref="D148">
    <cfRule type="cellIs" dxfId="427" priority="195" stopIfTrue="1" operator="equal">
      <formula>0</formula>
    </cfRule>
  </conditionalFormatting>
  <conditionalFormatting sqref="D154">
    <cfRule type="cellIs" dxfId="426" priority="185" stopIfTrue="1" operator="equal">
      <formula>0</formula>
    </cfRule>
  </conditionalFormatting>
  <conditionalFormatting sqref="D155">
    <cfRule type="cellIs" dxfId="425" priority="184" stopIfTrue="1" operator="equal">
      <formula>0</formula>
    </cfRule>
  </conditionalFormatting>
  <conditionalFormatting sqref="D158">
    <cfRule type="cellIs" dxfId="424" priority="187" stopIfTrue="1" operator="equal">
      <formula>0</formula>
    </cfRule>
  </conditionalFormatting>
  <conditionalFormatting sqref="D159:D161">
    <cfRule type="cellIs" dxfId="423" priority="186" stopIfTrue="1" operator="equal">
      <formula>0</formula>
    </cfRule>
  </conditionalFormatting>
  <conditionalFormatting sqref="D162 D180">
    <cfRule type="cellIs" dxfId="422" priority="179" stopIfTrue="1" operator="equal">
      <formula>0</formula>
    </cfRule>
  </conditionalFormatting>
  <conditionalFormatting sqref="D163">
    <cfRule type="cellIs" dxfId="421" priority="178" stopIfTrue="1" operator="equal">
      <formula>0</formula>
    </cfRule>
  </conditionalFormatting>
  <conditionalFormatting sqref="D164">
    <cfRule type="cellIs" dxfId="420" priority="182" stopIfTrue="1" operator="equal">
      <formula>0</formula>
    </cfRule>
  </conditionalFormatting>
  <conditionalFormatting sqref="D166">
    <cfRule type="cellIs" dxfId="419" priority="181" stopIfTrue="1" operator="equal">
      <formula>0</formula>
    </cfRule>
  </conditionalFormatting>
  <conditionalFormatting sqref="D167:D168 D179">
    <cfRule type="cellIs" dxfId="418" priority="180" stopIfTrue="1" operator="equal">
      <formula>0</formula>
    </cfRule>
  </conditionalFormatting>
  <conditionalFormatting sqref="D165">
    <cfRule type="cellIs" dxfId="417" priority="183" stopIfTrue="1" operator="equal">
      <formula>0</formula>
    </cfRule>
  </conditionalFormatting>
  <conditionalFormatting sqref="D181:D182">
    <cfRule type="cellIs" dxfId="416" priority="177" stopIfTrue="1" operator="equal">
      <formula>0</formula>
    </cfRule>
  </conditionalFormatting>
  <conditionalFormatting sqref="D184">
    <cfRule type="cellIs" dxfId="415" priority="176" stopIfTrue="1" operator="equal">
      <formula>0</formula>
    </cfRule>
  </conditionalFormatting>
  <conditionalFormatting sqref="D188 D190">
    <cfRule type="cellIs" dxfId="414" priority="173" stopIfTrue="1" operator="equal">
      <formula>0</formula>
    </cfRule>
  </conditionalFormatting>
  <conditionalFormatting sqref="D189">
    <cfRule type="cellIs" dxfId="413" priority="170" stopIfTrue="1" operator="equal">
      <formula>0</formula>
    </cfRule>
  </conditionalFormatting>
  <conditionalFormatting sqref="D185:D186">
    <cfRule type="cellIs" dxfId="412" priority="172" stopIfTrue="1" operator="equal">
      <formula>0</formula>
    </cfRule>
  </conditionalFormatting>
  <conditionalFormatting sqref="D187">
    <cfRule type="cellIs" dxfId="411" priority="171" stopIfTrue="1" operator="equal">
      <formula>0</formula>
    </cfRule>
  </conditionalFormatting>
  <conditionalFormatting sqref="D201">
    <cfRule type="cellIs" dxfId="410" priority="160" stopIfTrue="1" operator="equal">
      <formula>0</formula>
    </cfRule>
  </conditionalFormatting>
  <conditionalFormatting sqref="D198">
    <cfRule type="cellIs" dxfId="409" priority="164" stopIfTrue="1" operator="equal">
      <formula>0</formula>
    </cfRule>
  </conditionalFormatting>
  <conditionalFormatting sqref="D203">
    <cfRule type="cellIs" dxfId="408" priority="159" stopIfTrue="1" operator="equal">
      <formula>0</formula>
    </cfRule>
  </conditionalFormatting>
  <conditionalFormatting sqref="D204">
    <cfRule type="cellIs" dxfId="407" priority="163" stopIfTrue="1" operator="equal">
      <formula>0</formula>
    </cfRule>
  </conditionalFormatting>
  <conditionalFormatting sqref="D216">
    <cfRule type="cellIs" dxfId="406" priority="151" stopIfTrue="1" operator="equal">
      <formula>0</formula>
    </cfRule>
  </conditionalFormatting>
  <conditionalFormatting sqref="D218">
    <cfRule type="cellIs" dxfId="405" priority="150" stopIfTrue="1" operator="equal">
      <formula>0</formula>
    </cfRule>
  </conditionalFormatting>
  <conditionalFormatting sqref="D217">
    <cfRule type="cellIs" dxfId="404" priority="152" stopIfTrue="1" operator="equal">
      <formula>0</formula>
    </cfRule>
  </conditionalFormatting>
  <conditionalFormatting sqref="D236:D237">
    <cfRule type="cellIs" dxfId="403" priority="144" stopIfTrue="1" operator="equal">
      <formula>0</formula>
    </cfRule>
  </conditionalFormatting>
  <conditionalFormatting sqref="D214">
    <cfRule type="cellIs" dxfId="402" priority="146" stopIfTrue="1" operator="equal">
      <formula>0</formula>
    </cfRule>
  </conditionalFormatting>
  <conditionalFormatting sqref="D215">
    <cfRule type="cellIs" dxfId="401" priority="145" stopIfTrue="1" operator="equal">
      <formula>0</formula>
    </cfRule>
  </conditionalFormatting>
  <conditionalFormatting sqref="D199:D200">
    <cfRule type="cellIs" dxfId="400" priority="161" stopIfTrue="1" operator="equal">
      <formula>0</formula>
    </cfRule>
  </conditionalFormatting>
  <conditionalFormatting sqref="D197">
    <cfRule type="cellIs" dxfId="399" priority="168" stopIfTrue="1" operator="equal">
      <formula>0</formula>
    </cfRule>
  </conditionalFormatting>
  <conditionalFormatting sqref="D213">
    <cfRule type="cellIs" dxfId="398" priority="158" stopIfTrue="1" operator="equal">
      <formula>0</formula>
    </cfRule>
  </conditionalFormatting>
  <conditionalFormatting sqref="D229">
    <cfRule type="cellIs" dxfId="397" priority="143" stopIfTrue="1" operator="equal">
      <formula>0</formula>
    </cfRule>
  </conditionalFormatting>
  <conditionalFormatting sqref="D202">
    <cfRule type="cellIs" dxfId="396" priority="162" stopIfTrue="1" operator="equal">
      <formula>0</formula>
    </cfRule>
  </conditionalFormatting>
  <conditionalFormatting sqref="D219">
    <cfRule type="cellIs" dxfId="395" priority="149" stopIfTrue="1" operator="equal">
      <formula>0</formula>
    </cfRule>
  </conditionalFormatting>
  <conditionalFormatting sqref="D220:D221">
    <cfRule type="cellIs" dxfId="394" priority="153" stopIfTrue="1" operator="equal">
      <formula>0</formula>
    </cfRule>
  </conditionalFormatting>
  <conditionalFormatting sqref="D233">
    <cfRule type="cellIs" dxfId="393" priority="136" stopIfTrue="1" operator="equal">
      <formula>0</formula>
    </cfRule>
  </conditionalFormatting>
  <conditionalFormatting sqref="D232">
    <cfRule type="cellIs" dxfId="392" priority="135" stopIfTrue="1" operator="equal">
      <formula>0</formula>
    </cfRule>
  </conditionalFormatting>
  <conditionalFormatting sqref="D230">
    <cfRule type="cellIs" dxfId="391" priority="132" stopIfTrue="1" operator="equal">
      <formula>0</formula>
    </cfRule>
  </conditionalFormatting>
  <conditionalFormatting sqref="D231">
    <cfRule type="cellIs" dxfId="390" priority="131" stopIfTrue="1" operator="equal">
      <formula>0</formula>
    </cfRule>
  </conditionalFormatting>
  <conditionalFormatting sqref="D234">
    <cfRule type="cellIs" dxfId="389" priority="134" stopIfTrue="1" operator="equal">
      <formula>0</formula>
    </cfRule>
  </conditionalFormatting>
  <conditionalFormatting sqref="D235">
    <cfRule type="cellIs" dxfId="388" priority="133" stopIfTrue="1" operator="equal">
      <formula>0</formula>
    </cfRule>
  </conditionalFormatting>
  <conditionalFormatting sqref="D239 D245">
    <cfRule type="cellIs" dxfId="387" priority="126" stopIfTrue="1" operator="equal">
      <formula>0</formula>
    </cfRule>
  </conditionalFormatting>
  <conditionalFormatting sqref="D240">
    <cfRule type="cellIs" dxfId="386" priority="125" stopIfTrue="1" operator="equal">
      <formula>0</formula>
    </cfRule>
  </conditionalFormatting>
  <conditionalFormatting sqref="D241">
    <cfRule type="cellIs" dxfId="385" priority="129" stopIfTrue="1" operator="equal">
      <formula>0</formula>
    </cfRule>
  </conditionalFormatting>
  <conditionalFormatting sqref="D243">
    <cfRule type="cellIs" dxfId="384" priority="128" stopIfTrue="1" operator="equal">
      <formula>0</formula>
    </cfRule>
  </conditionalFormatting>
  <conditionalFormatting sqref="D244">
    <cfRule type="cellIs" dxfId="383" priority="127" stopIfTrue="1" operator="equal">
      <formula>0</formula>
    </cfRule>
  </conditionalFormatting>
  <conditionalFormatting sqref="D242">
    <cfRule type="cellIs" dxfId="382" priority="130" stopIfTrue="1" operator="equal">
      <formula>0</formula>
    </cfRule>
  </conditionalFormatting>
  <conditionalFormatting sqref="D246 D252">
    <cfRule type="cellIs" dxfId="381" priority="120" stopIfTrue="1" operator="equal">
      <formula>0</formula>
    </cfRule>
  </conditionalFormatting>
  <conditionalFormatting sqref="D247">
    <cfRule type="cellIs" dxfId="380" priority="119" stopIfTrue="1" operator="equal">
      <formula>0</formula>
    </cfRule>
  </conditionalFormatting>
  <conditionalFormatting sqref="D248">
    <cfRule type="cellIs" dxfId="379" priority="123" stopIfTrue="1" operator="equal">
      <formula>0</formula>
    </cfRule>
  </conditionalFormatting>
  <conditionalFormatting sqref="D250">
    <cfRule type="cellIs" dxfId="378" priority="122" stopIfTrue="1" operator="equal">
      <formula>0</formula>
    </cfRule>
  </conditionalFormatting>
  <conditionalFormatting sqref="D251">
    <cfRule type="cellIs" dxfId="377" priority="121" stopIfTrue="1" operator="equal">
      <formula>0</formula>
    </cfRule>
  </conditionalFormatting>
  <conditionalFormatting sqref="D249">
    <cfRule type="cellIs" dxfId="376" priority="124" stopIfTrue="1" operator="equal">
      <formula>0</formula>
    </cfRule>
  </conditionalFormatting>
  <conditionalFormatting sqref="F99:I99 E15:E17 E72:E74 E99:E101 F75:I75 I72:I73 F13:I15 E45:E47 I52:I53 I57 I60 F20:I20 I18:I19 F27:I27 I28:I33 I45:I47 E77:E82 I76:I82 F82:H82 F98:H100 F105:H105 F112:H112 F168:H168 E94:I98 F179:H180">
    <cfRule type="cellIs" dxfId="375" priority="118" stopIfTrue="1" operator="equal">
      <formula>0</formula>
    </cfRule>
  </conditionalFormatting>
  <conditionalFormatting sqref="I64">
    <cfRule type="cellIs" dxfId="374" priority="117" stopIfTrue="1" operator="equal">
      <formula>0</formula>
    </cfRule>
  </conditionalFormatting>
  <conditionalFormatting sqref="I37">
    <cfRule type="cellIs" dxfId="373" priority="116" stopIfTrue="1" operator="equal">
      <formula>0</formula>
    </cfRule>
  </conditionalFormatting>
  <conditionalFormatting sqref="I51">
    <cfRule type="cellIs" dxfId="372" priority="114" stopIfTrue="1" operator="equal">
      <formula>0</formula>
    </cfRule>
  </conditionalFormatting>
  <conditionalFormatting sqref="I55:I56">
    <cfRule type="cellIs" dxfId="371" priority="113" stopIfTrue="1" operator="equal">
      <formula>0</formula>
    </cfRule>
  </conditionalFormatting>
  <conditionalFormatting sqref="I59">
    <cfRule type="cellIs" dxfId="370" priority="112" stopIfTrue="1" operator="equal">
      <formula>0</formula>
    </cfRule>
  </conditionalFormatting>
  <conditionalFormatting sqref="F11:H11">
    <cfRule type="cellIs" dxfId="369" priority="111" stopIfTrue="1" operator="equal">
      <formula>0</formula>
    </cfRule>
  </conditionalFormatting>
  <conditionalFormatting sqref="J7:J9">
    <cfRule type="cellIs" dxfId="368" priority="110" stopIfTrue="1" operator="equal">
      <formula>0</formula>
    </cfRule>
  </conditionalFormatting>
  <conditionalFormatting sqref="J75:J82 J72:J73 J13:J15 J45:J47 J52:J53 J57 J60 J94:J99">
    <cfRule type="cellIs" dxfId="367" priority="109" stopIfTrue="1" operator="equal">
      <formula>0</formula>
    </cfRule>
  </conditionalFormatting>
  <conditionalFormatting sqref="J64">
    <cfRule type="cellIs" dxfId="366" priority="108" stopIfTrue="1" operator="equal">
      <formula>0</formula>
    </cfRule>
  </conditionalFormatting>
  <conditionalFormatting sqref="J37">
    <cfRule type="cellIs" dxfId="365" priority="107" stopIfTrue="1" operator="equal">
      <formula>0</formula>
    </cfRule>
  </conditionalFormatting>
  <conditionalFormatting sqref="J51">
    <cfRule type="cellIs" dxfId="364" priority="105" stopIfTrue="1" operator="equal">
      <formula>0</formula>
    </cfRule>
  </conditionalFormatting>
  <conditionalFormatting sqref="J55:J56">
    <cfRule type="cellIs" dxfId="363" priority="104" stopIfTrue="1" operator="equal">
      <formula>0</formula>
    </cfRule>
  </conditionalFormatting>
  <conditionalFormatting sqref="J59">
    <cfRule type="cellIs" dxfId="362" priority="103" stopIfTrue="1" operator="equal">
      <formula>0</formula>
    </cfRule>
  </conditionalFormatting>
  <conditionalFormatting sqref="F28:H29">
    <cfRule type="cellIs" dxfId="361" priority="101" stopIfTrue="1" operator="equal">
      <formula>0</formula>
    </cfRule>
  </conditionalFormatting>
  <conditionalFormatting sqref="F37:H38">
    <cfRule type="cellIs" dxfId="360" priority="100" stopIfTrue="1" operator="equal">
      <formula>0</formula>
    </cfRule>
  </conditionalFormatting>
  <conditionalFormatting sqref="F44:H45">
    <cfRule type="cellIs" dxfId="359" priority="99" stopIfTrue="1" operator="equal">
      <formula>0</formula>
    </cfRule>
  </conditionalFormatting>
  <conditionalFormatting sqref="F52:H52">
    <cfRule type="cellIs" dxfId="358" priority="98" stopIfTrue="1" operator="equal">
      <formula>0</formula>
    </cfRule>
  </conditionalFormatting>
  <conditionalFormatting sqref="F59:H59">
    <cfRule type="cellIs" dxfId="357" priority="97" stopIfTrue="1" operator="equal">
      <formula>0</formula>
    </cfRule>
  </conditionalFormatting>
  <conditionalFormatting sqref="F69:H70">
    <cfRule type="cellIs" dxfId="356" priority="96" stopIfTrue="1" operator="equal">
      <formula>0</formula>
    </cfRule>
  </conditionalFormatting>
  <conditionalFormatting sqref="F76:H77">
    <cfRule type="cellIs" dxfId="355" priority="95" stopIfTrue="1" operator="equal">
      <formula>0</formula>
    </cfRule>
  </conditionalFormatting>
  <conditionalFormatting sqref="F53:H54">
    <cfRule type="cellIs" dxfId="354" priority="94" stopIfTrue="1" operator="equal">
      <formula>0</formula>
    </cfRule>
  </conditionalFormatting>
  <conditionalFormatting sqref="F145:H146">
    <cfRule type="cellIs" dxfId="353" priority="82" stopIfTrue="1" operator="equal">
      <formula>0</formula>
    </cfRule>
  </conditionalFormatting>
  <conditionalFormatting sqref="F60:H61">
    <cfRule type="cellIs" dxfId="352" priority="93" stopIfTrue="1" operator="equal">
      <formula>0</formula>
    </cfRule>
  </conditionalFormatting>
  <conditionalFormatting sqref="F96:H96">
    <cfRule type="cellIs" dxfId="351" priority="92" stopIfTrue="1" operator="equal">
      <formula>0</formula>
    </cfRule>
  </conditionalFormatting>
  <conditionalFormatting sqref="F106:H107">
    <cfRule type="cellIs" dxfId="350" priority="91" stopIfTrue="1" operator="equal">
      <formula>0</formula>
    </cfRule>
  </conditionalFormatting>
  <conditionalFormatting sqref="F113:H114">
    <cfRule type="cellIs" dxfId="349" priority="90" stopIfTrue="1" operator="equal">
      <formula>0</formula>
    </cfRule>
  </conditionalFormatting>
  <conditionalFormatting sqref="F122:H123">
    <cfRule type="cellIs" dxfId="348" priority="89" stopIfTrue="1" operator="equal">
      <formula>0</formula>
    </cfRule>
  </conditionalFormatting>
  <conditionalFormatting sqref="F129:H130">
    <cfRule type="cellIs" dxfId="347" priority="88" stopIfTrue="1" operator="equal">
      <formula>0</formula>
    </cfRule>
  </conditionalFormatting>
  <conditionalFormatting sqref="F137:H137">
    <cfRule type="cellIs" dxfId="346" priority="87" stopIfTrue="1" operator="equal">
      <formula>0</formula>
    </cfRule>
  </conditionalFormatting>
  <conditionalFormatting sqref="F144:H144">
    <cfRule type="cellIs" dxfId="345" priority="86" stopIfTrue="1" operator="equal">
      <formula>0</formula>
    </cfRule>
  </conditionalFormatting>
  <conditionalFormatting sqref="F154:H155">
    <cfRule type="cellIs" dxfId="344" priority="85" stopIfTrue="1" operator="equal">
      <formula>0</formula>
    </cfRule>
  </conditionalFormatting>
  <conditionalFormatting sqref="F162:H163">
    <cfRule type="cellIs" dxfId="343" priority="84" stopIfTrue="1" operator="equal">
      <formula>0</formula>
    </cfRule>
  </conditionalFormatting>
  <conditionalFormatting sqref="F138:H139">
    <cfRule type="cellIs" dxfId="342" priority="83" stopIfTrue="1" operator="equal">
      <formula>0</formula>
    </cfRule>
  </conditionalFormatting>
  <conditionalFormatting sqref="F204:H206">
    <cfRule type="cellIs" dxfId="341" priority="81" stopIfTrue="1" operator="equal">
      <formula>0</formula>
    </cfRule>
  </conditionalFormatting>
  <conditionalFormatting sqref="F245:H245 F181:H185 F190:H190 F197:H197 F252:H253 F262:H265">
    <cfRule type="cellIs" dxfId="340" priority="80" stopIfTrue="1" operator="equal">
      <formula>0</formula>
    </cfRule>
  </conditionalFormatting>
  <conditionalFormatting sqref="F230:H231">
    <cfRule type="cellIs" dxfId="339" priority="69" stopIfTrue="1" operator="equal">
      <formula>0</formula>
    </cfRule>
  </conditionalFormatting>
  <conditionalFormatting sqref="F181:H181">
    <cfRule type="cellIs" dxfId="338" priority="79" stopIfTrue="1" operator="equal">
      <formula>0</formula>
    </cfRule>
  </conditionalFormatting>
  <conditionalFormatting sqref="F191:H192">
    <cfRule type="cellIs" dxfId="337" priority="78" stopIfTrue="1" operator="equal">
      <formula>0</formula>
    </cfRule>
  </conditionalFormatting>
  <conditionalFormatting sqref="F198:H199">
    <cfRule type="cellIs" dxfId="336" priority="77" stopIfTrue="1" operator="equal">
      <formula>0</formula>
    </cfRule>
  </conditionalFormatting>
  <conditionalFormatting sqref="F207:H208">
    <cfRule type="cellIs" dxfId="335" priority="76" stopIfTrue="1" operator="equal">
      <formula>0</formula>
    </cfRule>
  </conditionalFormatting>
  <conditionalFormatting sqref="F214:H215">
    <cfRule type="cellIs" dxfId="334" priority="75" stopIfTrue="1" operator="equal">
      <formula>0</formula>
    </cfRule>
  </conditionalFormatting>
  <conditionalFormatting sqref="F229:H229">
    <cfRule type="cellIs" dxfId="333" priority="73" stopIfTrue="1" operator="equal">
      <formula>0</formula>
    </cfRule>
  </conditionalFormatting>
  <conditionalFormatting sqref="F246:H247">
    <cfRule type="cellIs" dxfId="332" priority="71" stopIfTrue="1" operator="equal">
      <formula>0</formula>
    </cfRule>
  </conditionalFormatting>
  <conditionalFormatting sqref="D175">
    <cfRule type="cellIs" dxfId="331" priority="43" stopIfTrue="1" operator="equal">
      <formula>0</formula>
    </cfRule>
  </conditionalFormatting>
  <conditionalFormatting sqref="D89">
    <cfRule type="cellIs" dxfId="330" priority="66" stopIfTrue="1" operator="equal">
      <formula>0</formula>
    </cfRule>
  </conditionalFormatting>
  <conditionalFormatting sqref="D83:D84">
    <cfRule type="cellIs" dxfId="329" priority="67" stopIfTrue="1" operator="equal">
      <formula>0</formula>
    </cfRule>
  </conditionalFormatting>
  <conditionalFormatting sqref="D88">
    <cfRule type="cellIs" dxfId="328" priority="65" stopIfTrue="1" operator="equal">
      <formula>0</formula>
    </cfRule>
  </conditionalFormatting>
  <conditionalFormatting sqref="D86">
    <cfRule type="cellIs" dxfId="327" priority="62" stopIfTrue="1" operator="equal">
      <formula>0</formula>
    </cfRule>
  </conditionalFormatting>
  <conditionalFormatting sqref="D87">
    <cfRule type="cellIs" dxfId="326" priority="61" stopIfTrue="1" operator="equal">
      <formula>0</formula>
    </cfRule>
  </conditionalFormatting>
  <conditionalFormatting sqref="D90">
    <cfRule type="cellIs" dxfId="325" priority="64" stopIfTrue="1" operator="equal">
      <formula>0</formula>
    </cfRule>
  </conditionalFormatting>
  <conditionalFormatting sqref="I89:I90">
    <cfRule type="cellIs" dxfId="324" priority="54" stopIfTrue="1" operator="equal">
      <formula>0</formula>
    </cfRule>
  </conditionalFormatting>
  <conditionalFormatting sqref="J89:J90">
    <cfRule type="cellIs" dxfId="323" priority="53" stopIfTrue="1" operator="equal">
      <formula>0</formula>
    </cfRule>
  </conditionalFormatting>
  <conditionalFormatting sqref="F86:H87">
    <cfRule type="cellIs" dxfId="322" priority="52" stopIfTrue="1" operator="equal">
      <formula>0</formula>
    </cfRule>
  </conditionalFormatting>
  <conditionalFormatting sqref="D176:D178 E174:E178">
    <cfRule type="cellIs" dxfId="321" priority="50" stopIfTrue="1" operator="equal">
      <formula>0</formula>
    </cfRule>
  </conditionalFormatting>
  <conditionalFormatting sqref="D174">
    <cfRule type="cellIs" dxfId="320" priority="45" stopIfTrue="1" operator="equal">
      <formula>0</formula>
    </cfRule>
  </conditionalFormatting>
  <conditionalFormatting sqref="D173">
    <cfRule type="cellIs" dxfId="319" priority="44" stopIfTrue="1" operator="equal">
      <formula>0</formula>
    </cfRule>
  </conditionalFormatting>
  <conditionalFormatting sqref="D171">
    <cfRule type="cellIs" dxfId="318" priority="42" stopIfTrue="1" operator="equal">
      <formula>0</formula>
    </cfRule>
  </conditionalFormatting>
  <conditionalFormatting sqref="D172">
    <cfRule type="cellIs" dxfId="317" priority="41" stopIfTrue="1" operator="equal">
      <formula>0</formula>
    </cfRule>
  </conditionalFormatting>
  <conditionalFormatting sqref="I174:I175">
    <cfRule type="cellIs" dxfId="316" priority="39" stopIfTrue="1" operator="equal">
      <formula>0</formula>
    </cfRule>
  </conditionalFormatting>
  <conditionalFormatting sqref="J174:J175">
    <cfRule type="cellIs" dxfId="315" priority="38" stopIfTrue="1" operator="equal">
      <formula>0</formula>
    </cfRule>
  </conditionalFormatting>
  <conditionalFormatting sqref="F171:H172">
    <cfRule type="cellIs" dxfId="314" priority="37" stopIfTrue="1" operator="equal">
      <formula>0</formula>
    </cfRule>
  </conditionalFormatting>
  <conditionalFormatting sqref="D260:D261 E258:E261">
    <cfRule type="cellIs" dxfId="313" priority="36" stopIfTrue="1" operator="equal">
      <formula>0</formula>
    </cfRule>
  </conditionalFormatting>
  <conditionalFormatting sqref="D258">
    <cfRule type="cellIs" dxfId="312" priority="35" stopIfTrue="1" operator="equal">
      <formula>0</formula>
    </cfRule>
  </conditionalFormatting>
  <conditionalFormatting sqref="D257">
    <cfRule type="cellIs" dxfId="311" priority="34" stopIfTrue="1" operator="equal">
      <formula>0</formula>
    </cfRule>
  </conditionalFormatting>
  <conditionalFormatting sqref="D255">
    <cfRule type="cellIs" dxfId="310" priority="32" stopIfTrue="1" operator="equal">
      <formula>0</formula>
    </cfRule>
  </conditionalFormatting>
  <conditionalFormatting sqref="D256">
    <cfRule type="cellIs" dxfId="309" priority="31" stopIfTrue="1" operator="equal">
      <formula>0</formula>
    </cfRule>
  </conditionalFormatting>
  <conditionalFormatting sqref="D259">
    <cfRule type="cellIs" dxfId="308" priority="33" stopIfTrue="1" operator="equal">
      <formula>0</formula>
    </cfRule>
  </conditionalFormatting>
  <conditionalFormatting sqref="I258:I259">
    <cfRule type="cellIs" dxfId="307" priority="30" stopIfTrue="1" operator="equal">
      <formula>0</formula>
    </cfRule>
  </conditionalFormatting>
  <conditionalFormatting sqref="J258:J259">
    <cfRule type="cellIs" dxfId="306" priority="29" stopIfTrue="1" operator="equal">
      <formula>0</formula>
    </cfRule>
  </conditionalFormatting>
  <conditionalFormatting sqref="F255:H256">
    <cfRule type="cellIs" dxfId="305" priority="28" stopIfTrue="1" operator="equal">
      <formula>0</formula>
    </cfRule>
  </conditionalFormatting>
  <conditionalFormatting sqref="D10">
    <cfRule type="cellIs" dxfId="304" priority="27" stopIfTrue="1" operator="equal">
      <formula>0</formula>
    </cfRule>
  </conditionalFormatting>
  <conditionalFormatting sqref="D37">
    <cfRule type="cellIs" dxfId="303" priority="26" stopIfTrue="1" operator="equal">
      <formula>0</formula>
    </cfRule>
  </conditionalFormatting>
  <conditionalFormatting sqref="D223">
    <cfRule type="cellIs" dxfId="302" priority="2" stopIfTrue="1" operator="equal">
      <formula>0</formula>
    </cfRule>
  </conditionalFormatting>
  <conditionalFormatting sqref="D224:D228">
    <cfRule type="cellIs" dxfId="301" priority="1" stopIfTrue="1" operator="equal">
      <formula>0</formula>
    </cfRule>
  </conditionalFormatting>
  <conditionalFormatting sqref="D208:D212">
    <cfRule type="cellIs" dxfId="300" priority="3" stopIfTrue="1" operator="equal">
      <formula>0</formula>
    </cfRule>
  </conditionalFormatting>
  <conditionalFormatting sqref="D207">
    <cfRule type="cellIs" dxfId="299" priority="4" stopIfTrue="1" operator="equal">
      <formula>0</formula>
    </cfRule>
  </conditionalFormatting>
  <conditionalFormatting sqref="D40">
    <cfRule type="cellIs" dxfId="298" priority="19" stopIfTrue="1" operator="equal">
      <formula>0</formula>
    </cfRule>
  </conditionalFormatting>
  <conditionalFormatting sqref="D42">
    <cfRule type="cellIs" dxfId="297" priority="18" stopIfTrue="1" operator="equal">
      <formula>0</formula>
    </cfRule>
  </conditionalFormatting>
  <conditionalFormatting sqref="D38:D39">
    <cfRule type="cellIs" dxfId="296" priority="20" stopIfTrue="1" operator="equal">
      <formula>0</formula>
    </cfRule>
  </conditionalFormatting>
  <conditionalFormatting sqref="D41">
    <cfRule type="cellIs" dxfId="295" priority="21" stopIfTrue="1" operator="equal">
      <formula>0</formula>
    </cfRule>
  </conditionalFormatting>
  <conditionalFormatting sqref="D53">
    <cfRule type="cellIs" dxfId="294" priority="17" stopIfTrue="1" operator="equal">
      <formula>0</formula>
    </cfRule>
  </conditionalFormatting>
  <conditionalFormatting sqref="D56">
    <cfRule type="cellIs" dxfId="293" priority="14" stopIfTrue="1" operator="equal">
      <formula>0</formula>
    </cfRule>
  </conditionalFormatting>
  <conditionalFormatting sqref="D58">
    <cfRule type="cellIs" dxfId="292" priority="13" stopIfTrue="1" operator="equal">
      <formula>0</formula>
    </cfRule>
  </conditionalFormatting>
  <conditionalFormatting sqref="D54:D55">
    <cfRule type="cellIs" dxfId="291" priority="15" stopIfTrue="1" operator="equal">
      <formula>0</formula>
    </cfRule>
  </conditionalFormatting>
  <conditionalFormatting sqref="D57">
    <cfRule type="cellIs" dxfId="290" priority="16" stopIfTrue="1" operator="equal">
      <formula>0</formula>
    </cfRule>
  </conditionalFormatting>
  <conditionalFormatting sqref="D106">
    <cfRule type="cellIs" dxfId="289" priority="12" stopIfTrue="1" operator="equal">
      <formula>0</formula>
    </cfRule>
  </conditionalFormatting>
  <conditionalFormatting sqref="D107:D111">
    <cfRule type="cellIs" dxfId="288" priority="11" stopIfTrue="1" operator="equal">
      <formula>0</formula>
    </cfRule>
  </conditionalFormatting>
  <conditionalFormatting sqref="D122">
    <cfRule type="cellIs" dxfId="287" priority="10" stopIfTrue="1" operator="equal">
      <formula>0</formula>
    </cfRule>
  </conditionalFormatting>
  <conditionalFormatting sqref="D123:D127">
    <cfRule type="cellIs" dxfId="286" priority="9" stopIfTrue="1" operator="equal">
      <formula>0</formula>
    </cfRule>
  </conditionalFormatting>
  <conditionalFormatting sqref="D138">
    <cfRule type="cellIs" dxfId="285" priority="8" stopIfTrue="1" operator="equal">
      <formula>0</formula>
    </cfRule>
  </conditionalFormatting>
  <conditionalFormatting sqref="D139:D143">
    <cfRule type="cellIs" dxfId="284" priority="7" stopIfTrue="1" operator="equal">
      <formula>0</formula>
    </cfRule>
  </conditionalFormatting>
  <conditionalFormatting sqref="D191">
    <cfRule type="cellIs" dxfId="283" priority="6" stopIfTrue="1" operator="equal">
      <formula>0</formula>
    </cfRule>
  </conditionalFormatting>
  <conditionalFormatting sqref="D192:D196">
    <cfRule type="cellIs" dxfId="282" priority="5" stopIfTrue="1" operator="equal">
      <formula>0</formula>
    </cfRule>
  </conditionalFormatting>
  <dataValidations count="2">
    <dataValidation operator="greaterThanOrEqual" allowBlank="1" showInputMessage="1" showErrorMessage="1" prompt="Cellule à compléter" sqref="UOH68 UYD68 VHZ68 VRV68 WVJ52 WBR68 IX52 ST52 ACP52 AML52 AWH52 BGD52 BPZ52 BZV52 CJR52 CTN52 DDJ52 DNF52 DXB52 EGX52 EQT52 FAP52 FKL52 FUH52 GED52 GNZ52 GXV52 HHR52 HRN52 IBJ52 ILF52 IVB52 JEX52 JOT52 JYP52 KIL52 KSH52 LCD52 LLZ52 LVV52 MFR52 MPN52 MZJ52 NJF52 NTB52 OCX52 OMT52 OWP52 PGL52 PQH52 QAD52 QJZ52 QTV52 RDR52 RNN52 RXJ52 SHF52 SRB52 TAX52 TKT52 TUP52 UEL52 UOH52 UYD52 VHZ52 VRV52 WBR52 WLN52 WVJ68 WLN68 IX68 ST68 ACP68 AML68 AWH68 BGD68 BPZ68 BZV68 CJR68 CTN68 DDJ68 DNF68 DXB68 EGX68 EQT68 FAP68 FKL68 FUH68 GED68 GNZ68 GXV68 HHR68 HRN68 IBJ68 ILF68 IVB68 JEX68 JOT68 JYP68 KIL68 KSH68 LCD68 LLZ68 LVV68 MFR68 MPN68 MZJ68 NJF68 NTB68 OCX68 OMT68 OWP68 PGL68 PQH68 QAD68 QJZ68 QTV68 RDR68 RNN68 RXJ68 SHF68 SRB68 TAX68 TKT68 TUP68 UEL68 UOH153 UYD153 VHZ153 VRV153 WVJ137 WBR153 IX137 ST137 ACP137 AML137 AWH137 BGD137 BPZ137 BZV137 CJR137 CTN137 DDJ137 DNF137 DXB137 EGX137 EQT137 FAP137 FKL137 FUH137 GED137 GNZ137 GXV137 HHR137 HRN137 IBJ137 ILF137 IVB137 JEX137 JOT137 JYP137 KIL137 KSH137 LCD137 LLZ137 LVV137 MFR137 MPN137 MZJ137 NJF137 NTB137 OCX137 OMT137 OWP137 PGL137 PQH137 QAD137 QJZ137 QTV137 RDR137 RNN137 RXJ137 SHF137 SRB137 TAX137 TKT137 TUP137 UEL137 UOH137 UYD137 VHZ137 VRV137 WBR137 WLN137 WVJ153 WLN153 IX153 ST153 ACP153 AML153 AWH153 BGD153 BPZ153 BZV153 CJR153 CTN153 DDJ153 DNF153 DXB153 EGX153 EQT153 FAP153 FKL153 FUH153 GED153 GNZ153 GXV153 HHR153 HRN153 IBJ153 ILF153 IVB153 JEX153 JOT153 JYP153 KIL153 KSH153 LCD153 LLZ153 LVV153 MFR153 MPN153 MZJ153 NJF153 NTB153 OCX153 OMT153 OWP153 PGL153 PQH153 QAD153 QJZ153 QTV153 RDR153 RNN153 RXJ153 SHF153 SRB153 TAX153 TKT153 TUP153 UEL153 UOH238 UYD238 VHZ238 VRV238 WVJ222 WBR238 IX222 ST222 ACP222 AML222 AWH222 BGD222 BPZ222 BZV222 CJR222 CTN222 DDJ222 DNF222 DXB222 EGX222 EQT222 FAP222 FKL222 FUH222 GED222 GNZ222 GXV222 HHR222 HRN222 IBJ222 ILF222 IVB222 JEX222 JOT222 JYP222 KIL222 KSH222 LCD222 LLZ222 LVV222 MFR222 MPN222 MZJ222 NJF222 NTB222 OCX222 OMT222 OWP222 PGL222 PQH222 QAD222 QJZ222 QTV222 RDR222 RNN222 RXJ222 SHF222 SRB222 TAX222 TKT222 TUP222 UEL222 UOH222 UYD222 VHZ222 VRV222 WBR222 WLN222 WVJ238 WLN238 IX238 ST238 ACP238 AML238 AWH238 BGD238 BPZ238 BZV238 CJR238 CTN238 DDJ238 DNF238 DXB238 EGX238 EQT238 FAP238 FKL238 FUH238 GED238 GNZ238 GXV238 HHR238 HRN238 IBJ238 ILF238 IVB238 JEX238 JOT238 JYP238 KIL238 KSH238 LCD238 LLZ238 LVV238 MFR238 MPN238 MZJ238 NJF238 NTB238 OCX238 OMT238 OWP238 PGL238 PQH238 QAD238 QJZ238 QTV238 RDR238 RNN238 RXJ238 SHF238 SRB238 TAX238 TKT238 TUP238 UEL238 UOH85 UYD85 VHZ85 VRV85 WBR85 WVJ85 WLN85 IX85 ST85 ACP85 AML85 AWH85 BGD85 BPZ85 BZV85 CJR85 CTN85 DDJ85 DNF85 DXB85 EGX85 EQT85 FAP85 FKL85 FUH85 GED85 GNZ85 GXV85 HHR85 HRN85 IBJ85 ILF85 IVB85 JEX85 JOT85 JYP85 KIL85 KSH85 LCD85 LLZ85 LVV85 MFR85 MPN85 MZJ85 NJF85 NTB85 OCX85 OMT85 OWP85 PGL85 PQH85 QAD85 QJZ85 QTV85 RDR85 RNN85 RXJ85 SHF85 SRB85 TAX85 TKT85 TUP85 UEL85 UOH170 UYD170 VHZ170 VRV170 WBR170 WVJ170 WLN170 IX170 ST170 ACP170 AML170 AWH170 BGD170 BPZ170 BZV170 CJR170 CTN170 DDJ170 DNF170 DXB170 EGX170 EQT170 FAP170 FKL170 FUH170 GED170 GNZ170 GXV170 HHR170 HRN170 IBJ170 ILF170 IVB170 JEX170 JOT170 JYP170 KIL170 KSH170 LCD170 LLZ170 LVV170 MFR170 MPN170 MZJ170 NJF170 NTB170 OCX170 OMT170 OWP170 PGL170 PQH170 QAD170 QJZ170 QTV170 RDR170 RNN170 RXJ170 SHF170 SRB170 TAX170 TKT170 TUP170 UEL170 UOH254 UYD254 VHZ254 VRV254 WBR254 WVJ254 WLN254 IX254 ST254 ACP254 AML254 AWH254 BGD254 BPZ254 BZV254 CJR254 CTN254 DDJ254 DNF254 DXB254 EGX254 EQT254 FAP254 FKL254 FUH254 GED254 GNZ254 GXV254 HHR254 HRN254 IBJ254 ILF254 IVB254 JEX254 JOT254 JYP254 KIL254 KSH254 LCD254 LLZ254 LVV254 MFR254 MPN254 MZJ254 NJF254 NTB254 OCX254 OMT254 OWP254 PGL254 PQH254 QAD254 QJZ254 QTV254 RDR254 RNN254 RXJ254 SHF254 SRB254 TAX254 TKT254 TUP254 UEL254" xr:uid="{00000000-0002-0000-0400-000000000000}"/>
    <dataValidation allowBlank="1" showInputMessage="1" showErrorMessage="1" promptTitle="ATTENTION" prompt="Prix Unitaire pour une seule réunion" sqref="D22:D26 D38:D42 D54:D58 D107:D111 D123:D127 D139:D143 D192:D196 D208:D212 D224:D228" xr:uid="{2D57911C-BD4E-4A41-BB1C-E59C6734015A}"/>
  </dataValidations>
  <pageMargins left="0.39370078740157483" right="0.39370078740157483" top="0.19685039370078741" bottom="0.59055118110236227" header="0.11811023622047245" footer="0.11811023622047245"/>
  <pageSetup paperSize="9" scale="62" orientation="portrait" cellComments="asDisplayed" horizontalDpi="360" verticalDpi="360" r:id="rId1"/>
  <headerFooter alignWithMargins="0">
    <oddFooter>&amp;L&amp;"Times New Roman,Normal"&amp;8&amp;F
&amp;Z&amp;R&amp;"Times New Roman,Gras"&amp;9Page - &amp;P/&amp;N</oddFooter>
  </headerFooter>
  <rowBreaks count="3" manualBreakCount="3">
    <brk id="83" max="7" man="1"/>
    <brk id="160" max="7" man="1"/>
    <brk id="236" max="7"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CE8BA-8202-4549-89EB-2472611D10D8}">
  <sheetPr>
    <tabColor theme="9" tint="-0.249977111117893"/>
    <outlinePr summaryBelow="0"/>
  </sheetPr>
  <dimension ref="A1:AB268"/>
  <sheetViews>
    <sheetView showGridLines="0" view="pageBreakPreview" zoomScaleNormal="100" zoomScaleSheetLayoutView="100" workbookViewId="0">
      <pane ySplit="6" topLeftCell="A7" activePane="bottomLeft" state="frozen"/>
      <selection activeCell="S16" sqref="S16"/>
      <selection pane="bottomLeft" activeCell="AD26" sqref="AD26"/>
    </sheetView>
  </sheetViews>
  <sheetFormatPr baseColWidth="10" defaultRowHeight="15" outlineLevelRow="1" outlineLevelCol="1"/>
  <cols>
    <col min="1" max="1" width="10.7109375" style="147" customWidth="1"/>
    <col min="2" max="2" width="80.7109375" style="79" customWidth="1"/>
    <col min="3" max="3" width="5.7109375" style="80" customWidth="1"/>
    <col min="4" max="4" width="12.7109375" style="81" customWidth="1"/>
    <col min="5" max="5" width="2.28515625" style="276" customWidth="1"/>
    <col min="6" max="7" width="7.7109375" customWidth="1"/>
    <col min="8" max="8" width="10.7109375" customWidth="1"/>
    <col min="9" max="9" width="4.28515625" style="320" customWidth="1"/>
    <col min="10" max="10" width="4.5703125" style="320" customWidth="1"/>
    <col min="11" max="11" width="9.28515625" style="173" hidden="1" customWidth="1" outlineLevel="1"/>
    <col min="12" max="13" width="1.7109375" style="173" hidden="1" customWidth="1" outlineLevel="1"/>
    <col min="14" max="14" width="3.5703125" style="173" hidden="1" customWidth="1" outlineLevel="1"/>
    <col min="15" max="15" width="1.7109375" style="173" hidden="1" customWidth="1" outlineLevel="1"/>
    <col min="16" max="16" width="12" style="173" hidden="1" customWidth="1" outlineLevel="1"/>
    <col min="17" max="17" width="3.5703125" style="73" hidden="1" customWidth="1" outlineLevel="1"/>
    <col min="18" max="18" width="6.7109375" style="200" hidden="1" customWidth="1" outlineLevel="1"/>
    <col min="19" max="20" width="9" style="406" hidden="1" customWidth="1" outlineLevel="1"/>
    <col min="21" max="21" width="11.42578125" style="73" hidden="1" customWidth="1" outlineLevel="1"/>
    <col min="22" max="22" width="2.5703125" style="73" hidden="1" customWidth="1" outlineLevel="1"/>
    <col min="23" max="24" width="9" style="423" hidden="1" customWidth="1" outlineLevel="1"/>
    <col min="25" max="27" width="11.42578125" style="26" hidden="1" customWidth="1" outlineLevel="1"/>
    <col min="28" max="28" width="11.42578125" style="26" collapsed="1"/>
    <col min="29" max="241" width="11.42578125" style="26"/>
    <col min="242" max="242" width="8.7109375" style="26" customWidth="1"/>
    <col min="243" max="243" width="46.7109375" style="26" customWidth="1"/>
    <col min="244" max="244" width="3.7109375" style="26" customWidth="1"/>
    <col min="245" max="245" width="10.7109375" style="26" customWidth="1"/>
    <col min="246" max="246" width="11.7109375" style="26" customWidth="1"/>
    <col min="247" max="247" width="15.42578125" style="26" customWidth="1"/>
    <col min="248" max="497" width="11.42578125" style="26"/>
    <col min="498" max="498" width="8.7109375" style="26" customWidth="1"/>
    <col min="499" max="499" width="46.7109375" style="26" customWidth="1"/>
    <col min="500" max="500" width="3.7109375" style="26" customWidth="1"/>
    <col min="501" max="501" width="10.7109375" style="26" customWidth="1"/>
    <col min="502" max="502" width="11.7109375" style="26" customWidth="1"/>
    <col min="503" max="503" width="15.42578125" style="26" customWidth="1"/>
    <col min="504" max="753" width="11.42578125" style="26"/>
    <col min="754" max="754" width="8.7109375" style="26" customWidth="1"/>
    <col min="755" max="755" width="46.7109375" style="26" customWidth="1"/>
    <col min="756" max="756" width="3.7109375" style="26" customWidth="1"/>
    <col min="757" max="757" width="10.7109375" style="26" customWidth="1"/>
    <col min="758" max="758" width="11.7109375" style="26" customWidth="1"/>
    <col min="759" max="759" width="15.42578125" style="26" customWidth="1"/>
    <col min="760" max="1009" width="11.42578125" style="26"/>
    <col min="1010" max="1010" width="8.7109375" style="26" customWidth="1"/>
    <col min="1011" max="1011" width="46.7109375" style="26" customWidth="1"/>
    <col min="1012" max="1012" width="3.7109375" style="26" customWidth="1"/>
    <col min="1013" max="1013" width="10.7109375" style="26" customWidth="1"/>
    <col min="1014" max="1014" width="11.7109375" style="26" customWidth="1"/>
    <col min="1015" max="1015" width="15.42578125" style="26" customWidth="1"/>
    <col min="1016" max="1265" width="11.42578125" style="26"/>
    <col min="1266" max="1266" width="8.7109375" style="26" customWidth="1"/>
    <col min="1267" max="1267" width="46.7109375" style="26" customWidth="1"/>
    <col min="1268" max="1268" width="3.7109375" style="26" customWidth="1"/>
    <col min="1269" max="1269" width="10.7109375" style="26" customWidth="1"/>
    <col min="1270" max="1270" width="11.7109375" style="26" customWidth="1"/>
    <col min="1271" max="1271" width="15.42578125" style="26" customWidth="1"/>
    <col min="1272" max="1521" width="11.42578125" style="26"/>
    <col min="1522" max="1522" width="8.7109375" style="26" customWidth="1"/>
    <col min="1523" max="1523" width="46.7109375" style="26" customWidth="1"/>
    <col min="1524" max="1524" width="3.7109375" style="26" customWidth="1"/>
    <col min="1525" max="1525" width="10.7109375" style="26" customWidth="1"/>
    <col min="1526" max="1526" width="11.7109375" style="26" customWidth="1"/>
    <col min="1527" max="1527" width="15.42578125" style="26" customWidth="1"/>
    <col min="1528" max="1777" width="11.42578125" style="26"/>
    <col min="1778" max="1778" width="8.7109375" style="26" customWidth="1"/>
    <col min="1779" max="1779" width="46.7109375" style="26" customWidth="1"/>
    <col min="1780" max="1780" width="3.7109375" style="26" customWidth="1"/>
    <col min="1781" max="1781" width="10.7109375" style="26" customWidth="1"/>
    <col min="1782" max="1782" width="11.7109375" style="26" customWidth="1"/>
    <col min="1783" max="1783" width="15.42578125" style="26" customWidth="1"/>
    <col min="1784" max="2033" width="11.42578125" style="26"/>
    <col min="2034" max="2034" width="8.7109375" style="26" customWidth="1"/>
    <col min="2035" max="2035" width="46.7109375" style="26" customWidth="1"/>
    <col min="2036" max="2036" width="3.7109375" style="26" customWidth="1"/>
    <col min="2037" max="2037" width="10.7109375" style="26" customWidth="1"/>
    <col min="2038" max="2038" width="11.7109375" style="26" customWidth="1"/>
    <col min="2039" max="2039" width="15.42578125" style="26" customWidth="1"/>
    <col min="2040" max="2289" width="11.42578125" style="26"/>
    <col min="2290" max="2290" width="8.7109375" style="26" customWidth="1"/>
    <col min="2291" max="2291" width="46.7109375" style="26" customWidth="1"/>
    <col min="2292" max="2292" width="3.7109375" style="26" customWidth="1"/>
    <col min="2293" max="2293" width="10.7109375" style="26" customWidth="1"/>
    <col min="2294" max="2294" width="11.7109375" style="26" customWidth="1"/>
    <col min="2295" max="2295" width="15.42578125" style="26" customWidth="1"/>
    <col min="2296" max="2545" width="11.42578125" style="26"/>
    <col min="2546" max="2546" width="8.7109375" style="26" customWidth="1"/>
    <col min="2547" max="2547" width="46.7109375" style="26" customWidth="1"/>
    <col min="2548" max="2548" width="3.7109375" style="26" customWidth="1"/>
    <col min="2549" max="2549" width="10.7109375" style="26" customWidth="1"/>
    <col min="2550" max="2550" width="11.7109375" style="26" customWidth="1"/>
    <col min="2551" max="2551" width="15.42578125" style="26" customWidth="1"/>
    <col min="2552" max="2801" width="11.42578125" style="26"/>
    <col min="2802" max="2802" width="8.7109375" style="26" customWidth="1"/>
    <col min="2803" max="2803" width="46.7109375" style="26" customWidth="1"/>
    <col min="2804" max="2804" width="3.7109375" style="26" customWidth="1"/>
    <col min="2805" max="2805" width="10.7109375" style="26" customWidth="1"/>
    <col min="2806" max="2806" width="11.7109375" style="26" customWidth="1"/>
    <col min="2807" max="2807" width="15.42578125" style="26" customWidth="1"/>
    <col min="2808" max="3057" width="11.42578125" style="26"/>
    <col min="3058" max="3058" width="8.7109375" style="26" customWidth="1"/>
    <col min="3059" max="3059" width="46.7109375" style="26" customWidth="1"/>
    <col min="3060" max="3060" width="3.7109375" style="26" customWidth="1"/>
    <col min="3061" max="3061" width="10.7109375" style="26" customWidth="1"/>
    <col min="3062" max="3062" width="11.7109375" style="26" customWidth="1"/>
    <col min="3063" max="3063" width="15.42578125" style="26" customWidth="1"/>
    <col min="3064" max="3313" width="11.42578125" style="26"/>
    <col min="3314" max="3314" width="8.7109375" style="26" customWidth="1"/>
    <col min="3315" max="3315" width="46.7109375" style="26" customWidth="1"/>
    <col min="3316" max="3316" width="3.7109375" style="26" customWidth="1"/>
    <col min="3317" max="3317" width="10.7109375" style="26" customWidth="1"/>
    <col min="3318" max="3318" width="11.7109375" style="26" customWidth="1"/>
    <col min="3319" max="3319" width="15.42578125" style="26" customWidth="1"/>
    <col min="3320" max="3569" width="11.42578125" style="26"/>
    <col min="3570" max="3570" width="8.7109375" style="26" customWidth="1"/>
    <col min="3571" max="3571" width="46.7109375" style="26" customWidth="1"/>
    <col min="3572" max="3572" width="3.7109375" style="26" customWidth="1"/>
    <col min="3573" max="3573" width="10.7109375" style="26" customWidth="1"/>
    <col min="3574" max="3574" width="11.7109375" style="26" customWidth="1"/>
    <col min="3575" max="3575" width="15.42578125" style="26" customWidth="1"/>
    <col min="3576" max="3825" width="11.42578125" style="26"/>
    <col min="3826" max="3826" width="8.7109375" style="26" customWidth="1"/>
    <col min="3827" max="3827" width="46.7109375" style="26" customWidth="1"/>
    <col min="3828" max="3828" width="3.7109375" style="26" customWidth="1"/>
    <col min="3829" max="3829" width="10.7109375" style="26" customWidth="1"/>
    <col min="3830" max="3830" width="11.7109375" style="26" customWidth="1"/>
    <col min="3831" max="3831" width="15.42578125" style="26" customWidth="1"/>
    <col min="3832" max="4081" width="11.42578125" style="26"/>
    <col min="4082" max="4082" width="8.7109375" style="26" customWidth="1"/>
    <col min="4083" max="4083" width="46.7109375" style="26" customWidth="1"/>
    <col min="4084" max="4084" width="3.7109375" style="26" customWidth="1"/>
    <col min="4085" max="4085" width="10.7109375" style="26" customWidth="1"/>
    <col min="4086" max="4086" width="11.7109375" style="26" customWidth="1"/>
    <col min="4087" max="4087" width="15.42578125" style="26" customWidth="1"/>
    <col min="4088" max="4337" width="11.42578125" style="26"/>
    <col min="4338" max="4338" width="8.7109375" style="26" customWidth="1"/>
    <col min="4339" max="4339" width="46.7109375" style="26" customWidth="1"/>
    <col min="4340" max="4340" width="3.7109375" style="26" customWidth="1"/>
    <col min="4341" max="4341" width="10.7109375" style="26" customWidth="1"/>
    <col min="4342" max="4342" width="11.7109375" style="26" customWidth="1"/>
    <col min="4343" max="4343" width="15.42578125" style="26" customWidth="1"/>
    <col min="4344" max="4593" width="11.42578125" style="26"/>
    <col min="4594" max="4594" width="8.7109375" style="26" customWidth="1"/>
    <col min="4595" max="4595" width="46.7109375" style="26" customWidth="1"/>
    <col min="4596" max="4596" width="3.7109375" style="26" customWidth="1"/>
    <col min="4597" max="4597" width="10.7109375" style="26" customWidth="1"/>
    <col min="4598" max="4598" width="11.7109375" style="26" customWidth="1"/>
    <col min="4599" max="4599" width="15.42578125" style="26" customWidth="1"/>
    <col min="4600" max="4849" width="11.42578125" style="26"/>
    <col min="4850" max="4850" width="8.7109375" style="26" customWidth="1"/>
    <col min="4851" max="4851" width="46.7109375" style="26" customWidth="1"/>
    <col min="4852" max="4852" width="3.7109375" style="26" customWidth="1"/>
    <col min="4853" max="4853" width="10.7109375" style="26" customWidth="1"/>
    <col min="4854" max="4854" width="11.7109375" style="26" customWidth="1"/>
    <col min="4855" max="4855" width="15.42578125" style="26" customWidth="1"/>
    <col min="4856" max="5105" width="11.42578125" style="26"/>
    <col min="5106" max="5106" width="8.7109375" style="26" customWidth="1"/>
    <col min="5107" max="5107" width="46.7109375" style="26" customWidth="1"/>
    <col min="5108" max="5108" width="3.7109375" style="26" customWidth="1"/>
    <col min="5109" max="5109" width="10.7109375" style="26" customWidth="1"/>
    <col min="5110" max="5110" width="11.7109375" style="26" customWidth="1"/>
    <col min="5111" max="5111" width="15.42578125" style="26" customWidth="1"/>
    <col min="5112" max="5361" width="11.42578125" style="26"/>
    <col min="5362" max="5362" width="8.7109375" style="26" customWidth="1"/>
    <col min="5363" max="5363" width="46.7109375" style="26" customWidth="1"/>
    <col min="5364" max="5364" width="3.7109375" style="26" customWidth="1"/>
    <col min="5365" max="5365" width="10.7109375" style="26" customWidth="1"/>
    <col min="5366" max="5366" width="11.7109375" style="26" customWidth="1"/>
    <col min="5367" max="5367" width="15.42578125" style="26" customWidth="1"/>
    <col min="5368" max="5617" width="11.42578125" style="26"/>
    <col min="5618" max="5618" width="8.7109375" style="26" customWidth="1"/>
    <col min="5619" max="5619" width="46.7109375" style="26" customWidth="1"/>
    <col min="5620" max="5620" width="3.7109375" style="26" customWidth="1"/>
    <col min="5621" max="5621" width="10.7109375" style="26" customWidth="1"/>
    <col min="5622" max="5622" width="11.7109375" style="26" customWidth="1"/>
    <col min="5623" max="5623" width="15.42578125" style="26" customWidth="1"/>
    <col min="5624" max="5873" width="11.42578125" style="26"/>
    <col min="5874" max="5874" width="8.7109375" style="26" customWidth="1"/>
    <col min="5875" max="5875" width="46.7109375" style="26" customWidth="1"/>
    <col min="5876" max="5876" width="3.7109375" style="26" customWidth="1"/>
    <col min="5877" max="5877" width="10.7109375" style="26" customWidth="1"/>
    <col min="5878" max="5878" width="11.7109375" style="26" customWidth="1"/>
    <col min="5879" max="5879" width="15.42578125" style="26" customWidth="1"/>
    <col min="5880" max="6129" width="11.42578125" style="26"/>
    <col min="6130" max="6130" width="8.7109375" style="26" customWidth="1"/>
    <col min="6131" max="6131" width="46.7109375" style="26" customWidth="1"/>
    <col min="6132" max="6132" width="3.7109375" style="26" customWidth="1"/>
    <col min="6133" max="6133" width="10.7109375" style="26" customWidth="1"/>
    <col min="6134" max="6134" width="11.7109375" style="26" customWidth="1"/>
    <col min="6135" max="6135" width="15.42578125" style="26" customWidth="1"/>
    <col min="6136" max="6385" width="11.42578125" style="26"/>
    <col min="6386" max="6386" width="8.7109375" style="26" customWidth="1"/>
    <col min="6387" max="6387" width="46.7109375" style="26" customWidth="1"/>
    <col min="6388" max="6388" width="3.7109375" style="26" customWidth="1"/>
    <col min="6389" max="6389" width="10.7109375" style="26" customWidth="1"/>
    <col min="6390" max="6390" width="11.7109375" style="26" customWidth="1"/>
    <col min="6391" max="6391" width="15.42578125" style="26" customWidth="1"/>
    <col min="6392" max="6641" width="11.42578125" style="26"/>
    <col min="6642" max="6642" width="8.7109375" style="26" customWidth="1"/>
    <col min="6643" max="6643" width="46.7109375" style="26" customWidth="1"/>
    <col min="6644" max="6644" width="3.7109375" style="26" customWidth="1"/>
    <col min="6645" max="6645" width="10.7109375" style="26" customWidth="1"/>
    <col min="6646" max="6646" width="11.7109375" style="26" customWidth="1"/>
    <col min="6647" max="6647" width="15.42578125" style="26" customWidth="1"/>
    <col min="6648" max="6897" width="11.42578125" style="26"/>
    <col min="6898" max="6898" width="8.7109375" style="26" customWidth="1"/>
    <col min="6899" max="6899" width="46.7109375" style="26" customWidth="1"/>
    <col min="6900" max="6900" width="3.7109375" style="26" customWidth="1"/>
    <col min="6901" max="6901" width="10.7109375" style="26" customWidth="1"/>
    <col min="6902" max="6902" width="11.7109375" style="26" customWidth="1"/>
    <col min="6903" max="6903" width="15.42578125" style="26" customWidth="1"/>
    <col min="6904" max="7153" width="11.42578125" style="26"/>
    <col min="7154" max="7154" width="8.7109375" style="26" customWidth="1"/>
    <col min="7155" max="7155" width="46.7109375" style="26" customWidth="1"/>
    <col min="7156" max="7156" width="3.7109375" style="26" customWidth="1"/>
    <col min="7157" max="7157" width="10.7109375" style="26" customWidth="1"/>
    <col min="7158" max="7158" width="11.7109375" style="26" customWidth="1"/>
    <col min="7159" max="7159" width="15.42578125" style="26" customWidth="1"/>
    <col min="7160" max="7409" width="11.42578125" style="26"/>
    <col min="7410" max="7410" width="8.7109375" style="26" customWidth="1"/>
    <col min="7411" max="7411" width="46.7109375" style="26" customWidth="1"/>
    <col min="7412" max="7412" width="3.7109375" style="26" customWidth="1"/>
    <col min="7413" max="7413" width="10.7109375" style="26" customWidth="1"/>
    <col min="7414" max="7414" width="11.7109375" style="26" customWidth="1"/>
    <col min="7415" max="7415" width="15.42578125" style="26" customWidth="1"/>
    <col min="7416" max="7665" width="11.42578125" style="26"/>
    <col min="7666" max="7666" width="8.7109375" style="26" customWidth="1"/>
    <col min="7667" max="7667" width="46.7109375" style="26" customWidth="1"/>
    <col min="7668" max="7668" width="3.7109375" style="26" customWidth="1"/>
    <col min="7669" max="7669" width="10.7109375" style="26" customWidth="1"/>
    <col min="7670" max="7670" width="11.7109375" style="26" customWidth="1"/>
    <col min="7671" max="7671" width="15.42578125" style="26" customWidth="1"/>
    <col min="7672" max="7921" width="11.42578125" style="26"/>
    <col min="7922" max="7922" width="8.7109375" style="26" customWidth="1"/>
    <col min="7923" max="7923" width="46.7109375" style="26" customWidth="1"/>
    <col min="7924" max="7924" width="3.7109375" style="26" customWidth="1"/>
    <col min="7925" max="7925" width="10.7109375" style="26" customWidth="1"/>
    <col min="7926" max="7926" width="11.7109375" style="26" customWidth="1"/>
    <col min="7927" max="7927" width="15.42578125" style="26" customWidth="1"/>
    <col min="7928" max="8177" width="11.42578125" style="26"/>
    <col min="8178" max="8178" width="8.7109375" style="26" customWidth="1"/>
    <col min="8179" max="8179" width="46.7109375" style="26" customWidth="1"/>
    <col min="8180" max="8180" width="3.7109375" style="26" customWidth="1"/>
    <col min="8181" max="8181" width="10.7109375" style="26" customWidth="1"/>
    <col min="8182" max="8182" width="11.7109375" style="26" customWidth="1"/>
    <col min="8183" max="8183" width="15.42578125" style="26" customWidth="1"/>
    <col min="8184" max="8433" width="11.42578125" style="26"/>
    <col min="8434" max="8434" width="8.7109375" style="26" customWidth="1"/>
    <col min="8435" max="8435" width="46.7109375" style="26" customWidth="1"/>
    <col min="8436" max="8436" width="3.7109375" style="26" customWidth="1"/>
    <col min="8437" max="8437" width="10.7109375" style="26" customWidth="1"/>
    <col min="8438" max="8438" width="11.7109375" style="26" customWidth="1"/>
    <col min="8439" max="8439" width="15.42578125" style="26" customWidth="1"/>
    <col min="8440" max="8689" width="11.42578125" style="26"/>
    <col min="8690" max="8690" width="8.7109375" style="26" customWidth="1"/>
    <col min="8691" max="8691" width="46.7109375" style="26" customWidth="1"/>
    <col min="8692" max="8692" width="3.7109375" style="26" customWidth="1"/>
    <col min="8693" max="8693" width="10.7109375" style="26" customWidth="1"/>
    <col min="8694" max="8694" width="11.7109375" style="26" customWidth="1"/>
    <col min="8695" max="8695" width="15.42578125" style="26" customWidth="1"/>
    <col min="8696" max="8945" width="11.42578125" style="26"/>
    <col min="8946" max="8946" width="8.7109375" style="26" customWidth="1"/>
    <col min="8947" max="8947" width="46.7109375" style="26" customWidth="1"/>
    <col min="8948" max="8948" width="3.7109375" style="26" customWidth="1"/>
    <col min="8949" max="8949" width="10.7109375" style="26" customWidth="1"/>
    <col min="8950" max="8950" width="11.7109375" style="26" customWidth="1"/>
    <col min="8951" max="8951" width="15.42578125" style="26" customWidth="1"/>
    <col min="8952" max="9201" width="11.42578125" style="26"/>
    <col min="9202" max="9202" width="8.7109375" style="26" customWidth="1"/>
    <col min="9203" max="9203" width="46.7109375" style="26" customWidth="1"/>
    <col min="9204" max="9204" width="3.7109375" style="26" customWidth="1"/>
    <col min="9205" max="9205" width="10.7109375" style="26" customWidth="1"/>
    <col min="9206" max="9206" width="11.7109375" style="26" customWidth="1"/>
    <col min="9207" max="9207" width="15.42578125" style="26" customWidth="1"/>
    <col min="9208" max="9457" width="11.42578125" style="26"/>
    <col min="9458" max="9458" width="8.7109375" style="26" customWidth="1"/>
    <col min="9459" max="9459" width="46.7109375" style="26" customWidth="1"/>
    <col min="9460" max="9460" width="3.7109375" style="26" customWidth="1"/>
    <col min="9461" max="9461" width="10.7109375" style="26" customWidth="1"/>
    <col min="9462" max="9462" width="11.7109375" style="26" customWidth="1"/>
    <col min="9463" max="9463" width="15.42578125" style="26" customWidth="1"/>
    <col min="9464" max="9713" width="11.42578125" style="26"/>
    <col min="9714" max="9714" width="8.7109375" style="26" customWidth="1"/>
    <col min="9715" max="9715" width="46.7109375" style="26" customWidth="1"/>
    <col min="9716" max="9716" width="3.7109375" style="26" customWidth="1"/>
    <col min="9717" max="9717" width="10.7109375" style="26" customWidth="1"/>
    <col min="9718" max="9718" width="11.7109375" style="26" customWidth="1"/>
    <col min="9719" max="9719" width="15.42578125" style="26" customWidth="1"/>
    <col min="9720" max="9969" width="11.42578125" style="26"/>
    <col min="9970" max="9970" width="8.7109375" style="26" customWidth="1"/>
    <col min="9971" max="9971" width="46.7109375" style="26" customWidth="1"/>
    <col min="9972" max="9972" width="3.7109375" style="26" customWidth="1"/>
    <col min="9973" max="9973" width="10.7109375" style="26" customWidth="1"/>
    <col min="9974" max="9974" width="11.7109375" style="26" customWidth="1"/>
    <col min="9975" max="9975" width="15.42578125" style="26" customWidth="1"/>
    <col min="9976" max="10225" width="11.42578125" style="26"/>
    <col min="10226" max="10226" width="8.7109375" style="26" customWidth="1"/>
    <col min="10227" max="10227" width="46.7109375" style="26" customWidth="1"/>
    <col min="10228" max="10228" width="3.7109375" style="26" customWidth="1"/>
    <col min="10229" max="10229" width="10.7109375" style="26" customWidth="1"/>
    <col min="10230" max="10230" width="11.7109375" style="26" customWidth="1"/>
    <col min="10231" max="10231" width="15.42578125" style="26" customWidth="1"/>
    <col min="10232" max="10481" width="11.42578125" style="26"/>
    <col min="10482" max="10482" width="8.7109375" style="26" customWidth="1"/>
    <col min="10483" max="10483" width="46.7109375" style="26" customWidth="1"/>
    <col min="10484" max="10484" width="3.7109375" style="26" customWidth="1"/>
    <col min="10485" max="10485" width="10.7109375" style="26" customWidth="1"/>
    <col min="10486" max="10486" width="11.7109375" style="26" customWidth="1"/>
    <col min="10487" max="10487" width="15.42578125" style="26" customWidth="1"/>
    <col min="10488" max="10737" width="11.42578125" style="26"/>
    <col min="10738" max="10738" width="8.7109375" style="26" customWidth="1"/>
    <col min="10739" max="10739" width="46.7109375" style="26" customWidth="1"/>
    <col min="10740" max="10740" width="3.7109375" style="26" customWidth="1"/>
    <col min="10741" max="10741" width="10.7109375" style="26" customWidth="1"/>
    <col min="10742" max="10742" width="11.7109375" style="26" customWidth="1"/>
    <col min="10743" max="10743" width="15.42578125" style="26" customWidth="1"/>
    <col min="10744" max="10993" width="11.42578125" style="26"/>
    <col min="10994" max="10994" width="8.7109375" style="26" customWidth="1"/>
    <col min="10995" max="10995" width="46.7109375" style="26" customWidth="1"/>
    <col min="10996" max="10996" width="3.7109375" style="26" customWidth="1"/>
    <col min="10997" max="10997" width="10.7109375" style="26" customWidth="1"/>
    <col min="10998" max="10998" width="11.7109375" style="26" customWidth="1"/>
    <col min="10999" max="10999" width="15.42578125" style="26" customWidth="1"/>
    <col min="11000" max="11249" width="11.42578125" style="26"/>
    <col min="11250" max="11250" width="8.7109375" style="26" customWidth="1"/>
    <col min="11251" max="11251" width="46.7109375" style="26" customWidth="1"/>
    <col min="11252" max="11252" width="3.7109375" style="26" customWidth="1"/>
    <col min="11253" max="11253" width="10.7109375" style="26" customWidth="1"/>
    <col min="11254" max="11254" width="11.7109375" style="26" customWidth="1"/>
    <col min="11255" max="11255" width="15.42578125" style="26" customWidth="1"/>
    <col min="11256" max="11505" width="11.42578125" style="26"/>
    <col min="11506" max="11506" width="8.7109375" style="26" customWidth="1"/>
    <col min="11507" max="11507" width="46.7109375" style="26" customWidth="1"/>
    <col min="11508" max="11508" width="3.7109375" style="26" customWidth="1"/>
    <col min="11509" max="11509" width="10.7109375" style="26" customWidth="1"/>
    <col min="11510" max="11510" width="11.7109375" style="26" customWidth="1"/>
    <col min="11511" max="11511" width="15.42578125" style="26" customWidth="1"/>
    <col min="11512" max="11761" width="11.42578125" style="26"/>
    <col min="11762" max="11762" width="8.7109375" style="26" customWidth="1"/>
    <col min="11763" max="11763" width="46.7109375" style="26" customWidth="1"/>
    <col min="11764" max="11764" width="3.7109375" style="26" customWidth="1"/>
    <col min="11765" max="11765" width="10.7109375" style="26" customWidth="1"/>
    <col min="11766" max="11766" width="11.7109375" style="26" customWidth="1"/>
    <col min="11767" max="11767" width="15.42578125" style="26" customWidth="1"/>
    <col min="11768" max="12017" width="11.42578125" style="26"/>
    <col min="12018" max="12018" width="8.7109375" style="26" customWidth="1"/>
    <col min="12019" max="12019" width="46.7109375" style="26" customWidth="1"/>
    <col min="12020" max="12020" width="3.7109375" style="26" customWidth="1"/>
    <col min="12021" max="12021" width="10.7109375" style="26" customWidth="1"/>
    <col min="12022" max="12022" width="11.7109375" style="26" customWidth="1"/>
    <col min="12023" max="12023" width="15.42578125" style="26" customWidth="1"/>
    <col min="12024" max="12273" width="11.42578125" style="26"/>
    <col min="12274" max="12274" width="8.7109375" style="26" customWidth="1"/>
    <col min="12275" max="12275" width="46.7109375" style="26" customWidth="1"/>
    <col min="12276" max="12276" width="3.7109375" style="26" customWidth="1"/>
    <col min="12277" max="12277" width="10.7109375" style="26" customWidth="1"/>
    <col min="12278" max="12278" width="11.7109375" style="26" customWidth="1"/>
    <col min="12279" max="12279" width="15.42578125" style="26" customWidth="1"/>
    <col min="12280" max="12529" width="11.42578125" style="26"/>
    <col min="12530" max="12530" width="8.7109375" style="26" customWidth="1"/>
    <col min="12531" max="12531" width="46.7109375" style="26" customWidth="1"/>
    <col min="12532" max="12532" width="3.7109375" style="26" customWidth="1"/>
    <col min="12533" max="12533" width="10.7109375" style="26" customWidth="1"/>
    <col min="12534" max="12534" width="11.7109375" style="26" customWidth="1"/>
    <col min="12535" max="12535" width="15.42578125" style="26" customWidth="1"/>
    <col min="12536" max="12785" width="11.42578125" style="26"/>
    <col min="12786" max="12786" width="8.7109375" style="26" customWidth="1"/>
    <col min="12787" max="12787" width="46.7109375" style="26" customWidth="1"/>
    <col min="12788" max="12788" width="3.7109375" style="26" customWidth="1"/>
    <col min="12789" max="12789" width="10.7109375" style="26" customWidth="1"/>
    <col min="12790" max="12790" width="11.7109375" style="26" customWidth="1"/>
    <col min="12791" max="12791" width="15.42578125" style="26" customWidth="1"/>
    <col min="12792" max="13041" width="11.42578125" style="26"/>
    <col min="13042" max="13042" width="8.7109375" style="26" customWidth="1"/>
    <col min="13043" max="13043" width="46.7109375" style="26" customWidth="1"/>
    <col min="13044" max="13044" width="3.7109375" style="26" customWidth="1"/>
    <col min="13045" max="13045" width="10.7109375" style="26" customWidth="1"/>
    <col min="13046" max="13046" width="11.7109375" style="26" customWidth="1"/>
    <col min="13047" max="13047" width="15.42578125" style="26" customWidth="1"/>
    <col min="13048" max="13297" width="11.42578125" style="26"/>
    <col min="13298" max="13298" width="8.7109375" style="26" customWidth="1"/>
    <col min="13299" max="13299" width="46.7109375" style="26" customWidth="1"/>
    <col min="13300" max="13300" width="3.7109375" style="26" customWidth="1"/>
    <col min="13301" max="13301" width="10.7109375" style="26" customWidth="1"/>
    <col min="13302" max="13302" width="11.7109375" style="26" customWidth="1"/>
    <col min="13303" max="13303" width="15.42578125" style="26" customWidth="1"/>
    <col min="13304" max="13553" width="11.42578125" style="26"/>
    <col min="13554" max="13554" width="8.7109375" style="26" customWidth="1"/>
    <col min="13555" max="13555" width="46.7109375" style="26" customWidth="1"/>
    <col min="13556" max="13556" width="3.7109375" style="26" customWidth="1"/>
    <col min="13557" max="13557" width="10.7109375" style="26" customWidth="1"/>
    <col min="13558" max="13558" width="11.7109375" style="26" customWidth="1"/>
    <col min="13559" max="13559" width="15.42578125" style="26" customWidth="1"/>
    <col min="13560" max="13809" width="11.42578125" style="26"/>
    <col min="13810" max="13810" width="8.7109375" style="26" customWidth="1"/>
    <col min="13811" max="13811" width="46.7109375" style="26" customWidth="1"/>
    <col min="13812" max="13812" width="3.7109375" style="26" customWidth="1"/>
    <col min="13813" max="13813" width="10.7109375" style="26" customWidth="1"/>
    <col min="13814" max="13814" width="11.7109375" style="26" customWidth="1"/>
    <col min="13815" max="13815" width="15.42578125" style="26" customWidth="1"/>
    <col min="13816" max="14065" width="11.42578125" style="26"/>
    <col min="14066" max="14066" width="8.7109375" style="26" customWidth="1"/>
    <col min="14067" max="14067" width="46.7109375" style="26" customWidth="1"/>
    <col min="14068" max="14068" width="3.7109375" style="26" customWidth="1"/>
    <col min="14069" max="14069" width="10.7109375" style="26" customWidth="1"/>
    <col min="14070" max="14070" width="11.7109375" style="26" customWidth="1"/>
    <col min="14071" max="14071" width="15.42578125" style="26" customWidth="1"/>
    <col min="14072" max="14321" width="11.42578125" style="26"/>
    <col min="14322" max="14322" width="8.7109375" style="26" customWidth="1"/>
    <col min="14323" max="14323" width="46.7109375" style="26" customWidth="1"/>
    <col min="14324" max="14324" width="3.7109375" style="26" customWidth="1"/>
    <col min="14325" max="14325" width="10.7109375" style="26" customWidth="1"/>
    <col min="14326" max="14326" width="11.7109375" style="26" customWidth="1"/>
    <col min="14327" max="14327" width="15.42578125" style="26" customWidth="1"/>
    <col min="14328" max="14577" width="11.42578125" style="26"/>
    <col min="14578" max="14578" width="8.7109375" style="26" customWidth="1"/>
    <col min="14579" max="14579" width="46.7109375" style="26" customWidth="1"/>
    <col min="14580" max="14580" width="3.7109375" style="26" customWidth="1"/>
    <col min="14581" max="14581" width="10.7109375" style="26" customWidth="1"/>
    <col min="14582" max="14582" width="11.7109375" style="26" customWidth="1"/>
    <col min="14583" max="14583" width="15.42578125" style="26" customWidth="1"/>
    <col min="14584" max="14833" width="11.42578125" style="26"/>
    <col min="14834" max="14834" width="8.7109375" style="26" customWidth="1"/>
    <col min="14835" max="14835" width="46.7109375" style="26" customWidth="1"/>
    <col min="14836" max="14836" width="3.7109375" style="26" customWidth="1"/>
    <col min="14837" max="14837" width="10.7109375" style="26" customWidth="1"/>
    <col min="14838" max="14838" width="11.7109375" style="26" customWidth="1"/>
    <col min="14839" max="14839" width="15.42578125" style="26" customWidth="1"/>
    <col min="14840" max="15089" width="11.42578125" style="26"/>
    <col min="15090" max="15090" width="8.7109375" style="26" customWidth="1"/>
    <col min="15091" max="15091" width="46.7109375" style="26" customWidth="1"/>
    <col min="15092" max="15092" width="3.7109375" style="26" customWidth="1"/>
    <col min="15093" max="15093" width="10.7109375" style="26" customWidth="1"/>
    <col min="15094" max="15094" width="11.7109375" style="26" customWidth="1"/>
    <col min="15095" max="15095" width="15.42578125" style="26" customWidth="1"/>
    <col min="15096" max="15345" width="11.42578125" style="26"/>
    <col min="15346" max="15346" width="8.7109375" style="26" customWidth="1"/>
    <col min="15347" max="15347" width="46.7109375" style="26" customWidth="1"/>
    <col min="15348" max="15348" width="3.7109375" style="26" customWidth="1"/>
    <col min="15349" max="15349" width="10.7109375" style="26" customWidth="1"/>
    <col min="15350" max="15350" width="11.7109375" style="26" customWidth="1"/>
    <col min="15351" max="15351" width="15.42578125" style="26" customWidth="1"/>
    <col min="15352" max="15601" width="11.42578125" style="26"/>
    <col min="15602" max="15602" width="8.7109375" style="26" customWidth="1"/>
    <col min="15603" max="15603" width="46.7109375" style="26" customWidth="1"/>
    <col min="15604" max="15604" width="3.7109375" style="26" customWidth="1"/>
    <col min="15605" max="15605" width="10.7109375" style="26" customWidth="1"/>
    <col min="15606" max="15606" width="11.7109375" style="26" customWidth="1"/>
    <col min="15607" max="15607" width="15.42578125" style="26" customWidth="1"/>
    <col min="15608" max="15857" width="11.42578125" style="26"/>
    <col min="15858" max="15858" width="8.7109375" style="26" customWidth="1"/>
    <col min="15859" max="15859" width="46.7109375" style="26" customWidth="1"/>
    <col min="15860" max="15860" width="3.7109375" style="26" customWidth="1"/>
    <col min="15861" max="15861" width="10.7109375" style="26" customWidth="1"/>
    <col min="15862" max="15862" width="11.7109375" style="26" customWidth="1"/>
    <col min="15863" max="15863" width="15.42578125" style="26" customWidth="1"/>
    <col min="15864" max="16113" width="11.42578125" style="26"/>
    <col min="16114" max="16114" width="8.7109375" style="26" customWidth="1"/>
    <col min="16115" max="16115" width="46.7109375" style="26" customWidth="1"/>
    <col min="16116" max="16116" width="3.7109375" style="26" customWidth="1"/>
    <col min="16117" max="16117" width="10.7109375" style="26" customWidth="1"/>
    <col min="16118" max="16118" width="11.7109375" style="26" customWidth="1"/>
    <col min="16119" max="16119" width="15.42578125" style="26" customWidth="1"/>
    <col min="16120" max="16384" width="11.42578125" style="26"/>
  </cols>
  <sheetData>
    <row r="1" spans="1:27" s="299" customFormat="1" ht="12">
      <c r="A1" s="291" t="str">
        <f>"SENAT"&amp;" - "&amp;'AC MultiService - CT - PG'!B5&amp;" - "&amp;'AC MultiService - CT - PG'!B2&amp;'AC MultiService - CT - PG'!B3</f>
        <v>SENAT - 15, RUE DE VAUGIRARD - 75006 PARIS - DIRECTION DE L'ARCHITECTURE, DU PATRIMOINE ET DES JARDINS</v>
      </c>
      <c r="B1" s="292"/>
      <c r="C1" s="293"/>
      <c r="D1" s="294"/>
      <c r="E1" s="292"/>
      <c r="F1" s="295"/>
      <c r="G1" s="292"/>
      <c r="H1" s="296"/>
      <c r="I1" s="315"/>
      <c r="J1" s="315"/>
      <c r="K1" s="300"/>
      <c r="L1" s="300"/>
      <c r="M1" s="300"/>
      <c r="N1" s="300"/>
      <c r="O1" s="300"/>
      <c r="P1" s="300"/>
      <c r="Q1" s="301"/>
      <c r="R1" s="302"/>
      <c r="S1" s="394"/>
      <c r="T1" s="394"/>
      <c r="U1" s="301"/>
      <c r="V1" s="301"/>
      <c r="W1" s="407"/>
      <c r="X1" s="407"/>
    </row>
    <row r="2" spans="1:27" s="45" customFormat="1" ht="15.75">
      <c r="A2" s="130"/>
      <c r="B2" s="41" t="str">
        <f>'AC MultiService - CT - PG'!A17</f>
        <v>Accord-cadre à bons de commande 
BORDEREAU DE PRIX UNITAIRES (BPU)</v>
      </c>
      <c r="C2" s="44"/>
      <c r="D2" s="242"/>
      <c r="E2" s="30"/>
      <c r="F2" s="30"/>
      <c r="G2" s="30"/>
      <c r="H2" s="244"/>
      <c r="I2" s="316"/>
      <c r="J2" s="316"/>
      <c r="K2" s="173"/>
      <c r="L2" s="173"/>
      <c r="M2" s="173"/>
      <c r="N2" s="173"/>
      <c r="O2" s="173"/>
      <c r="P2" s="173"/>
      <c r="Q2" s="47"/>
      <c r="R2" s="197"/>
      <c r="S2" s="395"/>
      <c r="T2" s="395"/>
      <c r="U2" s="47"/>
      <c r="V2" s="47"/>
      <c r="W2" s="408"/>
      <c r="X2" s="408"/>
    </row>
    <row r="3" spans="1:27" s="47" customFormat="1" ht="13.5">
      <c r="A3" s="131"/>
      <c r="B3" s="241" t="str">
        <f>'AC MultiService - CT - PG'!A14</f>
        <v>ACCORD-CADRE DE MISSIONS DE CONTRÔLE
 TECHNIQUE</v>
      </c>
      <c r="C3" s="46"/>
      <c r="D3" s="277"/>
      <c r="E3" s="31"/>
      <c r="F3" s="31"/>
      <c r="G3" s="31"/>
      <c r="H3" s="326" t="str">
        <f>'AC MultiService - CT - PG'!E28</f>
        <v>DECEMBRE 2025</v>
      </c>
      <c r="I3" s="317"/>
      <c r="J3" s="317"/>
      <c r="K3" s="173"/>
      <c r="L3" s="173"/>
      <c r="M3" s="173"/>
      <c r="N3" s="173"/>
      <c r="O3" s="173"/>
      <c r="P3" s="173"/>
      <c r="R3" s="197"/>
      <c r="S3" s="395"/>
      <c r="T3" s="395"/>
      <c r="W3" s="409"/>
      <c r="X3" s="409"/>
    </row>
    <row r="4" spans="1:27" s="191" customFormat="1" ht="20.25" thickBot="1">
      <c r="A4" s="324"/>
      <c r="B4" s="353" t="s">
        <v>113</v>
      </c>
      <c r="C4" s="389"/>
      <c r="D4" s="281"/>
      <c r="E4" s="247"/>
      <c r="F4" s="247"/>
      <c r="G4" s="248"/>
      <c r="H4" s="325"/>
      <c r="I4" s="246"/>
      <c r="J4" s="246"/>
      <c r="K4" s="173"/>
      <c r="L4" s="173"/>
      <c r="M4" s="173"/>
      <c r="N4" s="173"/>
      <c r="O4" s="173"/>
      <c r="P4" s="173"/>
      <c r="R4" s="198"/>
      <c r="S4" s="396"/>
      <c r="T4" s="396"/>
      <c r="W4" s="410"/>
      <c r="X4" s="410"/>
    </row>
    <row r="5" spans="1:27" s="246" customFormat="1" ht="12" thickBot="1">
      <c r="A5" s="278"/>
      <c r="B5" s="279"/>
      <c r="C5" s="280"/>
      <c r="D5" s="281"/>
      <c r="E5" s="245"/>
      <c r="F5" s="245"/>
      <c r="L5" s="282"/>
      <c r="M5" s="282"/>
      <c r="N5" s="282"/>
      <c r="O5" s="282"/>
      <c r="P5" s="282"/>
      <c r="Q5" s="282"/>
      <c r="R5" s="282"/>
      <c r="S5" s="397"/>
      <c r="T5" s="398"/>
      <c r="W5" s="411"/>
      <c r="X5" s="411"/>
    </row>
    <row r="6" spans="1:27" s="49" customFormat="1" ht="21" customHeight="1" thickBot="1">
      <c r="A6" s="132" t="s">
        <v>6</v>
      </c>
      <c r="B6" s="48" t="s">
        <v>18</v>
      </c>
      <c r="C6" s="85" t="s">
        <v>0</v>
      </c>
      <c r="D6" s="102" t="s">
        <v>21</v>
      </c>
      <c r="E6" s="245"/>
      <c r="F6" s="485" t="s">
        <v>89</v>
      </c>
      <c r="G6" s="486"/>
      <c r="H6" s="487"/>
      <c r="I6" s="246"/>
      <c r="J6" s="246"/>
      <c r="K6" s="173"/>
      <c r="L6" s="173"/>
      <c r="M6" s="173"/>
      <c r="N6" s="173"/>
      <c r="O6" s="173"/>
      <c r="P6" s="173"/>
      <c r="Q6" s="192"/>
      <c r="R6" s="198"/>
      <c r="S6" s="396"/>
      <c r="T6" s="396"/>
      <c r="U6" s="191"/>
      <c r="V6" s="191"/>
      <c r="W6" s="412"/>
      <c r="X6" s="412"/>
    </row>
    <row r="7" spans="1:27" s="73" customFormat="1" ht="12" thickBot="1">
      <c r="A7" s="133"/>
      <c r="B7" s="50"/>
      <c r="C7" s="352"/>
      <c r="D7" s="103"/>
      <c r="E7" s="245"/>
      <c r="F7" s="251" t="s">
        <v>90</v>
      </c>
      <c r="G7" s="252" t="s">
        <v>91</v>
      </c>
      <c r="H7" s="329" t="s">
        <v>92</v>
      </c>
      <c r="I7" s="306"/>
      <c r="J7" s="306"/>
      <c r="K7" s="173"/>
      <c r="L7" s="173"/>
      <c r="M7" s="173"/>
      <c r="N7" s="173"/>
      <c r="O7" s="173"/>
      <c r="P7" s="173"/>
      <c r="R7" s="199"/>
      <c r="S7" s="399"/>
      <c r="T7" s="399"/>
      <c r="U7" s="192"/>
      <c r="V7" s="192"/>
      <c r="W7" s="413"/>
      <c r="X7" s="413"/>
    </row>
    <row r="8" spans="1:27" s="73" customFormat="1" ht="11.25">
      <c r="A8" s="134"/>
      <c r="B8" s="51"/>
      <c r="C8" s="87"/>
      <c r="D8" s="104"/>
      <c r="E8" s="245"/>
      <c r="F8" s="491"/>
      <c r="G8" s="473"/>
      <c r="H8" s="351"/>
      <c r="I8" s="306"/>
      <c r="J8" s="306"/>
      <c r="K8" s="173"/>
      <c r="L8" s="173"/>
      <c r="M8" s="173"/>
      <c r="N8" s="173"/>
      <c r="O8" s="173"/>
      <c r="P8" s="173"/>
      <c r="R8" s="199"/>
      <c r="S8" s="399"/>
      <c r="T8" s="399"/>
      <c r="U8" s="192"/>
      <c r="V8" s="192"/>
      <c r="W8" s="413"/>
      <c r="X8" s="413"/>
    </row>
    <row r="9" spans="1:27" s="73" customFormat="1" ht="11.25">
      <c r="A9" s="134"/>
      <c r="B9" s="474" t="s">
        <v>137</v>
      </c>
      <c r="C9" s="87"/>
      <c r="D9" s="104"/>
      <c r="E9" s="245"/>
      <c r="F9" s="492"/>
      <c r="G9" s="473"/>
      <c r="H9" s="351"/>
      <c r="I9" s="306"/>
      <c r="J9" s="306"/>
      <c r="K9" s="173"/>
      <c r="L9" s="173"/>
      <c r="M9" s="173"/>
      <c r="N9" s="173"/>
      <c r="O9" s="173"/>
      <c r="P9" s="173"/>
      <c r="R9" s="199"/>
      <c r="S9" s="399"/>
      <c r="T9" s="399"/>
      <c r="U9" s="192"/>
      <c r="V9" s="192"/>
      <c r="W9" s="413"/>
      <c r="X9" s="413"/>
    </row>
    <row r="10" spans="1:27" s="73" customFormat="1" ht="12" thickBot="1">
      <c r="A10" s="134"/>
      <c r="B10" s="51"/>
      <c r="C10" s="87"/>
      <c r="D10" s="104"/>
      <c r="E10" s="25"/>
      <c r="F10" s="260"/>
      <c r="G10" s="261"/>
      <c r="H10" s="314">
        <f t="shared" ref="H10:H26" si="0">F10+G10</f>
        <v>0</v>
      </c>
      <c r="I10" s="310"/>
      <c r="J10" s="310"/>
      <c r="K10" s="177"/>
      <c r="L10" s="125"/>
      <c r="M10" s="125"/>
      <c r="N10" s="177" t="str">
        <f>IF(L10&lt;&gt;0,G10&amp;"."&amp;H10&amp;"."&amp;K10&amp;"."&amp;L10,IF(K10&lt;&gt;0,G10&amp;"."&amp;H10&amp;"."&amp;K10,IF(H10&lt;&gt;0,G10&amp;"."&amp;H10,IF(G10&lt;&gt;0,G10,""))))</f>
        <v/>
      </c>
      <c r="R10" s="203"/>
      <c r="S10" s="400"/>
      <c r="T10" s="400"/>
      <c r="U10" s="55"/>
      <c r="V10" s="55"/>
      <c r="W10" s="414"/>
      <c r="X10" s="415"/>
    </row>
    <row r="11" spans="1:27" s="29" customFormat="1" ht="38.25" thickBot="1">
      <c r="A11" s="212" t="str">
        <f>P11</f>
        <v>Ti-1</v>
      </c>
      <c r="B11" s="211" t="s">
        <v>74</v>
      </c>
      <c r="C11" s="90"/>
      <c r="D11" s="106"/>
      <c r="E11" s="333"/>
      <c r="F11" s="334"/>
      <c r="G11" s="335"/>
      <c r="H11" s="336">
        <f t="shared" si="0"/>
        <v>0</v>
      </c>
      <c r="I11" s="337"/>
      <c r="J11" s="337"/>
      <c r="K11" s="178" t="s">
        <v>82</v>
      </c>
      <c r="L11" s="179"/>
      <c r="M11" s="179"/>
      <c r="N11" s="179"/>
      <c r="O11" s="124"/>
      <c r="P11" s="184" t="str">
        <f>IF(N11&lt;&gt;0,K11&amp;"."&amp;L11&amp;"."&amp;M11&amp;"."&amp;N11,IF(M11&lt;&gt;0,K11&amp;"."&amp;L11&amp;"."&amp;M11,IF(L11&lt;&gt;0,K11&amp;"."&amp;L11,IF(K11&lt;&gt;0,K11,""))))</f>
        <v>Ti-1</v>
      </c>
      <c r="R11" s="338"/>
      <c r="S11" s="400"/>
      <c r="T11" s="400"/>
      <c r="W11" s="416"/>
      <c r="X11" s="416"/>
    </row>
    <row r="12" spans="1:27" s="73" customFormat="1" ht="11.25">
      <c r="A12" s="134"/>
      <c r="B12" s="51"/>
      <c r="C12" s="91"/>
      <c r="D12" s="104"/>
      <c r="E12" s="25"/>
      <c r="F12" s="260"/>
      <c r="G12" s="261"/>
      <c r="H12" s="314">
        <f t="shared" si="0"/>
        <v>0</v>
      </c>
      <c r="I12" s="310"/>
      <c r="J12" s="310"/>
      <c r="K12" s="177"/>
      <c r="L12" s="125"/>
      <c r="M12" s="125"/>
      <c r="N12" s="177" t="str">
        <f>IF(L12&lt;&gt;0,G12&amp;"."&amp;H12&amp;"."&amp;K12&amp;"."&amp;L12,IF(K12&lt;&gt;0,G12&amp;"."&amp;H12&amp;"."&amp;K12,IF(H12&lt;&gt;0,G12&amp;"."&amp;H12,IF(G12&lt;&gt;0,G12,""))))</f>
        <v/>
      </c>
      <c r="R12" s="203"/>
      <c r="S12" s="400"/>
      <c r="T12" s="400"/>
      <c r="U12" s="55"/>
      <c r="V12" s="55"/>
      <c r="W12" s="414"/>
      <c r="X12" s="415"/>
    </row>
    <row r="13" spans="1:27" s="61" customFormat="1" ht="15.75">
      <c r="A13" s="213" t="str">
        <f>P13</f>
        <v>Ti-1.1</v>
      </c>
      <c r="B13" s="83" t="s">
        <v>20</v>
      </c>
      <c r="C13" s="93"/>
      <c r="D13" s="110"/>
      <c r="E13" s="275"/>
      <c r="F13" s="260"/>
      <c r="G13" s="261"/>
      <c r="H13" s="262">
        <f t="shared" si="0"/>
        <v>0</v>
      </c>
      <c r="I13" s="310"/>
      <c r="J13" s="310"/>
      <c r="K13" s="149" t="str">
        <f>K11</f>
        <v>Ti-1</v>
      </c>
      <c r="L13" s="126">
        <v>1</v>
      </c>
      <c r="M13" s="126"/>
      <c r="N13" s="149"/>
      <c r="O13" s="63"/>
      <c r="P13" s="63" t="str">
        <f>IF(N13&lt;&gt;0,K13&amp;"."&amp;L13&amp;"."&amp;M13&amp;"."&amp;N13,IF(M13&lt;&gt;0,K13&amp;"."&amp;L13&amp;"."&amp;M13,IF(L13&lt;&gt;0,K13&amp;"."&amp;L13,IF(K13&lt;&gt;0,K13,""))))</f>
        <v>Ti-1.1</v>
      </c>
      <c r="Q13" s="70"/>
      <c r="R13" s="204"/>
      <c r="S13" s="401"/>
      <c r="T13" s="401"/>
      <c r="U13" s="165"/>
      <c r="V13" s="165"/>
      <c r="W13" s="391"/>
      <c r="X13" s="414"/>
    </row>
    <row r="14" spans="1:27" s="65" customFormat="1" ht="15.75">
      <c r="A14" s="215" t="str">
        <f>P14</f>
        <v>Ti-1.1.1</v>
      </c>
      <c r="B14" s="229" t="s">
        <v>7</v>
      </c>
      <c r="C14" s="98"/>
      <c r="D14" s="114"/>
      <c r="E14" s="275"/>
      <c r="F14" s="260"/>
      <c r="G14" s="261"/>
      <c r="H14" s="262">
        <f t="shared" si="0"/>
        <v>0</v>
      </c>
      <c r="I14" s="310"/>
      <c r="J14" s="310"/>
      <c r="K14" s="150" t="str">
        <f>K13</f>
        <v>Ti-1</v>
      </c>
      <c r="L14" s="126">
        <f>L13</f>
        <v>1</v>
      </c>
      <c r="M14" s="126">
        <v>1</v>
      </c>
      <c r="N14" s="149"/>
      <c r="P14" s="63" t="str">
        <f>IF(N14&lt;&gt;0,K14&amp;"."&amp;L14&amp;"."&amp;M14&amp;"."&amp;N14,IF(M14&lt;&gt;0,K14&amp;"."&amp;L14&amp;"."&amp;M14,IF(L14&lt;&gt;0,K14&amp;"."&amp;L14,IF(K14&lt;&gt;0,K14,""))))</f>
        <v>Ti-1.1.1</v>
      </c>
      <c r="Q14" s="76"/>
      <c r="R14" s="205"/>
      <c r="S14" s="402"/>
      <c r="T14" s="402"/>
      <c r="U14" s="76"/>
      <c r="V14" s="76"/>
      <c r="W14" s="417"/>
      <c r="X14" s="418"/>
    </row>
    <row r="15" spans="1:27" s="63" customFormat="1" ht="12.75" outlineLevel="1">
      <c r="A15" s="230" t="str">
        <f t="shared" ref="A15:A18" si="1">P15</f>
        <v>Ti-1.1.1.1</v>
      </c>
      <c r="B15" s="62" t="str">
        <f>"- Pour des opérations estimées entre "&amp;TEXT(S15,"# ### ##0")&amp;" €HT et "&amp;TEXT(T15,"# ### ##0")&amp;" €HT"</f>
        <v>- Pour des opérations estimées entre 900 001 €HT et 1 450 000 €HT</v>
      </c>
      <c r="C15" s="94" t="s">
        <v>8</v>
      </c>
      <c r="D15" s="111"/>
      <c r="E15" s="275"/>
      <c r="F15" s="267"/>
      <c r="G15" s="268"/>
      <c r="H15" s="269">
        <f t="shared" si="0"/>
        <v>0</v>
      </c>
      <c r="I15" s="310"/>
      <c r="J15" s="310"/>
      <c r="K15" s="150" t="str">
        <f t="shared" ref="K15:M30" si="2">K14</f>
        <v>Ti-1</v>
      </c>
      <c r="L15" s="126">
        <f>L14</f>
        <v>1</v>
      </c>
      <c r="M15" s="126">
        <f>M14</f>
        <v>1</v>
      </c>
      <c r="N15" s="149">
        <v>1</v>
      </c>
      <c r="O15" s="65"/>
      <c r="P15" s="63" t="str">
        <f t="shared" ref="P15:P78" si="3">IF(N15&lt;&gt;0,K15&amp;"."&amp;L15&amp;"."&amp;M15&amp;"."&amp;N15,IF(M15&lt;&gt;0,K15&amp;"."&amp;L15&amp;"."&amp;M15,IF(L15&lt;&gt;0,K15&amp;"."&amp;L15,IF(K15&lt;&gt;0,K15,""))))</f>
        <v>Ti-1.1.1.1</v>
      </c>
      <c r="S15" s="393">
        <v>900001</v>
      </c>
      <c r="T15" s="393">
        <f>S15+U15+16666</f>
        <v>1450000.3333333335</v>
      </c>
      <c r="U15" s="392">
        <f>U24</f>
        <v>533333.33333333337</v>
      </c>
      <c r="W15" s="393"/>
      <c r="X15" s="393">
        <v>900000</v>
      </c>
      <c r="Z15" s="391"/>
      <c r="AA15" s="391">
        <f>X15</f>
        <v>900000</v>
      </c>
    </row>
    <row r="16" spans="1:27" s="65" customFormat="1" ht="15.75" outlineLevel="1">
      <c r="A16" s="230" t="str">
        <f t="shared" si="1"/>
        <v>Ti-1.1.1.2</v>
      </c>
      <c r="B16" s="62" t="str">
        <f>"- Pour des opérations estimées entre "&amp;TEXT(S16,"# ### ##0")&amp;" €HT et "&amp;TEXT(T16,"# ### ##0")&amp;" €HT"</f>
        <v>- Pour des opérations estimées entre 1 450 001 €HT et 2 000 000 €HT</v>
      </c>
      <c r="C16" s="94" t="s">
        <v>8</v>
      </c>
      <c r="D16" s="112"/>
      <c r="E16" s="271"/>
      <c r="F16" s="272"/>
      <c r="G16" s="273"/>
      <c r="H16" s="274">
        <f t="shared" si="0"/>
        <v>0</v>
      </c>
      <c r="I16" s="311"/>
      <c r="J16" s="311"/>
      <c r="K16" s="150" t="str">
        <f t="shared" si="2"/>
        <v>Ti-1</v>
      </c>
      <c r="L16" s="126">
        <f t="shared" si="2"/>
        <v>1</v>
      </c>
      <c r="M16" s="126">
        <f>M15</f>
        <v>1</v>
      </c>
      <c r="N16" s="149">
        <f>N15+1</f>
        <v>2</v>
      </c>
      <c r="P16" s="63" t="str">
        <f t="shared" si="3"/>
        <v>Ti-1.1.1.2</v>
      </c>
      <c r="S16" s="403">
        <f>T15+1</f>
        <v>1450001.3333333335</v>
      </c>
      <c r="T16" s="403">
        <f>S16+U15+16665</f>
        <v>1999999.666666667</v>
      </c>
      <c r="U16" s="392"/>
      <c r="W16" s="403">
        <f>X15+1</f>
        <v>900001</v>
      </c>
      <c r="X16" s="403">
        <f>W16+Y16-1</f>
        <v>1299999.75</v>
      </c>
      <c r="Y16" s="392">
        <f>(X19-W16)/4</f>
        <v>399999.75</v>
      </c>
      <c r="Z16" s="417">
        <f>AA15+1</f>
        <v>900001</v>
      </c>
      <c r="AA16" s="417">
        <v>3000000</v>
      </c>
    </row>
    <row r="17" spans="1:27" s="63" customFormat="1" ht="15.75" outlineLevel="1">
      <c r="A17" s="230" t="str">
        <f t="shared" si="1"/>
        <v>Ti-1.1.1.3</v>
      </c>
      <c r="B17" s="62" t="str">
        <f t="shared" ref="B17" si="4">"- Pour des opérations estimées entre "&amp;TEXT(S17,"# ### ##0")&amp;" €HT et "&amp;TEXT(T17,"# ### ##0")&amp;" €HT"</f>
        <v>- Pour des opérations estimées entre 2 000 001 €HT et 2 500 000 €HT</v>
      </c>
      <c r="C17" s="94" t="s">
        <v>8</v>
      </c>
      <c r="D17" s="112"/>
      <c r="E17" s="271"/>
      <c r="F17" s="272"/>
      <c r="G17" s="273"/>
      <c r="H17" s="274">
        <f t="shared" si="0"/>
        <v>0</v>
      </c>
      <c r="I17" s="311"/>
      <c r="J17" s="311"/>
      <c r="K17" s="150" t="str">
        <f t="shared" si="2"/>
        <v>Ti-1</v>
      </c>
      <c r="L17" s="126">
        <f t="shared" si="2"/>
        <v>1</v>
      </c>
      <c r="M17" s="126">
        <f t="shared" si="2"/>
        <v>1</v>
      </c>
      <c r="N17" s="149">
        <f t="shared" ref="N17:N19" si="5">N16+1</f>
        <v>3</v>
      </c>
      <c r="O17" s="65"/>
      <c r="P17" s="63" t="str">
        <f t="shared" si="3"/>
        <v>Ti-1.1.1.3</v>
      </c>
      <c r="S17" s="393">
        <f>T16+1</f>
        <v>2000000.666666667</v>
      </c>
      <c r="T17" s="393">
        <f>S17+U15-33334</f>
        <v>2500000.0000000005</v>
      </c>
      <c r="W17" s="393">
        <f>X16+1</f>
        <v>1300000.75</v>
      </c>
      <c r="X17" s="393">
        <f>W17+Y16-1</f>
        <v>1699999.5</v>
      </c>
      <c r="Z17" s="417">
        <f t="shared" ref="Z17:Z19" si="6">AA16+1</f>
        <v>3000001</v>
      </c>
      <c r="AA17" s="391">
        <v>5000000</v>
      </c>
    </row>
    <row r="18" spans="1:27" s="63" customFormat="1" ht="12.75" outlineLevel="1">
      <c r="A18" s="230" t="str">
        <f t="shared" si="1"/>
        <v>Ti-1.1.1.4</v>
      </c>
      <c r="B18" s="62" t="str">
        <f>"- Pour des opérations estimées entre "&amp;TEXT(S18,"# ### ##0")&amp;" €HT et "&amp;TEXT(T18,"# ### ##0")&amp;" €HT ( rappel : non exclusif)"</f>
        <v>- Pour des opérations estimées entre 2 500 001 €HT et 3 000 000 €HT ( rappel : non exclusif)</v>
      </c>
      <c r="C18" s="94" t="s">
        <v>8</v>
      </c>
      <c r="D18" s="112"/>
      <c r="E18" s="270"/>
      <c r="F18" s="272"/>
      <c r="G18" s="273"/>
      <c r="H18" s="274">
        <f t="shared" si="0"/>
        <v>0</v>
      </c>
      <c r="I18" s="310"/>
      <c r="J18" s="310"/>
      <c r="K18" s="150" t="str">
        <f t="shared" si="2"/>
        <v>Ti-1</v>
      </c>
      <c r="L18" s="126">
        <v>1</v>
      </c>
      <c r="M18" s="126">
        <f t="shared" si="2"/>
        <v>1</v>
      </c>
      <c r="N18" s="149">
        <f t="shared" si="5"/>
        <v>4</v>
      </c>
      <c r="O18" s="126"/>
      <c r="P18" s="63" t="str">
        <f t="shared" si="3"/>
        <v>Ti-1.1.1.4</v>
      </c>
      <c r="S18" s="393">
        <f>T17+1</f>
        <v>2500001.0000000005</v>
      </c>
      <c r="T18" s="393">
        <f>S18+U15-33334</f>
        <v>3000000.333333334</v>
      </c>
      <c r="W18" s="393">
        <f>X17+1</f>
        <v>1700000.5</v>
      </c>
      <c r="X18" s="393">
        <f>W18+Y16</f>
        <v>2100000.25</v>
      </c>
      <c r="Z18" s="417">
        <f t="shared" si="6"/>
        <v>5000001</v>
      </c>
      <c r="AA18" s="391">
        <v>7000000</v>
      </c>
    </row>
    <row r="19" spans="1:27" s="63" customFormat="1" ht="12.75" outlineLevel="1">
      <c r="A19" s="230" t="str">
        <f>P19</f>
        <v>Ti-1.1.1.5</v>
      </c>
      <c r="B19" s="62" t="str">
        <f>"- Pour des opérations estimées entre "&amp;TEXT(S19,"# ### ##0")&amp;" €HT et "&amp;TEXT(T19,"# ### ##0")&amp;" €HT (rappel : non exclusif)"</f>
        <v>- Pour des opérations estimées entre 3 000 001 €HT et 3 500 000 €HT (rappel : non exclusif)</v>
      </c>
      <c r="C19" s="94" t="s">
        <v>8</v>
      </c>
      <c r="D19" s="112"/>
      <c r="E19" s="275"/>
      <c r="F19" s="272"/>
      <c r="G19" s="273"/>
      <c r="H19" s="274">
        <f t="shared" si="0"/>
        <v>0</v>
      </c>
      <c r="I19" s="310"/>
      <c r="J19" s="310"/>
      <c r="K19" s="150" t="str">
        <f t="shared" si="2"/>
        <v>Ti-1</v>
      </c>
      <c r="L19" s="126">
        <v>1</v>
      </c>
      <c r="M19" s="126">
        <f t="shared" si="2"/>
        <v>1</v>
      </c>
      <c r="N19" s="149">
        <f t="shared" si="5"/>
        <v>5</v>
      </c>
      <c r="O19" s="126"/>
      <c r="P19" s="63" t="str">
        <f t="shared" si="3"/>
        <v>Ti-1.1.1.5</v>
      </c>
      <c r="S19" s="393">
        <f>T18+1</f>
        <v>3000001.333333334</v>
      </c>
      <c r="T19" s="393">
        <f>S19+U15-33335</f>
        <v>3499999.6666666674</v>
      </c>
      <c r="U19" s="393"/>
      <c r="W19" s="393">
        <f>X18+1</f>
        <v>2100001.25</v>
      </c>
      <c r="X19" s="393">
        <v>2500000</v>
      </c>
      <c r="Z19" s="417">
        <f t="shared" si="6"/>
        <v>7000001</v>
      </c>
      <c r="AA19" s="391">
        <v>9000000</v>
      </c>
    </row>
    <row r="20" spans="1:27" s="63" customFormat="1" ht="12.75" outlineLevel="1">
      <c r="A20" s="161"/>
      <c r="B20" s="160"/>
      <c r="C20" s="98"/>
      <c r="D20" s="114"/>
      <c r="E20" s="275"/>
      <c r="F20" s="260"/>
      <c r="G20" s="261"/>
      <c r="H20" s="262">
        <f t="shared" si="0"/>
        <v>0</v>
      </c>
      <c r="I20" s="310"/>
      <c r="J20" s="310"/>
      <c r="K20" s="150" t="str">
        <f t="shared" si="2"/>
        <v>Ti-1</v>
      </c>
      <c r="L20" s="126">
        <f>L19</f>
        <v>1</v>
      </c>
      <c r="M20" s="126">
        <v>1</v>
      </c>
      <c r="N20" s="149"/>
      <c r="O20" s="65"/>
      <c r="S20" s="393"/>
      <c r="T20" s="393"/>
      <c r="U20" s="393"/>
      <c r="W20" s="391"/>
      <c r="X20" s="391"/>
    </row>
    <row r="21" spans="1:27" s="65" customFormat="1" ht="25.5">
      <c r="A21" s="215" t="str">
        <f>P21</f>
        <v>Ti-1.1.2</v>
      </c>
      <c r="B21" s="327" t="s">
        <v>107</v>
      </c>
      <c r="C21" s="98"/>
      <c r="D21" s="490" t="s">
        <v>142</v>
      </c>
      <c r="E21" s="275"/>
      <c r="F21" s="260"/>
      <c r="G21" s="261"/>
      <c r="H21" s="262">
        <f t="shared" si="0"/>
        <v>0</v>
      </c>
      <c r="I21" s="310"/>
      <c r="J21" s="310"/>
      <c r="K21" s="150" t="str">
        <f t="shared" si="2"/>
        <v>Ti-1</v>
      </c>
      <c r="L21" s="126">
        <f>L20</f>
        <v>1</v>
      </c>
      <c r="M21" s="126">
        <f>M20+1</f>
        <v>2</v>
      </c>
      <c r="N21" s="149"/>
      <c r="P21" s="63" t="str">
        <f>IF(N21&lt;&gt;0,K21&amp;"."&amp;L21&amp;"."&amp;M21&amp;"."&amp;N21,IF(M21&lt;&gt;0,K21&amp;"."&amp;L21&amp;"."&amp;M21,IF(L21&lt;&gt;0,K21&amp;"."&amp;L21,IF(K21&lt;&gt;0,K21,""))))</f>
        <v>Ti-1.1.2</v>
      </c>
      <c r="Q21" s="76"/>
      <c r="R21" s="205"/>
      <c r="S21" s="402"/>
      <c r="T21" s="402"/>
      <c r="U21" s="393">
        <v>2500000</v>
      </c>
      <c r="V21" s="76"/>
      <c r="W21" s="417"/>
      <c r="X21" s="418"/>
    </row>
    <row r="22" spans="1:27" s="63" customFormat="1" ht="15.75" outlineLevel="1">
      <c r="A22" s="230" t="str">
        <f t="shared" ref="A22:A25" si="7">P22</f>
        <v>Ti-1.1.2.1</v>
      </c>
      <c r="B22" s="62" t="str">
        <f>$B$15</f>
        <v>- Pour des opérations estimées entre 900 001 €HT et 1 450 000 €HT</v>
      </c>
      <c r="C22" s="94" t="s">
        <v>0</v>
      </c>
      <c r="D22" s="111"/>
      <c r="E22" s="23"/>
      <c r="F22" s="267"/>
      <c r="G22" s="268"/>
      <c r="H22" s="269">
        <f t="shared" si="0"/>
        <v>0</v>
      </c>
      <c r="I22" s="311"/>
      <c r="J22" s="311"/>
      <c r="K22" s="150" t="str">
        <f t="shared" si="2"/>
        <v>Ti-1</v>
      </c>
      <c r="L22" s="126">
        <f t="shared" si="2"/>
        <v>1</v>
      </c>
      <c r="M22" s="126">
        <f>M21</f>
        <v>2</v>
      </c>
      <c r="N22" s="149">
        <v>1</v>
      </c>
      <c r="O22" s="65"/>
      <c r="P22" s="63" t="str">
        <f t="shared" si="3"/>
        <v>Ti-1.1.2.1</v>
      </c>
      <c r="S22" s="393"/>
      <c r="T22" s="393"/>
      <c r="U22" s="393">
        <v>900000</v>
      </c>
      <c r="W22" s="391"/>
      <c r="X22" s="391"/>
    </row>
    <row r="23" spans="1:27" s="65" customFormat="1" ht="15.75" outlineLevel="1">
      <c r="A23" s="230" t="str">
        <f t="shared" si="7"/>
        <v>Ti-1.1.2.2</v>
      </c>
      <c r="B23" s="62" t="str">
        <f>$B$16</f>
        <v>- Pour des opérations estimées entre 1 450 001 €HT et 2 000 000 €HT</v>
      </c>
      <c r="C23" s="94" t="s">
        <v>0</v>
      </c>
      <c r="D23" s="112"/>
      <c r="E23" s="271"/>
      <c r="F23" s="272"/>
      <c r="G23" s="273"/>
      <c r="H23" s="274">
        <f t="shared" si="0"/>
        <v>0</v>
      </c>
      <c r="I23" s="310"/>
      <c r="J23" s="310"/>
      <c r="K23" s="150" t="str">
        <f t="shared" si="2"/>
        <v>Ti-1</v>
      </c>
      <c r="L23" s="126">
        <f t="shared" si="2"/>
        <v>1</v>
      </c>
      <c r="M23" s="126">
        <f t="shared" si="2"/>
        <v>2</v>
      </c>
      <c r="N23" s="149">
        <v>2</v>
      </c>
      <c r="P23" s="63" t="str">
        <f t="shared" si="3"/>
        <v>Ti-1.1.2.2</v>
      </c>
      <c r="S23" s="403"/>
      <c r="T23" s="403"/>
      <c r="U23" s="393">
        <f>U21-U22</f>
        <v>1600000</v>
      </c>
      <c r="W23" s="417"/>
      <c r="X23" s="417"/>
    </row>
    <row r="24" spans="1:27" s="63" customFormat="1" ht="15.75" outlineLevel="1">
      <c r="A24" s="230" t="str">
        <f t="shared" si="7"/>
        <v>Ti-1.1.2.3</v>
      </c>
      <c r="B24" s="62" t="str">
        <f>$B$17</f>
        <v>- Pour des opérations estimées entre 2 000 001 €HT et 2 500 000 €HT</v>
      </c>
      <c r="C24" s="94" t="s">
        <v>0</v>
      </c>
      <c r="D24" s="112"/>
      <c r="E24" s="271"/>
      <c r="F24" s="272"/>
      <c r="G24" s="273"/>
      <c r="H24" s="274">
        <f t="shared" si="0"/>
        <v>0</v>
      </c>
      <c r="I24" s="310"/>
      <c r="J24" s="310"/>
      <c r="K24" s="150" t="str">
        <f t="shared" si="2"/>
        <v>Ti-1</v>
      </c>
      <c r="L24" s="126">
        <f t="shared" si="2"/>
        <v>1</v>
      </c>
      <c r="M24" s="126">
        <f t="shared" si="2"/>
        <v>2</v>
      </c>
      <c r="N24" s="149">
        <v>3</v>
      </c>
      <c r="O24" s="65"/>
      <c r="P24" s="63" t="str">
        <f t="shared" si="3"/>
        <v>Ti-1.1.2.3</v>
      </c>
      <c r="S24" s="393"/>
      <c r="T24" s="393"/>
      <c r="U24" s="425">
        <f>U23/3</f>
        <v>533333.33333333337</v>
      </c>
      <c r="W24" s="391"/>
      <c r="X24" s="391"/>
    </row>
    <row r="25" spans="1:27" s="63" customFormat="1" ht="12.75" outlineLevel="1">
      <c r="A25" s="230" t="str">
        <f t="shared" si="7"/>
        <v>Ti-1.1.2.4</v>
      </c>
      <c r="B25" s="62" t="str">
        <f>$B$18</f>
        <v>- Pour des opérations estimées entre 2 500 001 €HT et 3 000 000 €HT ( rappel : non exclusif)</v>
      </c>
      <c r="C25" s="94" t="s">
        <v>0</v>
      </c>
      <c r="D25" s="112"/>
      <c r="E25" s="270"/>
      <c r="F25" s="272"/>
      <c r="G25" s="273"/>
      <c r="H25" s="274">
        <f t="shared" si="0"/>
        <v>0</v>
      </c>
      <c r="I25" s="310"/>
      <c r="J25" s="310"/>
      <c r="K25" s="150" t="str">
        <f t="shared" si="2"/>
        <v>Ti-1</v>
      </c>
      <c r="L25" s="126">
        <f t="shared" si="2"/>
        <v>1</v>
      </c>
      <c r="M25" s="126">
        <f t="shared" si="2"/>
        <v>2</v>
      </c>
      <c r="N25" s="149">
        <v>4</v>
      </c>
      <c r="O25" s="65"/>
      <c r="P25" s="63" t="str">
        <f t="shared" si="3"/>
        <v>Ti-1.1.2.4</v>
      </c>
      <c r="S25" s="393"/>
      <c r="T25" s="393"/>
      <c r="W25" s="391"/>
      <c r="X25" s="391"/>
    </row>
    <row r="26" spans="1:27" s="63" customFormat="1" ht="12.75" outlineLevel="1">
      <c r="A26" s="230" t="str">
        <f>P26</f>
        <v>Ti-1.1.2.5</v>
      </c>
      <c r="B26" s="62" t="str">
        <f>$B$19</f>
        <v>- Pour des opérations estimées entre 3 000 001 €HT et 3 500 000 €HT (rappel : non exclusif)</v>
      </c>
      <c r="C26" s="94" t="s">
        <v>0</v>
      </c>
      <c r="D26" s="112"/>
      <c r="E26" s="275"/>
      <c r="F26" s="272"/>
      <c r="G26" s="273"/>
      <c r="H26" s="274">
        <f t="shared" si="0"/>
        <v>0</v>
      </c>
      <c r="I26" s="311"/>
      <c r="J26" s="311"/>
      <c r="K26" s="150" t="str">
        <f t="shared" si="2"/>
        <v>Ti-1</v>
      </c>
      <c r="L26" s="126">
        <f t="shared" si="2"/>
        <v>1</v>
      </c>
      <c r="M26" s="126">
        <f t="shared" si="2"/>
        <v>2</v>
      </c>
      <c r="N26" s="149">
        <v>5</v>
      </c>
      <c r="O26" s="65"/>
      <c r="P26" s="63" t="str">
        <f t="shared" si="3"/>
        <v>Ti-1.1.2.5</v>
      </c>
      <c r="S26" s="393"/>
      <c r="T26" s="393"/>
      <c r="W26" s="391"/>
      <c r="X26" s="391"/>
    </row>
    <row r="27" spans="1:27" s="63" customFormat="1" ht="12.75" outlineLevel="1">
      <c r="A27" s="161"/>
      <c r="B27" s="160"/>
      <c r="C27" s="98"/>
      <c r="D27" s="114"/>
      <c r="E27" s="275"/>
      <c r="F27" s="260"/>
      <c r="G27" s="261"/>
      <c r="H27" s="262"/>
      <c r="I27" s="310"/>
      <c r="J27" s="310"/>
      <c r="K27" s="150" t="str">
        <f t="shared" si="2"/>
        <v>Ti-1</v>
      </c>
      <c r="L27" s="126">
        <f t="shared" si="2"/>
        <v>1</v>
      </c>
      <c r="M27" s="126">
        <f t="shared" si="2"/>
        <v>2</v>
      </c>
      <c r="N27" s="149"/>
      <c r="O27" s="65"/>
      <c r="S27" s="393"/>
      <c r="T27" s="393"/>
      <c r="W27" s="391"/>
      <c r="X27" s="391"/>
    </row>
    <row r="28" spans="1:27" s="65" customFormat="1" ht="15.75">
      <c r="A28" s="215" t="str">
        <f>P28</f>
        <v>Ti-1.1.3</v>
      </c>
      <c r="B28" s="229" t="s">
        <v>105</v>
      </c>
      <c r="C28" s="98"/>
      <c r="D28" s="114"/>
      <c r="E28" s="275"/>
      <c r="F28" s="260"/>
      <c r="G28" s="261"/>
      <c r="H28" s="262">
        <f t="shared" ref="H28:H33" si="8">F28+G28</f>
        <v>0</v>
      </c>
      <c r="I28" s="310"/>
      <c r="J28" s="310"/>
      <c r="K28" s="150" t="str">
        <f t="shared" si="2"/>
        <v>Ti-1</v>
      </c>
      <c r="L28" s="126">
        <f t="shared" si="2"/>
        <v>1</v>
      </c>
      <c r="M28" s="126">
        <f>M27+1</f>
        <v>3</v>
      </c>
      <c r="N28" s="149"/>
      <c r="P28" s="63" t="str">
        <f t="shared" si="3"/>
        <v>Ti-1.1.3</v>
      </c>
      <c r="Q28" s="76"/>
      <c r="R28" s="205"/>
      <c r="S28" s="402"/>
      <c r="T28" s="402"/>
      <c r="U28" s="76"/>
      <c r="V28" s="76"/>
      <c r="W28" s="417"/>
      <c r="X28" s="418"/>
    </row>
    <row r="29" spans="1:27" s="63" customFormat="1" ht="15.75" outlineLevel="1">
      <c r="A29" s="230" t="str">
        <f t="shared" ref="A29:A32" si="9">P29</f>
        <v>Ti-1.1.3.1</v>
      </c>
      <c r="B29" s="62" t="str">
        <f>$B$15</f>
        <v>- Pour des opérations estimées entre 900 001 €HT et 1 450 000 €HT</v>
      </c>
      <c r="C29" s="94" t="s">
        <v>8</v>
      </c>
      <c r="D29" s="111"/>
      <c r="E29" s="271"/>
      <c r="F29" s="267"/>
      <c r="G29" s="268"/>
      <c r="H29" s="269">
        <f t="shared" si="8"/>
        <v>0</v>
      </c>
      <c r="I29" s="310"/>
      <c r="J29" s="310"/>
      <c r="K29" s="150" t="str">
        <f t="shared" si="2"/>
        <v>Ti-1</v>
      </c>
      <c r="L29" s="126">
        <f t="shared" si="2"/>
        <v>1</v>
      </c>
      <c r="M29" s="126">
        <f t="shared" si="2"/>
        <v>3</v>
      </c>
      <c r="N29" s="149">
        <v>1</v>
      </c>
      <c r="O29" s="65"/>
      <c r="P29" s="63" t="str">
        <f t="shared" si="3"/>
        <v>Ti-1.1.3.1</v>
      </c>
      <c r="S29" s="393"/>
      <c r="T29" s="393"/>
      <c r="W29" s="391"/>
      <c r="X29" s="391"/>
    </row>
    <row r="30" spans="1:27" s="65" customFormat="1" ht="12.75" outlineLevel="1">
      <c r="A30" s="230" t="str">
        <f t="shared" si="9"/>
        <v>Ti-1.1.3.2</v>
      </c>
      <c r="B30" s="62" t="str">
        <f>$B$16</f>
        <v>- Pour des opérations estimées entre 1 450 001 €HT et 2 000 000 €HT</v>
      </c>
      <c r="C30" s="94" t="s">
        <v>8</v>
      </c>
      <c r="D30" s="112"/>
      <c r="E30" s="270"/>
      <c r="F30" s="272"/>
      <c r="G30" s="273"/>
      <c r="H30" s="274">
        <f t="shared" si="8"/>
        <v>0</v>
      </c>
      <c r="I30" s="311"/>
      <c r="J30" s="311"/>
      <c r="K30" s="150" t="str">
        <f t="shared" si="2"/>
        <v>Ti-1</v>
      </c>
      <c r="L30" s="126">
        <f t="shared" si="2"/>
        <v>1</v>
      </c>
      <c r="M30" s="126">
        <f t="shared" si="2"/>
        <v>3</v>
      </c>
      <c r="N30" s="149">
        <f>N29+1</f>
        <v>2</v>
      </c>
      <c r="P30" s="63" t="str">
        <f t="shared" si="3"/>
        <v>Ti-1.1.3.2</v>
      </c>
      <c r="S30" s="403"/>
      <c r="T30" s="403"/>
      <c r="W30" s="417"/>
      <c r="X30" s="417"/>
    </row>
    <row r="31" spans="1:27" s="63" customFormat="1" ht="12.75" outlineLevel="1">
      <c r="A31" s="230" t="str">
        <f t="shared" si="9"/>
        <v>Ti-1.1.3.3</v>
      </c>
      <c r="B31" s="62" t="str">
        <f>$B$17</f>
        <v>- Pour des opérations estimées entre 2 000 001 €HT et 2 500 000 €HT</v>
      </c>
      <c r="C31" s="94" t="s">
        <v>8</v>
      </c>
      <c r="D31" s="112"/>
      <c r="E31" s="270"/>
      <c r="F31" s="272"/>
      <c r="G31" s="273"/>
      <c r="H31" s="274">
        <f t="shared" si="8"/>
        <v>0</v>
      </c>
      <c r="I31" s="310"/>
      <c r="J31" s="310"/>
      <c r="K31" s="150" t="str">
        <f t="shared" ref="K31:M46" si="10">K30</f>
        <v>Ti-1</v>
      </c>
      <c r="L31" s="126">
        <f t="shared" si="10"/>
        <v>1</v>
      </c>
      <c r="M31" s="126">
        <f t="shared" si="10"/>
        <v>3</v>
      </c>
      <c r="N31" s="149">
        <f t="shared" ref="N31:N33" si="11">N30+1</f>
        <v>3</v>
      </c>
      <c r="O31" s="65"/>
      <c r="P31" s="63" t="str">
        <f t="shared" si="3"/>
        <v>Ti-1.1.3.3</v>
      </c>
      <c r="S31" s="393"/>
      <c r="T31" s="393"/>
      <c r="W31" s="391"/>
      <c r="X31" s="391"/>
    </row>
    <row r="32" spans="1:27" s="63" customFormat="1" ht="12.75" outlineLevel="1">
      <c r="A32" s="230" t="str">
        <f t="shared" si="9"/>
        <v>Ti-1.1.3.4</v>
      </c>
      <c r="B32" s="62" t="str">
        <f>$B$18</f>
        <v>- Pour des opérations estimées entre 2 500 001 €HT et 3 000 000 €HT ( rappel : non exclusif)</v>
      </c>
      <c r="C32" s="94" t="s">
        <v>8</v>
      </c>
      <c r="D32" s="112"/>
      <c r="E32" s="270"/>
      <c r="F32" s="272"/>
      <c r="G32" s="273"/>
      <c r="H32" s="274">
        <f t="shared" si="8"/>
        <v>0</v>
      </c>
      <c r="I32" s="310"/>
      <c r="J32" s="310"/>
      <c r="K32" s="150" t="str">
        <f t="shared" si="10"/>
        <v>Ti-1</v>
      </c>
      <c r="L32" s="126">
        <f t="shared" si="10"/>
        <v>1</v>
      </c>
      <c r="M32" s="126">
        <f t="shared" si="10"/>
        <v>3</v>
      </c>
      <c r="N32" s="149">
        <f t="shared" si="11"/>
        <v>4</v>
      </c>
      <c r="O32" s="65"/>
      <c r="P32" s="63" t="str">
        <f t="shared" si="3"/>
        <v>Ti-1.1.3.4</v>
      </c>
      <c r="S32" s="393"/>
      <c r="T32" s="393"/>
      <c r="W32" s="391"/>
      <c r="X32" s="391"/>
    </row>
    <row r="33" spans="1:24" s="63" customFormat="1" ht="12.75" outlineLevel="1">
      <c r="A33" s="230" t="str">
        <f>P33</f>
        <v>Ti-1.1.3.5</v>
      </c>
      <c r="B33" s="62" t="str">
        <f>$B$19</f>
        <v>- Pour des opérations estimées entre 3 000 001 €HT et 3 500 000 €HT (rappel : non exclusif)</v>
      </c>
      <c r="C33" s="94" t="s">
        <v>8</v>
      </c>
      <c r="D33" s="112"/>
      <c r="E33" s="275"/>
      <c r="F33" s="272"/>
      <c r="G33" s="273"/>
      <c r="H33" s="274">
        <f t="shared" si="8"/>
        <v>0</v>
      </c>
      <c r="I33" s="310"/>
      <c r="J33" s="310"/>
      <c r="K33" s="150" t="str">
        <f t="shared" si="10"/>
        <v>Ti-1</v>
      </c>
      <c r="L33" s="126">
        <f t="shared" si="10"/>
        <v>1</v>
      </c>
      <c r="M33" s="126">
        <f t="shared" si="10"/>
        <v>3</v>
      </c>
      <c r="N33" s="149">
        <f t="shared" si="11"/>
        <v>5</v>
      </c>
      <c r="O33" s="65"/>
      <c r="P33" s="63" t="str">
        <f t="shared" si="3"/>
        <v>Ti-1.1.3.5</v>
      </c>
      <c r="S33" s="393"/>
      <c r="T33" s="393"/>
      <c r="W33" s="391"/>
      <c r="X33" s="391"/>
    </row>
    <row r="34" spans="1:24" s="165" customFormat="1" ht="11.25" outlineLevel="1">
      <c r="A34" s="161"/>
      <c r="B34" s="218"/>
      <c r="C34" s="163"/>
      <c r="D34" s="164"/>
      <c r="E34" s="263"/>
      <c r="F34" s="260"/>
      <c r="G34" s="261"/>
      <c r="H34" s="314"/>
      <c r="I34" s="310"/>
      <c r="J34" s="310"/>
      <c r="K34" s="150" t="str">
        <f t="shared" si="10"/>
        <v>Ti-1</v>
      </c>
      <c r="L34" s="126">
        <f t="shared" si="10"/>
        <v>1</v>
      </c>
      <c r="M34" s="126"/>
      <c r="N34" s="149"/>
      <c r="O34" s="76"/>
      <c r="S34" s="393"/>
      <c r="T34" s="393"/>
      <c r="W34" s="393"/>
      <c r="X34" s="393"/>
    </row>
    <row r="35" spans="1:24" s="55" customFormat="1" ht="11.25">
      <c r="A35" s="144"/>
      <c r="B35" s="71"/>
      <c r="C35" s="100"/>
      <c r="D35" s="116"/>
      <c r="E35" s="263"/>
      <c r="F35" s="260"/>
      <c r="G35" s="261"/>
      <c r="H35" s="314"/>
      <c r="I35" s="310"/>
      <c r="J35" s="310"/>
      <c r="K35" s="150" t="str">
        <f>K34</f>
        <v>Ti-1</v>
      </c>
      <c r="L35" s="126">
        <f>L34</f>
        <v>1</v>
      </c>
      <c r="M35" s="126"/>
      <c r="N35" s="149"/>
      <c r="O35" s="76"/>
      <c r="P35" s="165"/>
      <c r="R35" s="204"/>
      <c r="S35" s="401"/>
      <c r="T35" s="401"/>
      <c r="U35" s="70"/>
      <c r="V35" s="70"/>
      <c r="W35" s="419"/>
      <c r="X35" s="393"/>
    </row>
    <row r="36" spans="1:24" s="61" customFormat="1" ht="15.75">
      <c r="A36" s="213" t="str">
        <f>P36</f>
        <v>Ti-1.2</v>
      </c>
      <c r="B36" s="83" t="s">
        <v>77</v>
      </c>
      <c r="C36" s="93"/>
      <c r="D36" s="110"/>
      <c r="E36" s="270"/>
      <c r="F36" s="260"/>
      <c r="G36" s="261"/>
      <c r="H36" s="262"/>
      <c r="I36" s="310"/>
      <c r="J36" s="310"/>
      <c r="K36" s="150" t="str">
        <f t="shared" si="10"/>
        <v>Ti-1</v>
      </c>
      <c r="L36" s="126">
        <f>L35+1</f>
        <v>2</v>
      </c>
      <c r="M36" s="126"/>
      <c r="N36" s="149"/>
      <c r="O36" s="65"/>
      <c r="P36" s="63" t="str">
        <f t="shared" si="3"/>
        <v>Ti-1.2</v>
      </c>
      <c r="Q36" s="70"/>
      <c r="R36" s="204"/>
      <c r="S36" s="401"/>
      <c r="T36" s="401"/>
      <c r="U36" s="165"/>
      <c r="V36" s="165"/>
      <c r="W36" s="391"/>
      <c r="X36" s="414"/>
    </row>
    <row r="37" spans="1:24" s="63" customFormat="1" ht="12.75">
      <c r="A37" s="215" t="str">
        <f t="shared" ref="A37:A42" si="12">P37</f>
        <v>Ti-1.2.1</v>
      </c>
      <c r="B37" s="229" t="s">
        <v>140</v>
      </c>
      <c r="C37" s="98"/>
      <c r="D37" s="490" t="s">
        <v>142</v>
      </c>
      <c r="E37" s="275"/>
      <c r="F37" s="260"/>
      <c r="G37" s="261"/>
      <c r="H37" s="262">
        <f t="shared" ref="H37:H100" si="13">F37+G37</f>
        <v>0</v>
      </c>
      <c r="I37" s="310"/>
      <c r="J37" s="310"/>
      <c r="K37" s="150" t="str">
        <f t="shared" si="10"/>
        <v>Ti-1</v>
      </c>
      <c r="L37" s="126">
        <f t="shared" si="10"/>
        <v>2</v>
      </c>
      <c r="M37" s="126">
        <v>1</v>
      </c>
      <c r="N37" s="149"/>
      <c r="O37" s="65"/>
      <c r="P37" s="63" t="str">
        <f t="shared" si="3"/>
        <v>Ti-1.2.1</v>
      </c>
      <c r="S37" s="393"/>
      <c r="T37" s="393"/>
      <c r="W37" s="391"/>
      <c r="X37" s="391"/>
    </row>
    <row r="38" spans="1:24" s="65" customFormat="1" ht="12.75" outlineLevel="1">
      <c r="A38" s="230" t="str">
        <f t="shared" si="12"/>
        <v>Ti-1.2.1.1</v>
      </c>
      <c r="B38" s="62" t="str">
        <f>$B$15</f>
        <v>- Pour des opérations estimées entre 900 001 €HT et 1 450 000 €HT</v>
      </c>
      <c r="C38" s="94" t="s">
        <v>0</v>
      </c>
      <c r="D38" s="111"/>
      <c r="E38" s="275"/>
      <c r="F38" s="267"/>
      <c r="G38" s="268"/>
      <c r="H38" s="269">
        <f t="shared" si="13"/>
        <v>0</v>
      </c>
      <c r="I38" s="310"/>
      <c r="J38" s="310"/>
      <c r="K38" s="150" t="str">
        <f t="shared" si="10"/>
        <v>Ti-1</v>
      </c>
      <c r="L38" s="126">
        <f t="shared" si="10"/>
        <v>2</v>
      </c>
      <c r="M38" s="126">
        <f t="shared" si="10"/>
        <v>1</v>
      </c>
      <c r="N38" s="149">
        <v>1</v>
      </c>
      <c r="P38" s="63" t="str">
        <f t="shared" si="3"/>
        <v>Ti-1.2.1.1</v>
      </c>
      <c r="S38" s="403"/>
      <c r="T38" s="403"/>
      <c r="W38" s="417"/>
      <c r="X38" s="417"/>
    </row>
    <row r="39" spans="1:24" s="63" customFormat="1" ht="12.75" outlineLevel="1">
      <c r="A39" s="230" t="str">
        <f t="shared" si="12"/>
        <v>Ti-1.2.1.2</v>
      </c>
      <c r="B39" s="62" t="str">
        <f>$B$16</f>
        <v>- Pour des opérations estimées entre 1 450 001 €HT et 2 000 000 €HT</v>
      </c>
      <c r="C39" s="94" t="s">
        <v>0</v>
      </c>
      <c r="D39" s="112"/>
      <c r="E39" s="275"/>
      <c r="F39" s="272"/>
      <c r="G39" s="273"/>
      <c r="H39" s="274">
        <f t="shared" si="13"/>
        <v>0</v>
      </c>
      <c r="I39" s="310"/>
      <c r="J39" s="310"/>
      <c r="K39" s="150" t="str">
        <f t="shared" si="10"/>
        <v>Ti-1</v>
      </c>
      <c r="L39" s="126">
        <f t="shared" si="10"/>
        <v>2</v>
      </c>
      <c r="M39" s="126">
        <f t="shared" si="10"/>
        <v>1</v>
      </c>
      <c r="N39" s="149">
        <f>N38+1</f>
        <v>2</v>
      </c>
      <c r="O39" s="65"/>
      <c r="P39" s="63" t="str">
        <f t="shared" si="3"/>
        <v>Ti-1.2.1.2</v>
      </c>
      <c r="S39" s="393"/>
      <c r="T39" s="393"/>
      <c r="W39" s="391"/>
      <c r="X39" s="391"/>
    </row>
    <row r="40" spans="1:24" s="63" customFormat="1" ht="12.75" outlineLevel="1">
      <c r="A40" s="230" t="str">
        <f t="shared" si="12"/>
        <v>Ti-1.2.1.3</v>
      </c>
      <c r="B40" s="62" t="str">
        <f>$B$17</f>
        <v>- Pour des opérations estimées entre 2 000 001 €HT et 2 500 000 €HT</v>
      </c>
      <c r="C40" s="94" t="s">
        <v>0</v>
      </c>
      <c r="D40" s="112"/>
      <c r="E40" s="275"/>
      <c r="F40" s="272"/>
      <c r="G40" s="273"/>
      <c r="H40" s="274">
        <f t="shared" si="13"/>
        <v>0</v>
      </c>
      <c r="I40" s="310"/>
      <c r="J40" s="310"/>
      <c r="K40" s="150" t="str">
        <f t="shared" si="10"/>
        <v>Ti-1</v>
      </c>
      <c r="L40" s="126">
        <f t="shared" si="10"/>
        <v>2</v>
      </c>
      <c r="M40" s="126">
        <f t="shared" si="10"/>
        <v>1</v>
      </c>
      <c r="N40" s="149">
        <f t="shared" ref="N40:N103" si="14">N39+1</f>
        <v>3</v>
      </c>
      <c r="O40" s="65"/>
      <c r="P40" s="63" t="str">
        <f t="shared" si="3"/>
        <v>Ti-1.2.1.3</v>
      </c>
      <c r="S40" s="393"/>
      <c r="T40" s="393"/>
      <c r="W40" s="391"/>
      <c r="X40" s="391"/>
    </row>
    <row r="41" spans="1:24" s="63" customFormat="1" ht="12.75" outlineLevel="1">
      <c r="A41" s="230" t="str">
        <f t="shared" si="12"/>
        <v>Ti-1.2.1.4</v>
      </c>
      <c r="B41" s="62" t="str">
        <f>$B$18</f>
        <v>- Pour des opérations estimées entre 2 500 001 €HT et 3 000 000 €HT ( rappel : non exclusif)</v>
      </c>
      <c r="C41" s="94" t="s">
        <v>0</v>
      </c>
      <c r="D41" s="112"/>
      <c r="E41" s="275"/>
      <c r="F41" s="272"/>
      <c r="G41" s="273"/>
      <c r="H41" s="274">
        <f t="shared" si="13"/>
        <v>0</v>
      </c>
      <c r="I41" s="310"/>
      <c r="J41" s="310"/>
      <c r="K41" s="150" t="str">
        <f t="shared" si="10"/>
        <v>Ti-1</v>
      </c>
      <c r="L41" s="126">
        <f t="shared" si="10"/>
        <v>2</v>
      </c>
      <c r="M41" s="126">
        <f t="shared" si="10"/>
        <v>1</v>
      </c>
      <c r="N41" s="149">
        <f t="shared" si="14"/>
        <v>4</v>
      </c>
      <c r="O41" s="65"/>
      <c r="P41" s="63" t="str">
        <f t="shared" si="3"/>
        <v>Ti-1.2.1.4</v>
      </c>
      <c r="S41" s="393"/>
      <c r="T41" s="393"/>
      <c r="W41" s="391"/>
      <c r="X41" s="391"/>
    </row>
    <row r="42" spans="1:24" s="63" customFormat="1" ht="12.75" outlineLevel="1">
      <c r="A42" s="230" t="str">
        <f t="shared" si="12"/>
        <v>Ti-1.2.1.5</v>
      </c>
      <c r="B42" s="62" t="str">
        <f>$B$19</f>
        <v>- Pour des opérations estimées entre 3 000 001 €HT et 3 500 000 €HT (rappel : non exclusif)</v>
      </c>
      <c r="C42" s="94" t="s">
        <v>0</v>
      </c>
      <c r="D42" s="112"/>
      <c r="E42" s="275"/>
      <c r="F42" s="272"/>
      <c r="G42" s="273"/>
      <c r="H42" s="274">
        <f t="shared" si="13"/>
        <v>0</v>
      </c>
      <c r="I42" s="310"/>
      <c r="J42" s="310"/>
      <c r="K42" s="150" t="str">
        <f t="shared" si="10"/>
        <v>Ti-1</v>
      </c>
      <c r="L42" s="126">
        <f t="shared" si="10"/>
        <v>2</v>
      </c>
      <c r="M42" s="126">
        <f t="shared" si="10"/>
        <v>1</v>
      </c>
      <c r="N42" s="149">
        <f t="shared" si="14"/>
        <v>5</v>
      </c>
      <c r="O42" s="65"/>
      <c r="P42" s="63" t="str">
        <f t="shared" si="3"/>
        <v>Ti-1.2.1.5</v>
      </c>
      <c r="S42" s="393"/>
      <c r="T42" s="393"/>
      <c r="W42" s="391"/>
      <c r="X42" s="391"/>
    </row>
    <row r="43" spans="1:24" s="165" customFormat="1" ht="12.75" outlineLevel="1">
      <c r="A43" s="161"/>
      <c r="B43" s="218"/>
      <c r="C43" s="163"/>
      <c r="D43" s="164"/>
      <c r="E43" s="270"/>
      <c r="F43" s="260"/>
      <c r="G43" s="261"/>
      <c r="H43" s="262">
        <f t="shared" si="13"/>
        <v>0</v>
      </c>
      <c r="I43" s="310"/>
      <c r="J43" s="310"/>
      <c r="K43" s="150" t="str">
        <f t="shared" si="10"/>
        <v>Ti-1</v>
      </c>
      <c r="L43" s="126">
        <f t="shared" si="10"/>
        <v>2</v>
      </c>
      <c r="M43" s="126">
        <f t="shared" si="10"/>
        <v>1</v>
      </c>
      <c r="N43" s="149"/>
      <c r="O43" s="65"/>
      <c r="P43" s="63"/>
      <c r="S43" s="393"/>
      <c r="T43" s="393"/>
      <c r="W43" s="393"/>
      <c r="X43" s="393"/>
    </row>
    <row r="44" spans="1:24" s="63" customFormat="1" ht="12.75">
      <c r="A44" s="215" t="str">
        <f t="shared" ref="A44:A49" si="15">P44</f>
        <v>Ti-1.2.2</v>
      </c>
      <c r="B44" s="229" t="s">
        <v>106</v>
      </c>
      <c r="C44" s="98"/>
      <c r="D44" s="114"/>
      <c r="E44" s="275"/>
      <c r="F44" s="260"/>
      <c r="G44" s="261"/>
      <c r="H44" s="262">
        <f t="shared" si="13"/>
        <v>0</v>
      </c>
      <c r="I44" s="310"/>
      <c r="J44" s="310"/>
      <c r="K44" s="150" t="str">
        <f t="shared" si="10"/>
        <v>Ti-1</v>
      </c>
      <c r="L44" s="126">
        <f t="shared" si="10"/>
        <v>2</v>
      </c>
      <c r="M44" s="126">
        <f>M43+1</f>
        <v>2</v>
      </c>
      <c r="N44" s="149"/>
      <c r="O44" s="65"/>
      <c r="P44" s="63" t="str">
        <f t="shared" si="3"/>
        <v>Ti-1.2.2</v>
      </c>
      <c r="S44" s="393"/>
      <c r="T44" s="393"/>
      <c r="W44" s="391"/>
      <c r="X44" s="391"/>
    </row>
    <row r="45" spans="1:24" s="65" customFormat="1" ht="12.75" outlineLevel="1">
      <c r="A45" s="230" t="str">
        <f t="shared" si="15"/>
        <v>Ti-1.2.2.1</v>
      </c>
      <c r="B45" s="62" t="str">
        <f>$B$15</f>
        <v>- Pour des opérations estimées entre 900 001 €HT et 1 450 000 €HT</v>
      </c>
      <c r="C45" s="94" t="s">
        <v>8</v>
      </c>
      <c r="D45" s="111"/>
      <c r="E45" s="275"/>
      <c r="F45" s="267"/>
      <c r="G45" s="268"/>
      <c r="H45" s="269">
        <f t="shared" si="13"/>
        <v>0</v>
      </c>
      <c r="I45" s="310"/>
      <c r="J45" s="310"/>
      <c r="K45" s="150" t="str">
        <f t="shared" si="10"/>
        <v>Ti-1</v>
      </c>
      <c r="L45" s="126">
        <f t="shared" si="10"/>
        <v>2</v>
      </c>
      <c r="M45" s="126">
        <f t="shared" si="10"/>
        <v>2</v>
      </c>
      <c r="N45" s="149">
        <f t="shared" si="14"/>
        <v>1</v>
      </c>
      <c r="P45" s="63" t="str">
        <f t="shared" si="3"/>
        <v>Ti-1.2.2.1</v>
      </c>
      <c r="S45" s="403"/>
      <c r="T45" s="403"/>
      <c r="W45" s="417"/>
      <c r="X45" s="417"/>
    </row>
    <row r="46" spans="1:24" s="63" customFormat="1" ht="12.75" outlineLevel="1">
      <c r="A46" s="230" t="str">
        <f t="shared" si="15"/>
        <v>Ti-1.2.2.2</v>
      </c>
      <c r="B46" s="62" t="str">
        <f>$B$16</f>
        <v>- Pour des opérations estimées entre 1 450 001 €HT et 2 000 000 €HT</v>
      </c>
      <c r="C46" s="94" t="s">
        <v>8</v>
      </c>
      <c r="D46" s="112"/>
      <c r="E46" s="275"/>
      <c r="F46" s="272"/>
      <c r="G46" s="273"/>
      <c r="H46" s="274">
        <f t="shared" si="13"/>
        <v>0</v>
      </c>
      <c r="I46" s="310"/>
      <c r="J46" s="310"/>
      <c r="K46" s="150" t="str">
        <f t="shared" si="10"/>
        <v>Ti-1</v>
      </c>
      <c r="L46" s="126">
        <f t="shared" si="10"/>
        <v>2</v>
      </c>
      <c r="M46" s="126">
        <f t="shared" si="10"/>
        <v>2</v>
      </c>
      <c r="N46" s="149">
        <f t="shared" si="14"/>
        <v>2</v>
      </c>
      <c r="O46" s="65"/>
      <c r="P46" s="63" t="str">
        <f t="shared" si="3"/>
        <v>Ti-1.2.2.2</v>
      </c>
      <c r="S46" s="393"/>
      <c r="T46" s="393"/>
      <c r="W46" s="391"/>
      <c r="X46" s="391"/>
    </row>
    <row r="47" spans="1:24" s="63" customFormat="1" ht="12.75" outlineLevel="1">
      <c r="A47" s="230" t="str">
        <f t="shared" si="15"/>
        <v>Ti-1.2.2.3</v>
      </c>
      <c r="B47" s="62" t="str">
        <f>$B$17</f>
        <v>- Pour des opérations estimées entre 2 000 001 €HT et 2 500 000 €HT</v>
      </c>
      <c r="C47" s="94" t="s">
        <v>8</v>
      </c>
      <c r="D47" s="112"/>
      <c r="E47" s="35"/>
      <c r="F47" s="272"/>
      <c r="G47" s="273"/>
      <c r="H47" s="274">
        <f t="shared" si="13"/>
        <v>0</v>
      </c>
      <c r="I47" s="310"/>
      <c r="J47" s="310"/>
      <c r="K47" s="150" t="str">
        <f t="shared" ref="K47:M62" si="16">K46</f>
        <v>Ti-1</v>
      </c>
      <c r="L47" s="126">
        <f t="shared" si="16"/>
        <v>2</v>
      </c>
      <c r="M47" s="126">
        <f t="shared" si="16"/>
        <v>2</v>
      </c>
      <c r="N47" s="149">
        <f t="shared" si="14"/>
        <v>3</v>
      </c>
      <c r="O47" s="65"/>
      <c r="P47" s="63" t="str">
        <f t="shared" si="3"/>
        <v>Ti-1.2.2.3</v>
      </c>
      <c r="S47" s="393"/>
      <c r="T47" s="393"/>
      <c r="W47" s="391"/>
      <c r="X47" s="391"/>
    </row>
    <row r="48" spans="1:24" s="63" customFormat="1" ht="12.75" outlineLevel="1">
      <c r="A48" s="230" t="str">
        <f t="shared" si="15"/>
        <v>Ti-1.2.2.4</v>
      </c>
      <c r="B48" s="62" t="str">
        <f>$B$18</f>
        <v>- Pour des opérations estimées entre 2 500 001 €HT et 3 000 000 €HT ( rappel : non exclusif)</v>
      </c>
      <c r="C48" s="94" t="s">
        <v>8</v>
      </c>
      <c r="D48" s="112"/>
      <c r="E48" s="34"/>
      <c r="F48" s="272"/>
      <c r="G48" s="273"/>
      <c r="H48" s="274">
        <f t="shared" si="13"/>
        <v>0</v>
      </c>
      <c r="I48" s="310"/>
      <c r="J48" s="310"/>
      <c r="K48" s="150" t="str">
        <f t="shared" si="16"/>
        <v>Ti-1</v>
      </c>
      <c r="L48" s="126">
        <f t="shared" si="16"/>
        <v>2</v>
      </c>
      <c r="M48" s="126">
        <f t="shared" si="16"/>
        <v>2</v>
      </c>
      <c r="N48" s="149">
        <f t="shared" si="14"/>
        <v>4</v>
      </c>
      <c r="O48" s="65"/>
      <c r="P48" s="63" t="str">
        <f t="shared" si="3"/>
        <v>Ti-1.2.2.4</v>
      </c>
      <c r="S48" s="393"/>
      <c r="T48" s="393"/>
      <c r="W48" s="391"/>
      <c r="X48" s="391"/>
    </row>
    <row r="49" spans="1:24" s="63" customFormat="1" ht="12.75" outlineLevel="1">
      <c r="A49" s="230" t="str">
        <f t="shared" si="15"/>
        <v>Ti-1.2.2.5</v>
      </c>
      <c r="B49" s="62" t="str">
        <f>$B$19</f>
        <v>- Pour des opérations estimées entre 3 000 001 €HT et 3 500 000 €HT (rappel : non exclusif)</v>
      </c>
      <c r="C49" s="94" t="s">
        <v>8</v>
      </c>
      <c r="D49" s="112"/>
      <c r="E49" s="34"/>
      <c r="F49" s="272"/>
      <c r="G49" s="273"/>
      <c r="H49" s="274">
        <f t="shared" si="13"/>
        <v>0</v>
      </c>
      <c r="I49" s="310"/>
      <c r="J49" s="310"/>
      <c r="K49" s="150" t="str">
        <f t="shared" si="16"/>
        <v>Ti-1</v>
      </c>
      <c r="L49" s="126">
        <f t="shared" si="16"/>
        <v>2</v>
      </c>
      <c r="M49" s="126">
        <f t="shared" si="16"/>
        <v>2</v>
      </c>
      <c r="N49" s="149">
        <f t="shared" si="14"/>
        <v>5</v>
      </c>
      <c r="O49" s="65"/>
      <c r="P49" s="63" t="str">
        <f t="shared" si="3"/>
        <v>Ti-1.2.2.5</v>
      </c>
      <c r="S49" s="393"/>
      <c r="T49" s="393"/>
      <c r="W49" s="391"/>
      <c r="X49" s="391"/>
    </row>
    <row r="50" spans="1:24" s="165" customFormat="1" ht="15.75" outlineLevel="1">
      <c r="A50" s="161"/>
      <c r="B50" s="218"/>
      <c r="C50" s="163"/>
      <c r="D50" s="164"/>
      <c r="E50" s="271"/>
      <c r="F50" s="260"/>
      <c r="G50" s="261"/>
      <c r="H50" s="262">
        <f t="shared" si="13"/>
        <v>0</v>
      </c>
      <c r="I50" s="310"/>
      <c r="J50" s="310"/>
      <c r="K50" s="150" t="str">
        <f t="shared" si="16"/>
        <v>Ti-1</v>
      </c>
      <c r="L50" s="126">
        <f t="shared" si="16"/>
        <v>2</v>
      </c>
      <c r="M50" s="126"/>
      <c r="N50" s="149"/>
      <c r="O50" s="65"/>
      <c r="P50" s="63"/>
      <c r="S50" s="393"/>
      <c r="T50" s="393"/>
      <c r="W50" s="393"/>
      <c r="X50" s="393"/>
    </row>
    <row r="51" spans="1:24" s="65" customFormat="1" ht="15.75">
      <c r="A51" s="142"/>
      <c r="B51" s="67"/>
      <c r="C51" s="98"/>
      <c r="D51" s="114"/>
      <c r="E51" s="271"/>
      <c r="F51" s="260"/>
      <c r="G51" s="261"/>
      <c r="H51" s="262">
        <f t="shared" si="13"/>
        <v>0</v>
      </c>
      <c r="I51" s="310"/>
      <c r="J51" s="310"/>
      <c r="K51" s="150" t="str">
        <f t="shared" si="16"/>
        <v>Ti-1</v>
      </c>
      <c r="L51" s="126">
        <f t="shared" si="16"/>
        <v>2</v>
      </c>
      <c r="M51" s="126"/>
      <c r="N51" s="149"/>
      <c r="P51" s="63"/>
      <c r="Q51" s="76"/>
      <c r="R51" s="202"/>
      <c r="S51" s="404"/>
      <c r="T51" s="404"/>
      <c r="U51" s="193"/>
      <c r="V51" s="193"/>
      <c r="W51" s="420"/>
      <c r="X51" s="391"/>
    </row>
    <row r="52" spans="1:24" s="61" customFormat="1" ht="15.75">
      <c r="A52" s="213" t="str">
        <f>P52</f>
        <v>Ti-1.3</v>
      </c>
      <c r="B52" s="83" t="s">
        <v>13</v>
      </c>
      <c r="C52" s="93"/>
      <c r="D52" s="110"/>
      <c r="E52" s="270"/>
      <c r="F52" s="260"/>
      <c r="G52" s="261"/>
      <c r="H52" s="262">
        <f>F52+G52</f>
        <v>0</v>
      </c>
      <c r="I52" s="311"/>
      <c r="J52" s="311"/>
      <c r="K52" s="150" t="str">
        <f t="shared" si="16"/>
        <v>Ti-1</v>
      </c>
      <c r="L52" s="126">
        <f>L51+1</f>
        <v>3</v>
      </c>
      <c r="M52" s="126"/>
      <c r="N52" s="149"/>
      <c r="O52" s="65"/>
      <c r="P52" s="63" t="str">
        <f t="shared" si="3"/>
        <v>Ti-1.3</v>
      </c>
      <c r="Q52" s="70"/>
      <c r="R52" s="204"/>
      <c r="S52" s="401"/>
      <c r="T52" s="401"/>
      <c r="U52" s="165"/>
      <c r="V52" s="165"/>
      <c r="W52" s="391"/>
      <c r="X52" s="414"/>
    </row>
    <row r="53" spans="1:24" s="63" customFormat="1" ht="28.5" customHeight="1">
      <c r="A53" s="215" t="str">
        <f t="shared" ref="A53:A65" si="17">P53</f>
        <v>Ti-1.3.1</v>
      </c>
      <c r="B53" s="327" t="s">
        <v>141</v>
      </c>
      <c r="C53" s="98"/>
      <c r="D53" s="490" t="s">
        <v>142</v>
      </c>
      <c r="E53" s="275"/>
      <c r="F53" s="260"/>
      <c r="G53" s="261"/>
      <c r="H53" s="262">
        <f t="shared" ref="H53:H54" si="18">F53+G53</f>
        <v>0</v>
      </c>
      <c r="I53" s="310"/>
      <c r="J53" s="310"/>
      <c r="K53" s="150" t="str">
        <f t="shared" si="16"/>
        <v>Ti-1</v>
      </c>
      <c r="L53" s="126">
        <f t="shared" si="16"/>
        <v>3</v>
      </c>
      <c r="M53" s="126">
        <v>1</v>
      </c>
      <c r="N53" s="149"/>
      <c r="O53" s="65"/>
      <c r="P53" s="63" t="str">
        <f t="shared" si="3"/>
        <v>Ti-1.3.1</v>
      </c>
      <c r="S53" s="393"/>
      <c r="T53" s="393"/>
      <c r="W53" s="391"/>
      <c r="X53" s="391"/>
    </row>
    <row r="54" spans="1:24" s="65" customFormat="1" ht="12.75" outlineLevel="1">
      <c r="A54" s="230" t="str">
        <f t="shared" si="17"/>
        <v>Ti-1.3.1.1</v>
      </c>
      <c r="B54" s="62" t="str">
        <f>$B$15</f>
        <v>- Pour des opérations estimées entre 900 001 €HT et 1 450 000 €HT</v>
      </c>
      <c r="C54" s="94" t="s">
        <v>0</v>
      </c>
      <c r="D54" s="111"/>
      <c r="E54" s="275"/>
      <c r="F54" s="267"/>
      <c r="G54" s="268"/>
      <c r="H54" s="269">
        <f t="shared" si="18"/>
        <v>0</v>
      </c>
      <c r="I54" s="310"/>
      <c r="J54" s="310"/>
      <c r="K54" s="150" t="str">
        <f t="shared" si="16"/>
        <v>Ti-1</v>
      </c>
      <c r="L54" s="126">
        <f t="shared" si="16"/>
        <v>3</v>
      </c>
      <c r="M54" s="126">
        <f t="shared" si="16"/>
        <v>1</v>
      </c>
      <c r="N54" s="149">
        <f t="shared" si="14"/>
        <v>1</v>
      </c>
      <c r="P54" s="63" t="str">
        <f t="shared" si="3"/>
        <v>Ti-1.3.1.1</v>
      </c>
      <c r="S54" s="403"/>
      <c r="T54" s="403"/>
      <c r="W54" s="417"/>
      <c r="X54" s="417"/>
    </row>
    <row r="55" spans="1:24" s="63" customFormat="1" outlineLevel="1">
      <c r="A55" s="230" t="str">
        <f t="shared" si="17"/>
        <v>Ti-1.3.1.2</v>
      </c>
      <c r="B55" s="62" t="str">
        <f>$B$16</f>
        <v>- Pour des opérations estimées entre 1 450 001 €HT et 2 000 000 €HT</v>
      </c>
      <c r="C55" s="94" t="s">
        <v>0</v>
      </c>
      <c r="D55" s="112"/>
      <c r="E55" s="276"/>
      <c r="F55" s="272"/>
      <c r="G55" s="273"/>
      <c r="H55" s="274">
        <f t="shared" si="13"/>
        <v>0</v>
      </c>
      <c r="I55" s="310"/>
      <c r="J55" s="310"/>
      <c r="K55" s="150" t="str">
        <f t="shared" si="16"/>
        <v>Ti-1</v>
      </c>
      <c r="L55" s="126">
        <f t="shared" si="16"/>
        <v>3</v>
      </c>
      <c r="M55" s="126">
        <f t="shared" si="16"/>
        <v>1</v>
      </c>
      <c r="N55" s="149">
        <f t="shared" si="14"/>
        <v>2</v>
      </c>
      <c r="O55" s="65"/>
      <c r="P55" s="63" t="str">
        <f t="shared" si="3"/>
        <v>Ti-1.3.1.2</v>
      </c>
      <c r="S55" s="393"/>
      <c r="T55" s="393"/>
      <c r="W55" s="391"/>
      <c r="X55" s="391"/>
    </row>
    <row r="56" spans="1:24" s="63" customFormat="1" outlineLevel="1">
      <c r="A56" s="230" t="str">
        <f t="shared" si="17"/>
        <v>Ti-1.3.1.3</v>
      </c>
      <c r="B56" s="62" t="str">
        <f>$B$17</f>
        <v>- Pour des opérations estimées entre 2 000 001 €HT et 2 500 000 €HT</v>
      </c>
      <c r="C56" s="94" t="s">
        <v>0</v>
      </c>
      <c r="D56" s="112"/>
      <c r="E56" s="276"/>
      <c r="F56" s="272"/>
      <c r="G56" s="273"/>
      <c r="H56" s="274">
        <f t="shared" si="13"/>
        <v>0</v>
      </c>
      <c r="I56" s="310"/>
      <c r="J56" s="310"/>
      <c r="K56" s="150" t="str">
        <f t="shared" si="16"/>
        <v>Ti-1</v>
      </c>
      <c r="L56" s="126">
        <f t="shared" si="16"/>
        <v>3</v>
      </c>
      <c r="M56" s="126">
        <f t="shared" si="16"/>
        <v>1</v>
      </c>
      <c r="N56" s="149">
        <f t="shared" si="14"/>
        <v>3</v>
      </c>
      <c r="O56" s="65"/>
      <c r="P56" s="63" t="str">
        <f t="shared" si="3"/>
        <v>Ti-1.3.1.3</v>
      </c>
      <c r="S56" s="393"/>
      <c r="T56" s="393"/>
      <c r="W56" s="391"/>
      <c r="X56" s="391"/>
    </row>
    <row r="57" spans="1:24" s="63" customFormat="1" outlineLevel="1">
      <c r="A57" s="230" t="str">
        <f t="shared" si="17"/>
        <v>Ti-1.3.1.4</v>
      </c>
      <c r="B57" s="62" t="str">
        <f>$B$18</f>
        <v>- Pour des opérations estimées entre 2 500 001 €HT et 3 000 000 €HT ( rappel : non exclusif)</v>
      </c>
      <c r="C57" s="94" t="s">
        <v>0</v>
      </c>
      <c r="D57" s="112"/>
      <c r="E57" s="276"/>
      <c r="F57" s="272"/>
      <c r="G57" s="273"/>
      <c r="H57" s="274">
        <f t="shared" si="13"/>
        <v>0</v>
      </c>
      <c r="I57" s="310"/>
      <c r="J57" s="310"/>
      <c r="K57" s="150" t="str">
        <f t="shared" si="16"/>
        <v>Ti-1</v>
      </c>
      <c r="L57" s="126">
        <f t="shared" si="16"/>
        <v>3</v>
      </c>
      <c r="M57" s="126">
        <f t="shared" si="16"/>
        <v>1</v>
      </c>
      <c r="N57" s="149">
        <f t="shared" si="14"/>
        <v>4</v>
      </c>
      <c r="O57" s="65"/>
      <c r="P57" s="63" t="str">
        <f t="shared" si="3"/>
        <v>Ti-1.3.1.4</v>
      </c>
      <c r="S57" s="393"/>
      <c r="T57" s="393"/>
      <c r="W57" s="391"/>
      <c r="X57" s="391"/>
    </row>
    <row r="58" spans="1:24" s="63" customFormat="1" outlineLevel="1">
      <c r="A58" s="230" t="str">
        <f t="shared" si="17"/>
        <v>Ti-1.3.1.5</v>
      </c>
      <c r="B58" s="62" t="str">
        <f>$B$19</f>
        <v>- Pour des opérations estimées entre 3 000 001 €HT et 3 500 000 €HT (rappel : non exclusif)</v>
      </c>
      <c r="C58" s="94" t="s">
        <v>0</v>
      </c>
      <c r="D58" s="112"/>
      <c r="E58" s="276"/>
      <c r="F58" s="272"/>
      <c r="G58" s="273"/>
      <c r="H58" s="274">
        <f t="shared" si="13"/>
        <v>0</v>
      </c>
      <c r="I58" s="310"/>
      <c r="J58" s="310"/>
      <c r="K58" s="150" t="str">
        <f t="shared" si="16"/>
        <v>Ti-1</v>
      </c>
      <c r="L58" s="126">
        <f t="shared" si="16"/>
        <v>3</v>
      </c>
      <c r="M58" s="126">
        <f t="shared" si="16"/>
        <v>1</v>
      </c>
      <c r="N58" s="149">
        <f t="shared" si="14"/>
        <v>5</v>
      </c>
      <c r="O58" s="65"/>
      <c r="P58" s="63" t="str">
        <f t="shared" si="3"/>
        <v>Ti-1.3.1.5</v>
      </c>
      <c r="S58" s="393"/>
      <c r="T58" s="393"/>
      <c r="W58" s="391"/>
      <c r="X58" s="391"/>
    </row>
    <row r="59" spans="1:24" s="165" customFormat="1" outlineLevel="1">
      <c r="A59" s="161"/>
      <c r="B59" s="218"/>
      <c r="C59" s="163"/>
      <c r="D59" s="164"/>
      <c r="E59" s="276"/>
      <c r="F59" s="260"/>
      <c r="G59" s="261"/>
      <c r="H59" s="262">
        <f t="shared" si="13"/>
        <v>0</v>
      </c>
      <c r="I59" s="310"/>
      <c r="J59" s="310"/>
      <c r="K59" s="150" t="str">
        <f t="shared" si="16"/>
        <v>Ti-1</v>
      </c>
      <c r="L59" s="126">
        <f t="shared" si="16"/>
        <v>3</v>
      </c>
      <c r="M59" s="126">
        <f t="shared" si="16"/>
        <v>1</v>
      </c>
      <c r="N59" s="149"/>
      <c r="O59" s="65"/>
      <c r="P59" s="63"/>
      <c r="S59" s="393"/>
      <c r="T59" s="393"/>
      <c r="W59" s="393"/>
      <c r="X59" s="393"/>
    </row>
    <row r="60" spans="1:24" s="63" customFormat="1" ht="15.75">
      <c r="A60" s="215" t="str">
        <f t="shared" si="17"/>
        <v>Ti-1.3.2</v>
      </c>
      <c r="B60" s="229" t="str">
        <f>B44</f>
        <v xml:space="preserve">- Examen des documents d'exécution et formulation des avis correspondants </v>
      </c>
      <c r="C60" s="98"/>
      <c r="D60" s="114"/>
      <c r="E60" s="271"/>
      <c r="F60" s="260"/>
      <c r="G60" s="261"/>
      <c r="H60" s="262">
        <f t="shared" si="13"/>
        <v>0</v>
      </c>
      <c r="I60" s="310"/>
      <c r="J60" s="310"/>
      <c r="K60" s="150" t="str">
        <f t="shared" si="16"/>
        <v>Ti-1</v>
      </c>
      <c r="L60" s="126">
        <f t="shared" si="16"/>
        <v>3</v>
      </c>
      <c r="M60" s="126">
        <f>M59+1</f>
        <v>2</v>
      </c>
      <c r="N60" s="149"/>
      <c r="O60" s="65"/>
      <c r="P60" s="63" t="str">
        <f t="shared" si="3"/>
        <v>Ti-1.3.2</v>
      </c>
      <c r="S60" s="393"/>
      <c r="T60" s="393"/>
      <c r="W60" s="391"/>
      <c r="X60" s="391"/>
    </row>
    <row r="61" spans="1:24" s="65" customFormat="1" ht="15.75" outlineLevel="1">
      <c r="A61" s="230" t="str">
        <f t="shared" si="17"/>
        <v>Ti-1.3.2.1</v>
      </c>
      <c r="B61" s="62" t="str">
        <f>$B$15</f>
        <v>- Pour des opérations estimées entre 900 001 €HT et 1 450 000 €HT</v>
      </c>
      <c r="C61" s="94" t="s">
        <v>8</v>
      </c>
      <c r="D61" s="111"/>
      <c r="E61" s="271"/>
      <c r="F61" s="267"/>
      <c r="G61" s="268"/>
      <c r="H61" s="269">
        <f t="shared" si="13"/>
        <v>0</v>
      </c>
      <c r="I61" s="310"/>
      <c r="J61" s="310"/>
      <c r="K61" s="150" t="str">
        <f t="shared" si="16"/>
        <v>Ti-1</v>
      </c>
      <c r="L61" s="126">
        <f t="shared" si="16"/>
        <v>3</v>
      </c>
      <c r="M61" s="126">
        <f t="shared" si="16"/>
        <v>2</v>
      </c>
      <c r="N61" s="149">
        <f t="shared" si="14"/>
        <v>1</v>
      </c>
      <c r="P61" s="63" t="str">
        <f t="shared" si="3"/>
        <v>Ti-1.3.2.1</v>
      </c>
      <c r="S61" s="403"/>
      <c r="T61" s="403"/>
      <c r="W61" s="417"/>
      <c r="X61" s="417"/>
    </row>
    <row r="62" spans="1:24" s="63" customFormat="1" ht="15.75" outlineLevel="1">
      <c r="A62" s="230" t="str">
        <f t="shared" si="17"/>
        <v>Ti-1.3.2.2</v>
      </c>
      <c r="B62" s="62" t="str">
        <f>$B$16</f>
        <v>- Pour des opérations estimées entre 1 450 001 €HT et 2 000 000 €HT</v>
      </c>
      <c r="C62" s="94" t="s">
        <v>8</v>
      </c>
      <c r="D62" s="112"/>
      <c r="E62" s="271"/>
      <c r="F62" s="272"/>
      <c r="G62" s="273"/>
      <c r="H62" s="274">
        <f t="shared" si="13"/>
        <v>0</v>
      </c>
      <c r="I62" s="310"/>
      <c r="J62" s="310"/>
      <c r="K62" s="150" t="str">
        <f t="shared" si="16"/>
        <v>Ti-1</v>
      </c>
      <c r="L62" s="126">
        <f t="shared" si="16"/>
        <v>3</v>
      </c>
      <c r="M62" s="126">
        <f t="shared" si="16"/>
        <v>2</v>
      </c>
      <c r="N62" s="149">
        <f t="shared" si="14"/>
        <v>2</v>
      </c>
      <c r="O62" s="65"/>
      <c r="P62" s="63" t="str">
        <f t="shared" si="3"/>
        <v>Ti-1.3.2.2</v>
      </c>
      <c r="S62" s="393"/>
      <c r="T62" s="393"/>
      <c r="W62" s="391"/>
      <c r="X62" s="391"/>
    </row>
    <row r="63" spans="1:24" s="63" customFormat="1" ht="15.75" outlineLevel="1">
      <c r="A63" s="230" t="str">
        <f t="shared" si="17"/>
        <v>Ti-1.3.2.3</v>
      </c>
      <c r="B63" s="62" t="str">
        <f>$B$17</f>
        <v>- Pour des opérations estimées entre 2 000 001 €HT et 2 500 000 €HT</v>
      </c>
      <c r="C63" s="94" t="s">
        <v>8</v>
      </c>
      <c r="D63" s="112"/>
      <c r="E63" s="271"/>
      <c r="F63" s="272"/>
      <c r="G63" s="273"/>
      <c r="H63" s="274">
        <f t="shared" si="13"/>
        <v>0</v>
      </c>
      <c r="I63" s="310"/>
      <c r="J63" s="310"/>
      <c r="K63" s="150" t="str">
        <f t="shared" ref="K63:M78" si="19">K62</f>
        <v>Ti-1</v>
      </c>
      <c r="L63" s="126">
        <f t="shared" si="19"/>
        <v>3</v>
      </c>
      <c r="M63" s="126">
        <f t="shared" si="19"/>
        <v>2</v>
      </c>
      <c r="N63" s="149">
        <f t="shared" si="14"/>
        <v>3</v>
      </c>
      <c r="O63" s="65"/>
      <c r="P63" s="63" t="str">
        <f t="shared" si="3"/>
        <v>Ti-1.3.2.3</v>
      </c>
      <c r="S63" s="393"/>
      <c r="T63" s="393"/>
      <c r="W63" s="391"/>
      <c r="X63" s="391"/>
    </row>
    <row r="64" spans="1:24" s="63" customFormat="1" ht="15.75" outlineLevel="1">
      <c r="A64" s="230" t="str">
        <f t="shared" si="17"/>
        <v>Ti-1.3.2.4</v>
      </c>
      <c r="B64" s="62" t="str">
        <f>$B$18</f>
        <v>- Pour des opérations estimées entre 2 500 001 €HT et 3 000 000 €HT ( rappel : non exclusif)</v>
      </c>
      <c r="C64" s="94" t="s">
        <v>8</v>
      </c>
      <c r="D64" s="112"/>
      <c r="E64" s="271"/>
      <c r="F64" s="272"/>
      <c r="G64" s="273"/>
      <c r="H64" s="274">
        <f t="shared" si="13"/>
        <v>0</v>
      </c>
      <c r="I64" s="310"/>
      <c r="J64" s="310"/>
      <c r="K64" s="150" t="str">
        <f t="shared" si="19"/>
        <v>Ti-1</v>
      </c>
      <c r="L64" s="126">
        <f t="shared" si="19"/>
        <v>3</v>
      </c>
      <c r="M64" s="126">
        <f t="shared" si="19"/>
        <v>2</v>
      </c>
      <c r="N64" s="149">
        <f t="shared" si="14"/>
        <v>4</v>
      </c>
      <c r="O64" s="65"/>
      <c r="P64" s="63" t="str">
        <f t="shared" si="3"/>
        <v>Ti-1.3.2.4</v>
      </c>
      <c r="S64" s="393"/>
      <c r="T64" s="393"/>
      <c r="W64" s="391"/>
      <c r="X64" s="391"/>
    </row>
    <row r="65" spans="1:24" s="63" customFormat="1" ht="15.75" outlineLevel="1">
      <c r="A65" s="230" t="str">
        <f t="shared" si="17"/>
        <v>Ti-1.3.2.5</v>
      </c>
      <c r="B65" s="62" t="str">
        <f>$B$19</f>
        <v>- Pour des opérations estimées entre 3 000 001 €HT et 3 500 000 €HT (rappel : non exclusif)</v>
      </c>
      <c r="C65" s="94" t="s">
        <v>8</v>
      </c>
      <c r="D65" s="112"/>
      <c r="E65" s="271"/>
      <c r="F65" s="272"/>
      <c r="G65" s="273"/>
      <c r="H65" s="274">
        <f t="shared" si="13"/>
        <v>0</v>
      </c>
      <c r="I65" s="310"/>
      <c r="J65" s="310"/>
      <c r="K65" s="150" t="str">
        <f t="shared" si="19"/>
        <v>Ti-1</v>
      </c>
      <c r="L65" s="126">
        <f t="shared" si="19"/>
        <v>3</v>
      </c>
      <c r="M65" s="126">
        <f t="shared" si="19"/>
        <v>2</v>
      </c>
      <c r="N65" s="149">
        <f t="shared" si="14"/>
        <v>5</v>
      </c>
      <c r="O65" s="65"/>
      <c r="P65" s="63" t="str">
        <f t="shared" si="3"/>
        <v>Ti-1.3.2.5</v>
      </c>
      <c r="S65" s="393"/>
      <c r="T65" s="393"/>
      <c r="W65" s="391"/>
      <c r="X65" s="391"/>
    </row>
    <row r="66" spans="1:24" s="63" customFormat="1" ht="15.75" outlineLevel="1">
      <c r="A66" s="230"/>
      <c r="B66" s="160"/>
      <c r="C66" s="98"/>
      <c r="D66" s="114"/>
      <c r="E66" s="271"/>
      <c r="F66" s="339"/>
      <c r="G66" s="340"/>
      <c r="H66" s="341"/>
      <c r="I66" s="310"/>
      <c r="J66" s="310"/>
      <c r="K66" s="150" t="str">
        <f t="shared" si="19"/>
        <v>Ti-1</v>
      </c>
      <c r="L66" s="126">
        <f t="shared" si="19"/>
        <v>3</v>
      </c>
      <c r="M66" s="126"/>
      <c r="N66" s="149"/>
      <c r="O66" s="65"/>
      <c r="S66" s="393"/>
      <c r="T66" s="393"/>
      <c r="W66" s="391"/>
      <c r="X66" s="391"/>
    </row>
    <row r="67" spans="1:24" s="63" customFormat="1" ht="15.75">
      <c r="A67" s="230"/>
      <c r="B67" s="160"/>
      <c r="C67" s="98"/>
      <c r="D67" s="114"/>
      <c r="E67" s="271"/>
      <c r="F67" s="339"/>
      <c r="G67" s="340"/>
      <c r="H67" s="341"/>
      <c r="I67" s="310"/>
      <c r="J67" s="310"/>
      <c r="K67" s="150" t="str">
        <f t="shared" si="19"/>
        <v>Ti-1</v>
      </c>
      <c r="L67" s="126">
        <f t="shared" si="19"/>
        <v>3</v>
      </c>
      <c r="M67" s="126"/>
      <c r="N67" s="149"/>
      <c r="O67" s="65"/>
      <c r="S67" s="393"/>
      <c r="T67" s="393"/>
      <c r="W67" s="391"/>
      <c r="X67" s="391"/>
    </row>
    <row r="68" spans="1:24" s="61" customFormat="1" ht="15.75">
      <c r="A68" s="213" t="str">
        <f>P68</f>
        <v>Ti-1.4</v>
      </c>
      <c r="B68" s="83" t="s">
        <v>14</v>
      </c>
      <c r="C68" s="93"/>
      <c r="D68" s="110"/>
      <c r="E68" s="276"/>
      <c r="F68" s="260"/>
      <c r="G68" s="261"/>
      <c r="H68" s="262">
        <f t="shared" si="13"/>
        <v>0</v>
      </c>
      <c r="I68" s="310"/>
      <c r="J68" s="310"/>
      <c r="K68" s="150" t="str">
        <f t="shared" si="19"/>
        <v>Ti-1</v>
      </c>
      <c r="L68" s="126">
        <f>L67+1</f>
        <v>4</v>
      </c>
      <c r="M68" s="126"/>
      <c r="N68" s="149"/>
      <c r="O68" s="65"/>
      <c r="P68" s="63" t="str">
        <f t="shared" si="3"/>
        <v>Ti-1.4</v>
      </c>
      <c r="Q68" s="70"/>
      <c r="R68" s="204"/>
      <c r="S68" s="393"/>
      <c r="T68" s="401"/>
      <c r="U68" s="165"/>
      <c r="V68" s="165"/>
      <c r="W68" s="391"/>
      <c r="X68" s="414"/>
    </row>
    <row r="69" spans="1:24" s="63" customFormat="1" ht="15.75">
      <c r="A69" s="215" t="str">
        <f t="shared" ref="A69:A81" si="20">P69</f>
        <v>Ti-1.4.1</v>
      </c>
      <c r="B69" s="229" t="s">
        <v>110</v>
      </c>
      <c r="C69" s="98"/>
      <c r="D69" s="114"/>
      <c r="E69" s="271"/>
      <c r="F69" s="260"/>
      <c r="G69" s="261"/>
      <c r="H69" s="262">
        <f t="shared" si="13"/>
        <v>0</v>
      </c>
      <c r="I69" s="310"/>
      <c r="J69" s="310"/>
      <c r="K69" s="150" t="str">
        <f t="shared" si="19"/>
        <v>Ti-1</v>
      </c>
      <c r="L69" s="126">
        <f t="shared" si="19"/>
        <v>4</v>
      </c>
      <c r="M69" s="126">
        <v>1</v>
      </c>
      <c r="N69" s="149"/>
      <c r="O69" s="65"/>
      <c r="P69" s="63" t="str">
        <f t="shared" si="3"/>
        <v>Ti-1.4.1</v>
      </c>
      <c r="S69" s="393"/>
      <c r="T69" s="393"/>
      <c r="W69" s="391"/>
      <c r="X69" s="391"/>
    </row>
    <row r="70" spans="1:24" s="65" customFormat="1" ht="15.75" outlineLevel="1">
      <c r="A70" s="230" t="str">
        <f t="shared" si="20"/>
        <v>Ti-1.4.1.1</v>
      </c>
      <c r="B70" s="62" t="str">
        <f>$B$15</f>
        <v>- Pour des opérations estimées entre 900 001 €HT et 1 450 000 €HT</v>
      </c>
      <c r="C70" s="94" t="s">
        <v>8</v>
      </c>
      <c r="D70" s="111"/>
      <c r="E70" s="271"/>
      <c r="F70" s="267"/>
      <c r="G70" s="268"/>
      <c r="H70" s="269">
        <f t="shared" si="13"/>
        <v>0</v>
      </c>
      <c r="I70" s="310"/>
      <c r="J70" s="310"/>
      <c r="K70" s="150" t="str">
        <f t="shared" si="19"/>
        <v>Ti-1</v>
      </c>
      <c r="L70" s="126">
        <f t="shared" si="19"/>
        <v>4</v>
      </c>
      <c r="M70" s="126">
        <f t="shared" si="19"/>
        <v>1</v>
      </c>
      <c r="N70" s="149">
        <f t="shared" si="14"/>
        <v>1</v>
      </c>
      <c r="P70" s="63" t="str">
        <f t="shared" si="3"/>
        <v>Ti-1.4.1.1</v>
      </c>
      <c r="S70" s="404"/>
      <c r="T70" s="403"/>
      <c r="W70" s="417"/>
      <c r="X70" s="417"/>
    </row>
    <row r="71" spans="1:24" s="63" customFormat="1" ht="15.75" outlineLevel="1">
      <c r="A71" s="230" t="str">
        <f t="shared" si="20"/>
        <v>Ti-1.4.1.2</v>
      </c>
      <c r="B71" s="62" t="str">
        <f>$B$16</f>
        <v>- Pour des opérations estimées entre 1 450 001 €HT et 2 000 000 €HT</v>
      </c>
      <c r="C71" s="94" t="s">
        <v>8</v>
      </c>
      <c r="D71" s="112"/>
      <c r="E71" s="271"/>
      <c r="F71" s="272"/>
      <c r="G71" s="273"/>
      <c r="H71" s="274">
        <f t="shared" si="13"/>
        <v>0</v>
      </c>
      <c r="I71" s="310"/>
      <c r="J71" s="310"/>
      <c r="K71" s="150" t="str">
        <f t="shared" si="19"/>
        <v>Ti-1</v>
      </c>
      <c r="L71" s="126">
        <f t="shared" si="19"/>
        <v>4</v>
      </c>
      <c r="M71" s="126">
        <f t="shared" si="19"/>
        <v>1</v>
      </c>
      <c r="N71" s="149">
        <f t="shared" si="14"/>
        <v>2</v>
      </c>
      <c r="O71" s="65"/>
      <c r="P71" s="63" t="str">
        <f t="shared" si="3"/>
        <v>Ti-1.4.1.2</v>
      </c>
      <c r="S71" s="393"/>
      <c r="T71" s="393"/>
      <c r="W71" s="391"/>
      <c r="X71" s="391"/>
    </row>
    <row r="72" spans="1:24" s="63" customFormat="1" ht="15.75" outlineLevel="1">
      <c r="A72" s="230" t="str">
        <f t="shared" si="20"/>
        <v>Ti-1.4.1.3</v>
      </c>
      <c r="B72" s="62" t="str">
        <f>$B$17</f>
        <v>- Pour des opérations estimées entre 2 000 001 €HT et 2 500 000 €HT</v>
      </c>
      <c r="C72" s="94" t="s">
        <v>8</v>
      </c>
      <c r="D72" s="112"/>
      <c r="E72" s="271"/>
      <c r="F72" s="272"/>
      <c r="G72" s="273"/>
      <c r="H72" s="274">
        <f t="shared" si="13"/>
        <v>0</v>
      </c>
      <c r="I72" s="310"/>
      <c r="J72" s="310"/>
      <c r="K72" s="150" t="str">
        <f t="shared" si="19"/>
        <v>Ti-1</v>
      </c>
      <c r="L72" s="126">
        <f t="shared" si="19"/>
        <v>4</v>
      </c>
      <c r="M72" s="126">
        <f t="shared" si="19"/>
        <v>1</v>
      </c>
      <c r="N72" s="149">
        <f t="shared" si="14"/>
        <v>3</v>
      </c>
      <c r="O72" s="65"/>
      <c r="P72" s="63" t="str">
        <f t="shared" si="3"/>
        <v>Ti-1.4.1.3</v>
      </c>
      <c r="S72" s="393"/>
      <c r="T72" s="393"/>
      <c r="W72" s="391"/>
      <c r="X72" s="391"/>
    </row>
    <row r="73" spans="1:24" s="63" customFormat="1" ht="15.75" outlineLevel="1">
      <c r="A73" s="230" t="str">
        <f t="shared" si="20"/>
        <v>Ti-1.4.1.4</v>
      </c>
      <c r="B73" s="62" t="str">
        <f>$B$18</f>
        <v>- Pour des opérations estimées entre 2 500 001 €HT et 3 000 000 €HT ( rappel : non exclusif)</v>
      </c>
      <c r="C73" s="94" t="s">
        <v>8</v>
      </c>
      <c r="D73" s="112"/>
      <c r="E73" s="271"/>
      <c r="F73" s="272"/>
      <c r="G73" s="273"/>
      <c r="H73" s="274">
        <f t="shared" si="13"/>
        <v>0</v>
      </c>
      <c r="I73" s="310"/>
      <c r="J73" s="310"/>
      <c r="K73" s="150" t="str">
        <f t="shared" si="19"/>
        <v>Ti-1</v>
      </c>
      <c r="L73" s="126">
        <f t="shared" si="19"/>
        <v>4</v>
      </c>
      <c r="M73" s="126">
        <f t="shared" si="19"/>
        <v>1</v>
      </c>
      <c r="N73" s="149">
        <f t="shared" si="14"/>
        <v>4</v>
      </c>
      <c r="O73" s="65"/>
      <c r="P73" s="63" t="str">
        <f t="shared" si="3"/>
        <v>Ti-1.4.1.4</v>
      </c>
      <c r="S73" s="393"/>
      <c r="T73" s="393"/>
      <c r="W73" s="391"/>
      <c r="X73" s="391"/>
    </row>
    <row r="74" spans="1:24" s="63" customFormat="1" outlineLevel="1">
      <c r="A74" s="230" t="str">
        <f t="shared" si="20"/>
        <v>Ti-1.4.1.5</v>
      </c>
      <c r="B74" s="62" t="str">
        <f>$B$19</f>
        <v>- Pour des opérations estimées entre 3 000 001 €HT et 3 500 000 €HT (rappel : non exclusif)</v>
      </c>
      <c r="C74" s="94" t="s">
        <v>8</v>
      </c>
      <c r="D74" s="112"/>
      <c r="E74" s="276"/>
      <c r="F74" s="272"/>
      <c r="G74" s="273"/>
      <c r="H74" s="274">
        <f t="shared" si="13"/>
        <v>0</v>
      </c>
      <c r="I74" s="310"/>
      <c r="J74" s="310"/>
      <c r="K74" s="150" t="str">
        <f t="shared" si="19"/>
        <v>Ti-1</v>
      </c>
      <c r="L74" s="126">
        <f t="shared" si="19"/>
        <v>4</v>
      </c>
      <c r="M74" s="126">
        <f t="shared" si="19"/>
        <v>1</v>
      </c>
      <c r="N74" s="149">
        <f t="shared" si="14"/>
        <v>5</v>
      </c>
      <c r="O74" s="65"/>
      <c r="P74" s="63" t="str">
        <f t="shared" si="3"/>
        <v>Ti-1.4.1.5</v>
      </c>
      <c r="S74" s="393"/>
      <c r="T74" s="393"/>
      <c r="W74" s="391"/>
      <c r="X74" s="391"/>
    </row>
    <row r="75" spans="1:24" s="63" customFormat="1" outlineLevel="1">
      <c r="A75" s="215"/>
      <c r="B75" s="229"/>
      <c r="C75" s="98"/>
      <c r="D75" s="114"/>
      <c r="E75" s="276"/>
      <c r="F75" s="260"/>
      <c r="G75" s="261"/>
      <c r="H75" s="262">
        <f t="shared" si="13"/>
        <v>0</v>
      </c>
      <c r="I75" s="310"/>
      <c r="J75" s="310"/>
      <c r="K75" s="150" t="str">
        <f t="shared" si="19"/>
        <v>Ti-1</v>
      </c>
      <c r="L75" s="126">
        <f t="shared" si="19"/>
        <v>4</v>
      </c>
      <c r="M75" s="126">
        <f t="shared" si="19"/>
        <v>1</v>
      </c>
      <c r="N75" s="149"/>
      <c r="O75" s="65"/>
      <c r="S75" s="393"/>
      <c r="T75" s="393"/>
      <c r="W75" s="391"/>
      <c r="X75" s="391"/>
    </row>
    <row r="76" spans="1:24" s="63" customFormat="1" ht="15.75">
      <c r="A76" s="215" t="str">
        <f t="shared" si="20"/>
        <v>Ti-1.4.2</v>
      </c>
      <c r="B76" s="229" t="s">
        <v>108</v>
      </c>
      <c r="C76" s="98"/>
      <c r="D76" s="114"/>
      <c r="E76" s="271"/>
      <c r="F76" s="260"/>
      <c r="G76" s="261"/>
      <c r="H76" s="262">
        <f t="shared" si="13"/>
        <v>0</v>
      </c>
      <c r="I76" s="310"/>
      <c r="J76" s="310"/>
      <c r="K76" s="150" t="str">
        <f t="shared" si="19"/>
        <v>Ti-1</v>
      </c>
      <c r="L76" s="126">
        <f t="shared" si="19"/>
        <v>4</v>
      </c>
      <c r="M76" s="126">
        <f>M75+1</f>
        <v>2</v>
      </c>
      <c r="N76" s="149"/>
      <c r="O76" s="65"/>
      <c r="P76" s="63" t="str">
        <f t="shared" si="3"/>
        <v>Ti-1.4.2</v>
      </c>
      <c r="S76" s="393"/>
      <c r="T76" s="393"/>
      <c r="W76" s="391"/>
      <c r="X76" s="391"/>
    </row>
    <row r="77" spans="1:24" s="65" customFormat="1" ht="15.75" outlineLevel="1">
      <c r="A77" s="230" t="str">
        <f t="shared" si="20"/>
        <v>Ti-1.4.2.1</v>
      </c>
      <c r="B77" s="62" t="str">
        <f>$B$15</f>
        <v>- Pour des opérations estimées entre 900 001 €HT et 1 450 000 €HT</v>
      </c>
      <c r="C77" s="94" t="s">
        <v>8</v>
      </c>
      <c r="D77" s="111"/>
      <c r="E77" s="271"/>
      <c r="F77" s="267"/>
      <c r="G77" s="268"/>
      <c r="H77" s="269">
        <f t="shared" si="13"/>
        <v>0</v>
      </c>
      <c r="I77" s="310"/>
      <c r="J77" s="310"/>
      <c r="K77" s="150" t="str">
        <f t="shared" si="19"/>
        <v>Ti-1</v>
      </c>
      <c r="L77" s="126">
        <f t="shared" si="19"/>
        <v>4</v>
      </c>
      <c r="M77" s="126">
        <f t="shared" si="19"/>
        <v>2</v>
      </c>
      <c r="N77" s="149">
        <f t="shared" si="14"/>
        <v>1</v>
      </c>
      <c r="P77" s="63" t="str">
        <f t="shared" si="3"/>
        <v>Ti-1.4.2.1</v>
      </c>
      <c r="S77" s="403"/>
      <c r="T77" s="403"/>
      <c r="W77" s="417"/>
      <c r="X77" s="417"/>
    </row>
    <row r="78" spans="1:24" s="63" customFormat="1" ht="15.75" outlineLevel="1">
      <c r="A78" s="230" t="str">
        <f t="shared" si="20"/>
        <v>Ti-1.4.2.2</v>
      </c>
      <c r="B78" s="62" t="str">
        <f>$B$16</f>
        <v>- Pour des opérations estimées entre 1 450 001 €HT et 2 000 000 €HT</v>
      </c>
      <c r="C78" s="94" t="s">
        <v>8</v>
      </c>
      <c r="D78" s="112"/>
      <c r="E78" s="271"/>
      <c r="F78" s="272"/>
      <c r="G78" s="273"/>
      <c r="H78" s="274">
        <f t="shared" si="13"/>
        <v>0</v>
      </c>
      <c r="I78" s="310"/>
      <c r="J78" s="310"/>
      <c r="K78" s="150" t="str">
        <f t="shared" si="19"/>
        <v>Ti-1</v>
      </c>
      <c r="L78" s="126">
        <f t="shared" si="19"/>
        <v>4</v>
      </c>
      <c r="M78" s="126">
        <f t="shared" si="19"/>
        <v>2</v>
      </c>
      <c r="N78" s="149">
        <f t="shared" si="14"/>
        <v>2</v>
      </c>
      <c r="O78" s="65"/>
      <c r="P78" s="63" t="str">
        <f t="shared" si="3"/>
        <v>Ti-1.4.2.2</v>
      </c>
      <c r="S78" s="393"/>
      <c r="T78" s="393"/>
      <c r="W78" s="391"/>
      <c r="X78" s="391"/>
    </row>
    <row r="79" spans="1:24" s="63" customFormat="1" ht="15.75" outlineLevel="1">
      <c r="A79" s="230" t="str">
        <f t="shared" si="20"/>
        <v>Ti-1.4.2.3</v>
      </c>
      <c r="B79" s="62" t="str">
        <f>$B$17</f>
        <v>- Pour des opérations estimées entre 2 000 001 €HT et 2 500 000 €HT</v>
      </c>
      <c r="C79" s="94" t="s">
        <v>8</v>
      </c>
      <c r="D79" s="112"/>
      <c r="E79" s="271"/>
      <c r="F79" s="272"/>
      <c r="G79" s="273"/>
      <c r="H79" s="274">
        <f t="shared" si="13"/>
        <v>0</v>
      </c>
      <c r="I79" s="310"/>
      <c r="J79" s="310"/>
      <c r="K79" s="150" t="str">
        <f t="shared" ref="K79:M91" si="21">K78</f>
        <v>Ti-1</v>
      </c>
      <c r="L79" s="126">
        <f t="shared" si="21"/>
        <v>4</v>
      </c>
      <c r="M79" s="126">
        <f t="shared" si="21"/>
        <v>2</v>
      </c>
      <c r="N79" s="149">
        <f t="shared" si="14"/>
        <v>3</v>
      </c>
      <c r="O79" s="65"/>
      <c r="P79" s="63" t="str">
        <f t="shared" ref="P79:P81" si="22">IF(N79&lt;&gt;0,K79&amp;"."&amp;L79&amp;"."&amp;M79&amp;"."&amp;N79,IF(M79&lt;&gt;0,K79&amp;"."&amp;L79&amp;"."&amp;M79,IF(L79&lt;&gt;0,K79&amp;"."&amp;L79,IF(K79&lt;&gt;0,K79,""))))</f>
        <v>Ti-1.4.2.3</v>
      </c>
      <c r="S79" s="393"/>
      <c r="T79" s="393"/>
      <c r="W79" s="391"/>
      <c r="X79" s="391"/>
    </row>
    <row r="80" spans="1:24" s="63" customFormat="1" ht="15.75" outlineLevel="1">
      <c r="A80" s="230" t="str">
        <f t="shared" si="20"/>
        <v>Ti-1.4.2.4</v>
      </c>
      <c r="B80" s="62" t="str">
        <f>$B$18</f>
        <v>- Pour des opérations estimées entre 2 500 001 €HT et 3 000 000 €HT ( rappel : non exclusif)</v>
      </c>
      <c r="C80" s="94" t="s">
        <v>8</v>
      </c>
      <c r="D80" s="112"/>
      <c r="E80" s="271"/>
      <c r="F80" s="272"/>
      <c r="G80" s="273"/>
      <c r="H80" s="274">
        <f t="shared" si="13"/>
        <v>0</v>
      </c>
      <c r="I80" s="310"/>
      <c r="J80" s="310"/>
      <c r="K80" s="150" t="str">
        <f t="shared" si="21"/>
        <v>Ti-1</v>
      </c>
      <c r="L80" s="126">
        <f t="shared" si="21"/>
        <v>4</v>
      </c>
      <c r="M80" s="126">
        <f t="shared" si="21"/>
        <v>2</v>
      </c>
      <c r="N80" s="149">
        <f t="shared" si="14"/>
        <v>4</v>
      </c>
      <c r="O80" s="65"/>
      <c r="P80" s="63" t="str">
        <f t="shared" si="22"/>
        <v>Ti-1.4.2.4</v>
      </c>
      <c r="S80" s="393"/>
      <c r="T80" s="393"/>
      <c r="W80" s="391"/>
      <c r="X80" s="391"/>
    </row>
    <row r="81" spans="1:24" s="63" customFormat="1" outlineLevel="1">
      <c r="A81" s="230" t="str">
        <f t="shared" si="20"/>
        <v>Ti-1.4.2.5</v>
      </c>
      <c r="B81" s="62" t="str">
        <f>$B$19</f>
        <v>- Pour des opérations estimées entre 3 000 001 €HT et 3 500 000 €HT (rappel : non exclusif)</v>
      </c>
      <c r="C81" s="94" t="s">
        <v>8</v>
      </c>
      <c r="D81" s="112"/>
      <c r="E81" s="276"/>
      <c r="F81" s="272"/>
      <c r="G81" s="273"/>
      <c r="H81" s="274">
        <f t="shared" si="13"/>
        <v>0</v>
      </c>
      <c r="I81" s="310"/>
      <c r="J81" s="310"/>
      <c r="K81" s="150" t="str">
        <f t="shared" si="21"/>
        <v>Ti-1</v>
      </c>
      <c r="L81" s="126">
        <f t="shared" si="21"/>
        <v>4</v>
      </c>
      <c r="M81" s="126">
        <f t="shared" si="21"/>
        <v>2</v>
      </c>
      <c r="N81" s="149">
        <f t="shared" si="14"/>
        <v>5</v>
      </c>
      <c r="O81" s="65"/>
      <c r="P81" s="63" t="str">
        <f t="shared" si="22"/>
        <v>Ti-1.4.2.5</v>
      </c>
      <c r="S81" s="393"/>
      <c r="T81" s="393"/>
      <c r="W81" s="391"/>
      <c r="X81" s="391"/>
    </row>
    <row r="82" spans="1:24" s="165" customFormat="1" ht="11.25" outlineLevel="1">
      <c r="A82" s="330"/>
      <c r="B82" s="331"/>
      <c r="C82" s="163"/>
      <c r="D82" s="164"/>
      <c r="E82" s="332"/>
      <c r="F82" s="260"/>
      <c r="G82" s="261"/>
      <c r="H82" s="314">
        <f t="shared" si="13"/>
        <v>0</v>
      </c>
      <c r="I82" s="310"/>
      <c r="J82" s="310"/>
      <c r="K82" s="150" t="str">
        <f>K81</f>
        <v>Ti-1</v>
      </c>
      <c r="L82" s="126"/>
      <c r="M82" s="126"/>
      <c r="N82" s="149"/>
      <c r="O82" s="76"/>
      <c r="S82" s="393"/>
      <c r="T82" s="393"/>
      <c r="W82" s="393"/>
      <c r="X82" s="393"/>
    </row>
    <row r="83" spans="1:24" s="76" customFormat="1" ht="12" thickBot="1">
      <c r="A83" s="347"/>
      <c r="B83" s="75"/>
      <c r="C83" s="236"/>
      <c r="D83" s="237"/>
      <c r="E83" s="332"/>
      <c r="F83" s="264"/>
      <c r="G83" s="265"/>
      <c r="H83" s="345">
        <f t="shared" si="13"/>
        <v>0</v>
      </c>
      <c r="I83" s="310"/>
      <c r="J83" s="310"/>
      <c r="K83" s="150" t="str">
        <f t="shared" si="21"/>
        <v>Ti-1</v>
      </c>
      <c r="L83" s="126"/>
      <c r="M83" s="126"/>
      <c r="N83" s="149"/>
      <c r="P83" s="165"/>
      <c r="R83" s="202"/>
      <c r="S83" s="404"/>
      <c r="T83" s="404"/>
      <c r="U83" s="193"/>
      <c r="V83" s="193"/>
      <c r="W83" s="411"/>
      <c r="X83" s="393"/>
    </row>
    <row r="84" spans="1:24" s="76" customFormat="1" ht="11.25">
      <c r="A84" s="153"/>
      <c r="B84" s="346"/>
      <c r="C84" s="163"/>
      <c r="D84" s="164"/>
      <c r="E84" s="332"/>
      <c r="F84" s="260"/>
      <c r="G84" s="261"/>
      <c r="H84" s="314"/>
      <c r="I84" s="310"/>
      <c r="J84" s="310"/>
      <c r="K84" s="150"/>
      <c r="L84" s="126"/>
      <c r="M84" s="126"/>
      <c r="N84" s="149"/>
      <c r="P84" s="165"/>
      <c r="R84" s="202"/>
      <c r="S84" s="404"/>
      <c r="T84" s="404"/>
      <c r="U84" s="193"/>
      <c r="V84" s="193"/>
      <c r="W84" s="411"/>
      <c r="X84" s="393"/>
    </row>
    <row r="85" spans="1:24" s="61" customFormat="1" ht="15.75">
      <c r="A85" s="213" t="str">
        <f>P85</f>
        <v>Ti-1.5</v>
      </c>
      <c r="B85" s="83" t="s">
        <v>109</v>
      </c>
      <c r="C85" s="93"/>
      <c r="D85" s="110"/>
      <c r="E85" s="276"/>
      <c r="F85" s="260"/>
      <c r="G85" s="261"/>
      <c r="H85" s="262">
        <f t="shared" si="13"/>
        <v>0</v>
      </c>
      <c r="I85" s="310"/>
      <c r="J85" s="310"/>
      <c r="K85" s="150" t="str">
        <f>K83</f>
        <v>Ti-1</v>
      </c>
      <c r="L85" s="126">
        <f>L81+1</f>
        <v>5</v>
      </c>
      <c r="M85" s="126"/>
      <c r="N85" s="149"/>
      <c r="O85" s="65"/>
      <c r="P85" s="63" t="str">
        <f t="shared" ref="P85:P91" si="23">IF(N85&lt;&gt;0,K85&amp;"."&amp;L85&amp;"."&amp;M85&amp;"."&amp;N85,IF(M85&lt;&gt;0,K85&amp;"."&amp;L85&amp;"."&amp;M85,IF(L85&lt;&gt;0,K85&amp;"."&amp;L85,IF(K85&lt;&gt;0,K85,""))))</f>
        <v>Ti-1.5</v>
      </c>
      <c r="Q85" s="70"/>
      <c r="R85" s="204"/>
      <c r="S85" s="404"/>
      <c r="T85" s="401"/>
      <c r="U85" s="165"/>
      <c r="V85" s="165"/>
      <c r="W85" s="391"/>
      <c r="X85" s="414"/>
    </row>
    <row r="86" spans="1:24" s="63" customFormat="1" ht="15.75">
      <c r="A86" s="215" t="str">
        <f t="shared" ref="A86:A91" si="24">P86</f>
        <v>Ti-1.5.1</v>
      </c>
      <c r="B86" s="229" t="s">
        <v>111</v>
      </c>
      <c r="C86" s="98"/>
      <c r="D86" s="114"/>
      <c r="E86" s="271"/>
      <c r="F86" s="260"/>
      <c r="G86" s="261"/>
      <c r="H86" s="262">
        <f t="shared" si="13"/>
        <v>0</v>
      </c>
      <c r="I86" s="310"/>
      <c r="J86" s="310"/>
      <c r="K86" s="150" t="str">
        <f t="shared" si="21"/>
        <v>Ti-1</v>
      </c>
      <c r="L86" s="126">
        <f t="shared" si="21"/>
        <v>5</v>
      </c>
      <c r="M86" s="126">
        <v>1</v>
      </c>
      <c r="N86" s="149"/>
      <c r="O86" s="65"/>
      <c r="P86" s="63" t="str">
        <f t="shared" si="23"/>
        <v>Ti-1.5.1</v>
      </c>
      <c r="S86" s="404"/>
      <c r="T86" s="393"/>
      <c r="W86" s="391"/>
      <c r="X86" s="391"/>
    </row>
    <row r="87" spans="1:24" s="65" customFormat="1" ht="15.75" outlineLevel="1">
      <c r="A87" s="230" t="str">
        <f t="shared" si="24"/>
        <v>Ti-1.5.1.1</v>
      </c>
      <c r="B87" s="62" t="str">
        <f>$B$15</f>
        <v>- Pour des opérations estimées entre 900 001 €HT et 1 450 000 €HT</v>
      </c>
      <c r="C87" s="94" t="s">
        <v>8</v>
      </c>
      <c r="D87" s="111"/>
      <c r="E87" s="271"/>
      <c r="F87" s="267"/>
      <c r="G87" s="268"/>
      <c r="H87" s="269">
        <f t="shared" si="13"/>
        <v>0</v>
      </c>
      <c r="I87" s="310"/>
      <c r="J87" s="310"/>
      <c r="K87" s="150" t="str">
        <f t="shared" si="21"/>
        <v>Ti-1</v>
      </c>
      <c r="L87" s="126">
        <f t="shared" si="21"/>
        <v>5</v>
      </c>
      <c r="M87" s="126">
        <f t="shared" si="21"/>
        <v>1</v>
      </c>
      <c r="N87" s="149">
        <f t="shared" si="14"/>
        <v>1</v>
      </c>
      <c r="P87" s="63" t="str">
        <f t="shared" si="23"/>
        <v>Ti-1.5.1.1</v>
      </c>
      <c r="S87" s="404"/>
      <c r="T87" s="403"/>
      <c r="W87" s="417"/>
      <c r="X87" s="417"/>
    </row>
    <row r="88" spans="1:24" s="63" customFormat="1" ht="15.75" outlineLevel="1">
      <c r="A88" s="230" t="str">
        <f t="shared" si="24"/>
        <v>Ti-1.5.1.2</v>
      </c>
      <c r="B88" s="62" t="str">
        <f>$B$16</f>
        <v>- Pour des opérations estimées entre 1 450 001 €HT et 2 000 000 €HT</v>
      </c>
      <c r="C88" s="94" t="s">
        <v>8</v>
      </c>
      <c r="D88" s="112"/>
      <c r="E88" s="271"/>
      <c r="F88" s="272"/>
      <c r="G88" s="273"/>
      <c r="H88" s="274">
        <f t="shared" si="13"/>
        <v>0</v>
      </c>
      <c r="I88" s="310"/>
      <c r="J88" s="310"/>
      <c r="K88" s="150" t="str">
        <f t="shared" si="21"/>
        <v>Ti-1</v>
      </c>
      <c r="L88" s="126">
        <f t="shared" si="21"/>
        <v>5</v>
      </c>
      <c r="M88" s="126">
        <f t="shared" si="21"/>
        <v>1</v>
      </c>
      <c r="N88" s="149">
        <f t="shared" si="14"/>
        <v>2</v>
      </c>
      <c r="O88" s="65"/>
      <c r="P88" s="63" t="str">
        <f t="shared" si="23"/>
        <v>Ti-1.5.1.2</v>
      </c>
      <c r="S88" s="393"/>
      <c r="T88" s="393"/>
      <c r="W88" s="391"/>
      <c r="X88" s="391"/>
    </row>
    <row r="89" spans="1:24" s="63" customFormat="1" ht="15.75" outlineLevel="1">
      <c r="A89" s="230" t="str">
        <f t="shared" si="24"/>
        <v>Ti-1.5.1.3</v>
      </c>
      <c r="B89" s="62" t="str">
        <f>$B$17</f>
        <v>- Pour des opérations estimées entre 2 000 001 €HT et 2 500 000 €HT</v>
      </c>
      <c r="C89" s="94" t="s">
        <v>8</v>
      </c>
      <c r="D89" s="112"/>
      <c r="E89" s="271"/>
      <c r="F89" s="272"/>
      <c r="G89" s="273"/>
      <c r="H89" s="274">
        <f t="shared" si="13"/>
        <v>0</v>
      </c>
      <c r="I89" s="310"/>
      <c r="J89" s="310"/>
      <c r="K89" s="150" t="str">
        <f t="shared" si="21"/>
        <v>Ti-1</v>
      </c>
      <c r="L89" s="126">
        <f t="shared" si="21"/>
        <v>5</v>
      </c>
      <c r="M89" s="126">
        <f t="shared" si="21"/>
        <v>1</v>
      </c>
      <c r="N89" s="149">
        <f t="shared" si="14"/>
        <v>3</v>
      </c>
      <c r="O89" s="65"/>
      <c r="P89" s="63" t="str">
        <f t="shared" si="23"/>
        <v>Ti-1.5.1.3</v>
      </c>
      <c r="S89" s="393"/>
      <c r="T89" s="393"/>
      <c r="W89" s="391"/>
      <c r="X89" s="391"/>
    </row>
    <row r="90" spans="1:24" s="63" customFormat="1" ht="15.75" outlineLevel="1">
      <c r="A90" s="230" t="str">
        <f t="shared" si="24"/>
        <v>Ti-1.5.1.4</v>
      </c>
      <c r="B90" s="62" t="str">
        <f>$B$18</f>
        <v>- Pour des opérations estimées entre 2 500 001 €HT et 3 000 000 €HT ( rappel : non exclusif)</v>
      </c>
      <c r="C90" s="94" t="s">
        <v>8</v>
      </c>
      <c r="D90" s="112"/>
      <c r="E90" s="271"/>
      <c r="F90" s="272"/>
      <c r="G90" s="273"/>
      <c r="H90" s="274">
        <f t="shared" si="13"/>
        <v>0</v>
      </c>
      <c r="I90" s="310"/>
      <c r="J90" s="310"/>
      <c r="K90" s="150" t="str">
        <f t="shared" si="21"/>
        <v>Ti-1</v>
      </c>
      <c r="L90" s="126">
        <f t="shared" si="21"/>
        <v>5</v>
      </c>
      <c r="M90" s="126">
        <f t="shared" si="21"/>
        <v>1</v>
      </c>
      <c r="N90" s="149">
        <f t="shared" si="14"/>
        <v>4</v>
      </c>
      <c r="O90" s="65"/>
      <c r="P90" s="63" t="str">
        <f t="shared" si="23"/>
        <v>Ti-1.5.1.4</v>
      </c>
      <c r="S90" s="393"/>
      <c r="T90" s="393"/>
      <c r="W90" s="391"/>
      <c r="X90" s="391"/>
    </row>
    <row r="91" spans="1:24" s="63" customFormat="1" outlineLevel="1">
      <c r="A91" s="230" t="str">
        <f t="shared" si="24"/>
        <v>Ti-1.5.1.5</v>
      </c>
      <c r="B91" s="62" t="str">
        <f>$B$19</f>
        <v>- Pour des opérations estimées entre 3 000 001 €HT et 3 500 000 €HT (rappel : non exclusif)</v>
      </c>
      <c r="C91" s="94" t="s">
        <v>8</v>
      </c>
      <c r="D91" s="112"/>
      <c r="E91" s="276"/>
      <c r="F91" s="272"/>
      <c r="G91" s="273"/>
      <c r="H91" s="274">
        <f t="shared" si="13"/>
        <v>0</v>
      </c>
      <c r="I91" s="310"/>
      <c r="J91" s="310"/>
      <c r="K91" s="150" t="str">
        <f t="shared" si="21"/>
        <v>Ti-1</v>
      </c>
      <c r="L91" s="126">
        <f t="shared" si="21"/>
        <v>5</v>
      </c>
      <c r="M91" s="126">
        <f t="shared" si="21"/>
        <v>1</v>
      </c>
      <c r="N91" s="149">
        <f t="shared" si="14"/>
        <v>5</v>
      </c>
      <c r="O91" s="65"/>
      <c r="P91" s="63" t="str">
        <f t="shared" si="23"/>
        <v>Ti-1.5.1.5</v>
      </c>
      <c r="S91" s="393"/>
      <c r="T91" s="393"/>
      <c r="W91" s="391"/>
      <c r="X91" s="391"/>
    </row>
    <row r="92" spans="1:24" s="165" customFormat="1" ht="11.25" outlineLevel="1">
      <c r="A92" s="342"/>
      <c r="B92" s="218"/>
      <c r="C92" s="163"/>
      <c r="D92" s="164"/>
      <c r="E92" s="332"/>
      <c r="F92" s="339"/>
      <c r="G92" s="340"/>
      <c r="H92" s="341"/>
      <c r="I92" s="310"/>
      <c r="J92" s="310"/>
      <c r="K92" s="150"/>
      <c r="L92" s="126"/>
      <c r="M92" s="126"/>
      <c r="N92" s="149"/>
      <c r="O92" s="76"/>
      <c r="S92" s="393"/>
      <c r="T92" s="393"/>
      <c r="W92" s="393"/>
      <c r="X92" s="393"/>
    </row>
    <row r="93" spans="1:24" s="165" customFormat="1" ht="11.25">
      <c r="A93" s="342"/>
      <c r="B93" s="218"/>
      <c r="C93" s="163"/>
      <c r="D93" s="164"/>
      <c r="E93" s="332"/>
      <c r="F93" s="339"/>
      <c r="G93" s="340"/>
      <c r="H93" s="341"/>
      <c r="I93" s="310"/>
      <c r="J93" s="310"/>
      <c r="K93" s="150"/>
      <c r="L93" s="126"/>
      <c r="M93" s="126"/>
      <c r="N93" s="149"/>
      <c r="O93" s="76"/>
      <c r="S93" s="393"/>
      <c r="T93" s="393"/>
      <c r="W93" s="393"/>
      <c r="X93" s="393"/>
    </row>
    <row r="94" spans="1:24" s="165" customFormat="1" ht="12" thickBot="1">
      <c r="A94" s="343"/>
      <c r="B94" s="344"/>
      <c r="C94" s="236"/>
      <c r="D94" s="237"/>
      <c r="E94" s="263"/>
      <c r="F94" s="264"/>
      <c r="G94" s="265"/>
      <c r="H94" s="345">
        <f t="shared" si="13"/>
        <v>0</v>
      </c>
      <c r="I94" s="310"/>
      <c r="J94" s="310"/>
      <c r="K94" s="150" t="str">
        <f>K82</f>
        <v>Ti-1</v>
      </c>
      <c r="L94" s="126"/>
      <c r="M94" s="126"/>
      <c r="N94" s="149"/>
      <c r="O94" s="76"/>
      <c r="S94" s="393"/>
      <c r="T94" s="393"/>
      <c r="W94" s="393"/>
      <c r="X94" s="393"/>
    </row>
    <row r="95" spans="1:24" s="194" customFormat="1" ht="16.5" thickBot="1">
      <c r="A95" s="221"/>
      <c r="B95" s="222"/>
      <c r="C95" s="223"/>
      <c r="D95" s="224"/>
      <c r="E95" s="271"/>
      <c r="F95" s="260"/>
      <c r="G95" s="261"/>
      <c r="H95" s="262">
        <f t="shared" si="13"/>
        <v>0</v>
      </c>
      <c r="I95" s="310"/>
      <c r="J95" s="310"/>
      <c r="K95" s="150" t="str">
        <f t="shared" ref="K95" si="25">K94</f>
        <v>Ti-1</v>
      </c>
      <c r="L95" s="126"/>
      <c r="M95" s="126"/>
      <c r="N95" s="149"/>
      <c r="O95" s="65"/>
      <c r="P95" s="63"/>
      <c r="R95" s="225"/>
      <c r="S95" s="402"/>
      <c r="T95" s="402"/>
      <c r="W95" s="421"/>
      <c r="X95" s="422"/>
    </row>
    <row r="96" spans="1:24" s="29" customFormat="1" ht="38.25" thickBot="1">
      <c r="A96" s="212" t="str">
        <f>P96</f>
        <v>Ti-2</v>
      </c>
      <c r="B96" s="211" t="s">
        <v>79</v>
      </c>
      <c r="C96" s="90"/>
      <c r="D96" s="106"/>
      <c r="E96" s="271"/>
      <c r="F96" s="286"/>
      <c r="G96" s="287"/>
      <c r="H96" s="288">
        <f t="shared" si="13"/>
        <v>0</v>
      </c>
      <c r="I96" s="310"/>
      <c r="J96" s="310"/>
      <c r="K96" s="178" t="s">
        <v>83</v>
      </c>
      <c r="L96" s="179"/>
      <c r="M96" s="179"/>
      <c r="N96" s="179"/>
      <c r="O96" s="124"/>
      <c r="P96" s="184" t="str">
        <f>IF(N96&lt;&gt;0,K96&amp;"."&amp;L96&amp;"."&amp;M96&amp;"."&amp;N96,IF(M96&lt;&gt;0,K96&amp;"."&amp;L96&amp;"."&amp;M96,IF(L96&lt;&gt;0,K96&amp;"."&amp;L96,IF(K96&lt;&gt;0,K96,""))))</f>
        <v>Ti-2</v>
      </c>
      <c r="Q96" s="73"/>
      <c r="R96" s="203"/>
      <c r="S96" s="400"/>
      <c r="T96" s="400"/>
      <c r="U96" s="73"/>
      <c r="V96" s="73"/>
      <c r="W96" s="415"/>
      <c r="X96" s="423"/>
    </row>
    <row r="97" spans="1:24" s="73" customFormat="1" ht="15.75">
      <c r="A97" s="134"/>
      <c r="B97" s="51"/>
      <c r="C97" s="91"/>
      <c r="D97" s="104"/>
      <c r="E97" s="271"/>
      <c r="F97" s="260"/>
      <c r="G97" s="261"/>
      <c r="H97" s="262">
        <f t="shared" si="13"/>
        <v>0</v>
      </c>
      <c r="I97" s="310"/>
      <c r="J97" s="310"/>
      <c r="K97" s="150" t="str">
        <f t="shared" ref="K97:M112" si="26">K96</f>
        <v>Ti-2</v>
      </c>
      <c r="L97" s="126">
        <v>1</v>
      </c>
      <c r="M97" s="126"/>
      <c r="N97" s="149"/>
      <c r="O97" s="65"/>
      <c r="P97" s="63"/>
      <c r="R97" s="203"/>
      <c r="S97" s="400"/>
      <c r="T97" s="400"/>
      <c r="U97" s="55"/>
      <c r="V97" s="55"/>
      <c r="W97" s="414"/>
      <c r="X97" s="415"/>
    </row>
    <row r="98" spans="1:24" s="61" customFormat="1" ht="15.75">
      <c r="A98" s="213" t="str">
        <f>P98</f>
        <v>Ti-2.1</v>
      </c>
      <c r="B98" s="83" t="str">
        <f>$B$13</f>
        <v>Phase "Conception"</v>
      </c>
      <c r="C98" s="93"/>
      <c r="D98" s="110"/>
      <c r="E98" s="271"/>
      <c r="F98" s="260"/>
      <c r="G98" s="261"/>
      <c r="H98" s="262">
        <f t="shared" si="13"/>
        <v>0</v>
      </c>
      <c r="I98" s="310"/>
      <c r="J98" s="310"/>
      <c r="K98" s="150" t="str">
        <f t="shared" si="26"/>
        <v>Ti-2</v>
      </c>
      <c r="L98" s="126">
        <f t="shared" si="26"/>
        <v>1</v>
      </c>
      <c r="M98" s="126"/>
      <c r="N98" s="149"/>
      <c r="O98" s="65"/>
      <c r="P98" s="63" t="str">
        <f t="shared" ref="P98:P159" si="27">IF(N98&lt;&gt;0,K98&amp;"."&amp;L98&amp;"."&amp;M98&amp;"."&amp;N98,IF(M98&lt;&gt;0,K98&amp;"."&amp;L98&amp;"."&amp;M98,IF(L98&lt;&gt;0,K98&amp;"."&amp;L98,IF(K98&lt;&gt;0,K98,""))))</f>
        <v>Ti-2.1</v>
      </c>
      <c r="Q98" s="70"/>
      <c r="R98" s="204"/>
      <c r="S98" s="401"/>
      <c r="T98" s="401"/>
      <c r="U98" s="165"/>
      <c r="V98" s="165"/>
      <c r="W98" s="391"/>
      <c r="X98" s="414"/>
    </row>
    <row r="99" spans="1:24" s="65" customFormat="1" ht="15.75">
      <c r="A99" s="215" t="str">
        <f>P99</f>
        <v>Ti-2.1.1</v>
      </c>
      <c r="B99" s="229" t="str">
        <f>$B$14</f>
        <v>- Visite du site</v>
      </c>
      <c r="C99" s="98"/>
      <c r="D99" s="114"/>
      <c r="E99" s="276"/>
      <c r="F99" s="260"/>
      <c r="G99" s="261"/>
      <c r="H99" s="262">
        <f t="shared" si="13"/>
        <v>0</v>
      </c>
      <c r="I99" s="310"/>
      <c r="J99" s="310"/>
      <c r="K99" s="150" t="str">
        <f t="shared" si="26"/>
        <v>Ti-2</v>
      </c>
      <c r="L99" s="126">
        <f t="shared" si="26"/>
        <v>1</v>
      </c>
      <c r="M99" s="126">
        <v>1</v>
      </c>
      <c r="N99" s="149"/>
      <c r="P99" s="63" t="str">
        <f t="shared" si="27"/>
        <v>Ti-2.1.1</v>
      </c>
      <c r="Q99" s="76"/>
      <c r="R99" s="205"/>
      <c r="S99" s="402"/>
      <c r="T99" s="402"/>
      <c r="U99" s="76"/>
      <c r="V99" s="76"/>
      <c r="W99" s="417"/>
      <c r="X99" s="418"/>
    </row>
    <row r="100" spans="1:24" s="63" customFormat="1" outlineLevel="1">
      <c r="A100" s="230" t="str">
        <f t="shared" ref="A100:A103" si="28">P100</f>
        <v>Ti-2.1.1.1</v>
      </c>
      <c r="B100" s="62" t="str">
        <f>$B$15</f>
        <v>- Pour des opérations estimées entre 900 001 €HT et 1 450 000 €HT</v>
      </c>
      <c r="C100" s="94" t="s">
        <v>8</v>
      </c>
      <c r="D100" s="111"/>
      <c r="E100" s="276"/>
      <c r="F100" s="267"/>
      <c r="G100" s="268"/>
      <c r="H100" s="269">
        <f t="shared" si="13"/>
        <v>0</v>
      </c>
      <c r="I100" s="310"/>
      <c r="J100" s="310"/>
      <c r="K100" s="150" t="str">
        <f t="shared" si="26"/>
        <v>Ti-2</v>
      </c>
      <c r="L100" s="126">
        <f t="shared" si="26"/>
        <v>1</v>
      </c>
      <c r="M100" s="126">
        <f t="shared" si="26"/>
        <v>1</v>
      </c>
      <c r="N100" s="149">
        <f t="shared" si="14"/>
        <v>1</v>
      </c>
      <c r="O100" s="65"/>
      <c r="P100" s="63" t="str">
        <f t="shared" si="27"/>
        <v>Ti-2.1.1.1</v>
      </c>
      <c r="S100" s="393"/>
      <c r="T100" s="393"/>
      <c r="W100" s="391"/>
      <c r="X100" s="391"/>
    </row>
    <row r="101" spans="1:24" s="65" customFormat="1" outlineLevel="1">
      <c r="A101" s="230" t="str">
        <f t="shared" si="28"/>
        <v>Ti-2.1.1.2</v>
      </c>
      <c r="B101" s="62" t="str">
        <f>$B$16</f>
        <v>- Pour des opérations estimées entre 1 450 001 €HT et 2 000 000 €HT</v>
      </c>
      <c r="C101" s="94" t="s">
        <v>8</v>
      </c>
      <c r="D101" s="112"/>
      <c r="E101" s="276"/>
      <c r="F101" s="272"/>
      <c r="G101" s="273"/>
      <c r="H101" s="274">
        <f t="shared" ref="H101:H111" si="29">F101+G101</f>
        <v>0</v>
      </c>
      <c r="I101" s="310"/>
      <c r="J101" s="310"/>
      <c r="K101" s="150" t="str">
        <f t="shared" si="26"/>
        <v>Ti-2</v>
      </c>
      <c r="L101" s="126">
        <f t="shared" si="26"/>
        <v>1</v>
      </c>
      <c r="M101" s="126">
        <f t="shared" si="26"/>
        <v>1</v>
      </c>
      <c r="N101" s="149">
        <f t="shared" si="14"/>
        <v>2</v>
      </c>
      <c r="P101" s="63" t="str">
        <f t="shared" si="27"/>
        <v>Ti-2.1.1.2</v>
      </c>
      <c r="S101" s="403"/>
      <c r="T101" s="403"/>
      <c r="W101" s="417"/>
      <c r="X101" s="417"/>
    </row>
    <row r="102" spans="1:24" s="63" customFormat="1" outlineLevel="1">
      <c r="A102" s="230" t="str">
        <f t="shared" si="28"/>
        <v>Ti-2.1.1.3</v>
      </c>
      <c r="B102" s="62" t="str">
        <f>$B$17</f>
        <v>- Pour des opérations estimées entre 2 000 001 €HT et 2 500 000 €HT</v>
      </c>
      <c r="C102" s="94" t="s">
        <v>8</v>
      </c>
      <c r="D102" s="112"/>
      <c r="E102" s="276"/>
      <c r="F102" s="272"/>
      <c r="G102" s="273"/>
      <c r="H102" s="274">
        <f t="shared" si="29"/>
        <v>0</v>
      </c>
      <c r="I102" s="320"/>
      <c r="J102" s="320"/>
      <c r="K102" s="150" t="str">
        <f t="shared" si="26"/>
        <v>Ti-2</v>
      </c>
      <c r="L102" s="126">
        <f t="shared" si="26"/>
        <v>1</v>
      </c>
      <c r="M102" s="126">
        <f t="shared" si="26"/>
        <v>1</v>
      </c>
      <c r="N102" s="149">
        <f t="shared" si="14"/>
        <v>3</v>
      </c>
      <c r="O102" s="65"/>
      <c r="P102" s="63" t="str">
        <f t="shared" si="27"/>
        <v>Ti-2.1.1.3</v>
      </c>
      <c r="S102" s="393"/>
      <c r="T102" s="393"/>
      <c r="W102" s="391"/>
      <c r="X102" s="391"/>
    </row>
    <row r="103" spans="1:24" s="63" customFormat="1" outlineLevel="1">
      <c r="A103" s="230" t="str">
        <f t="shared" si="28"/>
        <v>Ti-2.1.1.4</v>
      </c>
      <c r="B103" s="62" t="str">
        <f>$B$18</f>
        <v>- Pour des opérations estimées entre 2 500 001 €HT et 3 000 000 €HT ( rappel : non exclusif)</v>
      </c>
      <c r="C103" s="94" t="s">
        <v>8</v>
      </c>
      <c r="D103" s="112"/>
      <c r="E103" s="276"/>
      <c r="F103" s="272"/>
      <c r="G103" s="273"/>
      <c r="H103" s="274">
        <f t="shared" si="29"/>
        <v>0</v>
      </c>
      <c r="I103" s="320"/>
      <c r="J103" s="320"/>
      <c r="K103" s="150" t="str">
        <f t="shared" si="26"/>
        <v>Ti-2</v>
      </c>
      <c r="L103" s="126">
        <f t="shared" si="26"/>
        <v>1</v>
      </c>
      <c r="M103" s="126">
        <f t="shared" si="26"/>
        <v>1</v>
      </c>
      <c r="N103" s="149">
        <f t="shared" si="14"/>
        <v>4</v>
      </c>
      <c r="O103" s="65"/>
      <c r="P103" s="63" t="str">
        <f t="shared" si="27"/>
        <v>Ti-2.1.1.4</v>
      </c>
      <c r="S103" s="393"/>
      <c r="T103" s="393"/>
      <c r="W103" s="391"/>
      <c r="X103" s="391"/>
    </row>
    <row r="104" spans="1:24" s="63" customFormat="1" outlineLevel="1">
      <c r="A104" s="230" t="str">
        <f>P104</f>
        <v>Ti-2.1.1.5</v>
      </c>
      <c r="B104" s="62" t="str">
        <f>$B$19</f>
        <v>- Pour des opérations estimées entre 3 000 001 €HT et 3 500 000 €HT (rappel : non exclusif)</v>
      </c>
      <c r="C104" s="94" t="s">
        <v>8</v>
      </c>
      <c r="D104" s="112"/>
      <c r="E104" s="276"/>
      <c r="F104" s="272"/>
      <c r="G104" s="273"/>
      <c r="H104" s="274">
        <f t="shared" si="29"/>
        <v>0</v>
      </c>
      <c r="I104" s="320"/>
      <c r="J104" s="320"/>
      <c r="K104" s="150" t="str">
        <f t="shared" si="26"/>
        <v>Ti-2</v>
      </c>
      <c r="L104" s="126">
        <f t="shared" si="26"/>
        <v>1</v>
      </c>
      <c r="M104" s="126">
        <f t="shared" si="26"/>
        <v>1</v>
      </c>
      <c r="N104" s="149">
        <f t="shared" ref="N104:N167" si="30">N103+1</f>
        <v>5</v>
      </c>
      <c r="O104" s="65"/>
      <c r="P104" s="63" t="str">
        <f t="shared" si="27"/>
        <v>Ti-2.1.1.5</v>
      </c>
      <c r="S104" s="393"/>
      <c r="T104" s="393"/>
      <c r="W104" s="391"/>
      <c r="X104" s="391"/>
    </row>
    <row r="105" spans="1:24" s="63" customFormat="1" outlineLevel="1">
      <c r="A105" s="161"/>
      <c r="B105" s="160"/>
      <c r="C105" s="98"/>
      <c r="D105" s="114"/>
      <c r="E105" s="276"/>
      <c r="F105" s="260"/>
      <c r="G105" s="261"/>
      <c r="H105" s="262">
        <f t="shared" si="29"/>
        <v>0</v>
      </c>
      <c r="I105" s="320"/>
      <c r="J105" s="320"/>
      <c r="K105" s="150" t="str">
        <f t="shared" si="26"/>
        <v>Ti-2</v>
      </c>
      <c r="L105" s="126">
        <f t="shared" si="26"/>
        <v>1</v>
      </c>
      <c r="M105" s="126">
        <f t="shared" si="26"/>
        <v>1</v>
      </c>
      <c r="N105" s="149"/>
      <c r="O105" s="65"/>
      <c r="S105" s="393"/>
      <c r="T105" s="393"/>
      <c r="W105" s="391"/>
      <c r="X105" s="391"/>
    </row>
    <row r="106" spans="1:24" s="65" customFormat="1" ht="25.5">
      <c r="A106" s="215" t="str">
        <f>P106</f>
        <v>Ti-2.1.2</v>
      </c>
      <c r="B106" s="327" t="str">
        <f>$B$21</f>
        <v>- Réunion de maîtrise d'oeuvre compris examen des documents de conception et formulation des avis correspondants</v>
      </c>
      <c r="C106" s="98"/>
      <c r="D106" s="490" t="s">
        <v>142</v>
      </c>
      <c r="E106" s="276"/>
      <c r="F106" s="260"/>
      <c r="G106" s="261"/>
      <c r="H106" s="262">
        <f t="shared" si="29"/>
        <v>0</v>
      </c>
      <c r="I106" s="320"/>
      <c r="J106" s="320"/>
      <c r="K106" s="150" t="str">
        <f t="shared" si="26"/>
        <v>Ti-2</v>
      </c>
      <c r="L106" s="126">
        <f>L105</f>
        <v>1</v>
      </c>
      <c r="M106" s="126">
        <f>M105+1</f>
        <v>2</v>
      </c>
      <c r="N106" s="149"/>
      <c r="P106" s="63" t="str">
        <f t="shared" si="27"/>
        <v>Ti-2.1.2</v>
      </c>
      <c r="Q106" s="76"/>
      <c r="R106" s="205"/>
      <c r="S106" s="402"/>
      <c r="T106" s="402"/>
      <c r="U106" s="76"/>
      <c r="V106" s="76"/>
      <c r="W106" s="417"/>
      <c r="X106" s="418"/>
    </row>
    <row r="107" spans="1:24" s="63" customFormat="1" outlineLevel="1">
      <c r="A107" s="230" t="str">
        <f t="shared" ref="A107:A110" si="31">P107</f>
        <v>Ti-2.1.2.1</v>
      </c>
      <c r="B107" s="62" t="str">
        <f>$B$15</f>
        <v>- Pour des opérations estimées entre 900 001 €HT et 1 450 000 €HT</v>
      </c>
      <c r="C107" s="94" t="s">
        <v>0</v>
      </c>
      <c r="D107" s="111"/>
      <c r="E107" s="276"/>
      <c r="F107" s="267"/>
      <c r="G107" s="268"/>
      <c r="H107" s="269">
        <f t="shared" si="29"/>
        <v>0</v>
      </c>
      <c r="I107" s="320"/>
      <c r="J107" s="320"/>
      <c r="K107" s="150" t="str">
        <f t="shared" si="26"/>
        <v>Ti-2</v>
      </c>
      <c r="L107" s="126">
        <f t="shared" si="26"/>
        <v>1</v>
      </c>
      <c r="M107" s="126">
        <f t="shared" si="26"/>
        <v>2</v>
      </c>
      <c r="N107" s="149">
        <f t="shared" si="30"/>
        <v>1</v>
      </c>
      <c r="O107" s="65"/>
      <c r="P107" s="63" t="str">
        <f t="shared" si="27"/>
        <v>Ti-2.1.2.1</v>
      </c>
      <c r="S107" s="393"/>
      <c r="T107" s="393"/>
      <c r="W107" s="391"/>
      <c r="X107" s="391"/>
    </row>
    <row r="108" spans="1:24" s="65" customFormat="1" outlineLevel="1">
      <c r="A108" s="230" t="str">
        <f t="shared" si="31"/>
        <v>Ti-2.1.2.2</v>
      </c>
      <c r="B108" s="62" t="str">
        <f>$B$16</f>
        <v>- Pour des opérations estimées entre 1 450 001 €HT et 2 000 000 €HT</v>
      </c>
      <c r="C108" s="94" t="s">
        <v>0</v>
      </c>
      <c r="D108" s="112"/>
      <c r="E108" s="276"/>
      <c r="F108" s="272"/>
      <c r="G108" s="273"/>
      <c r="H108" s="274">
        <f t="shared" si="29"/>
        <v>0</v>
      </c>
      <c r="I108" s="320"/>
      <c r="J108" s="320"/>
      <c r="K108" s="150" t="str">
        <f t="shared" si="26"/>
        <v>Ti-2</v>
      </c>
      <c r="L108" s="126">
        <f t="shared" si="26"/>
        <v>1</v>
      </c>
      <c r="M108" s="126">
        <f t="shared" si="26"/>
        <v>2</v>
      </c>
      <c r="N108" s="149">
        <f t="shared" si="30"/>
        <v>2</v>
      </c>
      <c r="P108" s="63" t="str">
        <f t="shared" si="27"/>
        <v>Ti-2.1.2.2</v>
      </c>
      <c r="S108" s="403"/>
      <c r="T108" s="403"/>
      <c r="W108" s="417"/>
      <c r="X108" s="417"/>
    </row>
    <row r="109" spans="1:24" s="63" customFormat="1" outlineLevel="1">
      <c r="A109" s="230" t="str">
        <f t="shared" si="31"/>
        <v>Ti-2.1.2.3</v>
      </c>
      <c r="B109" s="62" t="str">
        <f>$B$17</f>
        <v>- Pour des opérations estimées entre 2 000 001 €HT et 2 500 000 €HT</v>
      </c>
      <c r="C109" s="94" t="s">
        <v>0</v>
      </c>
      <c r="D109" s="112"/>
      <c r="E109" s="276"/>
      <c r="F109" s="272"/>
      <c r="G109" s="273"/>
      <c r="H109" s="274">
        <f t="shared" si="29"/>
        <v>0</v>
      </c>
      <c r="I109" s="320"/>
      <c r="J109" s="320"/>
      <c r="K109" s="150" t="str">
        <f t="shared" si="26"/>
        <v>Ti-2</v>
      </c>
      <c r="L109" s="126">
        <f t="shared" si="26"/>
        <v>1</v>
      </c>
      <c r="M109" s="126">
        <f t="shared" si="26"/>
        <v>2</v>
      </c>
      <c r="N109" s="149">
        <f t="shared" si="30"/>
        <v>3</v>
      </c>
      <c r="O109" s="65"/>
      <c r="P109" s="63" t="str">
        <f t="shared" si="27"/>
        <v>Ti-2.1.2.3</v>
      </c>
      <c r="S109" s="393"/>
      <c r="T109" s="393"/>
      <c r="W109" s="391"/>
      <c r="X109" s="391"/>
    </row>
    <row r="110" spans="1:24" s="63" customFormat="1" outlineLevel="1">
      <c r="A110" s="230" t="str">
        <f t="shared" si="31"/>
        <v>Ti-2.1.2.4</v>
      </c>
      <c r="B110" s="62" t="str">
        <f>$B$18</f>
        <v>- Pour des opérations estimées entre 2 500 001 €HT et 3 000 000 €HT ( rappel : non exclusif)</v>
      </c>
      <c r="C110" s="94" t="s">
        <v>0</v>
      </c>
      <c r="D110" s="112"/>
      <c r="E110" s="276"/>
      <c r="F110" s="272"/>
      <c r="G110" s="273"/>
      <c r="H110" s="274">
        <f t="shared" si="29"/>
        <v>0</v>
      </c>
      <c r="I110" s="320"/>
      <c r="J110" s="320"/>
      <c r="K110" s="150" t="str">
        <f t="shared" si="26"/>
        <v>Ti-2</v>
      </c>
      <c r="L110" s="126">
        <f t="shared" si="26"/>
        <v>1</v>
      </c>
      <c r="M110" s="126">
        <f t="shared" si="26"/>
        <v>2</v>
      </c>
      <c r="N110" s="149">
        <f t="shared" si="30"/>
        <v>4</v>
      </c>
      <c r="O110" s="65"/>
      <c r="P110" s="63" t="str">
        <f t="shared" si="27"/>
        <v>Ti-2.1.2.4</v>
      </c>
      <c r="S110" s="393"/>
      <c r="T110" s="393"/>
      <c r="W110" s="391"/>
      <c r="X110" s="391"/>
    </row>
    <row r="111" spans="1:24" s="63" customFormat="1" outlineLevel="1">
      <c r="A111" s="230" t="str">
        <f>P111</f>
        <v>Ti-2.1.2.5</v>
      </c>
      <c r="B111" s="62" t="str">
        <f>$B$19</f>
        <v>- Pour des opérations estimées entre 3 000 001 €HT et 3 500 000 €HT (rappel : non exclusif)</v>
      </c>
      <c r="C111" s="94" t="s">
        <v>0</v>
      </c>
      <c r="D111" s="112"/>
      <c r="E111" s="276"/>
      <c r="F111" s="272"/>
      <c r="G111" s="273"/>
      <c r="H111" s="274">
        <f t="shared" si="29"/>
        <v>0</v>
      </c>
      <c r="I111" s="320"/>
      <c r="J111" s="320"/>
      <c r="K111" s="150" t="str">
        <f t="shared" si="26"/>
        <v>Ti-2</v>
      </c>
      <c r="L111" s="126">
        <f t="shared" si="26"/>
        <v>1</v>
      </c>
      <c r="M111" s="126">
        <f t="shared" si="26"/>
        <v>2</v>
      </c>
      <c r="N111" s="149">
        <f t="shared" si="30"/>
        <v>5</v>
      </c>
      <c r="O111" s="65"/>
      <c r="P111" s="63" t="str">
        <f t="shared" si="27"/>
        <v>Ti-2.1.2.5</v>
      </c>
      <c r="S111" s="393"/>
      <c r="T111" s="393"/>
      <c r="W111" s="391"/>
      <c r="X111" s="391"/>
    </row>
    <row r="112" spans="1:24" s="63" customFormat="1" outlineLevel="1">
      <c r="A112" s="161"/>
      <c r="B112" s="160"/>
      <c r="C112" s="98"/>
      <c r="D112" s="114"/>
      <c r="E112" s="276"/>
      <c r="F112" s="260"/>
      <c r="G112" s="261"/>
      <c r="H112" s="262"/>
      <c r="I112" s="320"/>
      <c r="J112" s="320"/>
      <c r="K112" s="150" t="str">
        <f t="shared" si="26"/>
        <v>Ti-2</v>
      </c>
      <c r="L112" s="126">
        <f t="shared" si="26"/>
        <v>1</v>
      </c>
      <c r="M112" s="126">
        <f t="shared" si="26"/>
        <v>2</v>
      </c>
      <c r="N112" s="149"/>
      <c r="O112" s="65"/>
      <c r="S112" s="393"/>
      <c r="T112" s="393"/>
      <c r="W112" s="391"/>
      <c r="X112" s="391"/>
    </row>
    <row r="113" spans="1:24" s="65" customFormat="1" ht="15.75">
      <c r="A113" s="215" t="str">
        <f>P113</f>
        <v>Ti-2.1.3</v>
      </c>
      <c r="B113" s="229" t="str">
        <f>$B$28</f>
        <v>- Rapport sur le DCE (RICT)</v>
      </c>
      <c r="C113" s="98"/>
      <c r="D113" s="114"/>
      <c r="E113" s="276"/>
      <c r="F113" s="260"/>
      <c r="G113" s="261"/>
      <c r="H113" s="262">
        <f t="shared" ref="H113:H118" si="32">F113+G113</f>
        <v>0</v>
      </c>
      <c r="I113" s="320"/>
      <c r="J113" s="320"/>
      <c r="K113" s="150" t="str">
        <f t="shared" ref="K113:M128" si="33">K112</f>
        <v>Ti-2</v>
      </c>
      <c r="L113" s="126">
        <f t="shared" si="33"/>
        <v>1</v>
      </c>
      <c r="M113" s="126">
        <f>M112+1</f>
        <v>3</v>
      </c>
      <c r="N113" s="149"/>
      <c r="P113" s="63" t="str">
        <f t="shared" si="27"/>
        <v>Ti-2.1.3</v>
      </c>
      <c r="Q113" s="76"/>
      <c r="R113" s="205"/>
      <c r="S113" s="402"/>
      <c r="T113" s="402"/>
      <c r="U113" s="76"/>
      <c r="V113" s="76"/>
      <c r="W113" s="417"/>
      <c r="X113" s="418"/>
    </row>
    <row r="114" spans="1:24" s="63" customFormat="1" outlineLevel="1">
      <c r="A114" s="230" t="str">
        <f t="shared" ref="A114:A117" si="34">P114</f>
        <v>Ti-2.1.3.1</v>
      </c>
      <c r="B114" s="62" t="str">
        <f>$B$15</f>
        <v>- Pour des opérations estimées entre 900 001 €HT et 1 450 000 €HT</v>
      </c>
      <c r="C114" s="94" t="s">
        <v>8</v>
      </c>
      <c r="D114" s="111"/>
      <c r="E114" s="276"/>
      <c r="F114" s="267"/>
      <c r="G114" s="268"/>
      <c r="H114" s="269">
        <f t="shared" si="32"/>
        <v>0</v>
      </c>
      <c r="I114" s="320"/>
      <c r="J114" s="320"/>
      <c r="K114" s="150" t="str">
        <f t="shared" si="33"/>
        <v>Ti-2</v>
      </c>
      <c r="L114" s="126">
        <f t="shared" si="33"/>
        <v>1</v>
      </c>
      <c r="M114" s="126">
        <f t="shared" si="33"/>
        <v>3</v>
      </c>
      <c r="N114" s="149">
        <f t="shared" si="30"/>
        <v>1</v>
      </c>
      <c r="O114" s="65"/>
      <c r="P114" s="63" t="str">
        <f t="shared" si="27"/>
        <v>Ti-2.1.3.1</v>
      </c>
      <c r="S114" s="393"/>
      <c r="T114" s="393"/>
      <c r="W114" s="391"/>
      <c r="X114" s="391"/>
    </row>
    <row r="115" spans="1:24" s="65" customFormat="1" outlineLevel="1">
      <c r="A115" s="230" t="str">
        <f t="shared" si="34"/>
        <v>Ti-2.1.3.2</v>
      </c>
      <c r="B115" s="62" t="str">
        <f>$B$16</f>
        <v>- Pour des opérations estimées entre 1 450 001 €HT et 2 000 000 €HT</v>
      </c>
      <c r="C115" s="94" t="s">
        <v>8</v>
      </c>
      <c r="D115" s="112"/>
      <c r="E115" s="276"/>
      <c r="F115" s="272"/>
      <c r="G115" s="273"/>
      <c r="H115" s="274">
        <f t="shared" si="32"/>
        <v>0</v>
      </c>
      <c r="I115" s="320"/>
      <c r="J115" s="320"/>
      <c r="K115" s="150" t="str">
        <f t="shared" si="33"/>
        <v>Ti-2</v>
      </c>
      <c r="L115" s="126">
        <f t="shared" si="33"/>
        <v>1</v>
      </c>
      <c r="M115" s="126">
        <f t="shared" si="33"/>
        <v>3</v>
      </c>
      <c r="N115" s="149">
        <f t="shared" si="30"/>
        <v>2</v>
      </c>
      <c r="P115" s="63" t="str">
        <f t="shared" si="27"/>
        <v>Ti-2.1.3.2</v>
      </c>
      <c r="S115" s="403"/>
      <c r="T115" s="403"/>
      <c r="W115" s="417"/>
      <c r="X115" s="417"/>
    </row>
    <row r="116" spans="1:24" s="63" customFormat="1" outlineLevel="1">
      <c r="A116" s="230" t="str">
        <f t="shared" si="34"/>
        <v>Ti-2.1.3.3</v>
      </c>
      <c r="B116" s="62" t="str">
        <f>$B$17</f>
        <v>- Pour des opérations estimées entre 2 000 001 €HT et 2 500 000 €HT</v>
      </c>
      <c r="C116" s="94" t="s">
        <v>8</v>
      </c>
      <c r="D116" s="112"/>
      <c r="E116" s="276"/>
      <c r="F116" s="272"/>
      <c r="G116" s="273"/>
      <c r="H116" s="274">
        <f t="shared" si="32"/>
        <v>0</v>
      </c>
      <c r="I116" s="320"/>
      <c r="J116" s="320"/>
      <c r="K116" s="150" t="str">
        <f t="shared" si="33"/>
        <v>Ti-2</v>
      </c>
      <c r="L116" s="126">
        <f t="shared" si="33"/>
        <v>1</v>
      </c>
      <c r="M116" s="126">
        <f t="shared" si="33"/>
        <v>3</v>
      </c>
      <c r="N116" s="149">
        <f t="shared" si="30"/>
        <v>3</v>
      </c>
      <c r="O116" s="65"/>
      <c r="P116" s="63" t="str">
        <f t="shared" si="27"/>
        <v>Ti-2.1.3.3</v>
      </c>
      <c r="S116" s="393"/>
      <c r="T116" s="393"/>
      <c r="W116" s="391"/>
      <c r="X116" s="391"/>
    </row>
    <row r="117" spans="1:24" s="63" customFormat="1" outlineLevel="1">
      <c r="A117" s="230" t="str">
        <f t="shared" si="34"/>
        <v>Ti-2.1.3.4</v>
      </c>
      <c r="B117" s="62" t="str">
        <f>$B$18</f>
        <v>- Pour des opérations estimées entre 2 500 001 €HT et 3 000 000 €HT ( rappel : non exclusif)</v>
      </c>
      <c r="C117" s="94" t="s">
        <v>8</v>
      </c>
      <c r="D117" s="112"/>
      <c r="E117" s="276"/>
      <c r="F117" s="272"/>
      <c r="G117" s="273"/>
      <c r="H117" s="274">
        <f t="shared" si="32"/>
        <v>0</v>
      </c>
      <c r="I117" s="320"/>
      <c r="J117" s="320"/>
      <c r="K117" s="150" t="str">
        <f t="shared" si="33"/>
        <v>Ti-2</v>
      </c>
      <c r="L117" s="126">
        <f t="shared" si="33"/>
        <v>1</v>
      </c>
      <c r="M117" s="126">
        <f t="shared" si="33"/>
        <v>3</v>
      </c>
      <c r="N117" s="149">
        <f t="shared" si="30"/>
        <v>4</v>
      </c>
      <c r="O117" s="65"/>
      <c r="P117" s="63" t="str">
        <f t="shared" si="27"/>
        <v>Ti-2.1.3.4</v>
      </c>
      <c r="S117" s="393"/>
      <c r="T117" s="393"/>
      <c r="W117" s="391"/>
      <c r="X117" s="391"/>
    </row>
    <row r="118" spans="1:24" s="63" customFormat="1" outlineLevel="1">
      <c r="A118" s="230" t="str">
        <f>P118</f>
        <v>Ti-2.1.3.5</v>
      </c>
      <c r="B118" s="62" t="str">
        <f>$B$19</f>
        <v>- Pour des opérations estimées entre 3 000 001 €HT et 3 500 000 €HT (rappel : non exclusif)</v>
      </c>
      <c r="C118" s="94" t="s">
        <v>8</v>
      </c>
      <c r="D118" s="112"/>
      <c r="E118" s="276"/>
      <c r="F118" s="272"/>
      <c r="G118" s="273"/>
      <c r="H118" s="274">
        <f t="shared" si="32"/>
        <v>0</v>
      </c>
      <c r="I118" s="320"/>
      <c r="J118" s="320"/>
      <c r="K118" s="150" t="str">
        <f t="shared" si="33"/>
        <v>Ti-2</v>
      </c>
      <c r="L118" s="126">
        <f t="shared" si="33"/>
        <v>1</v>
      </c>
      <c r="M118" s="126">
        <f t="shared" si="33"/>
        <v>3</v>
      </c>
      <c r="N118" s="149">
        <f t="shared" si="30"/>
        <v>5</v>
      </c>
      <c r="O118" s="65"/>
      <c r="P118" s="63" t="str">
        <f t="shared" si="27"/>
        <v>Ti-2.1.3.5</v>
      </c>
      <c r="S118" s="393"/>
      <c r="T118" s="393"/>
      <c r="W118" s="391"/>
      <c r="X118" s="391"/>
    </row>
    <row r="119" spans="1:24" s="165" customFormat="1" outlineLevel="1">
      <c r="A119" s="161"/>
      <c r="B119" s="218"/>
      <c r="C119" s="163"/>
      <c r="D119" s="164"/>
      <c r="E119" s="276"/>
      <c r="F119" s="260"/>
      <c r="G119" s="261"/>
      <c r="H119" s="262"/>
      <c r="I119" s="320"/>
      <c r="J119" s="320"/>
      <c r="K119" s="150" t="str">
        <f t="shared" si="33"/>
        <v>Ti-2</v>
      </c>
      <c r="L119" s="126">
        <f t="shared" si="33"/>
        <v>1</v>
      </c>
      <c r="M119" s="126">
        <f t="shared" si="33"/>
        <v>3</v>
      </c>
      <c r="N119" s="149">
        <f t="shared" si="30"/>
        <v>6</v>
      </c>
      <c r="O119" s="65"/>
      <c r="P119" s="63"/>
      <c r="S119" s="393"/>
      <c r="T119" s="393"/>
      <c r="W119" s="393"/>
      <c r="X119" s="393"/>
    </row>
    <row r="120" spans="1:24" s="55" customFormat="1">
      <c r="A120" s="144"/>
      <c r="B120" s="71"/>
      <c r="C120" s="100"/>
      <c r="D120" s="116"/>
      <c r="E120" s="276"/>
      <c r="F120" s="260"/>
      <c r="G120" s="261"/>
      <c r="H120" s="262"/>
      <c r="I120" s="320"/>
      <c r="J120" s="320"/>
      <c r="K120" s="150" t="str">
        <f t="shared" si="33"/>
        <v>Ti-2</v>
      </c>
      <c r="L120" s="126">
        <f t="shared" si="33"/>
        <v>1</v>
      </c>
      <c r="M120" s="126">
        <f t="shared" si="33"/>
        <v>3</v>
      </c>
      <c r="N120" s="149">
        <f t="shared" si="30"/>
        <v>7</v>
      </c>
      <c r="O120" s="65"/>
      <c r="P120" s="63"/>
      <c r="R120" s="204"/>
      <c r="S120" s="401"/>
      <c r="T120" s="401"/>
      <c r="U120" s="70"/>
      <c r="V120" s="70"/>
      <c r="W120" s="419"/>
      <c r="X120" s="393"/>
    </row>
    <row r="121" spans="1:24" s="61" customFormat="1" ht="15.75">
      <c r="A121" s="213" t="str">
        <f>P121</f>
        <v>Ti-2.2</v>
      </c>
      <c r="B121" s="83" t="str">
        <f>$B$36</f>
        <v>Phase "Réalisation" - Préparation de chantier</v>
      </c>
      <c r="C121" s="93"/>
      <c r="D121" s="110"/>
      <c r="E121" s="276"/>
      <c r="F121" s="260"/>
      <c r="G121" s="261"/>
      <c r="H121" s="262"/>
      <c r="I121" s="320"/>
      <c r="J121" s="320"/>
      <c r="K121" s="150" t="str">
        <f t="shared" si="33"/>
        <v>Ti-2</v>
      </c>
      <c r="L121" s="126">
        <f>L120+1</f>
        <v>2</v>
      </c>
      <c r="M121" s="126"/>
      <c r="N121" s="149"/>
      <c r="O121" s="65"/>
      <c r="P121" s="63" t="str">
        <f t="shared" si="27"/>
        <v>Ti-2.2</v>
      </c>
      <c r="Q121" s="70"/>
      <c r="R121" s="204"/>
      <c r="S121" s="401"/>
      <c r="T121" s="401"/>
      <c r="U121" s="165"/>
      <c r="V121" s="165"/>
      <c r="W121" s="391"/>
      <c r="X121" s="414"/>
    </row>
    <row r="122" spans="1:24" s="63" customFormat="1">
      <c r="A122" s="215" t="str">
        <f t="shared" ref="A122:A127" si="35">P122</f>
        <v>Ti-2.2.1</v>
      </c>
      <c r="B122" s="229" t="str">
        <f>$B$37</f>
        <v>- Réunion de chantier</v>
      </c>
      <c r="C122" s="98"/>
      <c r="D122" s="490" t="s">
        <v>142</v>
      </c>
      <c r="E122" s="276"/>
      <c r="F122" s="260"/>
      <c r="G122" s="261"/>
      <c r="H122" s="262">
        <f t="shared" ref="H122:H136" si="36">F122+G122</f>
        <v>0</v>
      </c>
      <c r="I122" s="320"/>
      <c r="J122" s="320"/>
      <c r="K122" s="150" t="str">
        <f t="shared" si="33"/>
        <v>Ti-2</v>
      </c>
      <c r="L122" s="126">
        <f t="shared" si="33"/>
        <v>2</v>
      </c>
      <c r="M122" s="126">
        <v>1</v>
      </c>
      <c r="N122" s="149"/>
      <c r="O122" s="65"/>
      <c r="P122" s="63" t="str">
        <f t="shared" si="27"/>
        <v>Ti-2.2.1</v>
      </c>
      <c r="S122" s="393"/>
      <c r="T122" s="393"/>
      <c r="W122" s="391"/>
      <c r="X122" s="391"/>
    </row>
    <row r="123" spans="1:24" s="65" customFormat="1" outlineLevel="1">
      <c r="A123" s="230" t="str">
        <f t="shared" si="35"/>
        <v>Ti-2.2.1.1</v>
      </c>
      <c r="B123" s="62" t="str">
        <f>$B$15</f>
        <v>- Pour des opérations estimées entre 900 001 €HT et 1 450 000 €HT</v>
      </c>
      <c r="C123" s="94" t="s">
        <v>0</v>
      </c>
      <c r="D123" s="111"/>
      <c r="E123" s="276"/>
      <c r="F123" s="267"/>
      <c r="G123" s="268"/>
      <c r="H123" s="269">
        <f t="shared" si="36"/>
        <v>0</v>
      </c>
      <c r="I123" s="320"/>
      <c r="J123" s="320"/>
      <c r="K123" s="150" t="str">
        <f t="shared" si="33"/>
        <v>Ti-2</v>
      </c>
      <c r="L123" s="126">
        <f t="shared" si="33"/>
        <v>2</v>
      </c>
      <c r="M123" s="126">
        <f t="shared" si="33"/>
        <v>1</v>
      </c>
      <c r="N123" s="149">
        <f t="shared" si="30"/>
        <v>1</v>
      </c>
      <c r="P123" s="63" t="str">
        <f t="shared" si="27"/>
        <v>Ti-2.2.1.1</v>
      </c>
      <c r="S123" s="403"/>
      <c r="T123" s="403"/>
      <c r="W123" s="417"/>
      <c r="X123" s="417"/>
    </row>
    <row r="124" spans="1:24" s="63" customFormat="1" outlineLevel="1">
      <c r="A124" s="230" t="str">
        <f t="shared" si="35"/>
        <v>Ti-2.2.1.2</v>
      </c>
      <c r="B124" s="62" t="str">
        <f>$B$16</f>
        <v>- Pour des opérations estimées entre 1 450 001 €HT et 2 000 000 €HT</v>
      </c>
      <c r="C124" s="94" t="s">
        <v>0</v>
      </c>
      <c r="D124" s="112"/>
      <c r="E124" s="276"/>
      <c r="F124" s="272"/>
      <c r="G124" s="273"/>
      <c r="H124" s="274">
        <f t="shared" si="36"/>
        <v>0</v>
      </c>
      <c r="I124" s="320"/>
      <c r="J124" s="320"/>
      <c r="K124" s="150" t="str">
        <f t="shared" si="33"/>
        <v>Ti-2</v>
      </c>
      <c r="L124" s="126">
        <f t="shared" si="33"/>
        <v>2</v>
      </c>
      <c r="M124" s="126">
        <f t="shared" si="33"/>
        <v>1</v>
      </c>
      <c r="N124" s="149">
        <f t="shared" si="30"/>
        <v>2</v>
      </c>
      <c r="O124" s="65"/>
      <c r="P124" s="63" t="str">
        <f t="shared" si="27"/>
        <v>Ti-2.2.1.2</v>
      </c>
      <c r="S124" s="393"/>
      <c r="T124" s="393"/>
      <c r="W124" s="391"/>
      <c r="X124" s="391"/>
    </row>
    <row r="125" spans="1:24" s="63" customFormat="1" outlineLevel="1">
      <c r="A125" s="230" t="str">
        <f t="shared" si="35"/>
        <v>Ti-2.2.1.3</v>
      </c>
      <c r="B125" s="62" t="str">
        <f>$B$17</f>
        <v>- Pour des opérations estimées entre 2 000 001 €HT et 2 500 000 €HT</v>
      </c>
      <c r="C125" s="94" t="s">
        <v>0</v>
      </c>
      <c r="D125" s="112"/>
      <c r="E125" s="276"/>
      <c r="F125" s="272"/>
      <c r="G125" s="273"/>
      <c r="H125" s="274">
        <f t="shared" si="36"/>
        <v>0</v>
      </c>
      <c r="I125" s="320"/>
      <c r="J125" s="320"/>
      <c r="K125" s="150" t="str">
        <f t="shared" si="33"/>
        <v>Ti-2</v>
      </c>
      <c r="L125" s="126">
        <f t="shared" si="33"/>
        <v>2</v>
      </c>
      <c r="M125" s="126">
        <f t="shared" si="33"/>
        <v>1</v>
      </c>
      <c r="N125" s="149">
        <f t="shared" si="30"/>
        <v>3</v>
      </c>
      <c r="O125" s="65"/>
      <c r="P125" s="63" t="str">
        <f t="shared" si="27"/>
        <v>Ti-2.2.1.3</v>
      </c>
      <c r="S125" s="393"/>
      <c r="T125" s="393"/>
      <c r="W125" s="391"/>
      <c r="X125" s="391"/>
    </row>
    <row r="126" spans="1:24" s="63" customFormat="1" outlineLevel="1">
      <c r="A126" s="230" t="str">
        <f t="shared" si="35"/>
        <v>Ti-2.2.1.4</v>
      </c>
      <c r="B126" s="62" t="str">
        <f>$B$18</f>
        <v>- Pour des opérations estimées entre 2 500 001 €HT et 3 000 000 €HT ( rappel : non exclusif)</v>
      </c>
      <c r="C126" s="94" t="s">
        <v>0</v>
      </c>
      <c r="D126" s="112"/>
      <c r="E126" s="276"/>
      <c r="F126" s="272"/>
      <c r="G126" s="273"/>
      <c r="H126" s="274">
        <f t="shared" si="36"/>
        <v>0</v>
      </c>
      <c r="I126" s="320"/>
      <c r="J126" s="320"/>
      <c r="K126" s="150" t="str">
        <f t="shared" si="33"/>
        <v>Ti-2</v>
      </c>
      <c r="L126" s="126">
        <f t="shared" si="33"/>
        <v>2</v>
      </c>
      <c r="M126" s="126">
        <f t="shared" si="33"/>
        <v>1</v>
      </c>
      <c r="N126" s="149">
        <f t="shared" si="30"/>
        <v>4</v>
      </c>
      <c r="O126" s="65"/>
      <c r="P126" s="63" t="str">
        <f t="shared" si="27"/>
        <v>Ti-2.2.1.4</v>
      </c>
      <c r="S126" s="393"/>
      <c r="T126" s="393"/>
      <c r="W126" s="391"/>
      <c r="X126" s="391"/>
    </row>
    <row r="127" spans="1:24" s="63" customFormat="1" outlineLevel="1">
      <c r="A127" s="230" t="str">
        <f t="shared" si="35"/>
        <v>Ti-2.2.1.5</v>
      </c>
      <c r="B127" s="62" t="str">
        <f>$B$19</f>
        <v>- Pour des opérations estimées entre 3 000 001 €HT et 3 500 000 €HT (rappel : non exclusif)</v>
      </c>
      <c r="C127" s="94" t="s">
        <v>0</v>
      </c>
      <c r="D127" s="112"/>
      <c r="E127" s="276"/>
      <c r="F127" s="272"/>
      <c r="G127" s="273"/>
      <c r="H127" s="274">
        <f t="shared" si="36"/>
        <v>0</v>
      </c>
      <c r="I127" s="320"/>
      <c r="J127" s="320"/>
      <c r="K127" s="150" t="str">
        <f t="shared" si="33"/>
        <v>Ti-2</v>
      </c>
      <c r="L127" s="126">
        <f t="shared" si="33"/>
        <v>2</v>
      </c>
      <c r="M127" s="126">
        <f t="shared" si="33"/>
        <v>1</v>
      </c>
      <c r="N127" s="149">
        <f t="shared" si="30"/>
        <v>5</v>
      </c>
      <c r="O127" s="65"/>
      <c r="P127" s="63" t="str">
        <f t="shared" si="27"/>
        <v>Ti-2.2.1.5</v>
      </c>
      <c r="S127" s="393"/>
      <c r="T127" s="393"/>
      <c r="W127" s="391"/>
      <c r="X127" s="391"/>
    </row>
    <row r="128" spans="1:24" s="165" customFormat="1" outlineLevel="1">
      <c r="A128" s="161"/>
      <c r="B128" s="218"/>
      <c r="C128" s="163"/>
      <c r="D128" s="164"/>
      <c r="E128" s="276"/>
      <c r="F128" s="260"/>
      <c r="G128" s="261"/>
      <c r="H128" s="262">
        <f t="shared" si="36"/>
        <v>0</v>
      </c>
      <c r="I128" s="320"/>
      <c r="J128" s="320"/>
      <c r="K128" s="150" t="str">
        <f t="shared" si="33"/>
        <v>Ti-2</v>
      </c>
      <c r="L128" s="126">
        <f t="shared" si="33"/>
        <v>2</v>
      </c>
      <c r="M128" s="126">
        <f t="shared" si="33"/>
        <v>1</v>
      </c>
      <c r="N128" s="149"/>
      <c r="O128" s="65"/>
      <c r="P128" s="63"/>
      <c r="S128" s="393"/>
      <c r="T128" s="393"/>
      <c r="W128" s="393"/>
      <c r="X128" s="393"/>
    </row>
    <row r="129" spans="1:24" s="63" customFormat="1">
      <c r="A129" s="215" t="str">
        <f t="shared" ref="A129:A134" si="37">P129</f>
        <v>Ti-2.2.2</v>
      </c>
      <c r="B129" s="229" t="str">
        <f>$B$44</f>
        <v xml:space="preserve">- Examen des documents d'exécution et formulation des avis correspondants </v>
      </c>
      <c r="C129" s="98"/>
      <c r="D129" s="114"/>
      <c r="E129" s="276"/>
      <c r="F129" s="260"/>
      <c r="G129" s="261"/>
      <c r="H129" s="262">
        <f t="shared" si="36"/>
        <v>0</v>
      </c>
      <c r="I129" s="320"/>
      <c r="J129" s="320"/>
      <c r="K129" s="150" t="str">
        <f t="shared" ref="K129:M144" si="38">K128</f>
        <v>Ti-2</v>
      </c>
      <c r="L129" s="126">
        <f t="shared" si="38"/>
        <v>2</v>
      </c>
      <c r="M129" s="126">
        <f>M128+1</f>
        <v>2</v>
      </c>
      <c r="N129" s="149"/>
      <c r="O129" s="65"/>
      <c r="P129" s="63" t="str">
        <f t="shared" si="27"/>
        <v>Ti-2.2.2</v>
      </c>
      <c r="S129" s="393"/>
      <c r="T129" s="393"/>
      <c r="W129" s="391"/>
      <c r="X129" s="391"/>
    </row>
    <row r="130" spans="1:24" s="65" customFormat="1" outlineLevel="1">
      <c r="A130" s="230" t="str">
        <f t="shared" si="37"/>
        <v>Ti-2.2.2.1</v>
      </c>
      <c r="B130" s="62" t="str">
        <f>$B$15</f>
        <v>- Pour des opérations estimées entre 900 001 €HT et 1 450 000 €HT</v>
      </c>
      <c r="C130" s="94" t="s">
        <v>8</v>
      </c>
      <c r="D130" s="111"/>
      <c r="E130" s="276"/>
      <c r="F130" s="267"/>
      <c r="G130" s="268"/>
      <c r="H130" s="269">
        <f t="shared" si="36"/>
        <v>0</v>
      </c>
      <c r="I130" s="320"/>
      <c r="J130" s="320"/>
      <c r="K130" s="150" t="str">
        <f t="shared" si="38"/>
        <v>Ti-2</v>
      </c>
      <c r="L130" s="126">
        <f t="shared" si="38"/>
        <v>2</v>
      </c>
      <c r="M130" s="126">
        <f t="shared" si="38"/>
        <v>2</v>
      </c>
      <c r="N130" s="149">
        <f t="shared" si="30"/>
        <v>1</v>
      </c>
      <c r="P130" s="63" t="str">
        <f t="shared" si="27"/>
        <v>Ti-2.2.2.1</v>
      </c>
      <c r="S130" s="403"/>
      <c r="T130" s="403"/>
      <c r="W130" s="417"/>
      <c r="X130" s="417"/>
    </row>
    <row r="131" spans="1:24" s="63" customFormat="1" outlineLevel="1">
      <c r="A131" s="230" t="str">
        <f t="shared" si="37"/>
        <v>Ti-2.2.2.2</v>
      </c>
      <c r="B131" s="62" t="str">
        <f>$B$16</f>
        <v>- Pour des opérations estimées entre 1 450 001 €HT et 2 000 000 €HT</v>
      </c>
      <c r="C131" s="94" t="s">
        <v>8</v>
      </c>
      <c r="D131" s="112"/>
      <c r="E131" s="276"/>
      <c r="F131" s="272"/>
      <c r="G131" s="273"/>
      <c r="H131" s="274">
        <f t="shared" si="36"/>
        <v>0</v>
      </c>
      <c r="I131" s="320"/>
      <c r="J131" s="320"/>
      <c r="K131" s="150" t="str">
        <f t="shared" si="38"/>
        <v>Ti-2</v>
      </c>
      <c r="L131" s="126">
        <f t="shared" si="38"/>
        <v>2</v>
      </c>
      <c r="M131" s="126">
        <f t="shared" si="38"/>
        <v>2</v>
      </c>
      <c r="N131" s="149">
        <f t="shared" si="30"/>
        <v>2</v>
      </c>
      <c r="O131" s="65"/>
      <c r="P131" s="63" t="str">
        <f t="shared" si="27"/>
        <v>Ti-2.2.2.2</v>
      </c>
      <c r="S131" s="393"/>
      <c r="T131" s="393"/>
      <c r="W131" s="391"/>
      <c r="X131" s="391"/>
    </row>
    <row r="132" spans="1:24" s="63" customFormat="1" outlineLevel="1">
      <c r="A132" s="230" t="str">
        <f t="shared" si="37"/>
        <v>Ti-2.2.2.3</v>
      </c>
      <c r="B132" s="62" t="str">
        <f>$B$17</f>
        <v>- Pour des opérations estimées entre 2 000 001 €HT et 2 500 000 €HT</v>
      </c>
      <c r="C132" s="94" t="s">
        <v>8</v>
      </c>
      <c r="D132" s="112"/>
      <c r="E132" s="276"/>
      <c r="F132" s="272"/>
      <c r="G132" s="273"/>
      <c r="H132" s="274">
        <f t="shared" si="36"/>
        <v>0</v>
      </c>
      <c r="I132" s="320"/>
      <c r="J132" s="320"/>
      <c r="K132" s="150" t="str">
        <f t="shared" si="38"/>
        <v>Ti-2</v>
      </c>
      <c r="L132" s="126">
        <f t="shared" si="38"/>
        <v>2</v>
      </c>
      <c r="M132" s="126">
        <f t="shared" si="38"/>
        <v>2</v>
      </c>
      <c r="N132" s="149">
        <f t="shared" si="30"/>
        <v>3</v>
      </c>
      <c r="O132" s="65"/>
      <c r="P132" s="63" t="str">
        <f t="shared" si="27"/>
        <v>Ti-2.2.2.3</v>
      </c>
      <c r="S132" s="393"/>
      <c r="T132" s="393"/>
      <c r="W132" s="391"/>
      <c r="X132" s="391"/>
    </row>
    <row r="133" spans="1:24" s="63" customFormat="1" outlineLevel="1">
      <c r="A133" s="230" t="str">
        <f t="shared" si="37"/>
        <v>Ti-2.2.2.4</v>
      </c>
      <c r="B133" s="62" t="str">
        <f>$B$18</f>
        <v>- Pour des opérations estimées entre 2 500 001 €HT et 3 000 000 €HT ( rappel : non exclusif)</v>
      </c>
      <c r="C133" s="94" t="s">
        <v>8</v>
      </c>
      <c r="D133" s="112"/>
      <c r="E133" s="276"/>
      <c r="F133" s="272"/>
      <c r="G133" s="273"/>
      <c r="H133" s="274">
        <f t="shared" si="36"/>
        <v>0</v>
      </c>
      <c r="I133" s="320"/>
      <c r="J133" s="320"/>
      <c r="K133" s="150" t="str">
        <f t="shared" si="38"/>
        <v>Ti-2</v>
      </c>
      <c r="L133" s="126">
        <f t="shared" si="38"/>
        <v>2</v>
      </c>
      <c r="M133" s="126">
        <f t="shared" si="38"/>
        <v>2</v>
      </c>
      <c r="N133" s="149">
        <f t="shared" si="30"/>
        <v>4</v>
      </c>
      <c r="O133" s="65"/>
      <c r="P133" s="63" t="str">
        <f t="shared" si="27"/>
        <v>Ti-2.2.2.4</v>
      </c>
      <c r="S133" s="393"/>
      <c r="T133" s="393"/>
      <c r="W133" s="391"/>
      <c r="X133" s="391"/>
    </row>
    <row r="134" spans="1:24" s="63" customFormat="1" outlineLevel="1">
      <c r="A134" s="230" t="str">
        <f t="shared" si="37"/>
        <v>Ti-2.2.2.5</v>
      </c>
      <c r="B134" s="62" t="str">
        <f>$B$19</f>
        <v>- Pour des opérations estimées entre 3 000 001 €HT et 3 500 000 €HT (rappel : non exclusif)</v>
      </c>
      <c r="C134" s="94" t="s">
        <v>8</v>
      </c>
      <c r="D134" s="112"/>
      <c r="E134" s="276"/>
      <c r="F134" s="272"/>
      <c r="G134" s="273"/>
      <c r="H134" s="274">
        <f t="shared" si="36"/>
        <v>0</v>
      </c>
      <c r="I134" s="320"/>
      <c r="J134" s="320"/>
      <c r="K134" s="150" t="str">
        <f t="shared" si="38"/>
        <v>Ti-2</v>
      </c>
      <c r="L134" s="126">
        <f t="shared" si="38"/>
        <v>2</v>
      </c>
      <c r="M134" s="126">
        <f t="shared" si="38"/>
        <v>2</v>
      </c>
      <c r="N134" s="149">
        <f t="shared" si="30"/>
        <v>5</v>
      </c>
      <c r="O134" s="65"/>
      <c r="P134" s="63" t="str">
        <f t="shared" si="27"/>
        <v>Ti-2.2.2.5</v>
      </c>
      <c r="S134" s="393"/>
      <c r="T134" s="393"/>
      <c r="W134" s="391"/>
      <c r="X134" s="391"/>
    </row>
    <row r="135" spans="1:24" s="165" customFormat="1" outlineLevel="1">
      <c r="A135" s="161"/>
      <c r="B135" s="218"/>
      <c r="C135" s="163"/>
      <c r="D135" s="164"/>
      <c r="E135" s="276"/>
      <c r="F135" s="260"/>
      <c r="G135" s="261"/>
      <c r="H135" s="262">
        <f t="shared" si="36"/>
        <v>0</v>
      </c>
      <c r="I135" s="320"/>
      <c r="J135" s="320"/>
      <c r="K135" s="150" t="str">
        <f t="shared" si="38"/>
        <v>Ti-2</v>
      </c>
      <c r="L135" s="126">
        <f t="shared" si="38"/>
        <v>2</v>
      </c>
      <c r="M135" s="126"/>
      <c r="N135" s="149"/>
      <c r="O135" s="65"/>
      <c r="P135" s="63"/>
      <c r="S135" s="393"/>
      <c r="T135" s="393"/>
      <c r="W135" s="393"/>
      <c r="X135" s="393"/>
    </row>
    <row r="136" spans="1:24" s="65" customFormat="1" ht="10.15" customHeight="1">
      <c r="A136" s="142"/>
      <c r="B136" s="67"/>
      <c r="C136" s="98"/>
      <c r="D136" s="114"/>
      <c r="E136" s="276"/>
      <c r="F136" s="260"/>
      <c r="G136" s="261"/>
      <c r="H136" s="262">
        <f t="shared" si="36"/>
        <v>0</v>
      </c>
      <c r="I136" s="320"/>
      <c r="J136" s="320"/>
      <c r="K136" s="150" t="str">
        <f t="shared" si="38"/>
        <v>Ti-2</v>
      </c>
      <c r="L136" s="126">
        <f t="shared" si="38"/>
        <v>2</v>
      </c>
      <c r="M136" s="126"/>
      <c r="N136" s="149"/>
      <c r="P136" s="63"/>
      <c r="Q136" s="76"/>
      <c r="R136" s="202"/>
      <c r="S136" s="404"/>
      <c r="T136" s="404"/>
      <c r="U136" s="193"/>
      <c r="V136" s="193"/>
      <c r="W136" s="420"/>
      <c r="X136" s="391"/>
    </row>
    <row r="137" spans="1:24" s="61" customFormat="1" ht="15.75">
      <c r="A137" s="213" t="str">
        <f>P137</f>
        <v>Ti-2.3</v>
      </c>
      <c r="B137" s="83" t="str">
        <f>$B$52</f>
        <v>Phase Réalisation "Exécution"</v>
      </c>
      <c r="C137" s="93"/>
      <c r="D137" s="110"/>
      <c r="E137" s="276"/>
      <c r="F137" s="260"/>
      <c r="G137" s="261"/>
      <c r="H137" s="262">
        <f>F137+G137</f>
        <v>0</v>
      </c>
      <c r="I137" s="320"/>
      <c r="J137" s="320"/>
      <c r="K137" s="150" t="str">
        <f t="shared" si="38"/>
        <v>Ti-2</v>
      </c>
      <c r="L137" s="126">
        <f>L136+1</f>
        <v>3</v>
      </c>
      <c r="M137" s="126"/>
      <c r="N137" s="149"/>
      <c r="O137" s="65"/>
      <c r="P137" s="63" t="str">
        <f t="shared" si="27"/>
        <v>Ti-2.3</v>
      </c>
      <c r="Q137" s="70"/>
      <c r="R137" s="204"/>
      <c r="S137" s="401"/>
      <c r="T137" s="401"/>
      <c r="U137" s="165"/>
      <c r="V137" s="165"/>
      <c r="W137" s="391"/>
      <c r="X137" s="414"/>
    </row>
    <row r="138" spans="1:24" s="63" customFormat="1" ht="25.5">
      <c r="A138" s="215" t="str">
        <f t="shared" ref="A138:A143" si="39">P138</f>
        <v>Ti-2.3.1</v>
      </c>
      <c r="B138" s="327" t="str">
        <f>$B$53</f>
        <v>- Réunion de chantier compris visite de chantier, examen des ouvrages et éléments d'équipements soumis au contrôle et formulations des avis correspondants</v>
      </c>
      <c r="C138" s="98"/>
      <c r="D138" s="490" t="s">
        <v>142</v>
      </c>
      <c r="E138" s="276"/>
      <c r="F138" s="260"/>
      <c r="G138" s="261"/>
      <c r="H138" s="262">
        <f t="shared" ref="H138:H196" si="40">F138+G138</f>
        <v>0</v>
      </c>
      <c r="I138" s="320"/>
      <c r="J138" s="320"/>
      <c r="K138" s="150" t="str">
        <f t="shared" si="38"/>
        <v>Ti-2</v>
      </c>
      <c r="L138" s="126">
        <f t="shared" si="38"/>
        <v>3</v>
      </c>
      <c r="M138" s="126">
        <v>1</v>
      </c>
      <c r="N138" s="149"/>
      <c r="O138" s="65"/>
      <c r="P138" s="63" t="str">
        <f t="shared" si="27"/>
        <v>Ti-2.3.1</v>
      </c>
      <c r="S138" s="393"/>
      <c r="T138" s="393"/>
      <c r="W138" s="391"/>
      <c r="X138" s="391"/>
    </row>
    <row r="139" spans="1:24" s="65" customFormat="1" outlineLevel="1">
      <c r="A139" s="230" t="str">
        <f t="shared" si="39"/>
        <v>Ti-2.3.1.1</v>
      </c>
      <c r="B139" s="62" t="str">
        <f>$B$15</f>
        <v>- Pour des opérations estimées entre 900 001 €HT et 1 450 000 €HT</v>
      </c>
      <c r="C139" s="94" t="s">
        <v>0</v>
      </c>
      <c r="D139" s="111"/>
      <c r="E139" s="276"/>
      <c r="F139" s="267"/>
      <c r="G139" s="268"/>
      <c r="H139" s="269">
        <f t="shared" si="40"/>
        <v>0</v>
      </c>
      <c r="I139" s="320"/>
      <c r="J139" s="320"/>
      <c r="K139" s="150" t="str">
        <f t="shared" si="38"/>
        <v>Ti-2</v>
      </c>
      <c r="L139" s="126">
        <f t="shared" si="38"/>
        <v>3</v>
      </c>
      <c r="M139" s="126">
        <f t="shared" si="38"/>
        <v>1</v>
      </c>
      <c r="N139" s="149">
        <f t="shared" si="30"/>
        <v>1</v>
      </c>
      <c r="P139" s="63" t="str">
        <f t="shared" si="27"/>
        <v>Ti-2.3.1.1</v>
      </c>
      <c r="S139" s="403"/>
      <c r="T139" s="403"/>
      <c r="W139" s="417"/>
      <c r="X139" s="417"/>
    </row>
    <row r="140" spans="1:24" s="63" customFormat="1" outlineLevel="1">
      <c r="A140" s="230" t="str">
        <f t="shared" si="39"/>
        <v>Ti-2.3.1.2</v>
      </c>
      <c r="B140" s="62" t="str">
        <f>$B$16</f>
        <v>- Pour des opérations estimées entre 1 450 001 €HT et 2 000 000 €HT</v>
      </c>
      <c r="C140" s="94" t="s">
        <v>0</v>
      </c>
      <c r="D140" s="112"/>
      <c r="E140" s="276"/>
      <c r="F140" s="272"/>
      <c r="G140" s="273"/>
      <c r="H140" s="274">
        <f t="shared" si="40"/>
        <v>0</v>
      </c>
      <c r="I140" s="320"/>
      <c r="J140" s="320"/>
      <c r="K140" s="150" t="str">
        <f t="shared" si="38"/>
        <v>Ti-2</v>
      </c>
      <c r="L140" s="126">
        <f t="shared" si="38"/>
        <v>3</v>
      </c>
      <c r="M140" s="126">
        <f t="shared" si="38"/>
        <v>1</v>
      </c>
      <c r="N140" s="149">
        <f t="shared" si="30"/>
        <v>2</v>
      </c>
      <c r="O140" s="65"/>
      <c r="P140" s="63" t="str">
        <f t="shared" si="27"/>
        <v>Ti-2.3.1.2</v>
      </c>
      <c r="S140" s="393"/>
      <c r="T140" s="393"/>
      <c r="W140" s="391"/>
      <c r="X140" s="391"/>
    </row>
    <row r="141" spans="1:24" s="63" customFormat="1" outlineLevel="1">
      <c r="A141" s="230" t="str">
        <f t="shared" si="39"/>
        <v>Ti-2.3.1.3</v>
      </c>
      <c r="B141" s="62" t="str">
        <f>$B$17</f>
        <v>- Pour des opérations estimées entre 2 000 001 €HT et 2 500 000 €HT</v>
      </c>
      <c r="C141" s="94" t="s">
        <v>0</v>
      </c>
      <c r="D141" s="112"/>
      <c r="E141" s="276"/>
      <c r="F141" s="272"/>
      <c r="G141" s="273"/>
      <c r="H141" s="274">
        <f t="shared" si="40"/>
        <v>0</v>
      </c>
      <c r="I141" s="320"/>
      <c r="J141" s="320"/>
      <c r="K141" s="150" t="str">
        <f t="shared" si="38"/>
        <v>Ti-2</v>
      </c>
      <c r="L141" s="126">
        <f t="shared" si="38"/>
        <v>3</v>
      </c>
      <c r="M141" s="126">
        <f t="shared" si="38"/>
        <v>1</v>
      </c>
      <c r="N141" s="149">
        <f t="shared" si="30"/>
        <v>3</v>
      </c>
      <c r="O141" s="65"/>
      <c r="P141" s="63" t="str">
        <f t="shared" si="27"/>
        <v>Ti-2.3.1.3</v>
      </c>
      <c r="S141" s="393"/>
      <c r="T141" s="393"/>
      <c r="W141" s="391"/>
      <c r="X141" s="391"/>
    </row>
    <row r="142" spans="1:24" s="63" customFormat="1" outlineLevel="1">
      <c r="A142" s="230" t="str">
        <f t="shared" si="39"/>
        <v>Ti-2.3.1.4</v>
      </c>
      <c r="B142" s="62" t="str">
        <f>$B$18</f>
        <v>- Pour des opérations estimées entre 2 500 001 €HT et 3 000 000 €HT ( rappel : non exclusif)</v>
      </c>
      <c r="C142" s="94" t="s">
        <v>0</v>
      </c>
      <c r="D142" s="112"/>
      <c r="E142" s="276"/>
      <c r="F142" s="272"/>
      <c r="G142" s="273"/>
      <c r="H142" s="274">
        <f t="shared" si="40"/>
        <v>0</v>
      </c>
      <c r="I142" s="320"/>
      <c r="J142" s="320"/>
      <c r="K142" s="150" t="str">
        <f t="shared" si="38"/>
        <v>Ti-2</v>
      </c>
      <c r="L142" s="126">
        <f t="shared" si="38"/>
        <v>3</v>
      </c>
      <c r="M142" s="126">
        <f t="shared" si="38"/>
        <v>1</v>
      </c>
      <c r="N142" s="149">
        <f t="shared" si="30"/>
        <v>4</v>
      </c>
      <c r="O142" s="65"/>
      <c r="P142" s="63" t="str">
        <f t="shared" si="27"/>
        <v>Ti-2.3.1.4</v>
      </c>
      <c r="S142" s="393"/>
      <c r="T142" s="393"/>
      <c r="W142" s="391"/>
      <c r="X142" s="391"/>
    </row>
    <row r="143" spans="1:24" s="63" customFormat="1" outlineLevel="1">
      <c r="A143" s="230" t="str">
        <f t="shared" si="39"/>
        <v>Ti-2.3.1.5</v>
      </c>
      <c r="B143" s="62" t="str">
        <f>$B$19</f>
        <v>- Pour des opérations estimées entre 3 000 001 €HT et 3 500 000 €HT (rappel : non exclusif)</v>
      </c>
      <c r="C143" s="94" t="s">
        <v>0</v>
      </c>
      <c r="D143" s="112"/>
      <c r="E143" s="276"/>
      <c r="F143" s="272"/>
      <c r="G143" s="273"/>
      <c r="H143" s="274">
        <f t="shared" si="40"/>
        <v>0</v>
      </c>
      <c r="I143" s="320"/>
      <c r="J143" s="320"/>
      <c r="K143" s="150" t="str">
        <f t="shared" si="38"/>
        <v>Ti-2</v>
      </c>
      <c r="L143" s="126">
        <f t="shared" si="38"/>
        <v>3</v>
      </c>
      <c r="M143" s="126">
        <f t="shared" si="38"/>
        <v>1</v>
      </c>
      <c r="N143" s="149">
        <f t="shared" si="30"/>
        <v>5</v>
      </c>
      <c r="O143" s="65"/>
      <c r="P143" s="63" t="str">
        <f t="shared" si="27"/>
        <v>Ti-2.3.1.5</v>
      </c>
      <c r="S143" s="393"/>
      <c r="T143" s="393"/>
      <c r="W143" s="391"/>
      <c r="X143" s="391"/>
    </row>
    <row r="144" spans="1:24" s="165" customFormat="1" outlineLevel="1">
      <c r="A144" s="161"/>
      <c r="B144" s="218"/>
      <c r="C144" s="163"/>
      <c r="D144" s="164"/>
      <c r="E144" s="276"/>
      <c r="F144" s="260"/>
      <c r="G144" s="261"/>
      <c r="H144" s="262">
        <f t="shared" si="40"/>
        <v>0</v>
      </c>
      <c r="I144" s="320"/>
      <c r="J144" s="320"/>
      <c r="K144" s="150" t="str">
        <f t="shared" si="38"/>
        <v>Ti-2</v>
      </c>
      <c r="L144" s="126">
        <f t="shared" si="38"/>
        <v>3</v>
      </c>
      <c r="M144" s="126">
        <f t="shared" si="38"/>
        <v>1</v>
      </c>
      <c r="N144" s="149"/>
      <c r="O144" s="65"/>
      <c r="P144" s="63"/>
      <c r="S144" s="393"/>
      <c r="T144" s="393"/>
      <c r="W144" s="393"/>
      <c r="X144" s="393"/>
    </row>
    <row r="145" spans="1:24" s="63" customFormat="1">
      <c r="A145" s="215" t="str">
        <f t="shared" ref="A145:A150" si="41">P145</f>
        <v>Ti-2.3.2</v>
      </c>
      <c r="B145" s="229" t="str">
        <f>$B$60</f>
        <v xml:space="preserve">- Examen des documents d'exécution et formulation des avis correspondants </v>
      </c>
      <c r="C145" s="98"/>
      <c r="D145" s="114"/>
      <c r="E145" s="276"/>
      <c r="F145" s="260"/>
      <c r="G145" s="261"/>
      <c r="H145" s="262">
        <f t="shared" si="40"/>
        <v>0</v>
      </c>
      <c r="I145" s="320"/>
      <c r="J145" s="320"/>
      <c r="K145" s="150" t="str">
        <f t="shared" ref="K145:M160" si="42">K144</f>
        <v>Ti-2</v>
      </c>
      <c r="L145" s="126">
        <f t="shared" si="42"/>
        <v>3</v>
      </c>
      <c r="M145" s="126">
        <f>M144+1</f>
        <v>2</v>
      </c>
      <c r="N145" s="149"/>
      <c r="O145" s="65"/>
      <c r="P145" s="63" t="str">
        <f t="shared" si="27"/>
        <v>Ti-2.3.2</v>
      </c>
      <c r="S145" s="393"/>
      <c r="T145" s="393"/>
      <c r="W145" s="391"/>
      <c r="X145" s="391"/>
    </row>
    <row r="146" spans="1:24" s="65" customFormat="1" outlineLevel="1">
      <c r="A146" s="230" t="str">
        <f t="shared" si="41"/>
        <v>Ti-2.3.2.1</v>
      </c>
      <c r="B146" s="62" t="str">
        <f>$B$15</f>
        <v>- Pour des opérations estimées entre 900 001 €HT et 1 450 000 €HT</v>
      </c>
      <c r="C146" s="94" t="s">
        <v>8</v>
      </c>
      <c r="D146" s="111"/>
      <c r="E146" s="276"/>
      <c r="F146" s="267"/>
      <c r="G146" s="268"/>
      <c r="H146" s="269">
        <f t="shared" si="40"/>
        <v>0</v>
      </c>
      <c r="I146" s="320"/>
      <c r="J146" s="320"/>
      <c r="K146" s="150" t="str">
        <f t="shared" si="42"/>
        <v>Ti-2</v>
      </c>
      <c r="L146" s="126">
        <f t="shared" si="42"/>
        <v>3</v>
      </c>
      <c r="M146" s="126">
        <f t="shared" si="42"/>
        <v>2</v>
      </c>
      <c r="N146" s="149">
        <f t="shared" si="30"/>
        <v>1</v>
      </c>
      <c r="P146" s="63" t="str">
        <f t="shared" si="27"/>
        <v>Ti-2.3.2.1</v>
      </c>
      <c r="S146" s="403"/>
      <c r="T146" s="403"/>
      <c r="W146" s="417"/>
      <c r="X146" s="417"/>
    </row>
    <row r="147" spans="1:24" s="63" customFormat="1" outlineLevel="1">
      <c r="A147" s="230" t="str">
        <f t="shared" si="41"/>
        <v>Ti-2.3.2.2</v>
      </c>
      <c r="B147" s="62" t="str">
        <f>$B$16</f>
        <v>- Pour des opérations estimées entre 1 450 001 €HT et 2 000 000 €HT</v>
      </c>
      <c r="C147" s="94" t="s">
        <v>8</v>
      </c>
      <c r="D147" s="112"/>
      <c r="E147" s="276"/>
      <c r="F147" s="272"/>
      <c r="G147" s="273"/>
      <c r="H147" s="274">
        <f t="shared" si="40"/>
        <v>0</v>
      </c>
      <c r="I147" s="320"/>
      <c r="J147" s="320"/>
      <c r="K147" s="150" t="str">
        <f t="shared" si="42"/>
        <v>Ti-2</v>
      </c>
      <c r="L147" s="126">
        <f t="shared" si="42"/>
        <v>3</v>
      </c>
      <c r="M147" s="126">
        <f t="shared" si="42"/>
        <v>2</v>
      </c>
      <c r="N147" s="149">
        <f t="shared" si="30"/>
        <v>2</v>
      </c>
      <c r="O147" s="65"/>
      <c r="P147" s="63" t="str">
        <f t="shared" si="27"/>
        <v>Ti-2.3.2.2</v>
      </c>
      <c r="S147" s="393"/>
      <c r="T147" s="393"/>
      <c r="W147" s="391"/>
      <c r="X147" s="391"/>
    </row>
    <row r="148" spans="1:24" s="63" customFormat="1" outlineLevel="1">
      <c r="A148" s="230" t="str">
        <f t="shared" si="41"/>
        <v>Ti-2.3.2.3</v>
      </c>
      <c r="B148" s="62" t="str">
        <f>$B$17</f>
        <v>- Pour des opérations estimées entre 2 000 001 €HT et 2 500 000 €HT</v>
      </c>
      <c r="C148" s="94" t="s">
        <v>8</v>
      </c>
      <c r="D148" s="112"/>
      <c r="E148" s="276"/>
      <c r="F148" s="272"/>
      <c r="G148" s="273"/>
      <c r="H148" s="274">
        <f t="shared" si="40"/>
        <v>0</v>
      </c>
      <c r="I148" s="320"/>
      <c r="J148" s="320"/>
      <c r="K148" s="150" t="str">
        <f t="shared" si="42"/>
        <v>Ti-2</v>
      </c>
      <c r="L148" s="126">
        <f t="shared" si="42"/>
        <v>3</v>
      </c>
      <c r="M148" s="126">
        <f t="shared" si="42"/>
        <v>2</v>
      </c>
      <c r="N148" s="149">
        <f t="shared" si="30"/>
        <v>3</v>
      </c>
      <c r="O148" s="65"/>
      <c r="P148" s="63" t="str">
        <f t="shared" si="27"/>
        <v>Ti-2.3.2.3</v>
      </c>
      <c r="S148" s="393"/>
      <c r="T148" s="393"/>
      <c r="W148" s="391"/>
      <c r="X148" s="391"/>
    </row>
    <row r="149" spans="1:24" s="63" customFormat="1" outlineLevel="1">
      <c r="A149" s="230" t="str">
        <f t="shared" si="41"/>
        <v>Ti-2.3.2.4</v>
      </c>
      <c r="B149" s="62" t="str">
        <f>$B$18</f>
        <v>- Pour des opérations estimées entre 2 500 001 €HT et 3 000 000 €HT ( rappel : non exclusif)</v>
      </c>
      <c r="C149" s="94" t="s">
        <v>8</v>
      </c>
      <c r="D149" s="112"/>
      <c r="E149" s="276"/>
      <c r="F149" s="272"/>
      <c r="G149" s="273"/>
      <c r="H149" s="274">
        <f t="shared" si="40"/>
        <v>0</v>
      </c>
      <c r="I149" s="320"/>
      <c r="J149" s="320"/>
      <c r="K149" s="150" t="str">
        <f t="shared" si="42"/>
        <v>Ti-2</v>
      </c>
      <c r="L149" s="126">
        <f t="shared" si="42"/>
        <v>3</v>
      </c>
      <c r="M149" s="126">
        <f t="shared" si="42"/>
        <v>2</v>
      </c>
      <c r="N149" s="149">
        <f t="shared" si="30"/>
        <v>4</v>
      </c>
      <c r="O149" s="65"/>
      <c r="P149" s="63" t="str">
        <f t="shared" si="27"/>
        <v>Ti-2.3.2.4</v>
      </c>
      <c r="S149" s="393"/>
      <c r="T149" s="393"/>
      <c r="W149" s="391"/>
      <c r="X149" s="391"/>
    </row>
    <row r="150" spans="1:24" s="63" customFormat="1" outlineLevel="1">
      <c r="A150" s="230" t="str">
        <f t="shared" si="41"/>
        <v>Ti-2.3.2.5</v>
      </c>
      <c r="B150" s="62" t="str">
        <f>$B$19</f>
        <v>- Pour des opérations estimées entre 3 000 001 €HT et 3 500 000 €HT (rappel : non exclusif)</v>
      </c>
      <c r="C150" s="94" t="s">
        <v>8</v>
      </c>
      <c r="D150" s="112"/>
      <c r="E150" s="276"/>
      <c r="F150" s="272"/>
      <c r="G150" s="273"/>
      <c r="H150" s="274">
        <f t="shared" si="40"/>
        <v>0</v>
      </c>
      <c r="I150" s="320"/>
      <c r="J150" s="320"/>
      <c r="K150" s="150" t="str">
        <f t="shared" si="42"/>
        <v>Ti-2</v>
      </c>
      <c r="L150" s="126">
        <f t="shared" si="42"/>
        <v>3</v>
      </c>
      <c r="M150" s="126">
        <f t="shared" si="42"/>
        <v>2</v>
      </c>
      <c r="N150" s="149">
        <f t="shared" si="30"/>
        <v>5</v>
      </c>
      <c r="O150" s="65"/>
      <c r="P150" s="63" t="str">
        <f t="shared" si="27"/>
        <v>Ti-2.3.2.5</v>
      </c>
      <c r="S150" s="393"/>
      <c r="T150" s="393"/>
      <c r="W150" s="391"/>
      <c r="X150" s="391"/>
    </row>
    <row r="151" spans="1:24" s="165" customFormat="1" outlineLevel="1">
      <c r="A151" s="161"/>
      <c r="B151" s="218"/>
      <c r="C151" s="163"/>
      <c r="D151" s="164"/>
      <c r="E151" s="276"/>
      <c r="F151" s="260"/>
      <c r="G151" s="261"/>
      <c r="H151" s="262">
        <f t="shared" si="40"/>
        <v>0</v>
      </c>
      <c r="I151" s="320"/>
      <c r="J151" s="320"/>
      <c r="K151" s="150" t="str">
        <f t="shared" si="42"/>
        <v>Ti-2</v>
      </c>
      <c r="L151" s="126">
        <f t="shared" si="42"/>
        <v>3</v>
      </c>
      <c r="M151" s="126"/>
      <c r="N151" s="149"/>
      <c r="O151" s="65"/>
      <c r="P151" s="63"/>
      <c r="S151" s="393"/>
      <c r="T151" s="393"/>
      <c r="W151" s="393"/>
      <c r="X151" s="393"/>
    </row>
    <row r="152" spans="1:24" s="65" customFormat="1">
      <c r="A152" s="142"/>
      <c r="B152" s="67"/>
      <c r="C152" s="98"/>
      <c r="D152" s="114"/>
      <c r="E152" s="276"/>
      <c r="F152" s="260"/>
      <c r="G152" s="261"/>
      <c r="H152" s="262">
        <f t="shared" si="40"/>
        <v>0</v>
      </c>
      <c r="I152" s="320"/>
      <c r="J152" s="320"/>
      <c r="K152" s="150" t="str">
        <f t="shared" si="42"/>
        <v>Ti-2</v>
      </c>
      <c r="L152" s="126">
        <f t="shared" si="42"/>
        <v>3</v>
      </c>
      <c r="M152" s="126"/>
      <c r="N152" s="149"/>
      <c r="P152" s="63"/>
      <c r="Q152" s="76"/>
      <c r="R152" s="202"/>
      <c r="S152" s="404"/>
      <c r="T152" s="404"/>
      <c r="U152" s="193"/>
      <c r="V152" s="193"/>
      <c r="W152" s="420"/>
      <c r="X152" s="391"/>
    </row>
    <row r="153" spans="1:24" s="61" customFormat="1" ht="15.75">
      <c r="A153" s="213" t="str">
        <f>P153</f>
        <v>Ti-2.4</v>
      </c>
      <c r="B153" s="83" t="str">
        <f>$B$68</f>
        <v>Phase Réalisation "Réception"</v>
      </c>
      <c r="C153" s="93"/>
      <c r="D153" s="110"/>
      <c r="E153" s="276"/>
      <c r="F153" s="260"/>
      <c r="G153" s="261"/>
      <c r="H153" s="262"/>
      <c r="I153" s="320"/>
      <c r="J153" s="320"/>
      <c r="K153" s="150" t="str">
        <f t="shared" si="42"/>
        <v>Ti-2</v>
      </c>
      <c r="L153" s="126">
        <f>L152+1</f>
        <v>4</v>
      </c>
      <c r="M153" s="126"/>
      <c r="N153" s="149"/>
      <c r="O153" s="65"/>
      <c r="P153" s="63" t="str">
        <f t="shared" si="27"/>
        <v>Ti-2.4</v>
      </c>
      <c r="Q153" s="70"/>
      <c r="R153" s="204"/>
      <c r="S153" s="401"/>
      <c r="T153" s="401"/>
      <c r="U153" s="165"/>
      <c r="V153" s="165"/>
      <c r="W153" s="391"/>
      <c r="X153" s="414"/>
    </row>
    <row r="154" spans="1:24" s="63" customFormat="1">
      <c r="A154" s="215" t="str">
        <f t="shared" ref="A154:A159" si="43">P154</f>
        <v>Ti-2.4.1</v>
      </c>
      <c r="B154" s="229" t="str">
        <f>$B$69</f>
        <v>- Rapports finaux avant la ou les réceptions des ouvrages</v>
      </c>
      <c r="C154" s="98"/>
      <c r="D154" s="114"/>
      <c r="E154" s="276"/>
      <c r="F154" s="260"/>
      <c r="G154" s="261"/>
      <c r="H154" s="262">
        <f t="shared" si="40"/>
        <v>0</v>
      </c>
      <c r="I154" s="320"/>
      <c r="J154" s="320"/>
      <c r="K154" s="150" t="str">
        <f t="shared" si="42"/>
        <v>Ti-2</v>
      </c>
      <c r="L154" s="126">
        <f t="shared" si="42"/>
        <v>4</v>
      </c>
      <c r="M154" s="126">
        <v>1</v>
      </c>
      <c r="N154" s="149"/>
      <c r="O154" s="65"/>
      <c r="P154" s="63" t="str">
        <f t="shared" si="27"/>
        <v>Ti-2.4.1</v>
      </c>
      <c r="S154" s="393"/>
      <c r="T154" s="393"/>
      <c r="W154" s="391"/>
      <c r="X154" s="391"/>
    </row>
    <row r="155" spans="1:24" s="65" customFormat="1" outlineLevel="1">
      <c r="A155" s="230" t="str">
        <f t="shared" si="43"/>
        <v>Ti-2.4.1.1</v>
      </c>
      <c r="B155" s="62" t="str">
        <f>$B$15</f>
        <v>- Pour des opérations estimées entre 900 001 €HT et 1 450 000 €HT</v>
      </c>
      <c r="C155" s="94" t="s">
        <v>8</v>
      </c>
      <c r="D155" s="111"/>
      <c r="E155" s="276"/>
      <c r="F155" s="267"/>
      <c r="G155" s="268"/>
      <c r="H155" s="269">
        <f t="shared" si="40"/>
        <v>0</v>
      </c>
      <c r="I155" s="320"/>
      <c r="J155" s="320"/>
      <c r="K155" s="150" t="str">
        <f t="shared" si="42"/>
        <v>Ti-2</v>
      </c>
      <c r="L155" s="126">
        <f t="shared" si="42"/>
        <v>4</v>
      </c>
      <c r="M155" s="126">
        <f t="shared" si="42"/>
        <v>1</v>
      </c>
      <c r="N155" s="149">
        <f t="shared" si="30"/>
        <v>1</v>
      </c>
      <c r="P155" s="63" t="str">
        <f t="shared" si="27"/>
        <v>Ti-2.4.1.1</v>
      </c>
      <c r="S155" s="403"/>
      <c r="T155" s="403"/>
      <c r="W155" s="417"/>
      <c r="X155" s="417"/>
    </row>
    <row r="156" spans="1:24" s="63" customFormat="1" outlineLevel="1">
      <c r="A156" s="230" t="str">
        <f t="shared" si="43"/>
        <v>Ti-2.4.1.2</v>
      </c>
      <c r="B156" s="62" t="str">
        <f>$B$16</f>
        <v>- Pour des opérations estimées entre 1 450 001 €HT et 2 000 000 €HT</v>
      </c>
      <c r="C156" s="94" t="s">
        <v>8</v>
      </c>
      <c r="D156" s="112"/>
      <c r="E156" s="276"/>
      <c r="F156" s="272"/>
      <c r="G156" s="273"/>
      <c r="H156" s="274">
        <f t="shared" si="40"/>
        <v>0</v>
      </c>
      <c r="I156" s="320"/>
      <c r="J156" s="320"/>
      <c r="K156" s="150" t="str">
        <f t="shared" si="42"/>
        <v>Ti-2</v>
      </c>
      <c r="L156" s="126">
        <f t="shared" si="42"/>
        <v>4</v>
      </c>
      <c r="M156" s="126">
        <f t="shared" si="42"/>
        <v>1</v>
      </c>
      <c r="N156" s="149">
        <f t="shared" si="30"/>
        <v>2</v>
      </c>
      <c r="O156" s="65"/>
      <c r="P156" s="63" t="str">
        <f t="shared" si="27"/>
        <v>Ti-2.4.1.2</v>
      </c>
      <c r="S156" s="393"/>
      <c r="T156" s="393"/>
      <c r="W156" s="391"/>
      <c r="X156" s="391"/>
    </row>
    <row r="157" spans="1:24" s="63" customFormat="1" outlineLevel="1">
      <c r="A157" s="230" t="str">
        <f t="shared" si="43"/>
        <v>Ti-2.4.1.3</v>
      </c>
      <c r="B157" s="62" t="str">
        <f>$B$17</f>
        <v>- Pour des opérations estimées entre 2 000 001 €HT et 2 500 000 €HT</v>
      </c>
      <c r="C157" s="94" t="s">
        <v>8</v>
      </c>
      <c r="D157" s="112"/>
      <c r="E157" s="276"/>
      <c r="F157" s="272"/>
      <c r="G157" s="273"/>
      <c r="H157" s="274">
        <f t="shared" si="40"/>
        <v>0</v>
      </c>
      <c r="I157" s="320"/>
      <c r="J157" s="320"/>
      <c r="K157" s="150" t="str">
        <f t="shared" si="42"/>
        <v>Ti-2</v>
      </c>
      <c r="L157" s="126">
        <f t="shared" si="42"/>
        <v>4</v>
      </c>
      <c r="M157" s="126">
        <f t="shared" si="42"/>
        <v>1</v>
      </c>
      <c r="N157" s="149">
        <f t="shared" si="30"/>
        <v>3</v>
      </c>
      <c r="O157" s="65"/>
      <c r="P157" s="63" t="str">
        <f t="shared" si="27"/>
        <v>Ti-2.4.1.3</v>
      </c>
      <c r="S157" s="393"/>
      <c r="T157" s="393"/>
      <c r="W157" s="391"/>
      <c r="X157" s="391"/>
    </row>
    <row r="158" spans="1:24" s="63" customFormat="1" outlineLevel="1">
      <c r="A158" s="230" t="str">
        <f t="shared" si="43"/>
        <v>Ti-2.4.1.4</v>
      </c>
      <c r="B158" s="62" t="str">
        <f>$B$18</f>
        <v>- Pour des opérations estimées entre 2 500 001 €HT et 3 000 000 €HT ( rappel : non exclusif)</v>
      </c>
      <c r="C158" s="94" t="s">
        <v>8</v>
      </c>
      <c r="D158" s="112"/>
      <c r="E158" s="276"/>
      <c r="F158" s="272"/>
      <c r="G158" s="273"/>
      <c r="H158" s="274">
        <f t="shared" si="40"/>
        <v>0</v>
      </c>
      <c r="I158" s="320"/>
      <c r="J158" s="320"/>
      <c r="K158" s="150" t="str">
        <f t="shared" si="42"/>
        <v>Ti-2</v>
      </c>
      <c r="L158" s="126">
        <f t="shared" si="42"/>
        <v>4</v>
      </c>
      <c r="M158" s="126">
        <f t="shared" si="42"/>
        <v>1</v>
      </c>
      <c r="N158" s="149">
        <f t="shared" si="30"/>
        <v>4</v>
      </c>
      <c r="O158" s="65"/>
      <c r="P158" s="63" t="str">
        <f t="shared" si="27"/>
        <v>Ti-2.4.1.4</v>
      </c>
      <c r="S158" s="393"/>
      <c r="T158" s="393"/>
      <c r="W158" s="391"/>
      <c r="X158" s="391"/>
    </row>
    <row r="159" spans="1:24" s="63" customFormat="1" outlineLevel="1">
      <c r="A159" s="230" t="str">
        <f t="shared" si="43"/>
        <v>Ti-2.4.1.5</v>
      </c>
      <c r="B159" s="62" t="str">
        <f>$B$19</f>
        <v>- Pour des opérations estimées entre 3 000 001 €HT et 3 500 000 €HT (rappel : non exclusif)</v>
      </c>
      <c r="C159" s="94" t="s">
        <v>8</v>
      </c>
      <c r="D159" s="112"/>
      <c r="E159" s="276"/>
      <c r="F159" s="272"/>
      <c r="G159" s="273"/>
      <c r="H159" s="274">
        <f t="shared" si="40"/>
        <v>0</v>
      </c>
      <c r="I159" s="320"/>
      <c r="J159" s="320"/>
      <c r="K159" s="150" t="str">
        <f t="shared" si="42"/>
        <v>Ti-2</v>
      </c>
      <c r="L159" s="126">
        <f t="shared" si="42"/>
        <v>4</v>
      </c>
      <c r="M159" s="126">
        <f t="shared" si="42"/>
        <v>1</v>
      </c>
      <c r="N159" s="149">
        <f t="shared" si="30"/>
        <v>5</v>
      </c>
      <c r="O159" s="65"/>
      <c r="P159" s="63" t="str">
        <f t="shared" si="27"/>
        <v>Ti-2.4.1.5</v>
      </c>
      <c r="S159" s="393"/>
      <c r="T159" s="393"/>
      <c r="W159" s="391"/>
      <c r="X159" s="391"/>
    </row>
    <row r="160" spans="1:24" s="63" customFormat="1" ht="15.75" outlineLevel="1" thickBot="1">
      <c r="A160" s="238"/>
      <c r="B160" s="239"/>
      <c r="C160" s="226"/>
      <c r="D160" s="227"/>
      <c r="E160" s="276"/>
      <c r="F160" s="348"/>
      <c r="G160" s="349"/>
      <c r="H160" s="350"/>
      <c r="I160" s="320"/>
      <c r="J160" s="320"/>
      <c r="K160" s="150" t="str">
        <f t="shared" si="42"/>
        <v>Ti-2</v>
      </c>
      <c r="L160" s="126">
        <f t="shared" si="42"/>
        <v>4</v>
      </c>
      <c r="M160" s="126">
        <f t="shared" si="42"/>
        <v>1</v>
      </c>
      <c r="N160" s="149"/>
      <c r="O160" s="65"/>
      <c r="S160" s="393"/>
      <c r="T160" s="393"/>
      <c r="W160" s="391"/>
      <c r="X160" s="391"/>
    </row>
    <row r="161" spans="1:24" s="63" customFormat="1" outlineLevel="1">
      <c r="A161" s="230"/>
      <c r="B161" s="160"/>
      <c r="C161" s="98"/>
      <c r="D161" s="114"/>
      <c r="E161" s="276"/>
      <c r="F161" s="339"/>
      <c r="G161" s="340"/>
      <c r="H161" s="341"/>
      <c r="I161" s="320"/>
      <c r="J161" s="320"/>
      <c r="K161" s="150" t="str">
        <f t="shared" ref="K161:M176" si="44">K160</f>
        <v>Ti-2</v>
      </c>
      <c r="L161" s="126">
        <f t="shared" si="44"/>
        <v>4</v>
      </c>
      <c r="M161" s="126">
        <f t="shared" si="44"/>
        <v>1</v>
      </c>
      <c r="N161" s="149"/>
      <c r="O161" s="65"/>
      <c r="S161" s="393"/>
      <c r="T161" s="393"/>
      <c r="W161" s="391"/>
      <c r="X161" s="391"/>
    </row>
    <row r="162" spans="1:24" s="63" customFormat="1">
      <c r="A162" s="215" t="str">
        <f t="shared" ref="A162:A167" si="45">P162</f>
        <v>Ti-2.4.2</v>
      </c>
      <c r="B162" s="229" t="str">
        <f>$B$76</f>
        <v>- Assistance à la ou des réceptions des installations</v>
      </c>
      <c r="C162" s="98"/>
      <c r="D162" s="114"/>
      <c r="E162" s="276"/>
      <c r="F162" s="260"/>
      <c r="G162" s="261"/>
      <c r="H162" s="262">
        <f t="shared" si="40"/>
        <v>0</v>
      </c>
      <c r="I162" s="320"/>
      <c r="J162" s="320"/>
      <c r="K162" s="150" t="str">
        <f t="shared" si="44"/>
        <v>Ti-2</v>
      </c>
      <c r="L162" s="126">
        <f t="shared" si="44"/>
        <v>4</v>
      </c>
      <c r="M162" s="126">
        <f>M161+1</f>
        <v>2</v>
      </c>
      <c r="N162" s="149"/>
      <c r="O162" s="65"/>
      <c r="P162" s="63" t="str">
        <f t="shared" ref="P162:P233" si="46">IF(N162&lt;&gt;0,K162&amp;"."&amp;L162&amp;"."&amp;M162&amp;"."&amp;N162,IF(M162&lt;&gt;0,K162&amp;"."&amp;L162&amp;"."&amp;M162,IF(L162&lt;&gt;0,K162&amp;"."&amp;L162,IF(K162&lt;&gt;0,K162,""))))</f>
        <v>Ti-2.4.2</v>
      </c>
      <c r="S162" s="393"/>
      <c r="T162" s="393"/>
      <c r="W162" s="391"/>
      <c r="X162" s="391"/>
    </row>
    <row r="163" spans="1:24" s="65" customFormat="1" outlineLevel="1">
      <c r="A163" s="230" t="str">
        <f t="shared" si="45"/>
        <v>Ti-2.4.2.1</v>
      </c>
      <c r="B163" s="62" t="str">
        <f>$B$15</f>
        <v>- Pour des opérations estimées entre 900 001 €HT et 1 450 000 €HT</v>
      </c>
      <c r="C163" s="94" t="s">
        <v>8</v>
      </c>
      <c r="D163" s="111"/>
      <c r="E163" s="276"/>
      <c r="F163" s="267"/>
      <c r="G163" s="268"/>
      <c r="H163" s="269">
        <f t="shared" si="40"/>
        <v>0</v>
      </c>
      <c r="I163" s="320"/>
      <c r="J163" s="320"/>
      <c r="K163" s="150" t="str">
        <f t="shared" si="44"/>
        <v>Ti-2</v>
      </c>
      <c r="L163" s="126">
        <f t="shared" si="44"/>
        <v>4</v>
      </c>
      <c r="M163" s="126">
        <f t="shared" si="44"/>
        <v>2</v>
      </c>
      <c r="N163" s="149">
        <f t="shared" si="30"/>
        <v>1</v>
      </c>
      <c r="P163" s="63" t="str">
        <f t="shared" si="46"/>
        <v>Ti-2.4.2.1</v>
      </c>
      <c r="S163" s="403"/>
      <c r="T163" s="403"/>
      <c r="W163" s="417"/>
      <c r="X163" s="417"/>
    </row>
    <row r="164" spans="1:24" s="63" customFormat="1" outlineLevel="1">
      <c r="A164" s="230" t="str">
        <f t="shared" si="45"/>
        <v>Ti-2.4.2.2</v>
      </c>
      <c r="B164" s="62" t="str">
        <f>$B$16</f>
        <v>- Pour des opérations estimées entre 1 450 001 €HT et 2 000 000 €HT</v>
      </c>
      <c r="C164" s="94" t="s">
        <v>8</v>
      </c>
      <c r="D164" s="112"/>
      <c r="E164" s="276"/>
      <c r="F164" s="272"/>
      <c r="G164" s="273"/>
      <c r="H164" s="274">
        <f t="shared" si="40"/>
        <v>0</v>
      </c>
      <c r="I164" s="320"/>
      <c r="J164" s="320"/>
      <c r="K164" s="150" t="str">
        <f t="shared" si="44"/>
        <v>Ti-2</v>
      </c>
      <c r="L164" s="126">
        <f t="shared" si="44"/>
        <v>4</v>
      </c>
      <c r="M164" s="126">
        <f t="shared" si="44"/>
        <v>2</v>
      </c>
      <c r="N164" s="149">
        <f t="shared" si="30"/>
        <v>2</v>
      </c>
      <c r="O164" s="65"/>
      <c r="P164" s="63" t="str">
        <f t="shared" si="46"/>
        <v>Ti-2.4.2.2</v>
      </c>
      <c r="S164" s="393"/>
      <c r="T164" s="393"/>
      <c r="W164" s="391"/>
      <c r="X164" s="391"/>
    </row>
    <row r="165" spans="1:24" s="63" customFormat="1" outlineLevel="1">
      <c r="A165" s="230" t="str">
        <f t="shared" si="45"/>
        <v>Ti-2.4.2.3</v>
      </c>
      <c r="B165" s="62" t="str">
        <f>$B$17</f>
        <v>- Pour des opérations estimées entre 2 000 001 €HT et 2 500 000 €HT</v>
      </c>
      <c r="C165" s="94" t="s">
        <v>8</v>
      </c>
      <c r="D165" s="112"/>
      <c r="E165" s="276"/>
      <c r="F165" s="272"/>
      <c r="G165" s="273"/>
      <c r="H165" s="274">
        <f t="shared" si="40"/>
        <v>0</v>
      </c>
      <c r="I165" s="320"/>
      <c r="J165" s="320"/>
      <c r="K165" s="150" t="str">
        <f t="shared" si="44"/>
        <v>Ti-2</v>
      </c>
      <c r="L165" s="126">
        <f t="shared" si="44"/>
        <v>4</v>
      </c>
      <c r="M165" s="126">
        <f t="shared" si="44"/>
        <v>2</v>
      </c>
      <c r="N165" s="149">
        <f t="shared" si="30"/>
        <v>3</v>
      </c>
      <c r="O165" s="65"/>
      <c r="P165" s="63" t="str">
        <f t="shared" si="46"/>
        <v>Ti-2.4.2.3</v>
      </c>
      <c r="S165" s="393"/>
      <c r="T165" s="393"/>
      <c r="W165" s="391"/>
      <c r="X165" s="391"/>
    </row>
    <row r="166" spans="1:24" s="63" customFormat="1" outlineLevel="1">
      <c r="A166" s="230" t="str">
        <f t="shared" si="45"/>
        <v>Ti-2.4.2.4</v>
      </c>
      <c r="B166" s="62" t="str">
        <f>$B$18</f>
        <v>- Pour des opérations estimées entre 2 500 001 €HT et 3 000 000 €HT ( rappel : non exclusif)</v>
      </c>
      <c r="C166" s="94" t="s">
        <v>8</v>
      </c>
      <c r="D166" s="112"/>
      <c r="E166" s="276"/>
      <c r="F166" s="272"/>
      <c r="G166" s="273"/>
      <c r="H166" s="274">
        <f t="shared" si="40"/>
        <v>0</v>
      </c>
      <c r="I166" s="320"/>
      <c r="J166" s="320"/>
      <c r="K166" s="150" t="str">
        <f t="shared" si="44"/>
        <v>Ti-2</v>
      </c>
      <c r="L166" s="126">
        <f t="shared" si="44"/>
        <v>4</v>
      </c>
      <c r="M166" s="126">
        <f t="shared" si="44"/>
        <v>2</v>
      </c>
      <c r="N166" s="149">
        <f t="shared" si="30"/>
        <v>4</v>
      </c>
      <c r="O166" s="65"/>
      <c r="P166" s="63" t="str">
        <f t="shared" si="46"/>
        <v>Ti-2.4.2.4</v>
      </c>
      <c r="S166" s="393"/>
      <c r="T166" s="393"/>
      <c r="W166" s="391"/>
      <c r="X166" s="391"/>
    </row>
    <row r="167" spans="1:24" s="63" customFormat="1" outlineLevel="1">
      <c r="A167" s="230" t="str">
        <f t="shared" si="45"/>
        <v>Ti-2.4.2.5</v>
      </c>
      <c r="B167" s="62" t="str">
        <f>$B$19</f>
        <v>- Pour des opérations estimées entre 3 000 001 €HT et 3 500 000 €HT (rappel : non exclusif)</v>
      </c>
      <c r="C167" s="94" t="s">
        <v>8</v>
      </c>
      <c r="D167" s="112"/>
      <c r="E167" s="276"/>
      <c r="F167" s="272"/>
      <c r="G167" s="273"/>
      <c r="H167" s="274">
        <f t="shared" si="40"/>
        <v>0</v>
      </c>
      <c r="I167" s="320"/>
      <c r="J167" s="320"/>
      <c r="K167" s="150" t="str">
        <f t="shared" si="44"/>
        <v>Ti-2</v>
      </c>
      <c r="L167" s="126">
        <f t="shared" si="44"/>
        <v>4</v>
      </c>
      <c r="M167" s="126">
        <f t="shared" si="44"/>
        <v>2</v>
      </c>
      <c r="N167" s="149">
        <f t="shared" si="30"/>
        <v>5</v>
      </c>
      <c r="O167" s="65"/>
      <c r="P167" s="63" t="str">
        <f t="shared" si="46"/>
        <v>Ti-2.4.2.5</v>
      </c>
      <c r="S167" s="393"/>
      <c r="T167" s="393"/>
      <c r="W167" s="391"/>
      <c r="X167" s="391"/>
    </row>
    <row r="168" spans="1:24" s="63" customFormat="1" outlineLevel="1">
      <c r="A168" s="230"/>
      <c r="B168" s="160"/>
      <c r="C168" s="98"/>
      <c r="D168" s="114"/>
      <c r="E168" s="276"/>
      <c r="F168" s="260"/>
      <c r="G168" s="261"/>
      <c r="H168" s="262">
        <f t="shared" si="40"/>
        <v>0</v>
      </c>
      <c r="I168" s="320"/>
      <c r="J168" s="320"/>
      <c r="K168" s="150" t="str">
        <f t="shared" si="44"/>
        <v>Ti-2</v>
      </c>
      <c r="L168" s="126"/>
      <c r="M168" s="126"/>
      <c r="N168" s="149"/>
      <c r="O168" s="65"/>
      <c r="S168" s="393"/>
      <c r="T168" s="393"/>
      <c r="W168" s="391"/>
      <c r="X168" s="391"/>
    </row>
    <row r="169" spans="1:24" s="76" customFormat="1" ht="11.25">
      <c r="A169" s="153"/>
      <c r="B169" s="346"/>
      <c r="C169" s="163"/>
      <c r="D169" s="164"/>
      <c r="E169" s="332"/>
      <c r="F169" s="260"/>
      <c r="G169" s="261"/>
      <c r="H169" s="314"/>
      <c r="I169" s="310"/>
      <c r="J169" s="310"/>
      <c r="K169" s="150" t="str">
        <f t="shared" si="44"/>
        <v>Ti-2</v>
      </c>
      <c r="L169" s="126"/>
      <c r="M169" s="126"/>
      <c r="N169" s="149"/>
      <c r="P169" s="165"/>
      <c r="R169" s="202"/>
      <c r="S169" s="404"/>
      <c r="T169" s="404"/>
      <c r="U169" s="193"/>
      <c r="V169" s="193"/>
      <c r="W169" s="411"/>
      <c r="X169" s="393"/>
    </row>
    <row r="170" spans="1:24" s="61" customFormat="1" ht="15.75">
      <c r="A170" s="213" t="str">
        <f>P170</f>
        <v>Ti-2.5</v>
      </c>
      <c r="B170" s="83" t="str">
        <f>$B$85</f>
        <v>Phase Garantie de parfait achévement</v>
      </c>
      <c r="C170" s="93"/>
      <c r="D170" s="110"/>
      <c r="E170" s="276"/>
      <c r="F170" s="260"/>
      <c r="G170" s="261"/>
      <c r="H170" s="262">
        <f t="shared" ref="H170:H176" si="47">F170+G170</f>
        <v>0</v>
      </c>
      <c r="I170" s="310"/>
      <c r="J170" s="310"/>
      <c r="K170" s="150" t="str">
        <f t="shared" si="44"/>
        <v>Ti-2</v>
      </c>
      <c r="L170" s="126">
        <f>L167+1</f>
        <v>5</v>
      </c>
      <c r="M170" s="126"/>
      <c r="N170" s="149"/>
      <c r="O170" s="65"/>
      <c r="P170" s="63" t="str">
        <f t="shared" ref="P170:P176" si="48">IF(N170&lt;&gt;0,K170&amp;"."&amp;L170&amp;"."&amp;M170&amp;"."&amp;N170,IF(M170&lt;&gt;0,K170&amp;"."&amp;L170&amp;"."&amp;M170,IF(L170&lt;&gt;0,K170&amp;"."&amp;L170,IF(K170&lt;&gt;0,K170,""))))</f>
        <v>Ti-2.5</v>
      </c>
      <c r="Q170" s="70"/>
      <c r="R170" s="204"/>
      <c r="S170" s="404"/>
      <c r="T170" s="401"/>
      <c r="U170" s="165"/>
      <c r="V170" s="165"/>
      <c r="W170" s="391"/>
      <c r="X170" s="414"/>
    </row>
    <row r="171" spans="1:24" s="63" customFormat="1" ht="15.75">
      <c r="A171" s="215" t="str">
        <f t="shared" ref="A171:A176" si="49">P171</f>
        <v>Ti-2.5.1</v>
      </c>
      <c r="B171" s="229" t="str">
        <f>$B$86</f>
        <v>- Examen des travaux effectués pendant la période de garantie de parfait achévement</v>
      </c>
      <c r="C171" s="98"/>
      <c r="D171" s="114"/>
      <c r="E171" s="271"/>
      <c r="F171" s="260"/>
      <c r="G171" s="261"/>
      <c r="H171" s="262">
        <f t="shared" si="47"/>
        <v>0</v>
      </c>
      <c r="I171" s="310"/>
      <c r="J171" s="310"/>
      <c r="K171" s="150" t="str">
        <f t="shared" si="44"/>
        <v>Ti-2</v>
      </c>
      <c r="L171" s="126">
        <f t="shared" si="44"/>
        <v>5</v>
      </c>
      <c r="M171" s="126">
        <v>1</v>
      </c>
      <c r="N171" s="149"/>
      <c r="O171" s="65"/>
      <c r="P171" s="63" t="str">
        <f t="shared" si="48"/>
        <v>Ti-2.5.1</v>
      </c>
      <c r="S171" s="404"/>
      <c r="T171" s="393"/>
      <c r="W171" s="391"/>
      <c r="X171" s="391"/>
    </row>
    <row r="172" spans="1:24" s="65" customFormat="1" ht="15.75" outlineLevel="1">
      <c r="A172" s="230" t="str">
        <f t="shared" si="49"/>
        <v>Ti-2.5.1.1</v>
      </c>
      <c r="B172" s="62" t="str">
        <f>$B$15</f>
        <v>- Pour des opérations estimées entre 900 001 €HT et 1 450 000 €HT</v>
      </c>
      <c r="C172" s="94" t="s">
        <v>8</v>
      </c>
      <c r="D172" s="111"/>
      <c r="E172" s="271"/>
      <c r="F172" s="267"/>
      <c r="G172" s="268"/>
      <c r="H172" s="269">
        <f t="shared" si="47"/>
        <v>0</v>
      </c>
      <c r="I172" s="310"/>
      <c r="J172" s="310"/>
      <c r="K172" s="150" t="str">
        <f t="shared" si="44"/>
        <v>Ti-2</v>
      </c>
      <c r="L172" s="126">
        <f t="shared" si="44"/>
        <v>5</v>
      </c>
      <c r="M172" s="126">
        <f t="shared" si="44"/>
        <v>1</v>
      </c>
      <c r="N172" s="149">
        <f t="shared" ref="N172:N176" si="50">N171+1</f>
        <v>1</v>
      </c>
      <c r="P172" s="63" t="str">
        <f t="shared" si="48"/>
        <v>Ti-2.5.1.1</v>
      </c>
      <c r="S172" s="404"/>
      <c r="T172" s="403"/>
      <c r="W172" s="417"/>
      <c r="X172" s="417"/>
    </row>
    <row r="173" spans="1:24" s="63" customFormat="1" ht="15.75" outlineLevel="1">
      <c r="A173" s="230" t="str">
        <f t="shared" si="49"/>
        <v>Ti-2.5.1.2</v>
      </c>
      <c r="B173" s="62" t="str">
        <f>$B$16</f>
        <v>- Pour des opérations estimées entre 1 450 001 €HT et 2 000 000 €HT</v>
      </c>
      <c r="C173" s="94" t="s">
        <v>8</v>
      </c>
      <c r="D173" s="112"/>
      <c r="E173" s="271"/>
      <c r="F173" s="272"/>
      <c r="G173" s="273"/>
      <c r="H173" s="274">
        <f t="shared" si="47"/>
        <v>0</v>
      </c>
      <c r="I173" s="310"/>
      <c r="J173" s="310"/>
      <c r="K173" s="150" t="str">
        <f t="shared" si="44"/>
        <v>Ti-2</v>
      </c>
      <c r="L173" s="126">
        <f t="shared" si="44"/>
        <v>5</v>
      </c>
      <c r="M173" s="126">
        <f t="shared" si="44"/>
        <v>1</v>
      </c>
      <c r="N173" s="149">
        <f t="shared" si="50"/>
        <v>2</v>
      </c>
      <c r="O173" s="65"/>
      <c r="P173" s="63" t="str">
        <f t="shared" si="48"/>
        <v>Ti-2.5.1.2</v>
      </c>
      <c r="S173" s="393"/>
      <c r="T173" s="393"/>
      <c r="W173" s="391"/>
      <c r="X173" s="391"/>
    </row>
    <row r="174" spans="1:24" s="63" customFormat="1" ht="15.75" outlineLevel="1">
      <c r="A174" s="230" t="str">
        <f t="shared" si="49"/>
        <v>Ti-2.5.1.3</v>
      </c>
      <c r="B174" s="62" t="str">
        <f>$B$17</f>
        <v>- Pour des opérations estimées entre 2 000 001 €HT et 2 500 000 €HT</v>
      </c>
      <c r="C174" s="94" t="s">
        <v>8</v>
      </c>
      <c r="D174" s="112"/>
      <c r="E174" s="271"/>
      <c r="F174" s="272"/>
      <c r="G174" s="273"/>
      <c r="H174" s="274">
        <f t="shared" si="47"/>
        <v>0</v>
      </c>
      <c r="I174" s="310"/>
      <c r="J174" s="310"/>
      <c r="K174" s="150" t="str">
        <f t="shared" si="44"/>
        <v>Ti-2</v>
      </c>
      <c r="L174" s="126">
        <f t="shared" si="44"/>
        <v>5</v>
      </c>
      <c r="M174" s="126">
        <f t="shared" si="44"/>
        <v>1</v>
      </c>
      <c r="N174" s="149">
        <f t="shared" si="50"/>
        <v>3</v>
      </c>
      <c r="O174" s="65"/>
      <c r="P174" s="63" t="str">
        <f t="shared" si="48"/>
        <v>Ti-2.5.1.3</v>
      </c>
      <c r="S174" s="393"/>
      <c r="T174" s="393"/>
      <c r="W174" s="391"/>
      <c r="X174" s="391"/>
    </row>
    <row r="175" spans="1:24" s="63" customFormat="1" ht="15.75" outlineLevel="1">
      <c r="A175" s="230" t="str">
        <f t="shared" si="49"/>
        <v>Ti-2.5.1.4</v>
      </c>
      <c r="B175" s="62" t="str">
        <f>$B$18</f>
        <v>- Pour des opérations estimées entre 2 500 001 €HT et 3 000 000 €HT ( rappel : non exclusif)</v>
      </c>
      <c r="C175" s="94" t="s">
        <v>8</v>
      </c>
      <c r="D175" s="112"/>
      <c r="E175" s="271"/>
      <c r="F175" s="272"/>
      <c r="G175" s="273"/>
      <c r="H175" s="274">
        <f t="shared" si="47"/>
        <v>0</v>
      </c>
      <c r="I175" s="310"/>
      <c r="J175" s="310"/>
      <c r="K175" s="150" t="str">
        <f t="shared" si="44"/>
        <v>Ti-2</v>
      </c>
      <c r="L175" s="126">
        <f t="shared" si="44"/>
        <v>5</v>
      </c>
      <c r="M175" s="126">
        <f t="shared" si="44"/>
        <v>1</v>
      </c>
      <c r="N175" s="149">
        <f t="shared" si="50"/>
        <v>4</v>
      </c>
      <c r="O175" s="65"/>
      <c r="P175" s="63" t="str">
        <f t="shared" si="48"/>
        <v>Ti-2.5.1.4</v>
      </c>
      <c r="S175" s="393"/>
      <c r="T175" s="393"/>
      <c r="W175" s="391"/>
      <c r="X175" s="391"/>
    </row>
    <row r="176" spans="1:24" s="63" customFormat="1" outlineLevel="1">
      <c r="A176" s="230" t="str">
        <f t="shared" si="49"/>
        <v>Ti-2.5.1.5</v>
      </c>
      <c r="B176" s="62" t="str">
        <f>$B$19</f>
        <v>- Pour des opérations estimées entre 3 000 001 €HT et 3 500 000 €HT (rappel : non exclusif)</v>
      </c>
      <c r="C176" s="94" t="s">
        <v>8</v>
      </c>
      <c r="D176" s="112"/>
      <c r="E176" s="276"/>
      <c r="F176" s="272"/>
      <c r="G176" s="273"/>
      <c r="H176" s="274">
        <f t="shared" si="47"/>
        <v>0</v>
      </c>
      <c r="I176" s="310"/>
      <c r="J176" s="310"/>
      <c r="K176" s="150" t="str">
        <f t="shared" si="44"/>
        <v>Ti-2</v>
      </c>
      <c r="L176" s="126">
        <f t="shared" si="44"/>
        <v>5</v>
      </c>
      <c r="M176" s="126">
        <f t="shared" si="44"/>
        <v>1</v>
      </c>
      <c r="N176" s="149">
        <f t="shared" si="50"/>
        <v>5</v>
      </c>
      <c r="O176" s="65"/>
      <c r="P176" s="63" t="str">
        <f t="shared" si="48"/>
        <v>Ti-2.5.1.5</v>
      </c>
      <c r="S176" s="393"/>
      <c r="T176" s="393"/>
      <c r="W176" s="391"/>
      <c r="X176" s="391"/>
    </row>
    <row r="177" spans="1:24" s="165" customFormat="1" ht="11.25" outlineLevel="1">
      <c r="A177" s="342"/>
      <c r="B177" s="218"/>
      <c r="C177" s="163"/>
      <c r="D177" s="164"/>
      <c r="E177" s="332"/>
      <c r="F177" s="339"/>
      <c r="G177" s="340"/>
      <c r="H177" s="341"/>
      <c r="I177" s="310"/>
      <c r="J177" s="310"/>
      <c r="K177" s="150"/>
      <c r="L177" s="126"/>
      <c r="M177" s="126"/>
      <c r="N177" s="149"/>
      <c r="O177" s="76"/>
      <c r="S177" s="393"/>
      <c r="T177" s="393"/>
      <c r="W177" s="393"/>
      <c r="X177" s="393"/>
    </row>
    <row r="178" spans="1:24" s="165" customFormat="1" ht="11.25">
      <c r="A178" s="342"/>
      <c r="B178" s="218"/>
      <c r="C178" s="163"/>
      <c r="D178" s="164"/>
      <c r="E178" s="332"/>
      <c r="F178" s="339"/>
      <c r="G178" s="340"/>
      <c r="H178" s="341"/>
      <c r="I178" s="310"/>
      <c r="J178" s="310"/>
      <c r="K178" s="150"/>
      <c r="L178" s="126"/>
      <c r="M178" s="126"/>
      <c r="N178" s="149"/>
      <c r="O178" s="76"/>
      <c r="S178" s="393"/>
      <c r="T178" s="393"/>
      <c r="W178" s="393"/>
      <c r="X178" s="393"/>
    </row>
    <row r="179" spans="1:24" s="63" customFormat="1" ht="15.75" thickBot="1">
      <c r="A179" s="238"/>
      <c r="B179" s="239"/>
      <c r="C179" s="226"/>
      <c r="D179" s="227"/>
      <c r="E179" s="276"/>
      <c r="F179" s="264"/>
      <c r="G179" s="265"/>
      <c r="H179" s="266">
        <f t="shared" si="40"/>
        <v>0</v>
      </c>
      <c r="I179" s="320"/>
      <c r="J179" s="320"/>
      <c r="K179" s="150" t="str">
        <f>K168</f>
        <v>Ti-2</v>
      </c>
      <c r="L179" s="126"/>
      <c r="M179" s="126"/>
      <c r="N179" s="149"/>
      <c r="O179" s="65"/>
      <c r="S179" s="393"/>
      <c r="T179" s="393"/>
      <c r="W179" s="391"/>
      <c r="X179" s="391"/>
    </row>
    <row r="180" spans="1:24" s="63" customFormat="1" ht="15.75" thickBot="1">
      <c r="A180" s="215"/>
      <c r="B180" s="229"/>
      <c r="C180" s="216"/>
      <c r="D180" s="217"/>
      <c r="E180" s="276"/>
      <c r="F180" s="260"/>
      <c r="G180" s="261"/>
      <c r="H180" s="262">
        <f t="shared" si="40"/>
        <v>0</v>
      </c>
      <c r="I180" s="320"/>
      <c r="J180" s="320"/>
      <c r="K180" s="150" t="str">
        <f t="shared" ref="K180:M195" si="51">K179</f>
        <v>Ti-2</v>
      </c>
      <c r="L180" s="126"/>
      <c r="M180" s="126"/>
      <c r="N180" s="149"/>
      <c r="O180" s="65"/>
      <c r="S180" s="393"/>
      <c r="T180" s="393"/>
      <c r="W180" s="391"/>
      <c r="X180" s="391"/>
    </row>
    <row r="181" spans="1:24" s="29" customFormat="1" ht="38.25" thickBot="1">
      <c r="A181" s="212" t="str">
        <f>P181</f>
        <v>Ti-3</v>
      </c>
      <c r="B181" s="211" t="s">
        <v>81</v>
      </c>
      <c r="C181" s="90"/>
      <c r="D181" s="106"/>
      <c r="E181" s="276"/>
      <c r="F181" s="286"/>
      <c r="G181" s="287"/>
      <c r="H181" s="288">
        <f t="shared" si="40"/>
        <v>0</v>
      </c>
      <c r="I181" s="320"/>
      <c r="J181" s="320"/>
      <c r="K181" s="178" t="s">
        <v>84</v>
      </c>
      <c r="L181" s="179"/>
      <c r="M181" s="179"/>
      <c r="N181" s="179"/>
      <c r="O181" s="124"/>
      <c r="P181" s="184" t="str">
        <f>IF(N181&lt;&gt;0,K181&amp;"."&amp;L181&amp;"."&amp;M181&amp;"."&amp;N181,IF(M181&lt;&gt;0,K181&amp;"."&amp;L181&amp;"."&amp;M181,IF(L181&lt;&gt;0,K181&amp;"."&amp;L181,IF(K181&lt;&gt;0,K181,""))))</f>
        <v>Ti-3</v>
      </c>
      <c r="Q181" s="73"/>
      <c r="R181" s="203"/>
      <c r="S181" s="400"/>
      <c r="T181" s="400"/>
      <c r="U181" s="73"/>
      <c r="V181" s="73"/>
      <c r="W181" s="415"/>
      <c r="X181" s="423"/>
    </row>
    <row r="182" spans="1:24" s="73" customFormat="1">
      <c r="A182" s="134"/>
      <c r="B182" s="51"/>
      <c r="C182" s="91"/>
      <c r="D182" s="104"/>
      <c r="E182" s="276"/>
      <c r="F182" s="260"/>
      <c r="G182" s="261"/>
      <c r="H182" s="262">
        <f t="shared" si="40"/>
        <v>0</v>
      </c>
      <c r="I182" s="320"/>
      <c r="J182" s="320"/>
      <c r="K182" s="150" t="str">
        <f t="shared" si="51"/>
        <v>Ti-3</v>
      </c>
      <c r="L182" s="126"/>
      <c r="M182" s="126"/>
      <c r="N182" s="149"/>
      <c r="O182" s="65"/>
      <c r="P182" s="63"/>
      <c r="R182" s="203"/>
      <c r="S182" s="400"/>
      <c r="T182" s="400"/>
      <c r="U182" s="55"/>
      <c r="V182" s="55"/>
      <c r="W182" s="414"/>
      <c r="X182" s="415"/>
    </row>
    <row r="183" spans="1:24" s="61" customFormat="1" ht="15.75">
      <c r="A183" s="213" t="str">
        <f>P183</f>
        <v>Ti-3.1</v>
      </c>
      <c r="B183" s="83" t="str">
        <f>$B$13</f>
        <v>Phase "Conception"</v>
      </c>
      <c r="C183" s="93"/>
      <c r="D183" s="110"/>
      <c r="E183" s="276"/>
      <c r="F183" s="260"/>
      <c r="G183" s="261"/>
      <c r="H183" s="262">
        <f t="shared" si="40"/>
        <v>0</v>
      </c>
      <c r="I183" s="320"/>
      <c r="J183" s="320"/>
      <c r="K183" s="150" t="str">
        <f t="shared" si="51"/>
        <v>Ti-3</v>
      </c>
      <c r="L183" s="126">
        <v>1</v>
      </c>
      <c r="M183" s="126"/>
      <c r="N183" s="149"/>
      <c r="O183" s="65"/>
      <c r="P183" s="63" t="str">
        <f t="shared" si="46"/>
        <v>Ti-3.1</v>
      </c>
      <c r="Q183" s="70"/>
      <c r="R183" s="204"/>
      <c r="S183" s="401"/>
      <c r="T183" s="401"/>
      <c r="U183" s="165"/>
      <c r="V183" s="165"/>
      <c r="W183" s="391"/>
      <c r="X183" s="414"/>
    </row>
    <row r="184" spans="1:24" s="65" customFormat="1" ht="15.75">
      <c r="A184" s="215" t="str">
        <f>P184</f>
        <v>Ti-3.1.1</v>
      </c>
      <c r="B184" s="229" t="str">
        <f>$B$14</f>
        <v>- Visite du site</v>
      </c>
      <c r="C184" s="98"/>
      <c r="D184" s="114"/>
      <c r="E184" s="276"/>
      <c r="F184" s="260"/>
      <c r="G184" s="261"/>
      <c r="H184" s="262">
        <f t="shared" si="40"/>
        <v>0</v>
      </c>
      <c r="I184" s="320"/>
      <c r="J184" s="320"/>
      <c r="K184" s="150" t="str">
        <f t="shared" si="51"/>
        <v>Ti-3</v>
      </c>
      <c r="L184" s="126">
        <f t="shared" si="51"/>
        <v>1</v>
      </c>
      <c r="M184" s="126">
        <v>1</v>
      </c>
      <c r="N184" s="149"/>
      <c r="P184" s="63" t="str">
        <f t="shared" si="46"/>
        <v>Ti-3.1.1</v>
      </c>
      <c r="Q184" s="76"/>
      <c r="R184" s="205"/>
      <c r="S184" s="402"/>
      <c r="T184" s="402"/>
      <c r="U184" s="76"/>
      <c r="V184" s="76"/>
      <c r="W184" s="417"/>
      <c r="X184" s="418"/>
    </row>
    <row r="185" spans="1:24" s="63" customFormat="1" outlineLevel="1">
      <c r="A185" s="230" t="str">
        <f t="shared" ref="A185:A188" si="52">P185</f>
        <v>Ti-3.1.1.1</v>
      </c>
      <c r="B185" s="62" t="str">
        <f>$B$15</f>
        <v>- Pour des opérations estimées entre 900 001 €HT et 1 450 000 €HT</v>
      </c>
      <c r="C185" s="94" t="s">
        <v>8</v>
      </c>
      <c r="D185" s="111"/>
      <c r="E185" s="276"/>
      <c r="F185" s="267"/>
      <c r="G185" s="268"/>
      <c r="H185" s="269">
        <f t="shared" si="40"/>
        <v>0</v>
      </c>
      <c r="I185" s="320"/>
      <c r="J185" s="320"/>
      <c r="K185" s="150" t="str">
        <f t="shared" si="51"/>
        <v>Ti-3</v>
      </c>
      <c r="L185" s="126">
        <f t="shared" si="51"/>
        <v>1</v>
      </c>
      <c r="M185" s="126">
        <f t="shared" si="51"/>
        <v>1</v>
      </c>
      <c r="N185" s="149">
        <f t="shared" ref="N185:N248" si="53">N184+1</f>
        <v>1</v>
      </c>
      <c r="O185" s="65"/>
      <c r="P185" s="63" t="str">
        <f t="shared" si="46"/>
        <v>Ti-3.1.1.1</v>
      </c>
      <c r="S185" s="393"/>
      <c r="T185" s="393"/>
      <c r="W185" s="391"/>
      <c r="X185" s="391"/>
    </row>
    <row r="186" spans="1:24" s="65" customFormat="1" outlineLevel="1">
      <c r="A186" s="230" t="str">
        <f t="shared" si="52"/>
        <v>Ti-3.1.1.2</v>
      </c>
      <c r="B186" s="62" t="str">
        <f>$B$16</f>
        <v>- Pour des opérations estimées entre 1 450 001 €HT et 2 000 000 €HT</v>
      </c>
      <c r="C186" s="94" t="s">
        <v>8</v>
      </c>
      <c r="D186" s="112"/>
      <c r="E186" s="276"/>
      <c r="F186" s="272"/>
      <c r="G186" s="273"/>
      <c r="H186" s="274">
        <f t="shared" si="40"/>
        <v>0</v>
      </c>
      <c r="I186" s="320"/>
      <c r="J186" s="320"/>
      <c r="K186" s="150" t="str">
        <f t="shared" si="51"/>
        <v>Ti-3</v>
      </c>
      <c r="L186" s="126">
        <f t="shared" si="51"/>
        <v>1</v>
      </c>
      <c r="M186" s="126">
        <f t="shared" si="51"/>
        <v>1</v>
      </c>
      <c r="N186" s="149">
        <f t="shared" si="53"/>
        <v>2</v>
      </c>
      <c r="P186" s="63" t="str">
        <f t="shared" si="46"/>
        <v>Ti-3.1.1.2</v>
      </c>
      <c r="S186" s="403"/>
      <c r="T186" s="403"/>
      <c r="W186" s="417"/>
      <c r="X186" s="417"/>
    </row>
    <row r="187" spans="1:24" s="63" customFormat="1" outlineLevel="1">
      <c r="A187" s="230" t="str">
        <f t="shared" si="52"/>
        <v>Ti-3.1.1.3</v>
      </c>
      <c r="B187" s="62" t="str">
        <f>$B$17</f>
        <v>- Pour des opérations estimées entre 2 000 001 €HT et 2 500 000 €HT</v>
      </c>
      <c r="C187" s="94" t="s">
        <v>8</v>
      </c>
      <c r="D187" s="112"/>
      <c r="E187" s="276"/>
      <c r="F187" s="272"/>
      <c r="G187" s="273"/>
      <c r="H187" s="274">
        <f t="shared" si="40"/>
        <v>0</v>
      </c>
      <c r="I187" s="320"/>
      <c r="J187" s="320"/>
      <c r="K187" s="150" t="str">
        <f t="shared" si="51"/>
        <v>Ti-3</v>
      </c>
      <c r="L187" s="126">
        <f t="shared" si="51"/>
        <v>1</v>
      </c>
      <c r="M187" s="126">
        <f t="shared" si="51"/>
        <v>1</v>
      </c>
      <c r="N187" s="149">
        <f t="shared" si="53"/>
        <v>3</v>
      </c>
      <c r="O187" s="65"/>
      <c r="P187" s="63" t="str">
        <f t="shared" si="46"/>
        <v>Ti-3.1.1.3</v>
      </c>
      <c r="S187" s="393"/>
      <c r="T187" s="393"/>
      <c r="W187" s="391"/>
      <c r="X187" s="391"/>
    </row>
    <row r="188" spans="1:24" s="63" customFormat="1" outlineLevel="1">
      <c r="A188" s="230" t="str">
        <f t="shared" si="52"/>
        <v>Ti-3.1.1.4</v>
      </c>
      <c r="B188" s="62" t="str">
        <f>$B$18</f>
        <v>- Pour des opérations estimées entre 2 500 001 €HT et 3 000 000 €HT ( rappel : non exclusif)</v>
      </c>
      <c r="C188" s="94" t="s">
        <v>8</v>
      </c>
      <c r="D188" s="112"/>
      <c r="E188" s="276"/>
      <c r="F188" s="272"/>
      <c r="G188" s="273"/>
      <c r="H188" s="274">
        <f t="shared" si="40"/>
        <v>0</v>
      </c>
      <c r="I188" s="320"/>
      <c r="J188" s="320"/>
      <c r="K188" s="150" t="str">
        <f t="shared" si="51"/>
        <v>Ti-3</v>
      </c>
      <c r="L188" s="126">
        <f t="shared" si="51"/>
        <v>1</v>
      </c>
      <c r="M188" s="126">
        <f t="shared" si="51"/>
        <v>1</v>
      </c>
      <c r="N188" s="149">
        <f t="shared" si="53"/>
        <v>4</v>
      </c>
      <c r="O188" s="65"/>
      <c r="P188" s="63" t="str">
        <f t="shared" si="46"/>
        <v>Ti-3.1.1.4</v>
      </c>
      <c r="S188" s="393"/>
      <c r="T188" s="393"/>
      <c r="W188" s="391"/>
      <c r="X188" s="391"/>
    </row>
    <row r="189" spans="1:24" s="63" customFormat="1" outlineLevel="1">
      <c r="A189" s="230" t="str">
        <f>P189</f>
        <v>Ti-3.1.1.5</v>
      </c>
      <c r="B189" s="62" t="str">
        <f>$B$19</f>
        <v>- Pour des opérations estimées entre 3 000 001 €HT et 3 500 000 €HT (rappel : non exclusif)</v>
      </c>
      <c r="C189" s="94" t="s">
        <v>8</v>
      </c>
      <c r="D189" s="112"/>
      <c r="E189" s="276"/>
      <c r="F189" s="272"/>
      <c r="G189" s="273"/>
      <c r="H189" s="274">
        <f t="shared" si="40"/>
        <v>0</v>
      </c>
      <c r="I189" s="320"/>
      <c r="J189" s="320"/>
      <c r="K189" s="150" t="str">
        <f t="shared" si="51"/>
        <v>Ti-3</v>
      </c>
      <c r="L189" s="126">
        <f t="shared" si="51"/>
        <v>1</v>
      </c>
      <c r="M189" s="126">
        <f t="shared" si="51"/>
        <v>1</v>
      </c>
      <c r="N189" s="149">
        <f t="shared" si="53"/>
        <v>5</v>
      </c>
      <c r="O189" s="65"/>
      <c r="P189" s="63" t="str">
        <f t="shared" si="46"/>
        <v>Ti-3.1.1.5</v>
      </c>
      <c r="S189" s="393"/>
      <c r="T189" s="393"/>
      <c r="W189" s="391"/>
      <c r="X189" s="391"/>
    </row>
    <row r="190" spans="1:24" s="63" customFormat="1" outlineLevel="1">
      <c r="A190" s="161"/>
      <c r="B190" s="160"/>
      <c r="C190" s="98"/>
      <c r="D190" s="114"/>
      <c r="E190" s="276"/>
      <c r="F190" s="260"/>
      <c r="G190" s="261"/>
      <c r="H190" s="262">
        <f t="shared" si="40"/>
        <v>0</v>
      </c>
      <c r="I190" s="320"/>
      <c r="J190" s="320"/>
      <c r="K190" s="150" t="str">
        <f t="shared" si="51"/>
        <v>Ti-3</v>
      </c>
      <c r="L190" s="126">
        <f t="shared" si="51"/>
        <v>1</v>
      </c>
      <c r="M190" s="126">
        <f t="shared" si="51"/>
        <v>1</v>
      </c>
      <c r="N190" s="149"/>
      <c r="O190" s="65"/>
      <c r="S190" s="393"/>
      <c r="T190" s="393"/>
      <c r="W190" s="391"/>
      <c r="X190" s="391"/>
    </row>
    <row r="191" spans="1:24" s="65" customFormat="1" ht="25.5">
      <c r="A191" s="215" t="str">
        <f>P191</f>
        <v>Ti-3.1.2</v>
      </c>
      <c r="B191" s="327" t="str">
        <f>$B$21</f>
        <v>- Réunion de maîtrise d'oeuvre compris examen des documents de conception et formulation des avis correspondants</v>
      </c>
      <c r="C191" s="98"/>
      <c r="D191" s="490" t="s">
        <v>142</v>
      </c>
      <c r="E191" s="276"/>
      <c r="F191" s="260"/>
      <c r="G191" s="261"/>
      <c r="H191" s="262">
        <f t="shared" si="40"/>
        <v>0</v>
      </c>
      <c r="I191" s="320"/>
      <c r="J191" s="320"/>
      <c r="K191" s="150" t="str">
        <f t="shared" si="51"/>
        <v>Ti-3</v>
      </c>
      <c r="L191" s="126">
        <f t="shared" si="51"/>
        <v>1</v>
      </c>
      <c r="M191" s="126">
        <f>M190+1</f>
        <v>2</v>
      </c>
      <c r="N191" s="149"/>
      <c r="P191" s="63" t="str">
        <f t="shared" si="46"/>
        <v>Ti-3.1.2</v>
      </c>
      <c r="Q191" s="76"/>
      <c r="R191" s="205"/>
      <c r="S191" s="402"/>
      <c r="T191" s="402"/>
      <c r="U191" s="76"/>
      <c r="V191" s="76"/>
      <c r="W191" s="417"/>
      <c r="X191" s="418"/>
    </row>
    <row r="192" spans="1:24" s="63" customFormat="1" outlineLevel="1">
      <c r="A192" s="230" t="str">
        <f t="shared" ref="A192:A195" si="54">P192</f>
        <v>Ti-3.1.2.1</v>
      </c>
      <c r="B192" s="62" t="str">
        <f>$B$15</f>
        <v>- Pour des opérations estimées entre 900 001 €HT et 1 450 000 €HT</v>
      </c>
      <c r="C192" s="94" t="s">
        <v>0</v>
      </c>
      <c r="D192" s="111"/>
      <c r="E192" s="276"/>
      <c r="F192" s="267"/>
      <c r="G192" s="268"/>
      <c r="H192" s="269">
        <f t="shared" si="40"/>
        <v>0</v>
      </c>
      <c r="I192" s="320"/>
      <c r="J192" s="320"/>
      <c r="K192" s="150" t="str">
        <f t="shared" si="51"/>
        <v>Ti-3</v>
      </c>
      <c r="L192" s="126">
        <f t="shared" si="51"/>
        <v>1</v>
      </c>
      <c r="M192" s="126">
        <f t="shared" si="51"/>
        <v>2</v>
      </c>
      <c r="N192" s="149">
        <f t="shared" si="53"/>
        <v>1</v>
      </c>
      <c r="O192" s="65"/>
      <c r="P192" s="63" t="str">
        <f t="shared" si="46"/>
        <v>Ti-3.1.2.1</v>
      </c>
      <c r="S192" s="393"/>
      <c r="T192" s="393"/>
      <c r="W192" s="391"/>
      <c r="X192" s="391"/>
    </row>
    <row r="193" spans="1:24" s="65" customFormat="1" outlineLevel="1">
      <c r="A193" s="230" t="str">
        <f t="shared" si="54"/>
        <v>Ti-3.1.2.2</v>
      </c>
      <c r="B193" s="62" t="str">
        <f>$B$16</f>
        <v>- Pour des opérations estimées entre 1 450 001 €HT et 2 000 000 €HT</v>
      </c>
      <c r="C193" s="94" t="s">
        <v>0</v>
      </c>
      <c r="D193" s="112"/>
      <c r="E193" s="276"/>
      <c r="F193" s="272"/>
      <c r="G193" s="273"/>
      <c r="H193" s="274">
        <f t="shared" si="40"/>
        <v>0</v>
      </c>
      <c r="I193" s="320"/>
      <c r="J193" s="320"/>
      <c r="K193" s="150" t="str">
        <f t="shared" si="51"/>
        <v>Ti-3</v>
      </c>
      <c r="L193" s="126">
        <f t="shared" si="51"/>
        <v>1</v>
      </c>
      <c r="M193" s="126">
        <f t="shared" si="51"/>
        <v>2</v>
      </c>
      <c r="N193" s="149">
        <f t="shared" si="53"/>
        <v>2</v>
      </c>
      <c r="P193" s="63" t="str">
        <f t="shared" si="46"/>
        <v>Ti-3.1.2.2</v>
      </c>
      <c r="S193" s="403"/>
      <c r="T193" s="403"/>
      <c r="W193" s="417"/>
      <c r="X193" s="417"/>
    </row>
    <row r="194" spans="1:24" s="63" customFormat="1" outlineLevel="1">
      <c r="A194" s="230" t="str">
        <f t="shared" si="54"/>
        <v>Ti-3.1.2.3</v>
      </c>
      <c r="B194" s="62" t="str">
        <f>$B$17</f>
        <v>- Pour des opérations estimées entre 2 000 001 €HT et 2 500 000 €HT</v>
      </c>
      <c r="C194" s="94" t="s">
        <v>0</v>
      </c>
      <c r="D194" s="112"/>
      <c r="E194" s="276"/>
      <c r="F194" s="272"/>
      <c r="G194" s="273"/>
      <c r="H194" s="274">
        <f t="shared" si="40"/>
        <v>0</v>
      </c>
      <c r="I194" s="320"/>
      <c r="J194" s="320"/>
      <c r="K194" s="150" t="str">
        <f t="shared" si="51"/>
        <v>Ti-3</v>
      </c>
      <c r="L194" s="126">
        <f t="shared" si="51"/>
        <v>1</v>
      </c>
      <c r="M194" s="126">
        <f t="shared" si="51"/>
        <v>2</v>
      </c>
      <c r="N194" s="149">
        <f t="shared" si="53"/>
        <v>3</v>
      </c>
      <c r="O194" s="65"/>
      <c r="P194" s="63" t="str">
        <f t="shared" si="46"/>
        <v>Ti-3.1.2.3</v>
      </c>
      <c r="S194" s="393"/>
      <c r="T194" s="393"/>
      <c r="W194" s="391"/>
      <c r="X194" s="391"/>
    </row>
    <row r="195" spans="1:24" s="63" customFormat="1" outlineLevel="1">
      <c r="A195" s="230" t="str">
        <f t="shared" si="54"/>
        <v>Ti-3.1.2.4</v>
      </c>
      <c r="B195" s="62" t="str">
        <f>$B$18</f>
        <v>- Pour des opérations estimées entre 2 500 001 €HT et 3 000 000 €HT ( rappel : non exclusif)</v>
      </c>
      <c r="C195" s="94" t="s">
        <v>0</v>
      </c>
      <c r="D195" s="112"/>
      <c r="E195" s="276"/>
      <c r="F195" s="272"/>
      <c r="G195" s="273"/>
      <c r="H195" s="274">
        <f t="shared" si="40"/>
        <v>0</v>
      </c>
      <c r="I195" s="320"/>
      <c r="J195" s="320"/>
      <c r="K195" s="150" t="str">
        <f t="shared" si="51"/>
        <v>Ti-3</v>
      </c>
      <c r="L195" s="126">
        <f t="shared" si="51"/>
        <v>1</v>
      </c>
      <c r="M195" s="126">
        <f t="shared" si="51"/>
        <v>2</v>
      </c>
      <c r="N195" s="149">
        <f t="shared" si="53"/>
        <v>4</v>
      </c>
      <c r="O195" s="65"/>
      <c r="P195" s="63" t="str">
        <f t="shared" si="46"/>
        <v>Ti-3.1.2.4</v>
      </c>
      <c r="S195" s="393"/>
      <c r="T195" s="393"/>
      <c r="W195" s="391"/>
      <c r="X195" s="391"/>
    </row>
    <row r="196" spans="1:24" s="63" customFormat="1" outlineLevel="1">
      <c r="A196" s="230" t="str">
        <f>P196</f>
        <v>Ti-3.1.2.5</v>
      </c>
      <c r="B196" s="62" t="str">
        <f>$B$19</f>
        <v>- Pour des opérations estimées entre 3 000 001 €HT et 3 500 000 €HT (rappel : non exclusif)</v>
      </c>
      <c r="C196" s="94" t="s">
        <v>0</v>
      </c>
      <c r="D196" s="112"/>
      <c r="E196" s="276"/>
      <c r="F196" s="272"/>
      <c r="G196" s="273"/>
      <c r="H196" s="274">
        <f t="shared" si="40"/>
        <v>0</v>
      </c>
      <c r="I196" s="320"/>
      <c r="J196" s="320"/>
      <c r="K196" s="150" t="str">
        <f t="shared" ref="K196:M211" si="55">K195</f>
        <v>Ti-3</v>
      </c>
      <c r="L196" s="126">
        <f t="shared" si="55"/>
        <v>1</v>
      </c>
      <c r="M196" s="126">
        <f t="shared" si="55"/>
        <v>2</v>
      </c>
      <c r="N196" s="149">
        <f t="shared" si="53"/>
        <v>5</v>
      </c>
      <c r="O196" s="65"/>
      <c r="P196" s="63" t="str">
        <f t="shared" si="46"/>
        <v>Ti-3.1.2.5</v>
      </c>
      <c r="S196" s="393"/>
      <c r="T196" s="393"/>
      <c r="W196" s="391"/>
      <c r="X196" s="391"/>
    </row>
    <row r="197" spans="1:24" s="63" customFormat="1" outlineLevel="1">
      <c r="A197" s="161"/>
      <c r="B197" s="160"/>
      <c r="C197" s="98"/>
      <c r="D197" s="114"/>
      <c r="E197" s="276"/>
      <c r="F197" s="260"/>
      <c r="G197" s="261"/>
      <c r="H197" s="262"/>
      <c r="I197" s="320"/>
      <c r="J197" s="320"/>
      <c r="K197" s="150" t="str">
        <f t="shared" si="55"/>
        <v>Ti-3</v>
      </c>
      <c r="L197" s="126">
        <f t="shared" si="55"/>
        <v>1</v>
      </c>
      <c r="M197" s="126">
        <f t="shared" si="55"/>
        <v>2</v>
      </c>
      <c r="N197" s="149"/>
      <c r="O197" s="65"/>
      <c r="S197" s="393"/>
      <c r="T197" s="393"/>
      <c r="W197" s="391"/>
      <c r="X197" s="391"/>
    </row>
    <row r="198" spans="1:24" s="65" customFormat="1" ht="15.75">
      <c r="A198" s="215" t="str">
        <f>P198</f>
        <v>Ti-3.1.3</v>
      </c>
      <c r="B198" s="229" t="str">
        <f>$B$28</f>
        <v>- Rapport sur le DCE (RICT)</v>
      </c>
      <c r="C198" s="98"/>
      <c r="D198" s="114"/>
      <c r="E198" s="276"/>
      <c r="F198" s="260"/>
      <c r="G198" s="261"/>
      <c r="H198" s="262">
        <f t="shared" ref="H198:H203" si="56">F198+G198</f>
        <v>0</v>
      </c>
      <c r="I198" s="320"/>
      <c r="J198" s="320"/>
      <c r="K198" s="150" t="str">
        <f t="shared" si="55"/>
        <v>Ti-3</v>
      </c>
      <c r="L198" s="126">
        <f t="shared" si="55"/>
        <v>1</v>
      </c>
      <c r="M198" s="126">
        <f>M197+1</f>
        <v>3</v>
      </c>
      <c r="N198" s="149"/>
      <c r="P198" s="63" t="str">
        <f t="shared" si="46"/>
        <v>Ti-3.1.3</v>
      </c>
      <c r="Q198" s="76"/>
      <c r="R198" s="205"/>
      <c r="S198" s="402"/>
      <c r="T198" s="402"/>
      <c r="U198" s="76"/>
      <c r="V198" s="76"/>
      <c r="W198" s="417"/>
      <c r="X198" s="418"/>
    </row>
    <row r="199" spans="1:24" s="63" customFormat="1" outlineLevel="1">
      <c r="A199" s="230" t="str">
        <f t="shared" ref="A199:A202" si="57">P199</f>
        <v>Ti-3.1.3.1</v>
      </c>
      <c r="B199" s="62" t="str">
        <f>$B$15</f>
        <v>- Pour des opérations estimées entre 900 001 €HT et 1 450 000 €HT</v>
      </c>
      <c r="C199" s="94" t="s">
        <v>8</v>
      </c>
      <c r="D199" s="111"/>
      <c r="E199" s="276"/>
      <c r="F199" s="267"/>
      <c r="G199" s="268"/>
      <c r="H199" s="269">
        <f t="shared" si="56"/>
        <v>0</v>
      </c>
      <c r="I199" s="320"/>
      <c r="J199" s="320"/>
      <c r="K199" s="150" t="str">
        <f t="shared" si="55"/>
        <v>Ti-3</v>
      </c>
      <c r="L199" s="126">
        <f t="shared" si="55"/>
        <v>1</v>
      </c>
      <c r="M199" s="126">
        <f t="shared" si="55"/>
        <v>3</v>
      </c>
      <c r="N199" s="149">
        <f t="shared" si="53"/>
        <v>1</v>
      </c>
      <c r="O199" s="65"/>
      <c r="P199" s="63" t="str">
        <f t="shared" si="46"/>
        <v>Ti-3.1.3.1</v>
      </c>
      <c r="S199" s="393"/>
      <c r="T199" s="393"/>
      <c r="W199" s="391"/>
      <c r="X199" s="391"/>
    </row>
    <row r="200" spans="1:24" s="65" customFormat="1" outlineLevel="1">
      <c r="A200" s="230" t="str">
        <f t="shared" si="57"/>
        <v>Ti-3.1.3.2</v>
      </c>
      <c r="B200" s="62" t="str">
        <f>$B$16</f>
        <v>- Pour des opérations estimées entre 1 450 001 €HT et 2 000 000 €HT</v>
      </c>
      <c r="C200" s="94" t="s">
        <v>8</v>
      </c>
      <c r="D200" s="112"/>
      <c r="E200" s="276"/>
      <c r="F200" s="272"/>
      <c r="G200" s="273"/>
      <c r="H200" s="274">
        <f t="shared" si="56"/>
        <v>0</v>
      </c>
      <c r="I200" s="320"/>
      <c r="J200" s="320"/>
      <c r="K200" s="150" t="str">
        <f t="shared" si="55"/>
        <v>Ti-3</v>
      </c>
      <c r="L200" s="126">
        <f t="shared" si="55"/>
        <v>1</v>
      </c>
      <c r="M200" s="126">
        <f t="shared" si="55"/>
        <v>3</v>
      </c>
      <c r="N200" s="149">
        <f t="shared" si="53"/>
        <v>2</v>
      </c>
      <c r="P200" s="63" t="str">
        <f t="shared" si="46"/>
        <v>Ti-3.1.3.2</v>
      </c>
      <c r="S200" s="403"/>
      <c r="T200" s="403"/>
      <c r="W200" s="417"/>
      <c r="X200" s="417"/>
    </row>
    <row r="201" spans="1:24" s="63" customFormat="1" outlineLevel="1">
      <c r="A201" s="230" t="str">
        <f t="shared" si="57"/>
        <v>Ti-3.1.3.3</v>
      </c>
      <c r="B201" s="62" t="str">
        <f>$B$17</f>
        <v>- Pour des opérations estimées entre 2 000 001 €HT et 2 500 000 €HT</v>
      </c>
      <c r="C201" s="94" t="s">
        <v>8</v>
      </c>
      <c r="D201" s="112"/>
      <c r="E201" s="276"/>
      <c r="F201" s="272"/>
      <c r="G201" s="273"/>
      <c r="H201" s="274">
        <f t="shared" si="56"/>
        <v>0</v>
      </c>
      <c r="I201" s="320"/>
      <c r="J201" s="320"/>
      <c r="K201" s="150" t="str">
        <f t="shared" si="55"/>
        <v>Ti-3</v>
      </c>
      <c r="L201" s="126">
        <f t="shared" si="55"/>
        <v>1</v>
      </c>
      <c r="M201" s="126">
        <f t="shared" si="55"/>
        <v>3</v>
      </c>
      <c r="N201" s="149">
        <f t="shared" si="53"/>
        <v>3</v>
      </c>
      <c r="O201" s="65"/>
      <c r="P201" s="63" t="str">
        <f t="shared" si="46"/>
        <v>Ti-3.1.3.3</v>
      </c>
      <c r="S201" s="393"/>
      <c r="T201" s="393"/>
      <c r="W201" s="391"/>
      <c r="X201" s="391"/>
    </row>
    <row r="202" spans="1:24" s="63" customFormat="1" outlineLevel="1">
      <c r="A202" s="230" t="str">
        <f t="shared" si="57"/>
        <v>Ti-3.1.3.4</v>
      </c>
      <c r="B202" s="62" t="str">
        <f>$B$18</f>
        <v>- Pour des opérations estimées entre 2 500 001 €HT et 3 000 000 €HT ( rappel : non exclusif)</v>
      </c>
      <c r="C202" s="94" t="s">
        <v>8</v>
      </c>
      <c r="D202" s="112"/>
      <c r="E202" s="276"/>
      <c r="F202" s="272"/>
      <c r="G202" s="273"/>
      <c r="H202" s="274">
        <f t="shared" si="56"/>
        <v>0</v>
      </c>
      <c r="I202" s="320"/>
      <c r="J202" s="320"/>
      <c r="K202" s="150" t="str">
        <f t="shared" si="55"/>
        <v>Ti-3</v>
      </c>
      <c r="L202" s="126">
        <f t="shared" si="55"/>
        <v>1</v>
      </c>
      <c r="M202" s="126">
        <f t="shared" si="55"/>
        <v>3</v>
      </c>
      <c r="N202" s="149">
        <f t="shared" si="53"/>
        <v>4</v>
      </c>
      <c r="O202" s="65"/>
      <c r="P202" s="63" t="str">
        <f t="shared" si="46"/>
        <v>Ti-3.1.3.4</v>
      </c>
      <c r="S202" s="393"/>
      <c r="T202" s="393"/>
      <c r="W202" s="391"/>
      <c r="X202" s="391"/>
    </row>
    <row r="203" spans="1:24" s="63" customFormat="1" outlineLevel="1">
      <c r="A203" s="230" t="str">
        <f>P203</f>
        <v>Ti-3.1.3.5</v>
      </c>
      <c r="B203" s="62" t="str">
        <f>$B$19</f>
        <v>- Pour des opérations estimées entre 3 000 001 €HT et 3 500 000 €HT (rappel : non exclusif)</v>
      </c>
      <c r="C203" s="94" t="s">
        <v>8</v>
      </c>
      <c r="D203" s="112"/>
      <c r="E203" s="276"/>
      <c r="F203" s="272"/>
      <c r="G203" s="273"/>
      <c r="H203" s="274">
        <f t="shared" si="56"/>
        <v>0</v>
      </c>
      <c r="I203" s="320"/>
      <c r="J203" s="320"/>
      <c r="K203" s="150" t="str">
        <f t="shared" si="55"/>
        <v>Ti-3</v>
      </c>
      <c r="L203" s="126">
        <f t="shared" si="55"/>
        <v>1</v>
      </c>
      <c r="M203" s="126">
        <f t="shared" si="55"/>
        <v>3</v>
      </c>
      <c r="N203" s="149">
        <f t="shared" si="53"/>
        <v>5</v>
      </c>
      <c r="O203" s="65"/>
      <c r="P203" s="63" t="str">
        <f t="shared" si="46"/>
        <v>Ti-3.1.3.5</v>
      </c>
      <c r="S203" s="393"/>
      <c r="T203" s="393"/>
      <c r="W203" s="391"/>
      <c r="X203" s="391"/>
    </row>
    <row r="204" spans="1:24" s="165" customFormat="1" outlineLevel="1">
      <c r="A204" s="161"/>
      <c r="B204" s="218"/>
      <c r="C204" s="163"/>
      <c r="D204" s="164"/>
      <c r="E204" s="276"/>
      <c r="F204" s="260"/>
      <c r="G204" s="261"/>
      <c r="H204" s="262"/>
      <c r="I204" s="320"/>
      <c r="J204" s="320"/>
      <c r="K204" s="150" t="str">
        <f t="shared" si="55"/>
        <v>Ti-3</v>
      </c>
      <c r="L204" s="126">
        <f t="shared" si="55"/>
        <v>1</v>
      </c>
      <c r="M204" s="126"/>
      <c r="N204" s="149"/>
      <c r="O204" s="65"/>
      <c r="P204" s="63"/>
      <c r="S204" s="393"/>
      <c r="T204" s="393"/>
      <c r="W204" s="393"/>
      <c r="X204" s="393"/>
    </row>
    <row r="205" spans="1:24" s="55" customFormat="1">
      <c r="A205" s="144"/>
      <c r="B205" s="71"/>
      <c r="C205" s="100"/>
      <c r="D205" s="116"/>
      <c r="E205" s="276"/>
      <c r="F205" s="260"/>
      <c r="G205" s="261"/>
      <c r="H205" s="262"/>
      <c r="I205" s="320"/>
      <c r="J205" s="320"/>
      <c r="K205" s="150" t="str">
        <f t="shared" si="55"/>
        <v>Ti-3</v>
      </c>
      <c r="L205" s="126">
        <f t="shared" si="55"/>
        <v>1</v>
      </c>
      <c r="M205" s="126"/>
      <c r="N205" s="149"/>
      <c r="O205" s="65"/>
      <c r="P205" s="63"/>
      <c r="R205" s="204"/>
      <c r="S205" s="401"/>
      <c r="T205" s="401"/>
      <c r="U205" s="70"/>
      <c r="V205" s="70"/>
      <c r="W205" s="419"/>
      <c r="X205" s="393"/>
    </row>
    <row r="206" spans="1:24" s="61" customFormat="1" ht="15.75">
      <c r="A206" s="213" t="str">
        <f>P206</f>
        <v>Ti-3.2</v>
      </c>
      <c r="B206" s="83" t="str">
        <f>$B$36</f>
        <v>Phase "Réalisation" - Préparation de chantier</v>
      </c>
      <c r="C206" s="93"/>
      <c r="D206" s="110"/>
      <c r="E206" s="276"/>
      <c r="F206" s="260"/>
      <c r="G206" s="261"/>
      <c r="H206" s="262"/>
      <c r="I206" s="320"/>
      <c r="J206" s="320"/>
      <c r="K206" s="150" t="str">
        <f t="shared" si="55"/>
        <v>Ti-3</v>
      </c>
      <c r="L206" s="126">
        <f>L205+1</f>
        <v>2</v>
      </c>
      <c r="M206" s="126"/>
      <c r="N206" s="149"/>
      <c r="O206" s="65"/>
      <c r="P206" s="63" t="str">
        <f t="shared" si="46"/>
        <v>Ti-3.2</v>
      </c>
      <c r="Q206" s="70"/>
      <c r="R206" s="204"/>
      <c r="S206" s="401"/>
      <c r="T206" s="401"/>
      <c r="U206" s="165"/>
      <c r="V206" s="165"/>
      <c r="W206" s="391"/>
      <c r="X206" s="414"/>
    </row>
    <row r="207" spans="1:24" s="63" customFormat="1">
      <c r="A207" s="215" t="str">
        <f t="shared" ref="A207:A212" si="58">P207</f>
        <v>Ti-3.2.1</v>
      </c>
      <c r="B207" s="229" t="str">
        <f>$B$37</f>
        <v>- Réunion de chantier</v>
      </c>
      <c r="C207" s="98"/>
      <c r="D207" s="490" t="s">
        <v>142</v>
      </c>
      <c r="E207" s="276"/>
      <c r="F207" s="260"/>
      <c r="G207" s="261"/>
      <c r="H207" s="262">
        <f t="shared" ref="H207:H236" si="59">F207+G207</f>
        <v>0</v>
      </c>
      <c r="I207" s="320"/>
      <c r="J207" s="320"/>
      <c r="K207" s="150" t="str">
        <f t="shared" si="55"/>
        <v>Ti-3</v>
      </c>
      <c r="L207" s="126">
        <f t="shared" si="55"/>
        <v>2</v>
      </c>
      <c r="M207" s="126">
        <v>1</v>
      </c>
      <c r="N207" s="149"/>
      <c r="O207" s="65"/>
      <c r="P207" s="63" t="str">
        <f t="shared" si="46"/>
        <v>Ti-3.2.1</v>
      </c>
      <c r="S207" s="393"/>
      <c r="T207" s="393"/>
      <c r="W207" s="391"/>
      <c r="X207" s="391"/>
    </row>
    <row r="208" spans="1:24" s="65" customFormat="1" outlineLevel="1">
      <c r="A208" s="230" t="str">
        <f t="shared" si="58"/>
        <v>Ti-3.2.1.1</v>
      </c>
      <c r="B208" s="62" t="str">
        <f>$B$15</f>
        <v>- Pour des opérations estimées entre 900 001 €HT et 1 450 000 €HT</v>
      </c>
      <c r="C208" s="94" t="s">
        <v>0</v>
      </c>
      <c r="D208" s="111"/>
      <c r="E208" s="276"/>
      <c r="F208" s="267"/>
      <c r="G208" s="268"/>
      <c r="H208" s="269">
        <f t="shared" si="59"/>
        <v>0</v>
      </c>
      <c r="I208" s="320"/>
      <c r="J208" s="320"/>
      <c r="K208" s="150" t="str">
        <f t="shared" si="55"/>
        <v>Ti-3</v>
      </c>
      <c r="L208" s="126">
        <f t="shared" si="55"/>
        <v>2</v>
      </c>
      <c r="M208" s="126">
        <f t="shared" si="55"/>
        <v>1</v>
      </c>
      <c r="N208" s="149">
        <f t="shared" si="53"/>
        <v>1</v>
      </c>
      <c r="P208" s="63" t="str">
        <f t="shared" si="46"/>
        <v>Ti-3.2.1.1</v>
      </c>
      <c r="S208" s="403"/>
      <c r="T208" s="403"/>
      <c r="W208" s="417"/>
      <c r="X208" s="417"/>
    </row>
    <row r="209" spans="1:24" s="63" customFormat="1" outlineLevel="1">
      <c r="A209" s="230" t="str">
        <f t="shared" si="58"/>
        <v>Ti-3.2.1.2</v>
      </c>
      <c r="B209" s="62" t="str">
        <f>$B$16</f>
        <v>- Pour des opérations estimées entre 1 450 001 €HT et 2 000 000 €HT</v>
      </c>
      <c r="C209" s="94" t="s">
        <v>0</v>
      </c>
      <c r="D209" s="112"/>
      <c r="E209" s="276"/>
      <c r="F209" s="272"/>
      <c r="G209" s="273"/>
      <c r="H209" s="274">
        <f t="shared" si="59"/>
        <v>0</v>
      </c>
      <c r="I209" s="320"/>
      <c r="J209" s="320"/>
      <c r="K209" s="150" t="str">
        <f t="shared" si="55"/>
        <v>Ti-3</v>
      </c>
      <c r="L209" s="126">
        <f t="shared" si="55"/>
        <v>2</v>
      </c>
      <c r="M209" s="126">
        <f t="shared" si="55"/>
        <v>1</v>
      </c>
      <c r="N209" s="149">
        <f t="shared" si="53"/>
        <v>2</v>
      </c>
      <c r="O209" s="65"/>
      <c r="P209" s="63" t="str">
        <f t="shared" si="46"/>
        <v>Ti-3.2.1.2</v>
      </c>
      <c r="S209" s="393"/>
      <c r="T209" s="393"/>
      <c r="W209" s="391"/>
      <c r="X209" s="391"/>
    </row>
    <row r="210" spans="1:24" s="63" customFormat="1" outlineLevel="1">
      <c r="A210" s="230" t="str">
        <f t="shared" si="58"/>
        <v>Ti-3.2.1.3</v>
      </c>
      <c r="B210" s="62" t="str">
        <f>$B$17</f>
        <v>- Pour des opérations estimées entre 2 000 001 €HT et 2 500 000 €HT</v>
      </c>
      <c r="C210" s="94" t="s">
        <v>0</v>
      </c>
      <c r="D210" s="112"/>
      <c r="E210" s="276"/>
      <c r="F210" s="272"/>
      <c r="G210" s="273"/>
      <c r="H210" s="274">
        <f t="shared" si="59"/>
        <v>0</v>
      </c>
      <c r="I210" s="320"/>
      <c r="J210" s="320"/>
      <c r="K210" s="150" t="str">
        <f t="shared" si="55"/>
        <v>Ti-3</v>
      </c>
      <c r="L210" s="126">
        <f t="shared" si="55"/>
        <v>2</v>
      </c>
      <c r="M210" s="126">
        <f t="shared" si="55"/>
        <v>1</v>
      </c>
      <c r="N210" s="149">
        <f t="shared" si="53"/>
        <v>3</v>
      </c>
      <c r="O210" s="65"/>
      <c r="P210" s="63" t="str">
        <f t="shared" si="46"/>
        <v>Ti-3.2.1.3</v>
      </c>
      <c r="S210" s="393"/>
      <c r="T210" s="393"/>
      <c r="W210" s="391"/>
      <c r="X210" s="391"/>
    </row>
    <row r="211" spans="1:24" s="63" customFormat="1" outlineLevel="1">
      <c r="A211" s="230" t="str">
        <f t="shared" si="58"/>
        <v>Ti-3.2.1.4</v>
      </c>
      <c r="B211" s="62" t="str">
        <f>$B$18</f>
        <v>- Pour des opérations estimées entre 2 500 001 €HT et 3 000 000 €HT ( rappel : non exclusif)</v>
      </c>
      <c r="C211" s="94" t="s">
        <v>0</v>
      </c>
      <c r="D211" s="112"/>
      <c r="E211" s="276"/>
      <c r="F211" s="272"/>
      <c r="G211" s="273"/>
      <c r="H211" s="274">
        <f t="shared" si="59"/>
        <v>0</v>
      </c>
      <c r="I211" s="320"/>
      <c r="J211" s="320"/>
      <c r="K211" s="150" t="str">
        <f t="shared" si="55"/>
        <v>Ti-3</v>
      </c>
      <c r="L211" s="126">
        <f t="shared" si="55"/>
        <v>2</v>
      </c>
      <c r="M211" s="126">
        <f t="shared" si="55"/>
        <v>1</v>
      </c>
      <c r="N211" s="149">
        <f t="shared" si="53"/>
        <v>4</v>
      </c>
      <c r="O211" s="65"/>
      <c r="P211" s="63" t="str">
        <f t="shared" si="46"/>
        <v>Ti-3.2.1.4</v>
      </c>
      <c r="S211" s="393"/>
      <c r="T211" s="393"/>
      <c r="W211" s="391"/>
      <c r="X211" s="391"/>
    </row>
    <row r="212" spans="1:24" s="63" customFormat="1" outlineLevel="1">
      <c r="A212" s="230" t="str">
        <f t="shared" si="58"/>
        <v>Ti-3.2.1.5</v>
      </c>
      <c r="B212" s="62" t="str">
        <f>$B$19</f>
        <v>- Pour des opérations estimées entre 3 000 001 €HT et 3 500 000 €HT (rappel : non exclusif)</v>
      </c>
      <c r="C212" s="94" t="s">
        <v>0</v>
      </c>
      <c r="D212" s="112"/>
      <c r="E212" s="276"/>
      <c r="F212" s="272"/>
      <c r="G212" s="273"/>
      <c r="H212" s="274">
        <f t="shared" si="59"/>
        <v>0</v>
      </c>
      <c r="I212" s="320"/>
      <c r="J212" s="320"/>
      <c r="K212" s="150" t="str">
        <f t="shared" ref="K212:M227" si="60">K211</f>
        <v>Ti-3</v>
      </c>
      <c r="L212" s="126">
        <f t="shared" si="60"/>
        <v>2</v>
      </c>
      <c r="M212" s="126">
        <f t="shared" si="60"/>
        <v>1</v>
      </c>
      <c r="N212" s="149">
        <f t="shared" si="53"/>
        <v>5</v>
      </c>
      <c r="O212" s="65"/>
      <c r="P212" s="63" t="str">
        <f t="shared" si="46"/>
        <v>Ti-3.2.1.5</v>
      </c>
      <c r="S212" s="393"/>
      <c r="T212" s="393"/>
      <c r="W212" s="391"/>
      <c r="X212" s="391"/>
    </row>
    <row r="213" spans="1:24" s="165" customFormat="1" outlineLevel="1">
      <c r="A213" s="161"/>
      <c r="B213" s="218"/>
      <c r="C213" s="163"/>
      <c r="D213" s="164"/>
      <c r="E213" s="276"/>
      <c r="F213" s="260"/>
      <c r="G213" s="261"/>
      <c r="H213" s="262">
        <f t="shared" si="59"/>
        <v>0</v>
      </c>
      <c r="I213" s="320"/>
      <c r="J213" s="320"/>
      <c r="K213" s="150" t="str">
        <f t="shared" si="60"/>
        <v>Ti-3</v>
      </c>
      <c r="L213" s="126">
        <f>L212</f>
        <v>2</v>
      </c>
      <c r="M213" s="126">
        <f t="shared" si="60"/>
        <v>1</v>
      </c>
      <c r="N213" s="149"/>
      <c r="O213" s="65"/>
      <c r="P213" s="63"/>
      <c r="S213" s="393"/>
      <c r="T213" s="393"/>
      <c r="W213" s="393"/>
      <c r="X213" s="393"/>
    </row>
    <row r="214" spans="1:24" s="63" customFormat="1">
      <c r="A214" s="215" t="str">
        <f t="shared" ref="A214:A219" si="61">P214</f>
        <v>Ti-3.2.2</v>
      </c>
      <c r="B214" s="229" t="str">
        <f>$B$44</f>
        <v xml:space="preserve">- Examen des documents d'exécution et formulation des avis correspondants </v>
      </c>
      <c r="C214" s="98"/>
      <c r="D214" s="114"/>
      <c r="E214" s="276"/>
      <c r="F214" s="260"/>
      <c r="G214" s="261"/>
      <c r="H214" s="262">
        <f t="shared" si="59"/>
        <v>0</v>
      </c>
      <c r="I214" s="320"/>
      <c r="J214" s="320"/>
      <c r="K214" s="150" t="str">
        <f t="shared" si="60"/>
        <v>Ti-3</v>
      </c>
      <c r="L214" s="126">
        <f>L213</f>
        <v>2</v>
      </c>
      <c r="M214" s="126">
        <f>M213+1</f>
        <v>2</v>
      </c>
      <c r="N214" s="149"/>
      <c r="O214" s="65"/>
      <c r="P214" s="63" t="str">
        <f t="shared" si="46"/>
        <v>Ti-3.2.2</v>
      </c>
      <c r="S214" s="393"/>
      <c r="T214" s="393"/>
      <c r="W214" s="391"/>
      <c r="X214" s="391"/>
    </row>
    <row r="215" spans="1:24" s="65" customFormat="1" outlineLevel="1">
      <c r="A215" s="230" t="str">
        <f t="shared" si="61"/>
        <v>Ti-3.2.2.1</v>
      </c>
      <c r="B215" s="62" t="str">
        <f>$B$15</f>
        <v>- Pour des opérations estimées entre 900 001 €HT et 1 450 000 €HT</v>
      </c>
      <c r="C215" s="94" t="s">
        <v>8</v>
      </c>
      <c r="D215" s="111"/>
      <c r="E215" s="276"/>
      <c r="F215" s="267"/>
      <c r="G215" s="268"/>
      <c r="H215" s="269">
        <f t="shared" si="59"/>
        <v>0</v>
      </c>
      <c r="I215" s="320"/>
      <c r="J215" s="320"/>
      <c r="K215" s="150" t="str">
        <f t="shared" si="60"/>
        <v>Ti-3</v>
      </c>
      <c r="L215" s="126">
        <f t="shared" si="60"/>
        <v>2</v>
      </c>
      <c r="M215" s="126">
        <f t="shared" si="60"/>
        <v>2</v>
      </c>
      <c r="N215" s="149">
        <f t="shared" si="53"/>
        <v>1</v>
      </c>
      <c r="P215" s="63" t="str">
        <f t="shared" si="46"/>
        <v>Ti-3.2.2.1</v>
      </c>
      <c r="S215" s="403"/>
      <c r="T215" s="403"/>
      <c r="W215" s="417"/>
      <c r="X215" s="417"/>
    </row>
    <row r="216" spans="1:24" s="63" customFormat="1" outlineLevel="1">
      <c r="A216" s="230" t="str">
        <f t="shared" si="61"/>
        <v>Ti-3.2.2.2</v>
      </c>
      <c r="B216" s="62" t="str">
        <f>$B$16</f>
        <v>- Pour des opérations estimées entre 1 450 001 €HT et 2 000 000 €HT</v>
      </c>
      <c r="C216" s="94" t="s">
        <v>8</v>
      </c>
      <c r="D216" s="112"/>
      <c r="E216" s="276"/>
      <c r="F216" s="272"/>
      <c r="G216" s="273"/>
      <c r="H216" s="274">
        <f t="shared" si="59"/>
        <v>0</v>
      </c>
      <c r="I216" s="320"/>
      <c r="J216" s="320"/>
      <c r="K216" s="150" t="str">
        <f t="shared" si="60"/>
        <v>Ti-3</v>
      </c>
      <c r="L216" s="126">
        <f t="shared" si="60"/>
        <v>2</v>
      </c>
      <c r="M216" s="126">
        <f t="shared" si="60"/>
        <v>2</v>
      </c>
      <c r="N216" s="149">
        <f t="shared" si="53"/>
        <v>2</v>
      </c>
      <c r="O216" s="65"/>
      <c r="P216" s="63" t="str">
        <f t="shared" si="46"/>
        <v>Ti-3.2.2.2</v>
      </c>
      <c r="S216" s="393"/>
      <c r="T216" s="393"/>
      <c r="W216" s="391"/>
      <c r="X216" s="391"/>
    </row>
    <row r="217" spans="1:24" s="63" customFormat="1" outlineLevel="1">
      <c r="A217" s="230" t="str">
        <f t="shared" si="61"/>
        <v>Ti-3.2.2.3</v>
      </c>
      <c r="B217" s="62" t="str">
        <f>$B$17</f>
        <v>- Pour des opérations estimées entre 2 000 001 €HT et 2 500 000 €HT</v>
      </c>
      <c r="C217" s="94" t="s">
        <v>8</v>
      </c>
      <c r="D217" s="112"/>
      <c r="E217" s="276"/>
      <c r="F217" s="272"/>
      <c r="G217" s="273"/>
      <c r="H217" s="274">
        <f t="shared" si="59"/>
        <v>0</v>
      </c>
      <c r="I217" s="320"/>
      <c r="J217" s="320"/>
      <c r="K217" s="150" t="str">
        <f t="shared" si="60"/>
        <v>Ti-3</v>
      </c>
      <c r="L217" s="126">
        <f t="shared" si="60"/>
        <v>2</v>
      </c>
      <c r="M217" s="126">
        <f t="shared" si="60"/>
        <v>2</v>
      </c>
      <c r="N217" s="149">
        <f t="shared" si="53"/>
        <v>3</v>
      </c>
      <c r="O217" s="65"/>
      <c r="P217" s="63" t="str">
        <f t="shared" si="46"/>
        <v>Ti-3.2.2.3</v>
      </c>
      <c r="S217" s="393"/>
      <c r="T217" s="393"/>
      <c r="W217" s="391"/>
      <c r="X217" s="391"/>
    </row>
    <row r="218" spans="1:24" s="63" customFormat="1" outlineLevel="1">
      <c r="A218" s="230" t="str">
        <f t="shared" si="61"/>
        <v>Ti-3.2.2.4</v>
      </c>
      <c r="B218" s="62" t="str">
        <f>$B$18</f>
        <v>- Pour des opérations estimées entre 2 500 001 €HT et 3 000 000 €HT ( rappel : non exclusif)</v>
      </c>
      <c r="C218" s="94" t="s">
        <v>8</v>
      </c>
      <c r="D218" s="112"/>
      <c r="E218" s="276"/>
      <c r="F218" s="272"/>
      <c r="G218" s="273"/>
      <c r="H218" s="274">
        <f t="shared" si="59"/>
        <v>0</v>
      </c>
      <c r="I218" s="320"/>
      <c r="J218" s="320"/>
      <c r="K218" s="150" t="str">
        <f t="shared" si="60"/>
        <v>Ti-3</v>
      </c>
      <c r="L218" s="126">
        <f t="shared" si="60"/>
        <v>2</v>
      </c>
      <c r="M218" s="126">
        <f t="shared" si="60"/>
        <v>2</v>
      </c>
      <c r="N218" s="149">
        <f t="shared" si="53"/>
        <v>4</v>
      </c>
      <c r="O218" s="65"/>
      <c r="P218" s="63" t="str">
        <f t="shared" si="46"/>
        <v>Ti-3.2.2.4</v>
      </c>
      <c r="S218" s="393"/>
      <c r="T218" s="393"/>
      <c r="W218" s="391"/>
      <c r="X218" s="391"/>
    </row>
    <row r="219" spans="1:24" s="63" customFormat="1" outlineLevel="1">
      <c r="A219" s="230" t="str">
        <f t="shared" si="61"/>
        <v>Ti-3.2.2.5</v>
      </c>
      <c r="B219" s="62" t="str">
        <f>$B$19</f>
        <v>- Pour des opérations estimées entre 3 000 001 €HT et 3 500 000 €HT (rappel : non exclusif)</v>
      </c>
      <c r="C219" s="94" t="s">
        <v>8</v>
      </c>
      <c r="D219" s="112"/>
      <c r="E219" s="276"/>
      <c r="F219" s="272"/>
      <c r="G219" s="273"/>
      <c r="H219" s="274">
        <f t="shared" si="59"/>
        <v>0</v>
      </c>
      <c r="I219" s="320"/>
      <c r="J219" s="320"/>
      <c r="K219" s="150" t="str">
        <f t="shared" si="60"/>
        <v>Ti-3</v>
      </c>
      <c r="L219" s="126">
        <f t="shared" si="60"/>
        <v>2</v>
      </c>
      <c r="M219" s="126">
        <f t="shared" si="60"/>
        <v>2</v>
      </c>
      <c r="N219" s="149">
        <f t="shared" si="53"/>
        <v>5</v>
      </c>
      <c r="O219" s="65"/>
      <c r="P219" s="63" t="str">
        <f t="shared" si="46"/>
        <v>Ti-3.2.2.5</v>
      </c>
      <c r="S219" s="393"/>
      <c r="T219" s="393"/>
      <c r="W219" s="391"/>
      <c r="X219" s="391"/>
    </row>
    <row r="220" spans="1:24" s="165" customFormat="1" outlineLevel="1">
      <c r="A220" s="161"/>
      <c r="B220" s="218"/>
      <c r="C220" s="163"/>
      <c r="D220" s="164"/>
      <c r="E220" s="276"/>
      <c r="F220" s="260"/>
      <c r="G220" s="261"/>
      <c r="H220" s="262">
        <f t="shared" si="59"/>
        <v>0</v>
      </c>
      <c r="I220" s="320"/>
      <c r="J220" s="320"/>
      <c r="K220" s="150" t="str">
        <f t="shared" si="60"/>
        <v>Ti-3</v>
      </c>
      <c r="L220" s="126">
        <f t="shared" si="60"/>
        <v>2</v>
      </c>
      <c r="M220" s="126"/>
      <c r="N220" s="149"/>
      <c r="O220" s="65"/>
      <c r="P220" s="63"/>
      <c r="S220" s="393"/>
      <c r="T220" s="393"/>
      <c r="W220" s="393"/>
      <c r="X220" s="393"/>
    </row>
    <row r="221" spans="1:24" s="165" customFormat="1">
      <c r="A221" s="161"/>
      <c r="B221" s="218"/>
      <c r="C221" s="163"/>
      <c r="D221" s="164"/>
      <c r="E221" s="276"/>
      <c r="F221" s="260"/>
      <c r="G221" s="261"/>
      <c r="H221" s="262">
        <f t="shared" si="59"/>
        <v>0</v>
      </c>
      <c r="I221" s="320"/>
      <c r="J221" s="320"/>
      <c r="K221" s="150" t="str">
        <f t="shared" si="60"/>
        <v>Ti-3</v>
      </c>
      <c r="L221" s="126">
        <f t="shared" si="60"/>
        <v>2</v>
      </c>
      <c r="M221" s="126"/>
      <c r="N221" s="149"/>
      <c r="O221" s="65"/>
      <c r="P221" s="63"/>
      <c r="S221" s="393"/>
      <c r="T221" s="393"/>
      <c r="W221" s="393"/>
      <c r="X221" s="393"/>
    </row>
    <row r="222" spans="1:24" s="61" customFormat="1" ht="15.75">
      <c r="A222" s="213" t="str">
        <f>P222</f>
        <v>Ti-3.3</v>
      </c>
      <c r="B222" s="83" t="str">
        <f>$B$52</f>
        <v>Phase Réalisation "Exécution"</v>
      </c>
      <c r="C222" s="93"/>
      <c r="D222" s="110"/>
      <c r="E222" s="276"/>
      <c r="F222" s="260"/>
      <c r="G222" s="261"/>
      <c r="H222" s="262">
        <f t="shared" si="59"/>
        <v>0</v>
      </c>
      <c r="I222" s="320"/>
      <c r="J222" s="320"/>
      <c r="K222" s="150" t="str">
        <f t="shared" si="60"/>
        <v>Ti-3</v>
      </c>
      <c r="L222" s="126">
        <v>3</v>
      </c>
      <c r="M222" s="126"/>
      <c r="N222" s="149"/>
      <c r="O222" s="65"/>
      <c r="P222" s="63" t="str">
        <f t="shared" si="46"/>
        <v>Ti-3.3</v>
      </c>
      <c r="Q222" s="70"/>
      <c r="R222" s="204"/>
      <c r="S222" s="401"/>
      <c r="T222" s="401"/>
      <c r="U222" s="165"/>
      <c r="V222" s="165"/>
      <c r="W222" s="391"/>
      <c r="X222" s="414"/>
    </row>
    <row r="223" spans="1:24" s="63" customFormat="1" ht="25.5">
      <c r="A223" s="215" t="str">
        <f t="shared" ref="A223:A228" si="62">P223</f>
        <v>Ti-3.3.1</v>
      </c>
      <c r="B223" s="327" t="str">
        <f>$B$53</f>
        <v>- Réunion de chantier compris visite de chantier, examen des ouvrages et éléments d'équipements soumis au contrôle et formulations des avis correspondants</v>
      </c>
      <c r="C223" s="98"/>
      <c r="D223" s="490" t="s">
        <v>142</v>
      </c>
      <c r="E223" s="276"/>
      <c r="F223" s="260"/>
      <c r="G223" s="261"/>
      <c r="H223" s="262"/>
      <c r="I223" s="320"/>
      <c r="J223" s="320"/>
      <c r="K223" s="150" t="str">
        <f t="shared" si="60"/>
        <v>Ti-3</v>
      </c>
      <c r="L223" s="126">
        <f t="shared" si="60"/>
        <v>3</v>
      </c>
      <c r="M223" s="126">
        <v>1</v>
      </c>
      <c r="N223" s="149"/>
      <c r="O223" s="65"/>
      <c r="P223" s="63" t="str">
        <f t="shared" si="46"/>
        <v>Ti-3.3.1</v>
      </c>
      <c r="S223" s="393"/>
      <c r="T223" s="393"/>
      <c r="W223" s="391"/>
      <c r="X223" s="391"/>
    </row>
    <row r="224" spans="1:24" s="65" customFormat="1" outlineLevel="1">
      <c r="A224" s="230" t="str">
        <f t="shared" si="62"/>
        <v>Ti-3.3.1.1</v>
      </c>
      <c r="B224" s="62" t="str">
        <f>$B$15</f>
        <v>- Pour des opérations estimées entre 900 001 €HT et 1 450 000 €HT</v>
      </c>
      <c r="C224" s="94" t="s">
        <v>0</v>
      </c>
      <c r="D224" s="111"/>
      <c r="E224" s="276"/>
      <c r="F224" s="267"/>
      <c r="G224" s="268"/>
      <c r="H224" s="269">
        <f t="shared" si="59"/>
        <v>0</v>
      </c>
      <c r="I224" s="320"/>
      <c r="J224" s="320"/>
      <c r="K224" s="150" t="str">
        <f t="shared" si="60"/>
        <v>Ti-3</v>
      </c>
      <c r="L224" s="126">
        <f t="shared" si="60"/>
        <v>3</v>
      </c>
      <c r="M224" s="126">
        <f t="shared" si="60"/>
        <v>1</v>
      </c>
      <c r="N224" s="149">
        <f t="shared" si="53"/>
        <v>1</v>
      </c>
      <c r="P224" s="63" t="str">
        <f t="shared" si="46"/>
        <v>Ti-3.3.1.1</v>
      </c>
      <c r="S224" s="403"/>
      <c r="T224" s="403"/>
      <c r="W224" s="417"/>
      <c r="X224" s="417"/>
    </row>
    <row r="225" spans="1:24" s="63" customFormat="1" outlineLevel="1">
      <c r="A225" s="230" t="str">
        <f t="shared" si="62"/>
        <v>Ti-3.3.1.2</v>
      </c>
      <c r="B225" s="62" t="str">
        <f>$B$16</f>
        <v>- Pour des opérations estimées entre 1 450 001 €HT et 2 000 000 €HT</v>
      </c>
      <c r="C225" s="94" t="s">
        <v>0</v>
      </c>
      <c r="D225" s="112"/>
      <c r="E225" s="276"/>
      <c r="F225" s="272"/>
      <c r="G225" s="273"/>
      <c r="H225" s="274">
        <f t="shared" si="59"/>
        <v>0</v>
      </c>
      <c r="I225" s="320"/>
      <c r="J225" s="320"/>
      <c r="K225" s="150" t="str">
        <f t="shared" si="60"/>
        <v>Ti-3</v>
      </c>
      <c r="L225" s="126">
        <f t="shared" si="60"/>
        <v>3</v>
      </c>
      <c r="M225" s="126">
        <f t="shared" si="60"/>
        <v>1</v>
      </c>
      <c r="N225" s="149">
        <f t="shared" si="53"/>
        <v>2</v>
      </c>
      <c r="O225" s="65"/>
      <c r="P225" s="63" t="str">
        <f t="shared" si="46"/>
        <v>Ti-3.3.1.2</v>
      </c>
      <c r="S225" s="393"/>
      <c r="T225" s="393"/>
      <c r="W225" s="391"/>
      <c r="X225" s="391"/>
    </row>
    <row r="226" spans="1:24" s="63" customFormat="1" outlineLevel="1">
      <c r="A226" s="230" t="str">
        <f t="shared" si="62"/>
        <v>Ti-3.3.1.3</v>
      </c>
      <c r="B226" s="62" t="str">
        <f>$B$17</f>
        <v>- Pour des opérations estimées entre 2 000 001 €HT et 2 500 000 €HT</v>
      </c>
      <c r="C226" s="94" t="s">
        <v>0</v>
      </c>
      <c r="D226" s="112"/>
      <c r="E226" s="276"/>
      <c r="F226" s="272"/>
      <c r="G226" s="273"/>
      <c r="H226" s="274">
        <f t="shared" si="59"/>
        <v>0</v>
      </c>
      <c r="I226" s="320"/>
      <c r="J226" s="320"/>
      <c r="K226" s="150" t="str">
        <f t="shared" si="60"/>
        <v>Ti-3</v>
      </c>
      <c r="L226" s="126">
        <f t="shared" si="60"/>
        <v>3</v>
      </c>
      <c r="M226" s="126">
        <f t="shared" si="60"/>
        <v>1</v>
      </c>
      <c r="N226" s="149">
        <f t="shared" si="53"/>
        <v>3</v>
      </c>
      <c r="O226" s="65"/>
      <c r="P226" s="63" t="str">
        <f t="shared" si="46"/>
        <v>Ti-3.3.1.3</v>
      </c>
      <c r="S226" s="393"/>
      <c r="T226" s="393"/>
      <c r="W226" s="391"/>
      <c r="X226" s="391"/>
    </row>
    <row r="227" spans="1:24" s="63" customFormat="1" outlineLevel="1">
      <c r="A227" s="230" t="str">
        <f t="shared" si="62"/>
        <v>Ti-3.3.1.4</v>
      </c>
      <c r="B227" s="62" t="str">
        <f>$B$18</f>
        <v>- Pour des opérations estimées entre 2 500 001 €HT et 3 000 000 €HT ( rappel : non exclusif)</v>
      </c>
      <c r="C227" s="94" t="s">
        <v>0</v>
      </c>
      <c r="D227" s="112"/>
      <c r="E227" s="276"/>
      <c r="F227" s="272"/>
      <c r="G227" s="273"/>
      <c r="H227" s="274">
        <f t="shared" si="59"/>
        <v>0</v>
      </c>
      <c r="I227" s="320"/>
      <c r="J227" s="320"/>
      <c r="K227" s="150" t="str">
        <f t="shared" si="60"/>
        <v>Ti-3</v>
      </c>
      <c r="L227" s="126">
        <f t="shared" si="60"/>
        <v>3</v>
      </c>
      <c r="M227" s="126">
        <f t="shared" si="60"/>
        <v>1</v>
      </c>
      <c r="N227" s="149">
        <f t="shared" si="53"/>
        <v>4</v>
      </c>
      <c r="O227" s="65"/>
      <c r="P227" s="63" t="str">
        <f t="shared" si="46"/>
        <v>Ti-3.3.1.4</v>
      </c>
      <c r="S227" s="393"/>
      <c r="T227" s="393"/>
      <c r="W227" s="391"/>
      <c r="X227" s="391"/>
    </row>
    <row r="228" spans="1:24" s="63" customFormat="1" outlineLevel="1">
      <c r="A228" s="230" t="str">
        <f t="shared" si="62"/>
        <v>Ti-3.3.1.5</v>
      </c>
      <c r="B228" s="62" t="str">
        <f>$B$19</f>
        <v>- Pour des opérations estimées entre 3 000 001 €HT et 3 500 000 €HT (rappel : non exclusif)</v>
      </c>
      <c r="C228" s="94" t="s">
        <v>0</v>
      </c>
      <c r="D228" s="112"/>
      <c r="E228" s="276"/>
      <c r="F228" s="272"/>
      <c r="G228" s="273"/>
      <c r="H228" s="274">
        <f t="shared" si="59"/>
        <v>0</v>
      </c>
      <c r="I228" s="320"/>
      <c r="J228" s="320"/>
      <c r="K228" s="150" t="str">
        <f t="shared" ref="K228:M243" si="63">K227</f>
        <v>Ti-3</v>
      </c>
      <c r="L228" s="126">
        <f t="shared" si="63"/>
        <v>3</v>
      </c>
      <c r="M228" s="126">
        <f t="shared" si="63"/>
        <v>1</v>
      </c>
      <c r="N228" s="149">
        <f t="shared" si="53"/>
        <v>5</v>
      </c>
      <c r="O228" s="65"/>
      <c r="P228" s="63" t="str">
        <f t="shared" si="46"/>
        <v>Ti-3.3.1.5</v>
      </c>
      <c r="S228" s="393"/>
      <c r="T228" s="393"/>
      <c r="W228" s="391"/>
      <c r="X228" s="391"/>
    </row>
    <row r="229" spans="1:24" s="165" customFormat="1" outlineLevel="1">
      <c r="A229" s="161"/>
      <c r="B229" s="218"/>
      <c r="C229" s="163"/>
      <c r="D229" s="164"/>
      <c r="E229" s="276"/>
      <c r="F229" s="260"/>
      <c r="G229" s="261"/>
      <c r="H229" s="262">
        <f t="shared" si="59"/>
        <v>0</v>
      </c>
      <c r="I229" s="320"/>
      <c r="J229" s="320"/>
      <c r="K229" s="150" t="str">
        <f t="shared" si="63"/>
        <v>Ti-3</v>
      </c>
      <c r="L229" s="126">
        <f t="shared" si="63"/>
        <v>3</v>
      </c>
      <c r="M229" s="126">
        <f t="shared" si="63"/>
        <v>1</v>
      </c>
      <c r="N229" s="149"/>
      <c r="O229" s="65"/>
      <c r="P229" s="63"/>
      <c r="S229" s="393"/>
      <c r="T229" s="393"/>
      <c r="W229" s="393"/>
      <c r="X229" s="393"/>
    </row>
    <row r="230" spans="1:24" s="63" customFormat="1">
      <c r="A230" s="215" t="str">
        <f t="shared" ref="A230:A235" si="64">P230</f>
        <v>Ti-3.3.2</v>
      </c>
      <c r="B230" s="229" t="str">
        <f>$B$60</f>
        <v xml:space="preserve">- Examen des documents d'exécution et formulation des avis correspondants </v>
      </c>
      <c r="C230" s="98"/>
      <c r="D230" s="114"/>
      <c r="E230" s="276"/>
      <c r="F230" s="260"/>
      <c r="G230" s="261"/>
      <c r="H230" s="262">
        <f t="shared" si="59"/>
        <v>0</v>
      </c>
      <c r="I230" s="320"/>
      <c r="J230" s="320"/>
      <c r="K230" s="150" t="str">
        <f t="shared" si="63"/>
        <v>Ti-3</v>
      </c>
      <c r="L230" s="126">
        <f t="shared" si="63"/>
        <v>3</v>
      </c>
      <c r="M230" s="126">
        <f>M229+1</f>
        <v>2</v>
      </c>
      <c r="N230" s="149"/>
      <c r="O230" s="65"/>
      <c r="P230" s="63" t="str">
        <f t="shared" si="46"/>
        <v>Ti-3.3.2</v>
      </c>
      <c r="S230" s="393"/>
      <c r="T230" s="393"/>
      <c r="W230" s="391"/>
      <c r="X230" s="391"/>
    </row>
    <row r="231" spans="1:24" s="65" customFormat="1" outlineLevel="1">
      <c r="A231" s="230" t="str">
        <f t="shared" si="64"/>
        <v>Ti-3.3.2.1</v>
      </c>
      <c r="B231" s="62" t="str">
        <f>$B$15</f>
        <v>- Pour des opérations estimées entre 900 001 €HT et 1 450 000 €HT</v>
      </c>
      <c r="C231" s="94" t="s">
        <v>8</v>
      </c>
      <c r="D231" s="111"/>
      <c r="E231" s="276"/>
      <c r="F231" s="267"/>
      <c r="G231" s="268"/>
      <c r="H231" s="269">
        <f t="shared" si="59"/>
        <v>0</v>
      </c>
      <c r="I231" s="320"/>
      <c r="J231" s="320"/>
      <c r="K231" s="150" t="str">
        <f t="shared" si="63"/>
        <v>Ti-3</v>
      </c>
      <c r="L231" s="126">
        <f t="shared" si="63"/>
        <v>3</v>
      </c>
      <c r="M231" s="126">
        <f t="shared" si="63"/>
        <v>2</v>
      </c>
      <c r="N231" s="149">
        <f t="shared" si="53"/>
        <v>1</v>
      </c>
      <c r="P231" s="63" t="str">
        <f t="shared" si="46"/>
        <v>Ti-3.3.2.1</v>
      </c>
      <c r="S231" s="403"/>
      <c r="T231" s="403"/>
      <c r="W231" s="417"/>
      <c r="X231" s="417"/>
    </row>
    <row r="232" spans="1:24" s="63" customFormat="1" outlineLevel="1">
      <c r="A232" s="230" t="str">
        <f t="shared" si="64"/>
        <v>Ti-3.3.2.2</v>
      </c>
      <c r="B232" s="62" t="str">
        <f>$B$16</f>
        <v>- Pour des opérations estimées entre 1 450 001 €HT et 2 000 000 €HT</v>
      </c>
      <c r="C232" s="94" t="s">
        <v>8</v>
      </c>
      <c r="D232" s="112"/>
      <c r="E232" s="276"/>
      <c r="F232" s="272"/>
      <c r="G232" s="273"/>
      <c r="H232" s="274">
        <f t="shared" si="59"/>
        <v>0</v>
      </c>
      <c r="I232" s="320"/>
      <c r="J232" s="320"/>
      <c r="K232" s="150" t="str">
        <f t="shared" si="63"/>
        <v>Ti-3</v>
      </c>
      <c r="L232" s="126">
        <f t="shared" si="63"/>
        <v>3</v>
      </c>
      <c r="M232" s="126">
        <f t="shared" si="63"/>
        <v>2</v>
      </c>
      <c r="N232" s="149">
        <f t="shared" si="53"/>
        <v>2</v>
      </c>
      <c r="O232" s="65"/>
      <c r="P232" s="63" t="str">
        <f t="shared" si="46"/>
        <v>Ti-3.3.2.2</v>
      </c>
      <c r="S232" s="393"/>
      <c r="T232" s="393"/>
      <c r="W232" s="391"/>
      <c r="X232" s="391"/>
    </row>
    <row r="233" spans="1:24" s="63" customFormat="1" outlineLevel="1">
      <c r="A233" s="230" t="str">
        <f t="shared" si="64"/>
        <v>Ti-3.3.2.3</v>
      </c>
      <c r="B233" s="62" t="str">
        <f>$B$17</f>
        <v>- Pour des opérations estimées entre 2 000 001 €HT et 2 500 000 €HT</v>
      </c>
      <c r="C233" s="94" t="s">
        <v>8</v>
      </c>
      <c r="D233" s="112"/>
      <c r="E233" s="276"/>
      <c r="F233" s="272"/>
      <c r="G233" s="273"/>
      <c r="H233" s="274">
        <f t="shared" si="59"/>
        <v>0</v>
      </c>
      <c r="I233" s="320"/>
      <c r="J233" s="320"/>
      <c r="K233" s="150" t="str">
        <f t="shared" si="63"/>
        <v>Ti-3</v>
      </c>
      <c r="L233" s="126">
        <f t="shared" si="63"/>
        <v>3</v>
      </c>
      <c r="M233" s="126">
        <f t="shared" si="63"/>
        <v>2</v>
      </c>
      <c r="N233" s="149">
        <f t="shared" si="53"/>
        <v>3</v>
      </c>
      <c r="O233" s="65"/>
      <c r="P233" s="63" t="str">
        <f t="shared" si="46"/>
        <v>Ti-3.3.2.3</v>
      </c>
      <c r="S233" s="393"/>
      <c r="T233" s="393"/>
      <c r="W233" s="391"/>
      <c r="X233" s="391"/>
    </row>
    <row r="234" spans="1:24" s="63" customFormat="1" outlineLevel="1">
      <c r="A234" s="230" t="str">
        <f t="shared" si="64"/>
        <v>Ti-3.3.2.4</v>
      </c>
      <c r="B234" s="62" t="str">
        <f>$B$18</f>
        <v>- Pour des opérations estimées entre 2 500 001 €HT et 3 000 000 €HT ( rappel : non exclusif)</v>
      </c>
      <c r="C234" s="94" t="s">
        <v>8</v>
      </c>
      <c r="D234" s="112"/>
      <c r="E234" s="276"/>
      <c r="F234" s="272"/>
      <c r="G234" s="273"/>
      <c r="H234" s="274">
        <f t="shared" si="59"/>
        <v>0</v>
      </c>
      <c r="I234" s="320"/>
      <c r="J234" s="320"/>
      <c r="K234" s="150" t="str">
        <f t="shared" si="63"/>
        <v>Ti-3</v>
      </c>
      <c r="L234" s="126">
        <f t="shared" si="63"/>
        <v>3</v>
      </c>
      <c r="M234" s="126">
        <f t="shared" si="63"/>
        <v>2</v>
      </c>
      <c r="N234" s="149">
        <f t="shared" si="53"/>
        <v>4</v>
      </c>
      <c r="O234" s="65"/>
      <c r="P234" s="63" t="str">
        <f t="shared" ref="P234:P251" si="65">IF(N234&lt;&gt;0,K234&amp;"."&amp;L234&amp;"."&amp;M234&amp;"."&amp;N234,IF(M234&lt;&gt;0,K234&amp;"."&amp;L234&amp;"."&amp;M234,IF(L234&lt;&gt;0,K234&amp;"."&amp;L234,IF(K234&lt;&gt;0,K234,""))))</f>
        <v>Ti-3.3.2.4</v>
      </c>
      <c r="S234" s="393"/>
      <c r="T234" s="393"/>
      <c r="W234" s="391"/>
      <c r="X234" s="391"/>
    </row>
    <row r="235" spans="1:24" s="63" customFormat="1" outlineLevel="1">
      <c r="A235" s="230" t="str">
        <f t="shared" si="64"/>
        <v>Ti-3.3.2.5</v>
      </c>
      <c r="B235" s="62" t="str">
        <f>$B$19</f>
        <v>- Pour des opérations estimées entre 3 000 001 €HT et 3 500 000 €HT (rappel : non exclusif)</v>
      </c>
      <c r="C235" s="94" t="s">
        <v>8</v>
      </c>
      <c r="D235" s="112"/>
      <c r="E235" s="276"/>
      <c r="F235" s="272"/>
      <c r="G235" s="273"/>
      <c r="H235" s="274">
        <f t="shared" si="59"/>
        <v>0</v>
      </c>
      <c r="I235" s="320"/>
      <c r="J235" s="320"/>
      <c r="K235" s="150" t="str">
        <f t="shared" si="63"/>
        <v>Ti-3</v>
      </c>
      <c r="L235" s="126">
        <f t="shared" si="63"/>
        <v>3</v>
      </c>
      <c r="M235" s="126">
        <f t="shared" si="63"/>
        <v>2</v>
      </c>
      <c r="N235" s="149">
        <f t="shared" si="53"/>
        <v>5</v>
      </c>
      <c r="O235" s="65"/>
      <c r="P235" s="63" t="str">
        <f t="shared" si="65"/>
        <v>Ti-3.3.2.5</v>
      </c>
      <c r="S235" s="393"/>
      <c r="T235" s="393"/>
      <c r="W235" s="391"/>
      <c r="X235" s="391"/>
    </row>
    <row r="236" spans="1:24" s="165" customFormat="1" ht="15.75" thickBot="1">
      <c r="A236" s="234"/>
      <c r="B236" s="235"/>
      <c r="C236" s="236"/>
      <c r="D236" s="237"/>
      <c r="E236" s="276"/>
      <c r="F236" s="321"/>
      <c r="G236" s="322"/>
      <c r="H236" s="323">
        <f t="shared" si="59"/>
        <v>0</v>
      </c>
      <c r="I236" s="320"/>
      <c r="J236" s="320"/>
      <c r="K236" s="150" t="str">
        <f t="shared" si="63"/>
        <v>Ti-3</v>
      </c>
      <c r="L236" s="126">
        <f t="shared" si="63"/>
        <v>3</v>
      </c>
      <c r="M236" s="126">
        <f t="shared" si="63"/>
        <v>2</v>
      </c>
      <c r="N236" s="149"/>
      <c r="O236" s="65"/>
      <c r="P236" s="63"/>
      <c r="S236" s="393"/>
      <c r="T236" s="393"/>
      <c r="W236" s="393"/>
      <c r="X236" s="393"/>
    </row>
    <row r="237" spans="1:24" s="165" customFormat="1">
      <c r="A237" s="161"/>
      <c r="B237" s="218"/>
      <c r="C237" s="163"/>
      <c r="D237" s="164"/>
      <c r="E237" s="276"/>
      <c r="F237" s="260"/>
      <c r="G237" s="261"/>
      <c r="H237" s="262"/>
      <c r="I237" s="320"/>
      <c r="J237" s="320"/>
      <c r="K237" s="150" t="str">
        <f t="shared" si="63"/>
        <v>Ti-3</v>
      </c>
      <c r="L237" s="126"/>
      <c r="M237" s="126"/>
      <c r="N237" s="149"/>
      <c r="O237" s="65"/>
      <c r="P237" s="63"/>
      <c r="S237" s="393"/>
      <c r="T237" s="393"/>
      <c r="W237" s="393"/>
      <c r="X237" s="393"/>
    </row>
    <row r="238" spans="1:24" s="61" customFormat="1" ht="15.75">
      <c r="A238" s="213" t="str">
        <f>P238</f>
        <v>Ti-3.4</v>
      </c>
      <c r="B238" s="83" t="str">
        <f>$B$68</f>
        <v>Phase Réalisation "Réception"</v>
      </c>
      <c r="C238" s="93"/>
      <c r="D238" s="110"/>
      <c r="E238" s="276"/>
      <c r="F238" s="260"/>
      <c r="G238" s="261"/>
      <c r="H238" s="262">
        <f t="shared" ref="H238" si="66">F238+G238</f>
        <v>0</v>
      </c>
      <c r="I238" s="320"/>
      <c r="J238" s="320"/>
      <c r="K238" s="150" t="str">
        <f t="shared" si="63"/>
        <v>Ti-3</v>
      </c>
      <c r="L238" s="126">
        <f>L236+1</f>
        <v>4</v>
      </c>
      <c r="M238" s="126"/>
      <c r="N238" s="149"/>
      <c r="O238" s="65"/>
      <c r="P238" s="63" t="str">
        <f t="shared" si="65"/>
        <v>Ti-3.4</v>
      </c>
      <c r="Q238" s="70"/>
      <c r="R238" s="204"/>
      <c r="S238" s="401"/>
      <c r="T238" s="401"/>
      <c r="U238" s="165"/>
      <c r="V238" s="165"/>
      <c r="W238" s="391"/>
      <c r="X238" s="414"/>
    </row>
    <row r="239" spans="1:24" s="63" customFormat="1">
      <c r="A239" s="215" t="str">
        <f t="shared" ref="A239:A244" si="67">P239</f>
        <v>Ti-3.4.1</v>
      </c>
      <c r="B239" s="229" t="str">
        <f>$B$69</f>
        <v>- Rapports finaux avant la ou les réceptions des ouvrages</v>
      </c>
      <c r="C239" s="98"/>
      <c r="D239" s="114"/>
      <c r="E239" s="276"/>
      <c r="F239" s="260"/>
      <c r="G239" s="261"/>
      <c r="H239" s="262"/>
      <c r="I239" s="320"/>
      <c r="J239" s="320"/>
      <c r="K239" s="150" t="str">
        <f t="shared" si="63"/>
        <v>Ti-3</v>
      </c>
      <c r="L239" s="126">
        <f t="shared" si="63"/>
        <v>4</v>
      </c>
      <c r="M239" s="126">
        <v>1</v>
      </c>
      <c r="N239" s="149"/>
      <c r="O239" s="65"/>
      <c r="P239" s="63" t="str">
        <f t="shared" si="65"/>
        <v>Ti-3.4.1</v>
      </c>
      <c r="S239" s="393"/>
      <c r="T239" s="393"/>
      <c r="W239" s="391"/>
      <c r="X239" s="391"/>
    </row>
    <row r="240" spans="1:24" s="65" customFormat="1" outlineLevel="1">
      <c r="A240" s="230" t="str">
        <f t="shared" si="67"/>
        <v>Ti-3.4.1.1</v>
      </c>
      <c r="B240" s="62" t="str">
        <f>$B$15</f>
        <v>- Pour des opérations estimées entre 900 001 €HT et 1 450 000 €HT</v>
      </c>
      <c r="C240" s="94" t="s">
        <v>8</v>
      </c>
      <c r="D240" s="111"/>
      <c r="E240" s="276"/>
      <c r="F240" s="267"/>
      <c r="G240" s="268"/>
      <c r="H240" s="269">
        <f t="shared" ref="H240:H265" si="68">F240+G240</f>
        <v>0</v>
      </c>
      <c r="I240" s="320"/>
      <c r="J240" s="320"/>
      <c r="K240" s="150" t="str">
        <f t="shared" si="63"/>
        <v>Ti-3</v>
      </c>
      <c r="L240" s="126">
        <f t="shared" si="63"/>
        <v>4</v>
      </c>
      <c r="M240" s="126">
        <f t="shared" si="63"/>
        <v>1</v>
      </c>
      <c r="N240" s="149">
        <f t="shared" si="53"/>
        <v>1</v>
      </c>
      <c r="P240" s="63" t="str">
        <f t="shared" si="65"/>
        <v>Ti-3.4.1.1</v>
      </c>
      <c r="S240" s="403"/>
      <c r="T240" s="403"/>
      <c r="W240" s="417"/>
      <c r="X240" s="417"/>
    </row>
    <row r="241" spans="1:24" s="63" customFormat="1" outlineLevel="1">
      <c r="A241" s="230" t="str">
        <f t="shared" si="67"/>
        <v>Ti-3.4.1.2</v>
      </c>
      <c r="B241" s="62" t="str">
        <f>$B$16</f>
        <v>- Pour des opérations estimées entre 1 450 001 €HT et 2 000 000 €HT</v>
      </c>
      <c r="C241" s="94" t="s">
        <v>8</v>
      </c>
      <c r="D241" s="112"/>
      <c r="E241" s="276"/>
      <c r="F241" s="272"/>
      <c r="G241" s="273"/>
      <c r="H241" s="274">
        <f t="shared" si="68"/>
        <v>0</v>
      </c>
      <c r="I241" s="320"/>
      <c r="J241" s="320"/>
      <c r="K241" s="150" t="str">
        <f t="shared" si="63"/>
        <v>Ti-3</v>
      </c>
      <c r="L241" s="126">
        <f t="shared" si="63"/>
        <v>4</v>
      </c>
      <c r="M241" s="126">
        <f t="shared" si="63"/>
        <v>1</v>
      </c>
      <c r="N241" s="149">
        <f t="shared" si="53"/>
        <v>2</v>
      </c>
      <c r="O241" s="65"/>
      <c r="P241" s="63" t="str">
        <f t="shared" si="65"/>
        <v>Ti-3.4.1.2</v>
      </c>
      <c r="S241" s="393"/>
      <c r="T241" s="393"/>
      <c r="W241" s="391"/>
      <c r="X241" s="391"/>
    </row>
    <row r="242" spans="1:24" s="63" customFormat="1" outlineLevel="1">
      <c r="A242" s="230" t="str">
        <f t="shared" si="67"/>
        <v>Ti-3.4.1.3</v>
      </c>
      <c r="B242" s="62" t="str">
        <f>$B$17</f>
        <v>- Pour des opérations estimées entre 2 000 001 €HT et 2 500 000 €HT</v>
      </c>
      <c r="C242" s="94" t="s">
        <v>8</v>
      </c>
      <c r="D242" s="112"/>
      <c r="E242" s="276"/>
      <c r="F242" s="272"/>
      <c r="G242" s="273"/>
      <c r="H242" s="274">
        <f t="shared" si="68"/>
        <v>0</v>
      </c>
      <c r="I242" s="320"/>
      <c r="J242" s="320"/>
      <c r="K242" s="150" t="str">
        <f t="shared" si="63"/>
        <v>Ti-3</v>
      </c>
      <c r="L242" s="126">
        <f t="shared" si="63"/>
        <v>4</v>
      </c>
      <c r="M242" s="126">
        <f t="shared" si="63"/>
        <v>1</v>
      </c>
      <c r="N242" s="149">
        <f t="shared" si="53"/>
        <v>3</v>
      </c>
      <c r="O242" s="65"/>
      <c r="P242" s="63" t="str">
        <f t="shared" si="65"/>
        <v>Ti-3.4.1.3</v>
      </c>
      <c r="S242" s="393"/>
      <c r="T242" s="393"/>
      <c r="W242" s="391"/>
      <c r="X242" s="391"/>
    </row>
    <row r="243" spans="1:24" s="63" customFormat="1" outlineLevel="1">
      <c r="A243" s="230" t="str">
        <f t="shared" si="67"/>
        <v>Ti-3.4.1.4</v>
      </c>
      <c r="B243" s="62" t="str">
        <f>$B$18</f>
        <v>- Pour des opérations estimées entre 2 500 001 €HT et 3 000 000 €HT ( rappel : non exclusif)</v>
      </c>
      <c r="C243" s="94" t="s">
        <v>8</v>
      </c>
      <c r="D243" s="112"/>
      <c r="E243" s="276"/>
      <c r="F243" s="272"/>
      <c r="G243" s="273"/>
      <c r="H243" s="274">
        <f t="shared" si="68"/>
        <v>0</v>
      </c>
      <c r="I243" s="320"/>
      <c r="J243" s="320"/>
      <c r="K243" s="150" t="str">
        <f t="shared" si="63"/>
        <v>Ti-3</v>
      </c>
      <c r="L243" s="126">
        <f t="shared" si="63"/>
        <v>4</v>
      </c>
      <c r="M243" s="126">
        <f t="shared" si="63"/>
        <v>1</v>
      </c>
      <c r="N243" s="149">
        <f t="shared" si="53"/>
        <v>4</v>
      </c>
      <c r="O243" s="65"/>
      <c r="P243" s="63" t="str">
        <f t="shared" si="65"/>
        <v>Ti-3.4.1.4</v>
      </c>
      <c r="S243" s="393"/>
      <c r="T243" s="393"/>
      <c r="W243" s="391"/>
      <c r="X243" s="391"/>
    </row>
    <row r="244" spans="1:24" s="63" customFormat="1" outlineLevel="1">
      <c r="A244" s="230" t="str">
        <f t="shared" si="67"/>
        <v>Ti-3.4.1.5</v>
      </c>
      <c r="B244" s="62" t="str">
        <f>$B$19</f>
        <v>- Pour des opérations estimées entre 3 000 001 €HT et 3 500 000 €HT (rappel : non exclusif)</v>
      </c>
      <c r="C244" s="94" t="s">
        <v>8</v>
      </c>
      <c r="D244" s="112"/>
      <c r="E244" s="276"/>
      <c r="F244" s="272"/>
      <c r="G244" s="273"/>
      <c r="H244" s="274">
        <f t="shared" si="68"/>
        <v>0</v>
      </c>
      <c r="I244" s="320"/>
      <c r="J244" s="320"/>
      <c r="K244" s="150" t="str">
        <f t="shared" ref="K244:M259" si="69">K243</f>
        <v>Ti-3</v>
      </c>
      <c r="L244" s="126">
        <f t="shared" si="69"/>
        <v>4</v>
      </c>
      <c r="M244" s="126">
        <f t="shared" si="69"/>
        <v>1</v>
      </c>
      <c r="N244" s="149">
        <f t="shared" si="53"/>
        <v>5</v>
      </c>
      <c r="O244" s="65"/>
      <c r="P244" s="63" t="str">
        <f t="shared" si="65"/>
        <v>Ti-3.4.1.5</v>
      </c>
      <c r="S244" s="393"/>
      <c r="T244" s="393"/>
      <c r="W244" s="391"/>
      <c r="X244" s="391"/>
    </row>
    <row r="245" spans="1:24" s="165" customFormat="1" ht="11.25" outlineLevel="1">
      <c r="A245" s="330"/>
      <c r="B245" s="331"/>
      <c r="C245" s="163"/>
      <c r="D245" s="164"/>
      <c r="E245" s="332"/>
      <c r="F245" s="260"/>
      <c r="G245" s="261"/>
      <c r="H245" s="314">
        <f t="shared" si="68"/>
        <v>0</v>
      </c>
      <c r="I245" s="320"/>
      <c r="J245" s="320"/>
      <c r="K245" s="150" t="str">
        <f t="shared" si="69"/>
        <v>Ti-3</v>
      </c>
      <c r="L245" s="126">
        <f t="shared" si="69"/>
        <v>4</v>
      </c>
      <c r="M245" s="126">
        <f t="shared" si="69"/>
        <v>1</v>
      </c>
      <c r="N245" s="149"/>
      <c r="O245" s="76"/>
      <c r="S245" s="393"/>
      <c r="T245" s="393"/>
      <c r="W245" s="393"/>
      <c r="X245" s="393"/>
    </row>
    <row r="246" spans="1:24" s="63" customFormat="1">
      <c r="A246" s="215" t="str">
        <f t="shared" ref="A246:A251" si="70">P246</f>
        <v>Ti-3.4.2</v>
      </c>
      <c r="B246" s="229" t="str">
        <f>$B$76</f>
        <v>- Assistance à la ou des réceptions des installations</v>
      </c>
      <c r="C246" s="98"/>
      <c r="D246" s="114"/>
      <c r="E246" s="276"/>
      <c r="F246" s="260"/>
      <c r="G246" s="261"/>
      <c r="H246" s="262">
        <f t="shared" si="68"/>
        <v>0</v>
      </c>
      <c r="I246" s="320"/>
      <c r="J246" s="320"/>
      <c r="K246" s="150" t="str">
        <f t="shared" si="69"/>
        <v>Ti-3</v>
      </c>
      <c r="L246" s="126">
        <f t="shared" si="69"/>
        <v>4</v>
      </c>
      <c r="M246" s="126">
        <f>M245+1</f>
        <v>2</v>
      </c>
      <c r="N246" s="149"/>
      <c r="O246" s="65"/>
      <c r="P246" s="63" t="str">
        <f t="shared" si="65"/>
        <v>Ti-3.4.2</v>
      </c>
      <c r="S246" s="393"/>
      <c r="T246" s="393"/>
      <c r="W246" s="391"/>
      <c r="X246" s="391"/>
    </row>
    <row r="247" spans="1:24" s="65" customFormat="1" outlineLevel="1">
      <c r="A247" s="230" t="str">
        <f t="shared" si="70"/>
        <v>Ti-3.4.2.1</v>
      </c>
      <c r="B247" s="62" t="str">
        <f>$B$15</f>
        <v>- Pour des opérations estimées entre 900 001 €HT et 1 450 000 €HT</v>
      </c>
      <c r="C247" s="94" t="s">
        <v>8</v>
      </c>
      <c r="D247" s="111"/>
      <c r="E247" s="276"/>
      <c r="F247" s="267"/>
      <c r="G247" s="268"/>
      <c r="H247" s="269">
        <f t="shared" si="68"/>
        <v>0</v>
      </c>
      <c r="I247" s="320"/>
      <c r="J247" s="320"/>
      <c r="K247" s="150" t="str">
        <f t="shared" si="69"/>
        <v>Ti-3</v>
      </c>
      <c r="L247" s="126">
        <f t="shared" si="69"/>
        <v>4</v>
      </c>
      <c r="M247" s="126">
        <f t="shared" si="69"/>
        <v>2</v>
      </c>
      <c r="N247" s="149">
        <f t="shared" si="53"/>
        <v>1</v>
      </c>
      <c r="P247" s="63" t="str">
        <f t="shared" si="65"/>
        <v>Ti-3.4.2.1</v>
      </c>
      <c r="S247" s="403"/>
      <c r="T247" s="403"/>
      <c r="W247" s="417"/>
      <c r="X247" s="417"/>
    </row>
    <row r="248" spans="1:24" s="63" customFormat="1" outlineLevel="1">
      <c r="A248" s="230" t="str">
        <f t="shared" si="70"/>
        <v>Ti-3.4.2.2</v>
      </c>
      <c r="B248" s="62" t="str">
        <f>$B$16</f>
        <v>- Pour des opérations estimées entre 1 450 001 €HT et 2 000 000 €HT</v>
      </c>
      <c r="C248" s="94" t="s">
        <v>8</v>
      </c>
      <c r="D248" s="112"/>
      <c r="E248" s="276"/>
      <c r="F248" s="272"/>
      <c r="G248" s="273"/>
      <c r="H248" s="274">
        <f t="shared" si="68"/>
        <v>0</v>
      </c>
      <c r="I248" s="320"/>
      <c r="J248" s="320"/>
      <c r="K248" s="150" t="str">
        <f t="shared" si="69"/>
        <v>Ti-3</v>
      </c>
      <c r="L248" s="126">
        <f t="shared" si="69"/>
        <v>4</v>
      </c>
      <c r="M248" s="126">
        <f t="shared" si="69"/>
        <v>2</v>
      </c>
      <c r="N248" s="149">
        <f t="shared" si="53"/>
        <v>2</v>
      </c>
      <c r="O248" s="65"/>
      <c r="P248" s="63" t="str">
        <f t="shared" si="65"/>
        <v>Ti-3.4.2.2</v>
      </c>
      <c r="S248" s="393"/>
      <c r="T248" s="393"/>
      <c r="W248" s="391"/>
      <c r="X248" s="391"/>
    </row>
    <row r="249" spans="1:24" s="63" customFormat="1" outlineLevel="1">
      <c r="A249" s="230" t="str">
        <f t="shared" si="70"/>
        <v>Ti-3.4.2.3</v>
      </c>
      <c r="B249" s="62" t="str">
        <f>$B$17</f>
        <v>- Pour des opérations estimées entre 2 000 001 €HT et 2 500 000 €HT</v>
      </c>
      <c r="C249" s="94" t="s">
        <v>8</v>
      </c>
      <c r="D249" s="112"/>
      <c r="E249" s="276"/>
      <c r="F249" s="272"/>
      <c r="G249" s="273"/>
      <c r="H249" s="274">
        <f t="shared" si="68"/>
        <v>0</v>
      </c>
      <c r="I249" s="320"/>
      <c r="J249" s="320"/>
      <c r="K249" s="150" t="str">
        <f t="shared" si="69"/>
        <v>Ti-3</v>
      </c>
      <c r="L249" s="126">
        <f t="shared" si="69"/>
        <v>4</v>
      </c>
      <c r="M249" s="126">
        <f t="shared" si="69"/>
        <v>2</v>
      </c>
      <c r="N249" s="149">
        <f t="shared" ref="N249:N251" si="71">N248+1</f>
        <v>3</v>
      </c>
      <c r="O249" s="65"/>
      <c r="P249" s="63" t="str">
        <f t="shared" si="65"/>
        <v>Ti-3.4.2.3</v>
      </c>
      <c r="S249" s="393"/>
      <c r="T249" s="393"/>
      <c r="W249" s="391"/>
      <c r="X249" s="391"/>
    </row>
    <row r="250" spans="1:24" s="63" customFormat="1" outlineLevel="1">
      <c r="A250" s="230" t="str">
        <f t="shared" si="70"/>
        <v>Ti-3.4.2.4</v>
      </c>
      <c r="B250" s="62" t="str">
        <f>$B$18</f>
        <v>- Pour des opérations estimées entre 2 500 001 €HT et 3 000 000 €HT ( rappel : non exclusif)</v>
      </c>
      <c r="C250" s="94" t="s">
        <v>8</v>
      </c>
      <c r="D250" s="112"/>
      <c r="E250" s="276"/>
      <c r="F250" s="272"/>
      <c r="G250" s="273"/>
      <c r="H250" s="274">
        <f t="shared" si="68"/>
        <v>0</v>
      </c>
      <c r="I250" s="320"/>
      <c r="J250" s="320"/>
      <c r="K250" s="150" t="str">
        <f t="shared" si="69"/>
        <v>Ti-3</v>
      </c>
      <c r="L250" s="126">
        <f t="shared" si="69"/>
        <v>4</v>
      </c>
      <c r="M250" s="126">
        <f t="shared" si="69"/>
        <v>2</v>
      </c>
      <c r="N250" s="149">
        <f t="shared" si="71"/>
        <v>4</v>
      </c>
      <c r="O250" s="65"/>
      <c r="P250" s="63" t="str">
        <f t="shared" si="65"/>
        <v>Ti-3.4.2.4</v>
      </c>
      <c r="S250" s="393"/>
      <c r="T250" s="393"/>
      <c r="W250" s="391"/>
      <c r="X250" s="391"/>
    </row>
    <row r="251" spans="1:24" s="63" customFormat="1" outlineLevel="1">
      <c r="A251" s="230" t="str">
        <f t="shared" si="70"/>
        <v>Ti-3.4.2.5</v>
      </c>
      <c r="B251" s="62" t="str">
        <f>$B$19</f>
        <v>- Pour des opérations estimées entre 3 000 001 €HT et 3 500 000 €HT (rappel : non exclusif)</v>
      </c>
      <c r="C251" s="94" t="s">
        <v>8</v>
      </c>
      <c r="D251" s="112"/>
      <c r="E251" s="276"/>
      <c r="F251" s="272"/>
      <c r="G251" s="273"/>
      <c r="H251" s="274">
        <f t="shared" si="68"/>
        <v>0</v>
      </c>
      <c r="I251" s="320"/>
      <c r="J251" s="320"/>
      <c r="K251" s="150" t="str">
        <f t="shared" si="69"/>
        <v>Ti-3</v>
      </c>
      <c r="L251" s="126">
        <f t="shared" si="69"/>
        <v>4</v>
      </c>
      <c r="M251" s="126">
        <f t="shared" si="69"/>
        <v>2</v>
      </c>
      <c r="N251" s="149">
        <f t="shared" si="71"/>
        <v>5</v>
      </c>
      <c r="O251" s="65"/>
      <c r="P251" s="63" t="str">
        <f t="shared" si="65"/>
        <v>Ti-3.4.2.5</v>
      </c>
      <c r="S251" s="393"/>
      <c r="T251" s="393"/>
      <c r="W251" s="391"/>
      <c r="X251" s="391"/>
    </row>
    <row r="252" spans="1:24" s="165" customFormat="1" ht="11.25" outlineLevel="1">
      <c r="A252" s="330"/>
      <c r="B252" s="331"/>
      <c r="C252" s="163"/>
      <c r="D252" s="164"/>
      <c r="E252" s="332"/>
      <c r="F252" s="260"/>
      <c r="G252" s="261"/>
      <c r="H252" s="314">
        <f t="shared" si="68"/>
        <v>0</v>
      </c>
      <c r="I252" s="320"/>
      <c r="J252" s="320"/>
      <c r="K252" s="150" t="str">
        <f t="shared" si="69"/>
        <v>Ti-3</v>
      </c>
      <c r="L252" s="149"/>
      <c r="M252" s="149"/>
      <c r="N252" s="149"/>
      <c r="O252" s="149"/>
      <c r="P252" s="149"/>
      <c r="S252" s="393"/>
      <c r="T252" s="393"/>
      <c r="W252" s="393"/>
      <c r="X252" s="393"/>
    </row>
    <row r="253" spans="1:24" s="76" customFormat="1" ht="11.25">
      <c r="A253" s="166"/>
      <c r="B253" s="167"/>
      <c r="C253" s="168"/>
      <c r="D253" s="169"/>
      <c r="E253" s="332"/>
      <c r="F253" s="260"/>
      <c r="G253" s="261"/>
      <c r="H253" s="314">
        <f t="shared" si="68"/>
        <v>0</v>
      </c>
      <c r="I253" s="320"/>
      <c r="J253" s="320"/>
      <c r="K253" s="150" t="str">
        <f t="shared" si="69"/>
        <v>Ti-3</v>
      </c>
      <c r="L253" s="149"/>
      <c r="M253" s="149"/>
      <c r="N253" s="149"/>
      <c r="O253" s="149"/>
      <c r="P253" s="149" t="str">
        <f>IF(K253&lt;&gt;0,G253&amp;"."&amp;H253&amp;"."&amp;J253&amp;"."&amp;K253,IF(J253&lt;&gt;0,G253&amp;"."&amp;H253&amp;"."&amp;J253,IF(H253&lt;&gt;0,G253&amp;"."&amp;H253,IF(G253&lt;&gt;0,G253,""))))</f>
        <v>.0..Ti-3</v>
      </c>
      <c r="R253" s="203"/>
      <c r="S253" s="400"/>
      <c r="T253" s="400"/>
      <c r="W253" s="403"/>
      <c r="X253" s="393"/>
    </row>
    <row r="254" spans="1:24" s="61" customFormat="1" ht="15.75">
      <c r="A254" s="213" t="str">
        <f>P254</f>
        <v>Ti-3.5</v>
      </c>
      <c r="B254" s="83" t="str">
        <f>$B$85</f>
        <v>Phase Garantie de parfait achévement</v>
      </c>
      <c r="C254" s="93"/>
      <c r="D254" s="110"/>
      <c r="E254" s="276"/>
      <c r="F254" s="260"/>
      <c r="G254" s="261"/>
      <c r="H254" s="262">
        <f t="shared" si="68"/>
        <v>0</v>
      </c>
      <c r="I254" s="310"/>
      <c r="J254" s="310"/>
      <c r="K254" s="150" t="str">
        <f t="shared" si="69"/>
        <v>Ti-3</v>
      </c>
      <c r="L254" s="126">
        <f>L251+1</f>
        <v>5</v>
      </c>
      <c r="M254" s="126"/>
      <c r="N254" s="149"/>
      <c r="O254" s="65"/>
      <c r="P254" s="63" t="str">
        <f t="shared" ref="P254:P260" si="72">IF(N254&lt;&gt;0,K254&amp;"."&amp;L254&amp;"."&amp;M254&amp;"."&amp;N254,IF(M254&lt;&gt;0,K254&amp;"."&amp;L254&amp;"."&amp;M254,IF(L254&lt;&gt;0,K254&amp;"."&amp;L254,IF(K254&lt;&gt;0,K254,""))))</f>
        <v>Ti-3.5</v>
      </c>
      <c r="Q254" s="70"/>
      <c r="R254" s="204"/>
      <c r="S254" s="404"/>
      <c r="T254" s="401"/>
      <c r="U254" s="165"/>
      <c r="V254" s="165"/>
      <c r="W254" s="391"/>
      <c r="X254" s="414"/>
    </row>
    <row r="255" spans="1:24" s="63" customFormat="1" ht="15.75">
      <c r="A255" s="215" t="str">
        <f t="shared" ref="A255:A260" si="73">P255</f>
        <v>Ti-3.5.1</v>
      </c>
      <c r="B255" s="229" t="str">
        <f>$B$86</f>
        <v>- Examen des travaux effectués pendant la période de garantie de parfait achévement</v>
      </c>
      <c r="C255" s="98"/>
      <c r="D255" s="114"/>
      <c r="E255" s="271"/>
      <c r="F255" s="260"/>
      <c r="G255" s="261"/>
      <c r="H255" s="262">
        <f t="shared" si="68"/>
        <v>0</v>
      </c>
      <c r="I255" s="310"/>
      <c r="J255" s="310"/>
      <c r="K255" s="150" t="str">
        <f t="shared" si="69"/>
        <v>Ti-3</v>
      </c>
      <c r="L255" s="126">
        <f t="shared" si="69"/>
        <v>5</v>
      </c>
      <c r="M255" s="126">
        <v>1</v>
      </c>
      <c r="N255" s="149"/>
      <c r="O255" s="65"/>
      <c r="P255" s="63" t="str">
        <f t="shared" si="72"/>
        <v>Ti-3.5.1</v>
      </c>
      <c r="S255" s="404"/>
      <c r="T255" s="393"/>
      <c r="W255" s="391"/>
      <c r="X255" s="391"/>
    </row>
    <row r="256" spans="1:24" s="65" customFormat="1" ht="15.75" outlineLevel="1">
      <c r="A256" s="230" t="str">
        <f t="shared" si="73"/>
        <v>Ti-3.5.1.1</v>
      </c>
      <c r="B256" s="62" t="str">
        <f>$B$15</f>
        <v>- Pour des opérations estimées entre 900 001 €HT et 1 450 000 €HT</v>
      </c>
      <c r="C256" s="94" t="s">
        <v>8</v>
      </c>
      <c r="D256" s="111"/>
      <c r="E256" s="271"/>
      <c r="F256" s="267"/>
      <c r="G256" s="268"/>
      <c r="H256" s="269">
        <f t="shared" si="68"/>
        <v>0</v>
      </c>
      <c r="I256" s="310"/>
      <c r="J256" s="310"/>
      <c r="K256" s="150" t="str">
        <f t="shared" si="69"/>
        <v>Ti-3</v>
      </c>
      <c r="L256" s="126">
        <f t="shared" si="69"/>
        <v>5</v>
      </c>
      <c r="M256" s="126">
        <f t="shared" si="69"/>
        <v>1</v>
      </c>
      <c r="N256" s="149">
        <f t="shared" ref="N256:N260" si="74">N255+1</f>
        <v>1</v>
      </c>
      <c r="P256" s="63" t="str">
        <f t="shared" si="72"/>
        <v>Ti-3.5.1.1</v>
      </c>
      <c r="S256" s="404"/>
      <c r="T256" s="403"/>
      <c r="W256" s="417"/>
      <c r="X256" s="417"/>
    </row>
    <row r="257" spans="1:24" s="63" customFormat="1" ht="15.75" outlineLevel="1">
      <c r="A257" s="230" t="str">
        <f t="shared" si="73"/>
        <v>Ti-3.5.1.2</v>
      </c>
      <c r="B257" s="62" t="str">
        <f>$B$16</f>
        <v>- Pour des opérations estimées entre 1 450 001 €HT et 2 000 000 €HT</v>
      </c>
      <c r="C257" s="94" t="s">
        <v>8</v>
      </c>
      <c r="D257" s="112"/>
      <c r="E257" s="271"/>
      <c r="F257" s="272"/>
      <c r="G257" s="273"/>
      <c r="H257" s="274">
        <f t="shared" si="68"/>
        <v>0</v>
      </c>
      <c r="I257" s="310"/>
      <c r="J257" s="310"/>
      <c r="K257" s="150" t="str">
        <f t="shared" si="69"/>
        <v>Ti-3</v>
      </c>
      <c r="L257" s="126">
        <f t="shared" si="69"/>
        <v>5</v>
      </c>
      <c r="M257" s="126">
        <f t="shared" si="69"/>
        <v>1</v>
      </c>
      <c r="N257" s="149">
        <f t="shared" si="74"/>
        <v>2</v>
      </c>
      <c r="O257" s="65"/>
      <c r="P257" s="63" t="str">
        <f t="shared" si="72"/>
        <v>Ti-3.5.1.2</v>
      </c>
      <c r="S257" s="393"/>
      <c r="T257" s="393"/>
      <c r="W257" s="391"/>
      <c r="X257" s="391"/>
    </row>
    <row r="258" spans="1:24" s="63" customFormat="1" ht="15.75" outlineLevel="1">
      <c r="A258" s="230" t="str">
        <f t="shared" si="73"/>
        <v>Ti-3.5.1.3</v>
      </c>
      <c r="B258" s="62" t="str">
        <f>$B$17</f>
        <v>- Pour des opérations estimées entre 2 000 001 €HT et 2 500 000 €HT</v>
      </c>
      <c r="C258" s="94" t="s">
        <v>8</v>
      </c>
      <c r="D258" s="112"/>
      <c r="E258" s="271"/>
      <c r="F258" s="272"/>
      <c r="G258" s="273"/>
      <c r="H258" s="274">
        <f t="shared" si="68"/>
        <v>0</v>
      </c>
      <c r="I258" s="310"/>
      <c r="J258" s="310"/>
      <c r="K258" s="150" t="str">
        <f t="shared" si="69"/>
        <v>Ti-3</v>
      </c>
      <c r="L258" s="126">
        <f t="shared" si="69"/>
        <v>5</v>
      </c>
      <c r="M258" s="126">
        <f t="shared" si="69"/>
        <v>1</v>
      </c>
      <c r="N258" s="149">
        <f t="shared" si="74"/>
        <v>3</v>
      </c>
      <c r="O258" s="65"/>
      <c r="P258" s="63" t="str">
        <f t="shared" si="72"/>
        <v>Ti-3.5.1.3</v>
      </c>
      <c r="S258" s="393"/>
      <c r="T258" s="393"/>
      <c r="W258" s="391"/>
      <c r="X258" s="391"/>
    </row>
    <row r="259" spans="1:24" s="63" customFormat="1" ht="15.75" outlineLevel="1">
      <c r="A259" s="230" t="str">
        <f t="shared" si="73"/>
        <v>Ti-3.5.1.4</v>
      </c>
      <c r="B259" s="62" t="str">
        <f>$B$18</f>
        <v>- Pour des opérations estimées entre 2 500 001 €HT et 3 000 000 €HT ( rappel : non exclusif)</v>
      </c>
      <c r="C259" s="94" t="s">
        <v>8</v>
      </c>
      <c r="D259" s="112"/>
      <c r="E259" s="271"/>
      <c r="F259" s="272"/>
      <c r="G259" s="273"/>
      <c r="H259" s="274">
        <f t="shared" si="68"/>
        <v>0</v>
      </c>
      <c r="I259" s="310"/>
      <c r="J259" s="310"/>
      <c r="K259" s="150" t="str">
        <f t="shared" si="69"/>
        <v>Ti-3</v>
      </c>
      <c r="L259" s="126">
        <f t="shared" si="69"/>
        <v>5</v>
      </c>
      <c r="M259" s="126">
        <f t="shared" si="69"/>
        <v>1</v>
      </c>
      <c r="N259" s="149">
        <f t="shared" si="74"/>
        <v>4</v>
      </c>
      <c r="O259" s="65"/>
      <c r="P259" s="63" t="str">
        <f t="shared" si="72"/>
        <v>Ti-3.5.1.4</v>
      </c>
      <c r="S259" s="393"/>
      <c r="T259" s="393"/>
      <c r="W259" s="391"/>
      <c r="X259" s="391"/>
    </row>
    <row r="260" spans="1:24" s="63" customFormat="1" outlineLevel="1">
      <c r="A260" s="230" t="str">
        <f t="shared" si="73"/>
        <v>Ti-3.5.1.5</v>
      </c>
      <c r="B260" s="62" t="str">
        <f>$B$19</f>
        <v>- Pour des opérations estimées entre 3 000 001 €HT et 3 500 000 €HT (rappel : non exclusif)</v>
      </c>
      <c r="C260" s="94" t="s">
        <v>8</v>
      </c>
      <c r="D260" s="112"/>
      <c r="E260" s="276"/>
      <c r="F260" s="272"/>
      <c r="G260" s="273"/>
      <c r="H260" s="274">
        <f t="shared" si="68"/>
        <v>0</v>
      </c>
      <c r="I260" s="310"/>
      <c r="J260" s="310"/>
      <c r="K260" s="150" t="str">
        <f t="shared" ref="K260:M260" si="75">K259</f>
        <v>Ti-3</v>
      </c>
      <c r="L260" s="126">
        <f t="shared" si="75"/>
        <v>5</v>
      </c>
      <c r="M260" s="126">
        <f t="shared" si="75"/>
        <v>1</v>
      </c>
      <c r="N260" s="149">
        <f t="shared" si="74"/>
        <v>5</v>
      </c>
      <c r="O260" s="65"/>
      <c r="P260" s="63" t="str">
        <f t="shared" si="72"/>
        <v>Ti-3.5.1.5</v>
      </c>
      <c r="S260" s="393"/>
      <c r="T260" s="393"/>
      <c r="W260" s="391"/>
      <c r="X260" s="391"/>
    </row>
    <row r="261" spans="1:24" s="165" customFormat="1" ht="11.25" outlineLevel="1">
      <c r="A261" s="342"/>
      <c r="B261" s="218"/>
      <c r="C261" s="163"/>
      <c r="D261" s="164"/>
      <c r="E261" s="332"/>
      <c r="F261" s="339"/>
      <c r="G261" s="340"/>
      <c r="H261" s="341"/>
      <c r="I261" s="310"/>
      <c r="J261" s="310"/>
      <c r="K261" s="150"/>
      <c r="L261" s="126"/>
      <c r="M261" s="126"/>
      <c r="N261" s="149"/>
      <c r="O261" s="76"/>
      <c r="S261" s="393"/>
      <c r="T261" s="393"/>
      <c r="W261" s="393"/>
      <c r="X261" s="393"/>
    </row>
    <row r="262" spans="1:24" s="65" customFormat="1" ht="10.15" customHeight="1">
      <c r="A262" s="142"/>
      <c r="B262" s="67"/>
      <c r="C262" s="216"/>
      <c r="D262" s="217"/>
      <c r="E262" s="276"/>
      <c r="F262" s="260"/>
      <c r="G262" s="261"/>
      <c r="H262" s="262">
        <f t="shared" si="68"/>
        <v>0</v>
      </c>
      <c r="I262" s="320"/>
      <c r="J262" s="320"/>
      <c r="K262" s="175"/>
      <c r="L262" s="175"/>
      <c r="M262" s="175"/>
      <c r="N262" s="175"/>
      <c r="O262" s="175"/>
      <c r="P262" s="175"/>
      <c r="R262" s="232"/>
      <c r="S262" s="404"/>
      <c r="T262" s="404"/>
      <c r="U262" s="26"/>
      <c r="V262" s="26"/>
      <c r="W262" s="423"/>
      <c r="X262" s="417"/>
    </row>
    <row r="263" spans="1:24">
      <c r="A263" s="136"/>
      <c r="B263" s="27"/>
      <c r="C263" s="118"/>
      <c r="D263" s="119"/>
      <c r="F263" s="260"/>
      <c r="G263" s="261"/>
      <c r="H263" s="262">
        <f t="shared" si="68"/>
        <v>0</v>
      </c>
      <c r="K263" s="228"/>
      <c r="L263" s="228"/>
      <c r="M263" s="228"/>
      <c r="N263" s="228"/>
      <c r="O263" s="228"/>
      <c r="P263" s="228"/>
      <c r="Q263" s="26"/>
      <c r="R263" s="219"/>
      <c r="S263" s="405"/>
      <c r="T263" s="405"/>
      <c r="U263" s="26"/>
      <c r="V263" s="26"/>
      <c r="X263" s="417"/>
    </row>
    <row r="264" spans="1:24" s="65" customFormat="1" ht="10.15" customHeight="1">
      <c r="A264" s="142"/>
      <c r="B264" s="67"/>
      <c r="C264" s="98"/>
      <c r="D264" s="114"/>
      <c r="E264" s="276"/>
      <c r="F264" s="260"/>
      <c r="G264" s="261"/>
      <c r="H264" s="262">
        <f t="shared" si="68"/>
        <v>0</v>
      </c>
      <c r="I264" s="320"/>
      <c r="J264" s="320"/>
      <c r="K264" s="149"/>
      <c r="L264" s="149"/>
      <c r="M264" s="149"/>
      <c r="N264" s="149"/>
      <c r="O264" s="149"/>
      <c r="P264" s="149" t="str">
        <f>IF(K264&lt;&gt;0,G264&amp;"."&amp;H264&amp;"."&amp;J264&amp;"."&amp;K264,IF(J264&lt;&gt;0,G264&amp;"."&amp;H264&amp;"."&amp;J264,IF(H264&lt;&gt;0,G264&amp;"."&amp;H264,IF(G264&lt;&gt;0,G264,""))))</f>
        <v/>
      </c>
      <c r="Q264" s="76"/>
      <c r="R264" s="200"/>
      <c r="S264" s="406"/>
      <c r="T264" s="406"/>
      <c r="U264" s="73"/>
      <c r="V264" s="73"/>
      <c r="W264" s="423"/>
      <c r="X264" s="424"/>
    </row>
    <row r="265" spans="1:24" ht="15.75" thickBot="1">
      <c r="A265" s="145"/>
      <c r="B265" s="28"/>
      <c r="C265" s="101"/>
      <c r="D265" s="117"/>
      <c r="F265" s="264"/>
      <c r="G265" s="265"/>
      <c r="H265" s="266">
        <f t="shared" si="68"/>
        <v>0</v>
      </c>
      <c r="K265" s="149"/>
      <c r="L265" s="149"/>
      <c r="M265" s="149"/>
      <c r="N265" s="149"/>
      <c r="O265" s="149"/>
      <c r="P265" s="149" t="str">
        <f>IF(K265&lt;&gt;0,G265&amp;"."&amp;H265&amp;"."&amp;J265&amp;"."&amp;K265,IF(J265&lt;&gt;0,G265&amp;"."&amp;H265&amp;"."&amp;J265,IF(H265&lt;&gt;0,G265&amp;"."&amp;H265,IF(G265&lt;&gt;0,G265,""))))</f>
        <v/>
      </c>
      <c r="U265" s="76"/>
      <c r="V265" s="76"/>
      <c r="W265" s="417"/>
      <c r="X265" s="417"/>
    </row>
    <row r="266" spans="1:24" s="65" customFormat="1" ht="10.15" customHeight="1">
      <c r="A266" s="146"/>
      <c r="B266" s="53"/>
      <c r="C266" s="77"/>
      <c r="D266" s="78"/>
      <c r="E266" s="276"/>
      <c r="F266"/>
      <c r="G266"/>
      <c r="H266"/>
      <c r="I266" s="320"/>
      <c r="J266" s="320"/>
      <c r="K266" s="149"/>
      <c r="L266" s="149"/>
      <c r="M266" s="149"/>
      <c r="N266" s="149"/>
      <c r="O266" s="149"/>
      <c r="P266" s="149" t="str">
        <f>IF(K266&lt;&gt;0,G266&amp;"."&amp;H266&amp;"."&amp;J266&amp;"."&amp;K266,IF(J266&lt;&gt;0,G266&amp;"."&amp;H266&amp;"."&amp;J266,IF(H266&lt;&gt;0,G266&amp;"."&amp;H266,IF(G266&lt;&gt;0,G266,""))))</f>
        <v/>
      </c>
      <c r="Q266" s="76"/>
      <c r="R266" s="200"/>
      <c r="S266" s="406"/>
      <c r="T266" s="406"/>
      <c r="U266" s="73"/>
      <c r="V266" s="73"/>
      <c r="W266" s="423"/>
      <c r="X266" s="423"/>
    </row>
    <row r="267" spans="1:24">
      <c r="K267" s="149"/>
      <c r="L267" s="149"/>
      <c r="M267" s="149"/>
      <c r="N267" s="149"/>
      <c r="O267" s="149"/>
      <c r="P267" s="149" t="str">
        <f>IF(K267&lt;&gt;0,G267&amp;"."&amp;H267&amp;"."&amp;J267&amp;"."&amp;K267,IF(J267&lt;&gt;0,G267&amp;"."&amp;H267&amp;"."&amp;J267,IF(H267&lt;&gt;0,G267&amp;"."&amp;H267,IF(G267&lt;&gt;0,G267,""))))</f>
        <v/>
      </c>
      <c r="X267" s="417"/>
    </row>
    <row r="268" spans="1:24">
      <c r="K268" s="149"/>
      <c r="L268" s="149"/>
      <c r="M268" s="149"/>
      <c r="N268" s="149"/>
      <c r="O268" s="149"/>
      <c r="P268" s="149" t="str">
        <f>IF(K268&lt;&gt;0,G268&amp;"."&amp;H268&amp;"."&amp;J268&amp;"."&amp;K268,IF(J268&lt;&gt;0,G268&amp;"."&amp;H268&amp;"."&amp;J268,IF(H268&lt;&gt;0,G268&amp;"."&amp;H268,IF(G268&lt;&gt;0,G268,""))))</f>
        <v/>
      </c>
    </row>
  </sheetData>
  <mergeCells count="1">
    <mergeCell ref="F6:H6"/>
  </mergeCells>
  <conditionalFormatting sqref="D265 F7:I9 F6 F119:H121 F222:H224 F240:H240 D7:D9 E20:E38 F34:I36 J18:J36 D65:D67 E50:E67 D91:D93 E89:E93 D169 D11:D12">
    <cfRule type="cellIs" dxfId="281" priority="293" stopIfTrue="1" operator="equal">
      <formula>0</formula>
    </cfRule>
  </conditionalFormatting>
  <conditionalFormatting sqref="C253">
    <cfRule type="cellIs" dxfId="280" priority="288" stopIfTrue="1" operator="equal">
      <formula>0</formula>
    </cfRule>
  </conditionalFormatting>
  <conditionalFormatting sqref="D14">
    <cfRule type="cellIs" dxfId="279" priority="292" stopIfTrue="1" operator="equal">
      <formula>0</formula>
    </cfRule>
  </conditionalFormatting>
  <conditionalFormatting sqref="D253">
    <cfRule type="cellIs" dxfId="278" priority="291" stopIfTrue="1" operator="equal">
      <formula>0</formula>
    </cfRule>
  </conditionalFormatting>
  <conditionalFormatting sqref="D72">
    <cfRule type="cellIs" dxfId="277" priority="247" stopIfTrue="1" operator="equal">
      <formula>0</formula>
    </cfRule>
  </conditionalFormatting>
  <conditionalFormatting sqref="D262">
    <cfRule type="cellIs" dxfId="276" priority="289" stopIfTrue="1" operator="equal">
      <formula>0</formula>
    </cfRule>
  </conditionalFormatting>
  <conditionalFormatting sqref="D51">
    <cfRule type="cellIs" dxfId="275" priority="290" stopIfTrue="1" operator="equal">
      <formula>0</formula>
    </cfRule>
  </conditionalFormatting>
  <conditionalFormatting sqref="D29:D30">
    <cfRule type="cellIs" dxfId="274" priority="273" stopIfTrue="1" operator="equal">
      <formula>0</formula>
    </cfRule>
  </conditionalFormatting>
  <conditionalFormatting sqref="D61">
    <cfRule type="cellIs" dxfId="273" priority="248" stopIfTrue="1" operator="equal">
      <formula>0</formula>
    </cfRule>
  </conditionalFormatting>
  <conditionalFormatting sqref="D43">
    <cfRule type="cellIs" dxfId="272" priority="270" stopIfTrue="1" operator="equal">
      <formula>0</formula>
    </cfRule>
  </conditionalFormatting>
  <conditionalFormatting sqref="D263">
    <cfRule type="cellIs" dxfId="271" priority="287" stopIfTrue="1" operator="equal">
      <formula>0</formula>
    </cfRule>
  </conditionalFormatting>
  <conditionalFormatting sqref="D102">
    <cfRule type="cellIs" dxfId="270" priority="229" stopIfTrue="1" operator="equal">
      <formula>0</formula>
    </cfRule>
  </conditionalFormatting>
  <conditionalFormatting sqref="D60">
    <cfRule type="cellIs" dxfId="269" priority="249" stopIfTrue="1" operator="equal">
      <formula>0</formula>
    </cfRule>
  </conditionalFormatting>
  <conditionalFormatting sqref="D31">
    <cfRule type="cellIs" dxfId="268" priority="272" stopIfTrue="1" operator="equal">
      <formula>0</formula>
    </cfRule>
  </conditionalFormatting>
  <conditionalFormatting sqref="D33">
    <cfRule type="cellIs" dxfId="267" priority="271" stopIfTrue="1" operator="equal">
      <formula>0</formula>
    </cfRule>
  </conditionalFormatting>
  <conditionalFormatting sqref="D77">
    <cfRule type="cellIs" dxfId="266" priority="236" stopIfTrue="1" operator="equal">
      <formula>0</formula>
    </cfRule>
  </conditionalFormatting>
  <conditionalFormatting sqref="D74">
    <cfRule type="cellIs" dxfId="265" priority="244" stopIfTrue="1" operator="equal">
      <formula>0</formula>
    </cfRule>
  </conditionalFormatting>
  <conditionalFormatting sqref="D50">
    <cfRule type="cellIs" dxfId="264" priority="268" stopIfTrue="1" operator="equal">
      <formula>0</formula>
    </cfRule>
  </conditionalFormatting>
  <conditionalFormatting sqref="D71">
    <cfRule type="cellIs" dxfId="263" priority="246" stopIfTrue="1" operator="equal">
      <formula>0</formula>
    </cfRule>
  </conditionalFormatting>
  <conditionalFormatting sqref="D76 D82 D94">
    <cfRule type="cellIs" dxfId="262" priority="237" stopIfTrue="1" operator="equal">
      <formula>0</formula>
    </cfRule>
  </conditionalFormatting>
  <conditionalFormatting sqref="D80">
    <cfRule type="cellIs" dxfId="261" priority="239" stopIfTrue="1" operator="equal">
      <formula>0</formula>
    </cfRule>
  </conditionalFormatting>
  <conditionalFormatting sqref="D81">
    <cfRule type="cellIs" dxfId="260" priority="238" stopIfTrue="1" operator="equal">
      <formula>0</formula>
    </cfRule>
  </conditionalFormatting>
  <conditionalFormatting sqref="D95:D97">
    <cfRule type="cellIs" dxfId="259" priority="235" stopIfTrue="1" operator="equal">
      <formula>0</formula>
    </cfRule>
  </conditionalFormatting>
  <conditionalFormatting sqref="D264">
    <cfRule type="cellIs" dxfId="258" priority="286" stopIfTrue="1" operator="equal">
      <formula>0</formula>
    </cfRule>
  </conditionalFormatting>
  <conditionalFormatting sqref="D49">
    <cfRule type="cellIs" dxfId="257" priority="264" stopIfTrue="1" operator="equal">
      <formula>0</formula>
    </cfRule>
  </conditionalFormatting>
  <conditionalFormatting sqref="D47">
    <cfRule type="cellIs" dxfId="256" priority="267" stopIfTrue="1" operator="equal">
      <formula>0</formula>
    </cfRule>
  </conditionalFormatting>
  <conditionalFormatting sqref="D136">
    <cfRule type="cellIs" dxfId="255" priority="233" stopIfTrue="1" operator="equal">
      <formula>0</formula>
    </cfRule>
  </conditionalFormatting>
  <conditionalFormatting sqref="D46">
    <cfRule type="cellIs" dxfId="254" priority="266" stopIfTrue="1" operator="equal">
      <formula>0</formula>
    </cfRule>
  </conditionalFormatting>
  <conditionalFormatting sqref="D148">
    <cfRule type="cellIs" dxfId="253" priority="194" stopIfTrue="1" operator="equal">
      <formula>0</formula>
    </cfRule>
  </conditionalFormatting>
  <conditionalFormatting sqref="D45">
    <cfRule type="cellIs" dxfId="252" priority="260" stopIfTrue="1" operator="equal">
      <formula>0</formula>
    </cfRule>
  </conditionalFormatting>
  <conditionalFormatting sqref="D113">
    <cfRule type="cellIs" dxfId="251" priority="222" stopIfTrue="1" operator="equal">
      <formula>0</formula>
    </cfRule>
  </conditionalFormatting>
  <conditionalFormatting sqref="D44">
    <cfRule type="cellIs" dxfId="250" priority="261" stopIfTrue="1" operator="equal">
      <formula>0</formula>
    </cfRule>
  </conditionalFormatting>
  <conditionalFormatting sqref="D19">
    <cfRule type="cellIs" dxfId="249" priority="282" stopIfTrue="1" operator="equal">
      <formula>0</formula>
    </cfRule>
  </conditionalFormatting>
  <conditionalFormatting sqref="D147">
    <cfRule type="cellIs" dxfId="248" priority="193" stopIfTrue="1" operator="equal">
      <formula>0</formula>
    </cfRule>
  </conditionalFormatting>
  <conditionalFormatting sqref="D15:D16">
    <cfRule type="cellIs" dxfId="247" priority="284" stopIfTrue="1" operator="equal">
      <formula>0</formula>
    </cfRule>
  </conditionalFormatting>
  <conditionalFormatting sqref="D18 D20">
    <cfRule type="cellIs" dxfId="246" priority="285" stopIfTrue="1" operator="equal">
      <formula>0</formula>
    </cfRule>
  </conditionalFormatting>
  <conditionalFormatting sqref="D17">
    <cfRule type="cellIs" dxfId="245" priority="283" stopIfTrue="1" operator="equal">
      <formula>0</formula>
    </cfRule>
  </conditionalFormatting>
  <conditionalFormatting sqref="D28">
    <cfRule type="cellIs" dxfId="244" priority="276" stopIfTrue="1" operator="equal">
      <formula>0</formula>
    </cfRule>
  </conditionalFormatting>
  <conditionalFormatting sqref="D152">
    <cfRule type="cellIs" dxfId="243" priority="232" stopIfTrue="1" operator="equal">
      <formula>0</formula>
    </cfRule>
  </conditionalFormatting>
  <conditionalFormatting sqref="D34">
    <cfRule type="cellIs" dxfId="242" priority="275" stopIfTrue="1" operator="equal">
      <formula>0</formula>
    </cfRule>
  </conditionalFormatting>
  <conditionalFormatting sqref="D48">
    <cfRule type="cellIs" dxfId="241" priority="265" stopIfTrue="1" operator="equal">
      <formula>0</formula>
    </cfRule>
  </conditionalFormatting>
  <conditionalFormatting sqref="D99">
    <cfRule type="cellIs" dxfId="240" priority="234" stopIfTrue="1" operator="equal">
      <formula>0</formula>
    </cfRule>
  </conditionalFormatting>
  <conditionalFormatting sqref="D112">
    <cfRule type="cellIs" dxfId="239" priority="226" stopIfTrue="1" operator="equal">
      <formula>0</formula>
    </cfRule>
  </conditionalFormatting>
  <conditionalFormatting sqref="D27">
    <cfRule type="cellIs" dxfId="238" priority="280" stopIfTrue="1" operator="equal">
      <formula>0</formula>
    </cfRule>
  </conditionalFormatting>
  <conditionalFormatting sqref="D64">
    <cfRule type="cellIs" dxfId="237" priority="250" stopIfTrue="1" operator="equal">
      <formula>0</formula>
    </cfRule>
  </conditionalFormatting>
  <conditionalFormatting sqref="D104">
    <cfRule type="cellIs" dxfId="236" priority="228" stopIfTrue="1" operator="equal">
      <formula>0</formula>
    </cfRule>
  </conditionalFormatting>
  <conditionalFormatting sqref="D116">
    <cfRule type="cellIs" dxfId="235" priority="218" stopIfTrue="1" operator="equal">
      <formula>0</formula>
    </cfRule>
  </conditionalFormatting>
  <conditionalFormatting sqref="D63">
    <cfRule type="cellIs" dxfId="234" priority="252" stopIfTrue="1" operator="equal">
      <formula>0</formula>
    </cfRule>
  </conditionalFormatting>
  <conditionalFormatting sqref="D62">
    <cfRule type="cellIs" dxfId="233" priority="251" stopIfTrue="1" operator="equal">
      <formula>0</formula>
    </cfRule>
  </conditionalFormatting>
  <conditionalFormatting sqref="D69 D75">
    <cfRule type="cellIs" dxfId="232" priority="243" stopIfTrue="1" operator="equal">
      <formula>0</formula>
    </cfRule>
  </conditionalFormatting>
  <conditionalFormatting sqref="D32">
    <cfRule type="cellIs" dxfId="231" priority="274" stopIfTrue="1" operator="equal">
      <formula>0</formula>
    </cfRule>
  </conditionalFormatting>
  <conditionalFormatting sqref="D70">
    <cfRule type="cellIs" dxfId="230" priority="242" stopIfTrue="1" operator="equal">
      <formula>0</formula>
    </cfRule>
  </conditionalFormatting>
  <conditionalFormatting sqref="D79">
    <cfRule type="cellIs" dxfId="229" priority="241" stopIfTrue="1" operator="equal">
      <formula>0</formula>
    </cfRule>
  </conditionalFormatting>
  <conditionalFormatting sqref="D100:D101">
    <cfRule type="cellIs" dxfId="228" priority="230" stopIfTrue="1" operator="equal">
      <formula>0</formula>
    </cfRule>
  </conditionalFormatting>
  <conditionalFormatting sqref="D73">
    <cfRule type="cellIs" dxfId="227" priority="245" stopIfTrue="1" operator="equal">
      <formula>0</formula>
    </cfRule>
  </conditionalFormatting>
  <conditionalFormatting sqref="D78">
    <cfRule type="cellIs" dxfId="226" priority="240" stopIfTrue="1" operator="equal">
      <formula>0</formula>
    </cfRule>
  </conditionalFormatting>
  <conditionalFormatting sqref="D114:D115">
    <cfRule type="cellIs" dxfId="225" priority="219" stopIfTrue="1" operator="equal">
      <formula>0</formula>
    </cfRule>
  </conditionalFormatting>
  <conditionalFormatting sqref="D59">
    <cfRule type="cellIs" dxfId="224" priority="259" stopIfTrue="1" operator="equal">
      <formula>0</formula>
    </cfRule>
  </conditionalFormatting>
  <conditionalFormatting sqref="D119">
    <cfRule type="cellIs" dxfId="223" priority="221" stopIfTrue="1" operator="equal">
      <formula>0</formula>
    </cfRule>
  </conditionalFormatting>
  <conditionalFormatting sqref="D117">
    <cfRule type="cellIs" dxfId="222" priority="220" stopIfTrue="1" operator="equal">
      <formula>0</formula>
    </cfRule>
  </conditionalFormatting>
  <conditionalFormatting sqref="D103 D105">
    <cfRule type="cellIs" dxfId="221" priority="231" stopIfTrue="1" operator="equal">
      <formula>0</formula>
    </cfRule>
  </conditionalFormatting>
  <conditionalFormatting sqref="D131">
    <cfRule type="cellIs" dxfId="220" priority="209" stopIfTrue="1" operator="equal">
      <formula>0</formula>
    </cfRule>
  </conditionalFormatting>
  <conditionalFormatting sqref="D133">
    <cfRule type="cellIs" dxfId="219" priority="208" stopIfTrue="1" operator="equal">
      <formula>0</formula>
    </cfRule>
  </conditionalFormatting>
  <conditionalFormatting sqref="D132">
    <cfRule type="cellIs" dxfId="218" priority="210" stopIfTrue="1" operator="equal">
      <formula>0</formula>
    </cfRule>
  </conditionalFormatting>
  <conditionalFormatting sqref="D164">
    <cfRule type="cellIs" dxfId="217" priority="181" stopIfTrue="1" operator="equal">
      <formula>0</formula>
    </cfRule>
  </conditionalFormatting>
  <conditionalFormatting sqref="D129">
    <cfRule type="cellIs" dxfId="216" priority="204" stopIfTrue="1" operator="equal">
      <formula>0</formula>
    </cfRule>
  </conditionalFormatting>
  <conditionalFormatting sqref="D130">
    <cfRule type="cellIs" dxfId="215" priority="203" stopIfTrue="1" operator="equal">
      <formula>0</formula>
    </cfRule>
  </conditionalFormatting>
  <conditionalFormatting sqref="D128">
    <cfRule type="cellIs" dxfId="214" priority="216" stopIfTrue="1" operator="equal">
      <formula>0</formula>
    </cfRule>
  </conditionalFormatting>
  <conditionalFormatting sqref="D166">
    <cfRule type="cellIs" dxfId="213" priority="180" stopIfTrue="1" operator="equal">
      <formula>0</formula>
    </cfRule>
  </conditionalFormatting>
  <conditionalFormatting sqref="D118">
    <cfRule type="cellIs" dxfId="212" priority="217" stopIfTrue="1" operator="equal">
      <formula>0</formula>
    </cfRule>
  </conditionalFormatting>
  <conditionalFormatting sqref="D146">
    <cfRule type="cellIs" dxfId="211" priority="189" stopIfTrue="1" operator="equal">
      <formula>0</formula>
    </cfRule>
  </conditionalFormatting>
  <conditionalFormatting sqref="D157">
    <cfRule type="cellIs" dxfId="210" priority="188" stopIfTrue="1" operator="equal">
      <formula>0</formula>
    </cfRule>
  </conditionalFormatting>
  <conditionalFormatting sqref="D156">
    <cfRule type="cellIs" dxfId="209" priority="187" stopIfTrue="1" operator="equal">
      <formula>0</formula>
    </cfRule>
  </conditionalFormatting>
  <conditionalFormatting sqref="D134">
    <cfRule type="cellIs" dxfId="208" priority="207" stopIfTrue="1" operator="equal">
      <formula>0</formula>
    </cfRule>
  </conditionalFormatting>
  <conditionalFormatting sqref="D151">
    <cfRule type="cellIs" dxfId="207" priority="202" stopIfTrue="1" operator="equal">
      <formula>0</formula>
    </cfRule>
  </conditionalFormatting>
  <conditionalFormatting sqref="D145">
    <cfRule type="cellIs" dxfId="206" priority="190" stopIfTrue="1" operator="equal">
      <formula>0</formula>
    </cfRule>
  </conditionalFormatting>
  <conditionalFormatting sqref="D135">
    <cfRule type="cellIs" dxfId="205" priority="211" stopIfTrue="1" operator="equal">
      <formula>0</formula>
    </cfRule>
  </conditionalFormatting>
  <conditionalFormatting sqref="D181:D182">
    <cfRule type="cellIs" dxfId="204" priority="176" stopIfTrue="1" operator="equal">
      <formula>0</formula>
    </cfRule>
  </conditionalFormatting>
  <conditionalFormatting sqref="D144">
    <cfRule type="cellIs" dxfId="203" priority="201" stopIfTrue="1" operator="equal">
      <formula>0</formula>
    </cfRule>
  </conditionalFormatting>
  <conditionalFormatting sqref="D184">
    <cfRule type="cellIs" dxfId="202" priority="175" stopIfTrue="1" operator="equal">
      <formula>0</formula>
    </cfRule>
  </conditionalFormatting>
  <conditionalFormatting sqref="D167:D168 D179">
    <cfRule type="cellIs" dxfId="201" priority="179" stopIfTrue="1" operator="equal">
      <formula>0</formula>
    </cfRule>
  </conditionalFormatting>
  <conditionalFormatting sqref="D162 D180">
    <cfRule type="cellIs" dxfId="200" priority="178" stopIfTrue="1" operator="equal">
      <formula>0</formula>
    </cfRule>
  </conditionalFormatting>
  <conditionalFormatting sqref="D163">
    <cfRule type="cellIs" dxfId="199" priority="177" stopIfTrue="1" operator="equal">
      <formula>0</formula>
    </cfRule>
  </conditionalFormatting>
  <conditionalFormatting sqref="D149">
    <cfRule type="cellIs" dxfId="198" priority="192" stopIfTrue="1" operator="equal">
      <formula>0</formula>
    </cfRule>
  </conditionalFormatting>
  <conditionalFormatting sqref="D150">
    <cfRule type="cellIs" dxfId="197" priority="191" stopIfTrue="1" operator="equal">
      <formula>0</formula>
    </cfRule>
  </conditionalFormatting>
  <conditionalFormatting sqref="D154">
    <cfRule type="cellIs" dxfId="196" priority="184" stopIfTrue="1" operator="equal">
      <formula>0</formula>
    </cfRule>
  </conditionalFormatting>
  <conditionalFormatting sqref="D155">
    <cfRule type="cellIs" dxfId="195" priority="183" stopIfTrue="1" operator="equal">
      <formula>0</formula>
    </cfRule>
  </conditionalFormatting>
  <conditionalFormatting sqref="D158">
    <cfRule type="cellIs" dxfId="194" priority="186" stopIfTrue="1" operator="equal">
      <formula>0</formula>
    </cfRule>
  </conditionalFormatting>
  <conditionalFormatting sqref="D159:D161">
    <cfRule type="cellIs" dxfId="193" priority="185" stopIfTrue="1" operator="equal">
      <formula>0</formula>
    </cfRule>
  </conditionalFormatting>
  <conditionalFormatting sqref="D165">
    <cfRule type="cellIs" dxfId="192" priority="182" stopIfTrue="1" operator="equal">
      <formula>0</formula>
    </cfRule>
  </conditionalFormatting>
  <conditionalFormatting sqref="D189">
    <cfRule type="cellIs" dxfId="191" priority="171" stopIfTrue="1" operator="equal">
      <formula>0</formula>
    </cfRule>
  </conditionalFormatting>
  <conditionalFormatting sqref="D185:D186">
    <cfRule type="cellIs" dxfId="190" priority="173" stopIfTrue="1" operator="equal">
      <formula>0</formula>
    </cfRule>
  </conditionalFormatting>
  <conditionalFormatting sqref="D188 D190">
    <cfRule type="cellIs" dxfId="189" priority="174" stopIfTrue="1" operator="equal">
      <formula>0</formula>
    </cfRule>
  </conditionalFormatting>
  <conditionalFormatting sqref="D187">
    <cfRule type="cellIs" dxfId="188" priority="172" stopIfTrue="1" operator="equal">
      <formula>0</formula>
    </cfRule>
  </conditionalFormatting>
  <conditionalFormatting sqref="D216">
    <cfRule type="cellIs" dxfId="187" priority="152" stopIfTrue="1" operator="equal">
      <formula>0</formula>
    </cfRule>
  </conditionalFormatting>
  <conditionalFormatting sqref="D198">
    <cfRule type="cellIs" dxfId="186" priority="165" stopIfTrue="1" operator="equal">
      <formula>0</formula>
    </cfRule>
  </conditionalFormatting>
  <conditionalFormatting sqref="D218">
    <cfRule type="cellIs" dxfId="185" priority="151" stopIfTrue="1" operator="equal">
      <formula>0</formula>
    </cfRule>
  </conditionalFormatting>
  <conditionalFormatting sqref="D204">
    <cfRule type="cellIs" dxfId="184" priority="164" stopIfTrue="1" operator="equal">
      <formula>0</formula>
    </cfRule>
  </conditionalFormatting>
  <conditionalFormatting sqref="D217">
    <cfRule type="cellIs" dxfId="183" priority="153" stopIfTrue="1" operator="equal">
      <formula>0</formula>
    </cfRule>
  </conditionalFormatting>
  <conditionalFormatting sqref="D214">
    <cfRule type="cellIs" dxfId="182" priority="147" stopIfTrue="1" operator="equal">
      <formula>0</formula>
    </cfRule>
  </conditionalFormatting>
  <conditionalFormatting sqref="D215">
    <cfRule type="cellIs" dxfId="181" priority="146" stopIfTrue="1" operator="equal">
      <formula>0</formula>
    </cfRule>
  </conditionalFormatting>
  <conditionalFormatting sqref="D197">
    <cfRule type="cellIs" dxfId="180" priority="169" stopIfTrue="1" operator="equal">
      <formula>0</formula>
    </cfRule>
  </conditionalFormatting>
  <conditionalFormatting sqref="D213">
    <cfRule type="cellIs" dxfId="179" priority="159" stopIfTrue="1" operator="equal">
      <formula>0</formula>
    </cfRule>
  </conditionalFormatting>
  <conditionalFormatting sqref="D199:D200">
    <cfRule type="cellIs" dxfId="178" priority="162" stopIfTrue="1" operator="equal">
      <formula>0</formula>
    </cfRule>
  </conditionalFormatting>
  <conditionalFormatting sqref="D201">
    <cfRule type="cellIs" dxfId="177" priority="161" stopIfTrue="1" operator="equal">
      <formula>0</formula>
    </cfRule>
  </conditionalFormatting>
  <conditionalFormatting sqref="D203">
    <cfRule type="cellIs" dxfId="176" priority="160" stopIfTrue="1" operator="equal">
      <formula>0</formula>
    </cfRule>
  </conditionalFormatting>
  <conditionalFormatting sqref="D202">
    <cfRule type="cellIs" dxfId="175" priority="163" stopIfTrue="1" operator="equal">
      <formula>0</formula>
    </cfRule>
  </conditionalFormatting>
  <conditionalFormatting sqref="D236:D237">
    <cfRule type="cellIs" dxfId="174" priority="145" stopIfTrue="1" operator="equal">
      <formula>0</formula>
    </cfRule>
  </conditionalFormatting>
  <conditionalFormatting sqref="D219">
    <cfRule type="cellIs" dxfId="173" priority="150" stopIfTrue="1" operator="equal">
      <formula>0</formula>
    </cfRule>
  </conditionalFormatting>
  <conditionalFormatting sqref="D220:D221">
    <cfRule type="cellIs" dxfId="172" priority="154" stopIfTrue="1" operator="equal">
      <formula>0</formula>
    </cfRule>
  </conditionalFormatting>
  <conditionalFormatting sqref="D235">
    <cfRule type="cellIs" dxfId="171" priority="134" stopIfTrue="1" operator="equal">
      <formula>0</formula>
    </cfRule>
  </conditionalFormatting>
  <conditionalFormatting sqref="D229">
    <cfRule type="cellIs" dxfId="170" priority="144" stopIfTrue="1" operator="equal">
      <formula>0</formula>
    </cfRule>
  </conditionalFormatting>
  <conditionalFormatting sqref="D230">
    <cfRule type="cellIs" dxfId="169" priority="133" stopIfTrue="1" operator="equal">
      <formula>0</formula>
    </cfRule>
  </conditionalFormatting>
  <conditionalFormatting sqref="D233">
    <cfRule type="cellIs" dxfId="168" priority="137" stopIfTrue="1" operator="equal">
      <formula>0</formula>
    </cfRule>
  </conditionalFormatting>
  <conditionalFormatting sqref="D232">
    <cfRule type="cellIs" dxfId="167" priority="136" stopIfTrue="1" operator="equal">
      <formula>0</formula>
    </cfRule>
  </conditionalFormatting>
  <conditionalFormatting sqref="D234">
    <cfRule type="cellIs" dxfId="166" priority="135" stopIfTrue="1" operator="equal">
      <formula>0</formula>
    </cfRule>
  </conditionalFormatting>
  <conditionalFormatting sqref="D231">
    <cfRule type="cellIs" dxfId="165" priority="132" stopIfTrue="1" operator="equal">
      <formula>0</formula>
    </cfRule>
  </conditionalFormatting>
  <conditionalFormatting sqref="D239 D245">
    <cfRule type="cellIs" dxfId="164" priority="127" stopIfTrue="1" operator="equal">
      <formula>0</formula>
    </cfRule>
  </conditionalFormatting>
  <conditionalFormatting sqref="D240">
    <cfRule type="cellIs" dxfId="163" priority="126" stopIfTrue="1" operator="equal">
      <formula>0</formula>
    </cfRule>
  </conditionalFormatting>
  <conditionalFormatting sqref="D241">
    <cfRule type="cellIs" dxfId="162" priority="130" stopIfTrue="1" operator="equal">
      <formula>0</formula>
    </cfRule>
  </conditionalFormatting>
  <conditionalFormatting sqref="D243">
    <cfRule type="cellIs" dxfId="161" priority="129" stopIfTrue="1" operator="equal">
      <formula>0</formula>
    </cfRule>
  </conditionalFormatting>
  <conditionalFormatting sqref="D244">
    <cfRule type="cellIs" dxfId="160" priority="128" stopIfTrue="1" operator="equal">
      <formula>0</formula>
    </cfRule>
  </conditionalFormatting>
  <conditionalFormatting sqref="D242">
    <cfRule type="cellIs" dxfId="159" priority="131" stopIfTrue="1" operator="equal">
      <formula>0</formula>
    </cfRule>
  </conditionalFormatting>
  <conditionalFormatting sqref="D246 D252">
    <cfRule type="cellIs" dxfId="158" priority="121" stopIfTrue="1" operator="equal">
      <formula>0</formula>
    </cfRule>
  </conditionalFormatting>
  <conditionalFormatting sqref="D247">
    <cfRule type="cellIs" dxfId="157" priority="120" stopIfTrue="1" operator="equal">
      <formula>0</formula>
    </cfRule>
  </conditionalFormatting>
  <conditionalFormatting sqref="D248">
    <cfRule type="cellIs" dxfId="156" priority="124" stopIfTrue="1" operator="equal">
      <formula>0</formula>
    </cfRule>
  </conditionalFormatting>
  <conditionalFormatting sqref="D250">
    <cfRule type="cellIs" dxfId="155" priority="123" stopIfTrue="1" operator="equal">
      <formula>0</formula>
    </cfRule>
  </conditionalFormatting>
  <conditionalFormatting sqref="D251">
    <cfRule type="cellIs" dxfId="154" priority="122" stopIfTrue="1" operator="equal">
      <formula>0</formula>
    </cfRule>
  </conditionalFormatting>
  <conditionalFormatting sqref="D249">
    <cfRule type="cellIs" dxfId="153" priority="125" stopIfTrue="1" operator="equal">
      <formula>0</formula>
    </cfRule>
  </conditionalFormatting>
  <conditionalFormatting sqref="E15:E17 E72:E74 F75:I75 I72:I73 F13:I15 E45:E47 I52:I53 I57 I60 F20:I20 I18:I19 F27:I27 I21:I26 I28:I33 I45:I47 E77:E82 I76:I82 F82:H82 F100:H100 F105:H105 F112:H112 F168:H168 F94:I99 E94:E101 F179:H180">
    <cfRule type="cellIs" dxfId="152" priority="119" stopIfTrue="1" operator="equal">
      <formula>0</formula>
    </cfRule>
  </conditionalFormatting>
  <conditionalFormatting sqref="I64">
    <cfRule type="cellIs" dxfId="151" priority="118" stopIfTrue="1" operator="equal">
      <formula>0</formula>
    </cfRule>
  </conditionalFormatting>
  <conditionalFormatting sqref="I37">
    <cfRule type="cellIs" dxfId="150" priority="117" stopIfTrue="1" operator="equal">
      <formula>0</formula>
    </cfRule>
  </conditionalFormatting>
  <conditionalFormatting sqref="I51">
    <cfRule type="cellIs" dxfId="149" priority="116" stopIfTrue="1" operator="equal">
      <formula>0</formula>
    </cfRule>
  </conditionalFormatting>
  <conditionalFormatting sqref="I55:I56">
    <cfRule type="cellIs" dxfId="148" priority="115" stopIfTrue="1" operator="equal">
      <formula>0</formula>
    </cfRule>
  </conditionalFormatting>
  <conditionalFormatting sqref="I59">
    <cfRule type="cellIs" dxfId="147" priority="114" stopIfTrue="1" operator="equal">
      <formula>0</formula>
    </cfRule>
  </conditionalFormatting>
  <conditionalFormatting sqref="F11:H11">
    <cfRule type="cellIs" dxfId="146" priority="113" stopIfTrue="1" operator="equal">
      <formula>0</formula>
    </cfRule>
  </conditionalFormatting>
  <conditionalFormatting sqref="J7:J9">
    <cfRule type="cellIs" dxfId="145" priority="112" stopIfTrue="1" operator="equal">
      <formula>0</formula>
    </cfRule>
  </conditionalFormatting>
  <conditionalFormatting sqref="J75:J82 J72:J73 J13:J15 J45:J47 J52:J53 J57 J60 J94:J99">
    <cfRule type="cellIs" dxfId="144" priority="111" stopIfTrue="1" operator="equal">
      <formula>0</formula>
    </cfRule>
  </conditionalFormatting>
  <conditionalFormatting sqref="J64">
    <cfRule type="cellIs" dxfId="143" priority="110" stopIfTrue="1" operator="equal">
      <formula>0</formula>
    </cfRule>
  </conditionalFormatting>
  <conditionalFormatting sqref="J37">
    <cfRule type="cellIs" dxfId="142" priority="109" stopIfTrue="1" operator="equal">
      <formula>0</formula>
    </cfRule>
  </conditionalFormatting>
  <conditionalFormatting sqref="J51">
    <cfRule type="cellIs" dxfId="141" priority="108" stopIfTrue="1" operator="equal">
      <formula>0</formula>
    </cfRule>
  </conditionalFormatting>
  <conditionalFormatting sqref="J55:J56">
    <cfRule type="cellIs" dxfId="140" priority="107" stopIfTrue="1" operator="equal">
      <formula>0</formula>
    </cfRule>
  </conditionalFormatting>
  <conditionalFormatting sqref="J59">
    <cfRule type="cellIs" dxfId="139" priority="106" stopIfTrue="1" operator="equal">
      <formula>0</formula>
    </cfRule>
  </conditionalFormatting>
  <conditionalFormatting sqref="F21:H22">
    <cfRule type="cellIs" dxfId="138" priority="105" stopIfTrue="1" operator="equal">
      <formula>0</formula>
    </cfRule>
  </conditionalFormatting>
  <conditionalFormatting sqref="F28:H29">
    <cfRule type="cellIs" dxfId="137" priority="104" stopIfTrue="1" operator="equal">
      <formula>0</formula>
    </cfRule>
  </conditionalFormatting>
  <conditionalFormatting sqref="F37:H38">
    <cfRule type="cellIs" dxfId="136" priority="103" stopIfTrue="1" operator="equal">
      <formula>0</formula>
    </cfRule>
  </conditionalFormatting>
  <conditionalFormatting sqref="F44:H45">
    <cfRule type="cellIs" dxfId="135" priority="102" stopIfTrue="1" operator="equal">
      <formula>0</formula>
    </cfRule>
  </conditionalFormatting>
  <conditionalFormatting sqref="F52:H52">
    <cfRule type="cellIs" dxfId="134" priority="101" stopIfTrue="1" operator="equal">
      <formula>0</formula>
    </cfRule>
  </conditionalFormatting>
  <conditionalFormatting sqref="F59:H59">
    <cfRule type="cellIs" dxfId="133" priority="100" stopIfTrue="1" operator="equal">
      <formula>0</formula>
    </cfRule>
  </conditionalFormatting>
  <conditionalFormatting sqref="F69:H70">
    <cfRule type="cellIs" dxfId="132" priority="99" stopIfTrue="1" operator="equal">
      <formula>0</formula>
    </cfRule>
  </conditionalFormatting>
  <conditionalFormatting sqref="F76:H77">
    <cfRule type="cellIs" dxfId="131" priority="98" stopIfTrue="1" operator="equal">
      <formula>0</formula>
    </cfRule>
  </conditionalFormatting>
  <conditionalFormatting sqref="F53:H54">
    <cfRule type="cellIs" dxfId="130" priority="97" stopIfTrue="1" operator="equal">
      <formula>0</formula>
    </cfRule>
  </conditionalFormatting>
  <conditionalFormatting sqref="F145:H146">
    <cfRule type="cellIs" dxfId="129" priority="85" stopIfTrue="1" operator="equal">
      <formula>0</formula>
    </cfRule>
  </conditionalFormatting>
  <conditionalFormatting sqref="F60:H61">
    <cfRule type="cellIs" dxfId="128" priority="96" stopIfTrue="1" operator="equal">
      <formula>0</formula>
    </cfRule>
  </conditionalFormatting>
  <conditionalFormatting sqref="F96:H96">
    <cfRule type="cellIs" dxfId="127" priority="95" stopIfTrue="1" operator="equal">
      <formula>0</formula>
    </cfRule>
  </conditionalFormatting>
  <conditionalFormatting sqref="F106:H107">
    <cfRule type="cellIs" dxfId="126" priority="94" stopIfTrue="1" operator="equal">
      <formula>0</formula>
    </cfRule>
  </conditionalFormatting>
  <conditionalFormatting sqref="F113:H114">
    <cfRule type="cellIs" dxfId="125" priority="93" stopIfTrue="1" operator="equal">
      <formula>0</formula>
    </cfRule>
  </conditionalFormatting>
  <conditionalFormatting sqref="F122:H123">
    <cfRule type="cellIs" dxfId="124" priority="92" stopIfTrue="1" operator="equal">
      <formula>0</formula>
    </cfRule>
  </conditionalFormatting>
  <conditionalFormatting sqref="F129:H130">
    <cfRule type="cellIs" dxfId="123" priority="91" stopIfTrue="1" operator="equal">
      <formula>0</formula>
    </cfRule>
  </conditionalFormatting>
  <conditionalFormatting sqref="F137:H137">
    <cfRule type="cellIs" dxfId="122" priority="90" stopIfTrue="1" operator="equal">
      <formula>0</formula>
    </cfRule>
  </conditionalFormatting>
  <conditionalFormatting sqref="F144:H144">
    <cfRule type="cellIs" dxfId="121" priority="89" stopIfTrue="1" operator="equal">
      <formula>0</formula>
    </cfRule>
  </conditionalFormatting>
  <conditionalFormatting sqref="F154:H155">
    <cfRule type="cellIs" dxfId="120" priority="88" stopIfTrue="1" operator="equal">
      <formula>0</formula>
    </cfRule>
  </conditionalFormatting>
  <conditionalFormatting sqref="F162:H163">
    <cfRule type="cellIs" dxfId="119" priority="87" stopIfTrue="1" operator="equal">
      <formula>0</formula>
    </cfRule>
  </conditionalFormatting>
  <conditionalFormatting sqref="F138:H139">
    <cfRule type="cellIs" dxfId="118" priority="86" stopIfTrue="1" operator="equal">
      <formula>0</formula>
    </cfRule>
  </conditionalFormatting>
  <conditionalFormatting sqref="F204:H206">
    <cfRule type="cellIs" dxfId="117" priority="84" stopIfTrue="1" operator="equal">
      <formula>0</formula>
    </cfRule>
  </conditionalFormatting>
  <conditionalFormatting sqref="F245:H245 F181:H185 F190:H190 F197:H197 F252:H253 F262:H265">
    <cfRule type="cellIs" dxfId="116" priority="83" stopIfTrue="1" operator="equal">
      <formula>0</formula>
    </cfRule>
  </conditionalFormatting>
  <conditionalFormatting sqref="F230:H231">
    <cfRule type="cellIs" dxfId="115" priority="75" stopIfTrue="1" operator="equal">
      <formula>0</formula>
    </cfRule>
  </conditionalFormatting>
  <conditionalFormatting sqref="F181:H181">
    <cfRule type="cellIs" dxfId="114" priority="82" stopIfTrue="1" operator="equal">
      <formula>0</formula>
    </cfRule>
  </conditionalFormatting>
  <conditionalFormatting sqref="F191:H192">
    <cfRule type="cellIs" dxfId="113" priority="81" stopIfTrue="1" operator="equal">
      <formula>0</formula>
    </cfRule>
  </conditionalFormatting>
  <conditionalFormatting sqref="F198:H199">
    <cfRule type="cellIs" dxfId="112" priority="80" stopIfTrue="1" operator="equal">
      <formula>0</formula>
    </cfRule>
  </conditionalFormatting>
  <conditionalFormatting sqref="F207:H208">
    <cfRule type="cellIs" dxfId="111" priority="79" stopIfTrue="1" operator="equal">
      <formula>0</formula>
    </cfRule>
  </conditionalFormatting>
  <conditionalFormatting sqref="F214:H215">
    <cfRule type="cellIs" dxfId="110" priority="78" stopIfTrue="1" operator="equal">
      <formula>0</formula>
    </cfRule>
  </conditionalFormatting>
  <conditionalFormatting sqref="F229:H229">
    <cfRule type="cellIs" dxfId="109" priority="77" stopIfTrue="1" operator="equal">
      <formula>0</formula>
    </cfRule>
  </conditionalFormatting>
  <conditionalFormatting sqref="F246:H247">
    <cfRule type="cellIs" dxfId="108" priority="76" stopIfTrue="1" operator="equal">
      <formula>0</formula>
    </cfRule>
  </conditionalFormatting>
  <conditionalFormatting sqref="D57">
    <cfRule type="cellIs" dxfId="107" priority="34" stopIfTrue="1" operator="equal">
      <formula>0</formula>
    </cfRule>
  </conditionalFormatting>
  <conditionalFormatting sqref="D89">
    <cfRule type="cellIs" dxfId="106" priority="72" stopIfTrue="1" operator="equal">
      <formula>0</formula>
    </cfRule>
  </conditionalFormatting>
  <conditionalFormatting sqref="D83:D84">
    <cfRule type="cellIs" dxfId="105" priority="73" stopIfTrue="1" operator="equal">
      <formula>0</formula>
    </cfRule>
  </conditionalFormatting>
  <conditionalFormatting sqref="D88">
    <cfRule type="cellIs" dxfId="104" priority="71" stopIfTrue="1" operator="equal">
      <formula>0</formula>
    </cfRule>
  </conditionalFormatting>
  <conditionalFormatting sqref="D86">
    <cfRule type="cellIs" dxfId="103" priority="69" stopIfTrue="1" operator="equal">
      <formula>0</formula>
    </cfRule>
  </conditionalFormatting>
  <conditionalFormatting sqref="D87">
    <cfRule type="cellIs" dxfId="102" priority="68" stopIfTrue="1" operator="equal">
      <formula>0</formula>
    </cfRule>
  </conditionalFormatting>
  <conditionalFormatting sqref="D90">
    <cfRule type="cellIs" dxfId="101" priority="70" stopIfTrue="1" operator="equal">
      <formula>0</formula>
    </cfRule>
  </conditionalFormatting>
  <conditionalFormatting sqref="I89:I90">
    <cfRule type="cellIs" dxfId="100" priority="67" stopIfTrue="1" operator="equal">
      <formula>0</formula>
    </cfRule>
  </conditionalFormatting>
  <conditionalFormatting sqref="J89:J90">
    <cfRule type="cellIs" dxfId="99" priority="66" stopIfTrue="1" operator="equal">
      <formula>0</formula>
    </cfRule>
  </conditionalFormatting>
  <conditionalFormatting sqref="F86:H87">
    <cfRule type="cellIs" dxfId="98" priority="65" stopIfTrue="1" operator="equal">
      <formula>0</formula>
    </cfRule>
  </conditionalFormatting>
  <conditionalFormatting sqref="D176:D178 E174:E178">
    <cfRule type="cellIs" dxfId="97" priority="64" stopIfTrue="1" operator="equal">
      <formula>0</formula>
    </cfRule>
  </conditionalFormatting>
  <conditionalFormatting sqref="D174">
    <cfRule type="cellIs" dxfId="96" priority="63" stopIfTrue="1" operator="equal">
      <formula>0</formula>
    </cfRule>
  </conditionalFormatting>
  <conditionalFormatting sqref="D173">
    <cfRule type="cellIs" dxfId="95" priority="62" stopIfTrue="1" operator="equal">
      <formula>0</formula>
    </cfRule>
  </conditionalFormatting>
  <conditionalFormatting sqref="D171">
    <cfRule type="cellIs" dxfId="94" priority="60" stopIfTrue="1" operator="equal">
      <formula>0</formula>
    </cfRule>
  </conditionalFormatting>
  <conditionalFormatting sqref="D172">
    <cfRule type="cellIs" dxfId="93" priority="59" stopIfTrue="1" operator="equal">
      <formula>0</formula>
    </cfRule>
  </conditionalFormatting>
  <conditionalFormatting sqref="D175">
    <cfRule type="cellIs" dxfId="92" priority="61" stopIfTrue="1" operator="equal">
      <formula>0</formula>
    </cfRule>
  </conditionalFormatting>
  <conditionalFormatting sqref="I174:I175">
    <cfRule type="cellIs" dxfId="91" priority="58" stopIfTrue="1" operator="equal">
      <formula>0</formula>
    </cfRule>
  </conditionalFormatting>
  <conditionalFormatting sqref="J174:J175">
    <cfRule type="cellIs" dxfId="90" priority="57" stopIfTrue="1" operator="equal">
      <formula>0</formula>
    </cfRule>
  </conditionalFormatting>
  <conditionalFormatting sqref="F171:H172">
    <cfRule type="cellIs" dxfId="89" priority="56" stopIfTrue="1" operator="equal">
      <formula>0</formula>
    </cfRule>
  </conditionalFormatting>
  <conditionalFormatting sqref="D260:D261 E258:E261">
    <cfRule type="cellIs" dxfId="88" priority="55" stopIfTrue="1" operator="equal">
      <formula>0</formula>
    </cfRule>
  </conditionalFormatting>
  <conditionalFormatting sqref="D258">
    <cfRule type="cellIs" dxfId="87" priority="54" stopIfTrue="1" operator="equal">
      <formula>0</formula>
    </cfRule>
  </conditionalFormatting>
  <conditionalFormatting sqref="D257">
    <cfRule type="cellIs" dxfId="86" priority="53" stopIfTrue="1" operator="equal">
      <formula>0</formula>
    </cfRule>
  </conditionalFormatting>
  <conditionalFormatting sqref="D255">
    <cfRule type="cellIs" dxfId="85" priority="51" stopIfTrue="1" operator="equal">
      <formula>0</formula>
    </cfRule>
  </conditionalFormatting>
  <conditionalFormatting sqref="D256">
    <cfRule type="cellIs" dxfId="84" priority="50" stopIfTrue="1" operator="equal">
      <formula>0</formula>
    </cfRule>
  </conditionalFormatting>
  <conditionalFormatting sqref="D259">
    <cfRule type="cellIs" dxfId="83" priority="52" stopIfTrue="1" operator="equal">
      <formula>0</formula>
    </cfRule>
  </conditionalFormatting>
  <conditionalFormatting sqref="I258:I259">
    <cfRule type="cellIs" dxfId="82" priority="49" stopIfTrue="1" operator="equal">
      <formula>0</formula>
    </cfRule>
  </conditionalFormatting>
  <conditionalFormatting sqref="J258:J259">
    <cfRule type="cellIs" dxfId="81" priority="48" stopIfTrue="1" operator="equal">
      <formula>0</formula>
    </cfRule>
  </conditionalFormatting>
  <conditionalFormatting sqref="F255:H256">
    <cfRule type="cellIs" dxfId="80" priority="47" stopIfTrue="1" operator="equal">
      <formula>0</formula>
    </cfRule>
  </conditionalFormatting>
  <conditionalFormatting sqref="D10">
    <cfRule type="cellIs" dxfId="79" priority="46" stopIfTrue="1" operator="equal">
      <formula>0</formula>
    </cfRule>
  </conditionalFormatting>
  <conditionalFormatting sqref="D24">
    <cfRule type="cellIs" dxfId="78" priority="42" stopIfTrue="1" operator="equal">
      <formula>0</formula>
    </cfRule>
  </conditionalFormatting>
  <conditionalFormatting sqref="D26">
    <cfRule type="cellIs" dxfId="77" priority="41" stopIfTrue="1" operator="equal">
      <formula>0</formula>
    </cfRule>
  </conditionalFormatting>
  <conditionalFormatting sqref="D21">
    <cfRule type="cellIs" dxfId="76" priority="45" stopIfTrue="1" operator="equal">
      <formula>0</formula>
    </cfRule>
  </conditionalFormatting>
  <conditionalFormatting sqref="D22:D23">
    <cfRule type="cellIs" dxfId="75" priority="43" stopIfTrue="1" operator="equal">
      <formula>0</formula>
    </cfRule>
  </conditionalFormatting>
  <conditionalFormatting sqref="D25">
    <cfRule type="cellIs" dxfId="74" priority="44" stopIfTrue="1" operator="equal">
      <formula>0</formula>
    </cfRule>
  </conditionalFormatting>
  <conditionalFormatting sqref="D40">
    <cfRule type="cellIs" dxfId="73" priority="37" stopIfTrue="1" operator="equal">
      <formula>0</formula>
    </cfRule>
  </conditionalFormatting>
  <conditionalFormatting sqref="D42">
    <cfRule type="cellIs" dxfId="72" priority="36" stopIfTrue="1" operator="equal">
      <formula>0</formula>
    </cfRule>
  </conditionalFormatting>
  <conditionalFormatting sqref="D37">
    <cfRule type="cellIs" dxfId="71" priority="40" stopIfTrue="1" operator="equal">
      <formula>0</formula>
    </cfRule>
  </conditionalFormatting>
  <conditionalFormatting sqref="D38:D39">
    <cfRule type="cellIs" dxfId="70" priority="38" stopIfTrue="1" operator="equal">
      <formula>0</formula>
    </cfRule>
  </conditionalFormatting>
  <conditionalFormatting sqref="D41">
    <cfRule type="cellIs" dxfId="69" priority="39" stopIfTrue="1" operator="equal">
      <formula>0</formula>
    </cfRule>
  </conditionalFormatting>
  <conditionalFormatting sqref="D228">
    <cfRule type="cellIs" dxfId="68" priority="1" stopIfTrue="1" operator="equal">
      <formula>0</formula>
    </cfRule>
  </conditionalFormatting>
  <conditionalFormatting sqref="D56">
    <cfRule type="cellIs" dxfId="67" priority="32" stopIfTrue="1" operator="equal">
      <formula>0</formula>
    </cfRule>
  </conditionalFormatting>
  <conditionalFormatting sqref="D58">
    <cfRule type="cellIs" dxfId="66" priority="31" stopIfTrue="1" operator="equal">
      <formula>0</formula>
    </cfRule>
  </conditionalFormatting>
  <conditionalFormatting sqref="D53">
    <cfRule type="cellIs" dxfId="65" priority="35" stopIfTrue="1" operator="equal">
      <formula>0</formula>
    </cfRule>
  </conditionalFormatting>
  <conditionalFormatting sqref="D54:D55">
    <cfRule type="cellIs" dxfId="64" priority="33" stopIfTrue="1" operator="equal">
      <formula>0</formula>
    </cfRule>
  </conditionalFormatting>
  <conditionalFormatting sqref="D109">
    <cfRule type="cellIs" dxfId="63" priority="27" stopIfTrue="1" operator="equal">
      <formula>0</formula>
    </cfRule>
  </conditionalFormatting>
  <conditionalFormatting sqref="D111">
    <cfRule type="cellIs" dxfId="62" priority="26" stopIfTrue="1" operator="equal">
      <formula>0</formula>
    </cfRule>
  </conditionalFormatting>
  <conditionalFormatting sqref="D106">
    <cfRule type="cellIs" dxfId="61" priority="30" stopIfTrue="1" operator="equal">
      <formula>0</formula>
    </cfRule>
  </conditionalFormatting>
  <conditionalFormatting sqref="D107:D108">
    <cfRule type="cellIs" dxfId="60" priority="28" stopIfTrue="1" operator="equal">
      <formula>0</formula>
    </cfRule>
  </conditionalFormatting>
  <conditionalFormatting sqref="D110">
    <cfRule type="cellIs" dxfId="59" priority="29" stopIfTrue="1" operator="equal">
      <formula>0</formula>
    </cfRule>
  </conditionalFormatting>
  <conditionalFormatting sqref="D125">
    <cfRule type="cellIs" dxfId="58" priority="22" stopIfTrue="1" operator="equal">
      <formula>0</formula>
    </cfRule>
  </conditionalFormatting>
  <conditionalFormatting sqref="D127">
    <cfRule type="cellIs" dxfId="57" priority="21" stopIfTrue="1" operator="equal">
      <formula>0</formula>
    </cfRule>
  </conditionalFormatting>
  <conditionalFormatting sqref="D122">
    <cfRule type="cellIs" dxfId="56" priority="25" stopIfTrue="1" operator="equal">
      <formula>0</formula>
    </cfRule>
  </conditionalFormatting>
  <conditionalFormatting sqref="D123:D124">
    <cfRule type="cellIs" dxfId="55" priority="23" stopIfTrue="1" operator="equal">
      <formula>0</formula>
    </cfRule>
  </conditionalFormatting>
  <conditionalFormatting sqref="D126">
    <cfRule type="cellIs" dxfId="54" priority="24" stopIfTrue="1" operator="equal">
      <formula>0</formula>
    </cfRule>
  </conditionalFormatting>
  <conditionalFormatting sqref="D141">
    <cfRule type="cellIs" dxfId="53" priority="17" stopIfTrue="1" operator="equal">
      <formula>0</formula>
    </cfRule>
  </conditionalFormatting>
  <conditionalFormatting sqref="D143">
    <cfRule type="cellIs" dxfId="52" priority="16" stopIfTrue="1" operator="equal">
      <formula>0</formula>
    </cfRule>
  </conditionalFormatting>
  <conditionalFormatting sqref="D138">
    <cfRule type="cellIs" dxfId="51" priority="20" stopIfTrue="1" operator="equal">
      <formula>0</formula>
    </cfRule>
  </conditionalFormatting>
  <conditionalFormatting sqref="D139:D140">
    <cfRule type="cellIs" dxfId="50" priority="18" stopIfTrue="1" operator="equal">
      <formula>0</formula>
    </cfRule>
  </conditionalFormatting>
  <conditionalFormatting sqref="D142">
    <cfRule type="cellIs" dxfId="49" priority="19" stopIfTrue="1" operator="equal">
      <formula>0</formula>
    </cfRule>
  </conditionalFormatting>
  <conditionalFormatting sqref="D194">
    <cfRule type="cellIs" dxfId="48" priority="12" stopIfTrue="1" operator="equal">
      <formula>0</formula>
    </cfRule>
  </conditionalFormatting>
  <conditionalFormatting sqref="D196">
    <cfRule type="cellIs" dxfId="47" priority="11" stopIfTrue="1" operator="equal">
      <formula>0</formula>
    </cfRule>
  </conditionalFormatting>
  <conditionalFormatting sqref="D191">
    <cfRule type="cellIs" dxfId="46" priority="15" stopIfTrue="1" operator="equal">
      <formula>0</formula>
    </cfRule>
  </conditionalFormatting>
  <conditionalFormatting sqref="D192:D193">
    <cfRule type="cellIs" dxfId="45" priority="13" stopIfTrue="1" operator="equal">
      <formula>0</formula>
    </cfRule>
  </conditionalFormatting>
  <conditionalFormatting sqref="D195">
    <cfRule type="cellIs" dxfId="44" priority="14" stopIfTrue="1" operator="equal">
      <formula>0</formula>
    </cfRule>
  </conditionalFormatting>
  <conditionalFormatting sqref="D210">
    <cfRule type="cellIs" dxfId="43" priority="7" stopIfTrue="1" operator="equal">
      <formula>0</formula>
    </cfRule>
  </conditionalFormatting>
  <conditionalFormatting sqref="D212">
    <cfRule type="cellIs" dxfId="42" priority="6" stopIfTrue="1" operator="equal">
      <formula>0</formula>
    </cfRule>
  </conditionalFormatting>
  <conditionalFormatting sqref="D207">
    <cfRule type="cellIs" dxfId="41" priority="10" stopIfTrue="1" operator="equal">
      <formula>0</formula>
    </cfRule>
  </conditionalFormatting>
  <conditionalFormatting sqref="D208:D209">
    <cfRule type="cellIs" dxfId="40" priority="8" stopIfTrue="1" operator="equal">
      <formula>0</formula>
    </cfRule>
  </conditionalFormatting>
  <conditionalFormatting sqref="D211">
    <cfRule type="cellIs" dxfId="39" priority="9" stopIfTrue="1" operator="equal">
      <formula>0</formula>
    </cfRule>
  </conditionalFormatting>
  <conditionalFormatting sqref="D226">
    <cfRule type="cellIs" dxfId="38" priority="2" stopIfTrue="1" operator="equal">
      <formula>0</formula>
    </cfRule>
  </conditionalFormatting>
  <conditionalFormatting sqref="D223">
    <cfRule type="cellIs" dxfId="37" priority="5" stopIfTrue="1" operator="equal">
      <formula>0</formula>
    </cfRule>
  </conditionalFormatting>
  <conditionalFormatting sqref="D224:D225">
    <cfRule type="cellIs" dxfId="36" priority="3" stopIfTrue="1" operator="equal">
      <formula>0</formula>
    </cfRule>
  </conditionalFormatting>
  <conditionalFormatting sqref="D227">
    <cfRule type="cellIs" dxfId="35" priority="4" stopIfTrue="1" operator="equal">
      <formula>0</formula>
    </cfRule>
  </conditionalFormatting>
  <dataValidations count="2">
    <dataValidation operator="greaterThanOrEqual" allowBlank="1" showInputMessage="1" showErrorMessage="1" prompt="Cellule à compléter" sqref="UOF68 UYB68 VHX68 VRT68 WVH52 WBP68 IV52 SR52 ACN52 AMJ52 AWF52 BGB52 BPX52 BZT52 CJP52 CTL52 DDH52 DND52 DWZ52 EGV52 EQR52 FAN52 FKJ52 FUF52 GEB52 GNX52 GXT52 HHP52 HRL52 IBH52 ILD52 IUZ52 JEV52 JOR52 JYN52 KIJ52 KSF52 LCB52 LLX52 LVT52 MFP52 MPL52 MZH52 NJD52 NSZ52 OCV52 OMR52 OWN52 PGJ52 PQF52 QAB52 QJX52 QTT52 RDP52 RNL52 RXH52 SHD52 SQZ52 TAV52 TKR52 TUN52 UEJ52 UOF52 UYB52 VHX52 VRT52 WBP52 WLL52 WVH68 WLL68 IV68 SR68 ACN68 AMJ68 AWF68 BGB68 BPX68 BZT68 CJP68 CTL68 DDH68 DND68 DWZ68 EGV68 EQR68 FAN68 FKJ68 FUF68 GEB68 GNX68 GXT68 HHP68 HRL68 IBH68 ILD68 IUZ68 JEV68 JOR68 JYN68 KIJ68 KSF68 LCB68 LLX68 LVT68 MFP68 MPL68 MZH68 NJD68 NSZ68 OCV68 OMR68 OWN68 PGJ68 PQF68 QAB68 QJX68 QTT68 RDP68 RNL68 RXH68 SHD68 SQZ68 TAV68 TKR68 TUN68 UEJ68 UOF153 UYB153 VHX153 VRT153 WVH137 WBP153 IV137 SR137 ACN137 AMJ137 AWF137 BGB137 BPX137 BZT137 CJP137 CTL137 DDH137 DND137 DWZ137 EGV137 EQR137 FAN137 FKJ137 FUF137 GEB137 GNX137 GXT137 HHP137 HRL137 IBH137 ILD137 IUZ137 JEV137 JOR137 JYN137 KIJ137 KSF137 LCB137 LLX137 LVT137 MFP137 MPL137 MZH137 NJD137 NSZ137 OCV137 OMR137 OWN137 PGJ137 PQF137 QAB137 QJX137 QTT137 RDP137 RNL137 RXH137 SHD137 SQZ137 TAV137 TKR137 TUN137 UEJ137 UOF137 UYB137 VHX137 VRT137 WBP137 WLL137 WVH153 WLL153 IV153 SR153 ACN153 AMJ153 AWF153 BGB153 BPX153 BZT153 CJP153 CTL153 DDH153 DND153 DWZ153 EGV153 EQR153 FAN153 FKJ153 FUF153 GEB153 GNX153 GXT153 HHP153 HRL153 IBH153 ILD153 IUZ153 JEV153 JOR153 JYN153 KIJ153 KSF153 LCB153 LLX153 LVT153 MFP153 MPL153 MZH153 NJD153 NSZ153 OCV153 OMR153 OWN153 PGJ153 PQF153 QAB153 QJX153 QTT153 RDP153 RNL153 RXH153 SHD153 SQZ153 TAV153 TKR153 TUN153 UEJ153 UOF238 UYB238 VHX238 VRT238 WVH222 WBP238 IV222 SR222 ACN222 AMJ222 AWF222 BGB222 BPX222 BZT222 CJP222 CTL222 DDH222 DND222 DWZ222 EGV222 EQR222 FAN222 FKJ222 FUF222 GEB222 GNX222 GXT222 HHP222 HRL222 IBH222 ILD222 IUZ222 JEV222 JOR222 JYN222 KIJ222 KSF222 LCB222 LLX222 LVT222 MFP222 MPL222 MZH222 NJD222 NSZ222 OCV222 OMR222 OWN222 PGJ222 PQF222 QAB222 QJX222 QTT222 RDP222 RNL222 RXH222 SHD222 SQZ222 TAV222 TKR222 TUN222 UEJ222 UOF222 UYB222 VHX222 VRT222 WBP222 WLL222 WVH238 WLL238 IV238 SR238 ACN238 AMJ238 AWF238 BGB238 BPX238 BZT238 CJP238 CTL238 DDH238 DND238 DWZ238 EGV238 EQR238 FAN238 FKJ238 FUF238 GEB238 GNX238 GXT238 HHP238 HRL238 IBH238 ILD238 IUZ238 JEV238 JOR238 JYN238 KIJ238 KSF238 LCB238 LLX238 LVT238 MFP238 MPL238 MZH238 NJD238 NSZ238 OCV238 OMR238 OWN238 PGJ238 PQF238 QAB238 QJX238 QTT238 RDP238 RNL238 RXH238 SHD238 SQZ238 TAV238 TKR238 TUN238 UEJ238 UOF85 UYB85 VHX85 VRT85 WBP85 WVH85 WLL85 IV85 SR85 ACN85 AMJ85 AWF85 BGB85 BPX85 BZT85 CJP85 CTL85 DDH85 DND85 DWZ85 EGV85 EQR85 FAN85 FKJ85 FUF85 GEB85 GNX85 GXT85 HHP85 HRL85 IBH85 ILD85 IUZ85 JEV85 JOR85 JYN85 KIJ85 KSF85 LCB85 LLX85 LVT85 MFP85 MPL85 MZH85 NJD85 NSZ85 OCV85 OMR85 OWN85 PGJ85 PQF85 QAB85 QJX85 QTT85 RDP85 RNL85 RXH85 SHD85 SQZ85 TAV85 TKR85 TUN85 UEJ85 UOF170 UYB170 VHX170 VRT170 WBP170 WVH170 WLL170 IV170 SR170 ACN170 AMJ170 AWF170 BGB170 BPX170 BZT170 CJP170 CTL170 DDH170 DND170 DWZ170 EGV170 EQR170 FAN170 FKJ170 FUF170 GEB170 GNX170 GXT170 HHP170 HRL170 IBH170 ILD170 IUZ170 JEV170 JOR170 JYN170 KIJ170 KSF170 LCB170 LLX170 LVT170 MFP170 MPL170 MZH170 NJD170 NSZ170 OCV170 OMR170 OWN170 PGJ170 PQF170 QAB170 QJX170 QTT170 RDP170 RNL170 RXH170 SHD170 SQZ170 TAV170 TKR170 TUN170 UEJ170 UOF254 UYB254 VHX254 VRT254 WBP254 WVH254 WLL254 IV254 SR254 ACN254 AMJ254 AWF254 BGB254 BPX254 BZT254 CJP254 CTL254 DDH254 DND254 DWZ254 EGV254 EQR254 FAN254 FKJ254 FUF254 GEB254 GNX254 GXT254 HHP254 HRL254 IBH254 ILD254 IUZ254 JEV254 JOR254 JYN254 KIJ254 KSF254 LCB254 LLX254 LVT254 MFP254 MPL254 MZH254 NJD254 NSZ254 OCV254 OMR254 OWN254 PGJ254 PQF254 QAB254 QJX254 QTT254 RDP254 RNL254 RXH254 SHD254 SQZ254 TAV254 TKR254 TUN254 UEJ254" xr:uid="{0C03BD84-DAE9-4B6C-89F8-853833B62EB9}"/>
    <dataValidation allowBlank="1" showInputMessage="1" showErrorMessage="1" promptTitle="ATTENTION" prompt="Prix Unitaire pour une seule réunion" sqref="D22:D26 D38:D42 D54:D58 D107:D111 D123:D127 D139:D143 D192:D196 D208:D212 D224:D228" xr:uid="{D7D4167C-1730-4AA6-BED7-7E70EA236F75}"/>
  </dataValidations>
  <pageMargins left="0.39370078740157483" right="0.39370078740157483" top="0.19685039370078741" bottom="0.59055118110236227" header="0.11811023622047245" footer="0.11811023622047245"/>
  <pageSetup paperSize="9" scale="62" orientation="portrait" cellComments="asDisplayed" horizontalDpi="360" verticalDpi="360" r:id="rId1"/>
  <headerFooter alignWithMargins="0">
    <oddFooter>&amp;L&amp;"Times New Roman,Normal"&amp;8&amp;F
&amp;Z&amp;R&amp;"Times New Roman,Gras"&amp;9Page - &amp;P/&amp;N</oddFooter>
  </headerFooter>
  <rowBreaks count="3" manualBreakCount="3">
    <brk id="83" max="7" man="1"/>
    <brk id="160" max="7" man="1"/>
    <brk id="236"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249977111117893"/>
    <pageSetUpPr fitToPage="1"/>
  </sheetPr>
  <dimension ref="A1:T31"/>
  <sheetViews>
    <sheetView showGridLines="0" view="pageBreakPreview" zoomScaleNormal="100" zoomScaleSheetLayoutView="100" workbookViewId="0">
      <selection activeCell="U11" sqref="U11"/>
    </sheetView>
  </sheetViews>
  <sheetFormatPr baseColWidth="10" defaultRowHeight="15" outlineLevelCol="1"/>
  <cols>
    <col min="1" max="1" width="9.42578125" style="147" customWidth="1"/>
    <col min="2" max="2" width="80.7109375" style="79" customWidth="1"/>
    <col min="3" max="3" width="5.7109375" style="80" customWidth="1"/>
    <col min="4" max="4" width="12.7109375" style="81" customWidth="1"/>
    <col min="5" max="5" width="2.28515625" style="276" customWidth="1"/>
    <col min="6" max="7" width="7.7109375" customWidth="1"/>
    <col min="8" max="8" width="10.7109375" customWidth="1"/>
    <col min="9" max="10" width="5.28515625" style="312" customWidth="1"/>
    <col min="11" max="12" width="5.28515625" style="312" hidden="1" customWidth="1" outlineLevel="1"/>
    <col min="13" max="13" width="3.5703125" style="171" hidden="1" customWidth="1" outlineLevel="1"/>
    <col min="14" max="14" width="1.7109375" style="171" hidden="1" customWidth="1" outlineLevel="1"/>
    <col min="15" max="15" width="1.7109375" style="121" hidden="1" customWidth="1" outlineLevel="1"/>
    <col min="16" max="16" width="11.5703125" style="182" hidden="1" customWidth="1" outlineLevel="1"/>
    <col min="17" max="17" width="11.42578125" style="26" customWidth="1" collapsed="1"/>
    <col min="18" max="243" width="11.42578125" style="26"/>
    <col min="244" max="244" width="8.7109375" style="26" customWidth="1"/>
    <col min="245" max="245" width="46.7109375" style="26" customWidth="1"/>
    <col min="246" max="246" width="3.7109375" style="26" customWidth="1"/>
    <col min="247" max="247" width="10.7109375" style="26" customWidth="1"/>
    <col min="248" max="248" width="11.7109375" style="26" customWidth="1"/>
    <col min="249" max="249" width="15.42578125" style="26" customWidth="1"/>
    <col min="250" max="499" width="11.42578125" style="26"/>
    <col min="500" max="500" width="8.7109375" style="26" customWidth="1"/>
    <col min="501" max="501" width="46.7109375" style="26" customWidth="1"/>
    <col min="502" max="502" width="3.7109375" style="26" customWidth="1"/>
    <col min="503" max="503" width="10.7109375" style="26" customWidth="1"/>
    <col min="504" max="504" width="11.7109375" style="26" customWidth="1"/>
    <col min="505" max="505" width="15.42578125" style="26" customWidth="1"/>
    <col min="506" max="755" width="11.42578125" style="26"/>
    <col min="756" max="756" width="8.7109375" style="26" customWidth="1"/>
    <col min="757" max="757" width="46.7109375" style="26" customWidth="1"/>
    <col min="758" max="758" width="3.7109375" style="26" customWidth="1"/>
    <col min="759" max="759" width="10.7109375" style="26" customWidth="1"/>
    <col min="760" max="760" width="11.7109375" style="26" customWidth="1"/>
    <col min="761" max="761" width="15.42578125" style="26" customWidth="1"/>
    <col min="762" max="1011" width="11.42578125" style="26"/>
    <col min="1012" max="1012" width="8.7109375" style="26" customWidth="1"/>
    <col min="1013" max="1013" width="46.7109375" style="26" customWidth="1"/>
    <col min="1014" max="1014" width="3.7109375" style="26" customWidth="1"/>
    <col min="1015" max="1015" width="10.7109375" style="26" customWidth="1"/>
    <col min="1016" max="1016" width="11.7109375" style="26" customWidth="1"/>
    <col min="1017" max="1017" width="15.42578125" style="26" customWidth="1"/>
    <col min="1018" max="1267" width="11.42578125" style="26"/>
    <col min="1268" max="1268" width="8.7109375" style="26" customWidth="1"/>
    <col min="1269" max="1269" width="46.7109375" style="26" customWidth="1"/>
    <col min="1270" max="1270" width="3.7109375" style="26" customWidth="1"/>
    <col min="1271" max="1271" width="10.7109375" style="26" customWidth="1"/>
    <col min="1272" max="1272" width="11.7109375" style="26" customWidth="1"/>
    <col min="1273" max="1273" width="15.42578125" style="26" customWidth="1"/>
    <col min="1274" max="1523" width="11.42578125" style="26"/>
    <col min="1524" max="1524" width="8.7109375" style="26" customWidth="1"/>
    <col min="1525" max="1525" width="46.7109375" style="26" customWidth="1"/>
    <col min="1526" max="1526" width="3.7109375" style="26" customWidth="1"/>
    <col min="1527" max="1527" width="10.7109375" style="26" customWidth="1"/>
    <col min="1528" max="1528" width="11.7109375" style="26" customWidth="1"/>
    <col min="1529" max="1529" width="15.42578125" style="26" customWidth="1"/>
    <col min="1530" max="1779" width="11.42578125" style="26"/>
    <col min="1780" max="1780" width="8.7109375" style="26" customWidth="1"/>
    <col min="1781" max="1781" width="46.7109375" style="26" customWidth="1"/>
    <col min="1782" max="1782" width="3.7109375" style="26" customWidth="1"/>
    <col min="1783" max="1783" width="10.7109375" style="26" customWidth="1"/>
    <col min="1784" max="1784" width="11.7109375" style="26" customWidth="1"/>
    <col min="1785" max="1785" width="15.42578125" style="26" customWidth="1"/>
    <col min="1786" max="2035" width="11.42578125" style="26"/>
    <col min="2036" max="2036" width="8.7109375" style="26" customWidth="1"/>
    <col min="2037" max="2037" width="46.7109375" style="26" customWidth="1"/>
    <col min="2038" max="2038" width="3.7109375" style="26" customWidth="1"/>
    <col min="2039" max="2039" width="10.7109375" style="26" customWidth="1"/>
    <col min="2040" max="2040" width="11.7109375" style="26" customWidth="1"/>
    <col min="2041" max="2041" width="15.42578125" style="26" customWidth="1"/>
    <col min="2042" max="2291" width="11.42578125" style="26"/>
    <col min="2292" max="2292" width="8.7109375" style="26" customWidth="1"/>
    <col min="2293" max="2293" width="46.7109375" style="26" customWidth="1"/>
    <col min="2294" max="2294" width="3.7109375" style="26" customWidth="1"/>
    <col min="2295" max="2295" width="10.7109375" style="26" customWidth="1"/>
    <col min="2296" max="2296" width="11.7109375" style="26" customWidth="1"/>
    <col min="2297" max="2297" width="15.42578125" style="26" customWidth="1"/>
    <col min="2298" max="2547" width="11.42578125" style="26"/>
    <col min="2548" max="2548" width="8.7109375" style="26" customWidth="1"/>
    <col min="2549" max="2549" width="46.7109375" style="26" customWidth="1"/>
    <col min="2550" max="2550" width="3.7109375" style="26" customWidth="1"/>
    <col min="2551" max="2551" width="10.7109375" style="26" customWidth="1"/>
    <col min="2552" max="2552" width="11.7109375" style="26" customWidth="1"/>
    <col min="2553" max="2553" width="15.42578125" style="26" customWidth="1"/>
    <col min="2554" max="2803" width="11.42578125" style="26"/>
    <col min="2804" max="2804" width="8.7109375" style="26" customWidth="1"/>
    <col min="2805" max="2805" width="46.7109375" style="26" customWidth="1"/>
    <col min="2806" max="2806" width="3.7109375" style="26" customWidth="1"/>
    <col min="2807" max="2807" width="10.7109375" style="26" customWidth="1"/>
    <col min="2808" max="2808" width="11.7109375" style="26" customWidth="1"/>
    <col min="2809" max="2809" width="15.42578125" style="26" customWidth="1"/>
    <col min="2810" max="3059" width="11.42578125" style="26"/>
    <col min="3060" max="3060" width="8.7109375" style="26" customWidth="1"/>
    <col min="3061" max="3061" width="46.7109375" style="26" customWidth="1"/>
    <col min="3062" max="3062" width="3.7109375" style="26" customWidth="1"/>
    <col min="3063" max="3063" width="10.7109375" style="26" customWidth="1"/>
    <col min="3064" max="3064" width="11.7109375" style="26" customWidth="1"/>
    <col min="3065" max="3065" width="15.42578125" style="26" customWidth="1"/>
    <col min="3066" max="3315" width="11.42578125" style="26"/>
    <col min="3316" max="3316" width="8.7109375" style="26" customWidth="1"/>
    <col min="3317" max="3317" width="46.7109375" style="26" customWidth="1"/>
    <col min="3318" max="3318" width="3.7109375" style="26" customWidth="1"/>
    <col min="3319" max="3319" width="10.7109375" style="26" customWidth="1"/>
    <col min="3320" max="3320" width="11.7109375" style="26" customWidth="1"/>
    <col min="3321" max="3321" width="15.42578125" style="26" customWidth="1"/>
    <col min="3322" max="3571" width="11.42578125" style="26"/>
    <col min="3572" max="3572" width="8.7109375" style="26" customWidth="1"/>
    <col min="3573" max="3573" width="46.7109375" style="26" customWidth="1"/>
    <col min="3574" max="3574" width="3.7109375" style="26" customWidth="1"/>
    <col min="3575" max="3575" width="10.7109375" style="26" customWidth="1"/>
    <col min="3576" max="3576" width="11.7109375" style="26" customWidth="1"/>
    <col min="3577" max="3577" width="15.42578125" style="26" customWidth="1"/>
    <col min="3578" max="3827" width="11.42578125" style="26"/>
    <col min="3828" max="3828" width="8.7109375" style="26" customWidth="1"/>
    <col min="3829" max="3829" width="46.7109375" style="26" customWidth="1"/>
    <col min="3830" max="3830" width="3.7109375" style="26" customWidth="1"/>
    <col min="3831" max="3831" width="10.7109375" style="26" customWidth="1"/>
    <col min="3832" max="3832" width="11.7109375" style="26" customWidth="1"/>
    <col min="3833" max="3833" width="15.42578125" style="26" customWidth="1"/>
    <col min="3834" max="4083" width="11.42578125" style="26"/>
    <col min="4084" max="4084" width="8.7109375" style="26" customWidth="1"/>
    <col min="4085" max="4085" width="46.7109375" style="26" customWidth="1"/>
    <col min="4086" max="4086" width="3.7109375" style="26" customWidth="1"/>
    <col min="4087" max="4087" width="10.7109375" style="26" customWidth="1"/>
    <col min="4088" max="4088" width="11.7109375" style="26" customWidth="1"/>
    <col min="4089" max="4089" width="15.42578125" style="26" customWidth="1"/>
    <col min="4090" max="4339" width="11.42578125" style="26"/>
    <col min="4340" max="4340" width="8.7109375" style="26" customWidth="1"/>
    <col min="4341" max="4341" width="46.7109375" style="26" customWidth="1"/>
    <col min="4342" max="4342" width="3.7109375" style="26" customWidth="1"/>
    <col min="4343" max="4343" width="10.7109375" style="26" customWidth="1"/>
    <col min="4344" max="4344" width="11.7109375" style="26" customWidth="1"/>
    <col min="4345" max="4345" width="15.42578125" style="26" customWidth="1"/>
    <col min="4346" max="4595" width="11.42578125" style="26"/>
    <col min="4596" max="4596" width="8.7109375" style="26" customWidth="1"/>
    <col min="4597" max="4597" width="46.7109375" style="26" customWidth="1"/>
    <col min="4598" max="4598" width="3.7109375" style="26" customWidth="1"/>
    <col min="4599" max="4599" width="10.7109375" style="26" customWidth="1"/>
    <col min="4600" max="4600" width="11.7109375" style="26" customWidth="1"/>
    <col min="4601" max="4601" width="15.42578125" style="26" customWidth="1"/>
    <col min="4602" max="4851" width="11.42578125" style="26"/>
    <col min="4852" max="4852" width="8.7109375" style="26" customWidth="1"/>
    <col min="4853" max="4853" width="46.7109375" style="26" customWidth="1"/>
    <col min="4854" max="4854" width="3.7109375" style="26" customWidth="1"/>
    <col min="4855" max="4855" width="10.7109375" style="26" customWidth="1"/>
    <col min="4856" max="4856" width="11.7109375" style="26" customWidth="1"/>
    <col min="4857" max="4857" width="15.42578125" style="26" customWidth="1"/>
    <col min="4858" max="5107" width="11.42578125" style="26"/>
    <col min="5108" max="5108" width="8.7109375" style="26" customWidth="1"/>
    <col min="5109" max="5109" width="46.7109375" style="26" customWidth="1"/>
    <col min="5110" max="5110" width="3.7109375" style="26" customWidth="1"/>
    <col min="5111" max="5111" width="10.7109375" style="26" customWidth="1"/>
    <col min="5112" max="5112" width="11.7109375" style="26" customWidth="1"/>
    <col min="5113" max="5113" width="15.42578125" style="26" customWidth="1"/>
    <col min="5114" max="5363" width="11.42578125" style="26"/>
    <col min="5364" max="5364" width="8.7109375" style="26" customWidth="1"/>
    <col min="5365" max="5365" width="46.7109375" style="26" customWidth="1"/>
    <col min="5366" max="5366" width="3.7109375" style="26" customWidth="1"/>
    <col min="5367" max="5367" width="10.7109375" style="26" customWidth="1"/>
    <col min="5368" max="5368" width="11.7109375" style="26" customWidth="1"/>
    <col min="5369" max="5369" width="15.42578125" style="26" customWidth="1"/>
    <col min="5370" max="5619" width="11.42578125" style="26"/>
    <col min="5620" max="5620" width="8.7109375" style="26" customWidth="1"/>
    <col min="5621" max="5621" width="46.7109375" style="26" customWidth="1"/>
    <col min="5622" max="5622" width="3.7109375" style="26" customWidth="1"/>
    <col min="5623" max="5623" width="10.7109375" style="26" customWidth="1"/>
    <col min="5624" max="5624" width="11.7109375" style="26" customWidth="1"/>
    <col min="5625" max="5625" width="15.42578125" style="26" customWidth="1"/>
    <col min="5626" max="5875" width="11.42578125" style="26"/>
    <col min="5876" max="5876" width="8.7109375" style="26" customWidth="1"/>
    <col min="5877" max="5877" width="46.7109375" style="26" customWidth="1"/>
    <col min="5878" max="5878" width="3.7109375" style="26" customWidth="1"/>
    <col min="5879" max="5879" width="10.7109375" style="26" customWidth="1"/>
    <col min="5880" max="5880" width="11.7109375" style="26" customWidth="1"/>
    <col min="5881" max="5881" width="15.42578125" style="26" customWidth="1"/>
    <col min="5882" max="6131" width="11.42578125" style="26"/>
    <col min="6132" max="6132" width="8.7109375" style="26" customWidth="1"/>
    <col min="6133" max="6133" width="46.7109375" style="26" customWidth="1"/>
    <col min="6134" max="6134" width="3.7109375" style="26" customWidth="1"/>
    <col min="6135" max="6135" width="10.7109375" style="26" customWidth="1"/>
    <col min="6136" max="6136" width="11.7109375" style="26" customWidth="1"/>
    <col min="6137" max="6137" width="15.42578125" style="26" customWidth="1"/>
    <col min="6138" max="6387" width="11.42578125" style="26"/>
    <col min="6388" max="6388" width="8.7109375" style="26" customWidth="1"/>
    <col min="6389" max="6389" width="46.7109375" style="26" customWidth="1"/>
    <col min="6390" max="6390" width="3.7109375" style="26" customWidth="1"/>
    <col min="6391" max="6391" width="10.7109375" style="26" customWidth="1"/>
    <col min="6392" max="6392" width="11.7109375" style="26" customWidth="1"/>
    <col min="6393" max="6393" width="15.42578125" style="26" customWidth="1"/>
    <col min="6394" max="6643" width="11.42578125" style="26"/>
    <col min="6644" max="6644" width="8.7109375" style="26" customWidth="1"/>
    <col min="6645" max="6645" width="46.7109375" style="26" customWidth="1"/>
    <col min="6646" max="6646" width="3.7109375" style="26" customWidth="1"/>
    <col min="6647" max="6647" width="10.7109375" style="26" customWidth="1"/>
    <col min="6648" max="6648" width="11.7109375" style="26" customWidth="1"/>
    <col min="6649" max="6649" width="15.42578125" style="26" customWidth="1"/>
    <col min="6650" max="6899" width="11.42578125" style="26"/>
    <col min="6900" max="6900" width="8.7109375" style="26" customWidth="1"/>
    <col min="6901" max="6901" width="46.7109375" style="26" customWidth="1"/>
    <col min="6902" max="6902" width="3.7109375" style="26" customWidth="1"/>
    <col min="6903" max="6903" width="10.7109375" style="26" customWidth="1"/>
    <col min="6904" max="6904" width="11.7109375" style="26" customWidth="1"/>
    <col min="6905" max="6905" width="15.42578125" style="26" customWidth="1"/>
    <col min="6906" max="7155" width="11.42578125" style="26"/>
    <col min="7156" max="7156" width="8.7109375" style="26" customWidth="1"/>
    <col min="7157" max="7157" width="46.7109375" style="26" customWidth="1"/>
    <col min="7158" max="7158" width="3.7109375" style="26" customWidth="1"/>
    <col min="7159" max="7159" width="10.7109375" style="26" customWidth="1"/>
    <col min="7160" max="7160" width="11.7109375" style="26" customWidth="1"/>
    <col min="7161" max="7161" width="15.42578125" style="26" customWidth="1"/>
    <col min="7162" max="7411" width="11.42578125" style="26"/>
    <col min="7412" max="7412" width="8.7109375" style="26" customWidth="1"/>
    <col min="7413" max="7413" width="46.7109375" style="26" customWidth="1"/>
    <col min="7414" max="7414" width="3.7109375" style="26" customWidth="1"/>
    <col min="7415" max="7415" width="10.7109375" style="26" customWidth="1"/>
    <col min="7416" max="7416" width="11.7109375" style="26" customWidth="1"/>
    <col min="7417" max="7417" width="15.42578125" style="26" customWidth="1"/>
    <col min="7418" max="7667" width="11.42578125" style="26"/>
    <col min="7668" max="7668" width="8.7109375" style="26" customWidth="1"/>
    <col min="7669" max="7669" width="46.7109375" style="26" customWidth="1"/>
    <col min="7670" max="7670" width="3.7109375" style="26" customWidth="1"/>
    <col min="7671" max="7671" width="10.7109375" style="26" customWidth="1"/>
    <col min="7672" max="7672" width="11.7109375" style="26" customWidth="1"/>
    <col min="7673" max="7673" width="15.42578125" style="26" customWidth="1"/>
    <col min="7674" max="7923" width="11.42578125" style="26"/>
    <col min="7924" max="7924" width="8.7109375" style="26" customWidth="1"/>
    <col min="7925" max="7925" width="46.7109375" style="26" customWidth="1"/>
    <col min="7926" max="7926" width="3.7109375" style="26" customWidth="1"/>
    <col min="7927" max="7927" width="10.7109375" style="26" customWidth="1"/>
    <col min="7928" max="7928" width="11.7109375" style="26" customWidth="1"/>
    <col min="7929" max="7929" width="15.42578125" style="26" customWidth="1"/>
    <col min="7930" max="8179" width="11.42578125" style="26"/>
    <col min="8180" max="8180" width="8.7109375" style="26" customWidth="1"/>
    <col min="8181" max="8181" width="46.7109375" style="26" customWidth="1"/>
    <col min="8182" max="8182" width="3.7109375" style="26" customWidth="1"/>
    <col min="8183" max="8183" width="10.7109375" style="26" customWidth="1"/>
    <col min="8184" max="8184" width="11.7109375" style="26" customWidth="1"/>
    <col min="8185" max="8185" width="15.42578125" style="26" customWidth="1"/>
    <col min="8186" max="8435" width="11.42578125" style="26"/>
    <col min="8436" max="8436" width="8.7109375" style="26" customWidth="1"/>
    <col min="8437" max="8437" width="46.7109375" style="26" customWidth="1"/>
    <col min="8438" max="8438" width="3.7109375" style="26" customWidth="1"/>
    <col min="8439" max="8439" width="10.7109375" style="26" customWidth="1"/>
    <col min="8440" max="8440" width="11.7109375" style="26" customWidth="1"/>
    <col min="8441" max="8441" width="15.42578125" style="26" customWidth="1"/>
    <col min="8442" max="8691" width="11.42578125" style="26"/>
    <col min="8692" max="8692" width="8.7109375" style="26" customWidth="1"/>
    <col min="8693" max="8693" width="46.7109375" style="26" customWidth="1"/>
    <col min="8694" max="8694" width="3.7109375" style="26" customWidth="1"/>
    <col min="8695" max="8695" width="10.7109375" style="26" customWidth="1"/>
    <col min="8696" max="8696" width="11.7109375" style="26" customWidth="1"/>
    <col min="8697" max="8697" width="15.42578125" style="26" customWidth="1"/>
    <col min="8698" max="8947" width="11.42578125" style="26"/>
    <col min="8948" max="8948" width="8.7109375" style="26" customWidth="1"/>
    <col min="8949" max="8949" width="46.7109375" style="26" customWidth="1"/>
    <col min="8950" max="8950" width="3.7109375" style="26" customWidth="1"/>
    <col min="8951" max="8951" width="10.7109375" style="26" customWidth="1"/>
    <col min="8952" max="8952" width="11.7109375" style="26" customWidth="1"/>
    <col min="8953" max="8953" width="15.42578125" style="26" customWidth="1"/>
    <col min="8954" max="9203" width="11.42578125" style="26"/>
    <col min="9204" max="9204" width="8.7109375" style="26" customWidth="1"/>
    <col min="9205" max="9205" width="46.7109375" style="26" customWidth="1"/>
    <col min="9206" max="9206" width="3.7109375" style="26" customWidth="1"/>
    <col min="9207" max="9207" width="10.7109375" style="26" customWidth="1"/>
    <col min="9208" max="9208" width="11.7109375" style="26" customWidth="1"/>
    <col min="9209" max="9209" width="15.42578125" style="26" customWidth="1"/>
    <col min="9210" max="9459" width="11.42578125" style="26"/>
    <col min="9460" max="9460" width="8.7109375" style="26" customWidth="1"/>
    <col min="9461" max="9461" width="46.7109375" style="26" customWidth="1"/>
    <col min="9462" max="9462" width="3.7109375" style="26" customWidth="1"/>
    <col min="9463" max="9463" width="10.7109375" style="26" customWidth="1"/>
    <col min="9464" max="9464" width="11.7109375" style="26" customWidth="1"/>
    <col min="9465" max="9465" width="15.42578125" style="26" customWidth="1"/>
    <col min="9466" max="9715" width="11.42578125" style="26"/>
    <col min="9716" max="9716" width="8.7109375" style="26" customWidth="1"/>
    <col min="9717" max="9717" width="46.7109375" style="26" customWidth="1"/>
    <col min="9718" max="9718" width="3.7109375" style="26" customWidth="1"/>
    <col min="9719" max="9719" width="10.7109375" style="26" customWidth="1"/>
    <col min="9720" max="9720" width="11.7109375" style="26" customWidth="1"/>
    <col min="9721" max="9721" width="15.42578125" style="26" customWidth="1"/>
    <col min="9722" max="9971" width="11.42578125" style="26"/>
    <col min="9972" max="9972" width="8.7109375" style="26" customWidth="1"/>
    <col min="9973" max="9973" width="46.7109375" style="26" customWidth="1"/>
    <col min="9974" max="9974" width="3.7109375" style="26" customWidth="1"/>
    <col min="9975" max="9975" width="10.7109375" style="26" customWidth="1"/>
    <col min="9976" max="9976" width="11.7109375" style="26" customWidth="1"/>
    <col min="9977" max="9977" width="15.42578125" style="26" customWidth="1"/>
    <col min="9978" max="10227" width="11.42578125" style="26"/>
    <col min="10228" max="10228" width="8.7109375" style="26" customWidth="1"/>
    <col min="10229" max="10229" width="46.7109375" style="26" customWidth="1"/>
    <col min="10230" max="10230" width="3.7109375" style="26" customWidth="1"/>
    <col min="10231" max="10231" width="10.7109375" style="26" customWidth="1"/>
    <col min="10232" max="10232" width="11.7109375" style="26" customWidth="1"/>
    <col min="10233" max="10233" width="15.42578125" style="26" customWidth="1"/>
    <col min="10234" max="10483" width="11.42578125" style="26"/>
    <col min="10484" max="10484" width="8.7109375" style="26" customWidth="1"/>
    <col min="10485" max="10485" width="46.7109375" style="26" customWidth="1"/>
    <col min="10486" max="10486" width="3.7109375" style="26" customWidth="1"/>
    <col min="10487" max="10487" width="10.7109375" style="26" customWidth="1"/>
    <col min="10488" max="10488" width="11.7109375" style="26" customWidth="1"/>
    <col min="10489" max="10489" width="15.42578125" style="26" customWidth="1"/>
    <col min="10490" max="10739" width="11.42578125" style="26"/>
    <col min="10740" max="10740" width="8.7109375" style="26" customWidth="1"/>
    <col min="10741" max="10741" width="46.7109375" style="26" customWidth="1"/>
    <col min="10742" max="10742" width="3.7109375" style="26" customWidth="1"/>
    <col min="10743" max="10743" width="10.7109375" style="26" customWidth="1"/>
    <col min="10744" max="10744" width="11.7109375" style="26" customWidth="1"/>
    <col min="10745" max="10745" width="15.42578125" style="26" customWidth="1"/>
    <col min="10746" max="10995" width="11.42578125" style="26"/>
    <col min="10996" max="10996" width="8.7109375" style="26" customWidth="1"/>
    <col min="10997" max="10997" width="46.7109375" style="26" customWidth="1"/>
    <col min="10998" max="10998" width="3.7109375" style="26" customWidth="1"/>
    <col min="10999" max="10999" width="10.7109375" style="26" customWidth="1"/>
    <col min="11000" max="11000" width="11.7109375" style="26" customWidth="1"/>
    <col min="11001" max="11001" width="15.42578125" style="26" customWidth="1"/>
    <col min="11002" max="11251" width="11.42578125" style="26"/>
    <col min="11252" max="11252" width="8.7109375" style="26" customWidth="1"/>
    <col min="11253" max="11253" width="46.7109375" style="26" customWidth="1"/>
    <col min="11254" max="11254" width="3.7109375" style="26" customWidth="1"/>
    <col min="11255" max="11255" width="10.7109375" style="26" customWidth="1"/>
    <col min="11256" max="11256" width="11.7109375" style="26" customWidth="1"/>
    <col min="11257" max="11257" width="15.42578125" style="26" customWidth="1"/>
    <col min="11258" max="11507" width="11.42578125" style="26"/>
    <col min="11508" max="11508" width="8.7109375" style="26" customWidth="1"/>
    <col min="11509" max="11509" width="46.7109375" style="26" customWidth="1"/>
    <col min="11510" max="11510" width="3.7109375" style="26" customWidth="1"/>
    <col min="11511" max="11511" width="10.7109375" style="26" customWidth="1"/>
    <col min="11512" max="11512" width="11.7109375" style="26" customWidth="1"/>
    <col min="11513" max="11513" width="15.42578125" style="26" customWidth="1"/>
    <col min="11514" max="11763" width="11.42578125" style="26"/>
    <col min="11764" max="11764" width="8.7109375" style="26" customWidth="1"/>
    <col min="11765" max="11765" width="46.7109375" style="26" customWidth="1"/>
    <col min="11766" max="11766" width="3.7109375" style="26" customWidth="1"/>
    <col min="11767" max="11767" width="10.7109375" style="26" customWidth="1"/>
    <col min="11768" max="11768" width="11.7109375" style="26" customWidth="1"/>
    <col min="11769" max="11769" width="15.42578125" style="26" customWidth="1"/>
    <col min="11770" max="12019" width="11.42578125" style="26"/>
    <col min="12020" max="12020" width="8.7109375" style="26" customWidth="1"/>
    <col min="12021" max="12021" width="46.7109375" style="26" customWidth="1"/>
    <col min="12022" max="12022" width="3.7109375" style="26" customWidth="1"/>
    <col min="12023" max="12023" width="10.7109375" style="26" customWidth="1"/>
    <col min="12024" max="12024" width="11.7109375" style="26" customWidth="1"/>
    <col min="12025" max="12025" width="15.42578125" style="26" customWidth="1"/>
    <col min="12026" max="12275" width="11.42578125" style="26"/>
    <col min="12276" max="12276" width="8.7109375" style="26" customWidth="1"/>
    <col min="12277" max="12277" width="46.7109375" style="26" customWidth="1"/>
    <col min="12278" max="12278" width="3.7109375" style="26" customWidth="1"/>
    <col min="12279" max="12279" width="10.7109375" style="26" customWidth="1"/>
    <col min="12280" max="12280" width="11.7109375" style="26" customWidth="1"/>
    <col min="12281" max="12281" width="15.42578125" style="26" customWidth="1"/>
    <col min="12282" max="12531" width="11.42578125" style="26"/>
    <col min="12532" max="12532" width="8.7109375" style="26" customWidth="1"/>
    <col min="12533" max="12533" width="46.7109375" style="26" customWidth="1"/>
    <col min="12534" max="12534" width="3.7109375" style="26" customWidth="1"/>
    <col min="12535" max="12535" width="10.7109375" style="26" customWidth="1"/>
    <col min="12536" max="12536" width="11.7109375" style="26" customWidth="1"/>
    <col min="12537" max="12537" width="15.42578125" style="26" customWidth="1"/>
    <col min="12538" max="12787" width="11.42578125" style="26"/>
    <col min="12788" max="12788" width="8.7109375" style="26" customWidth="1"/>
    <col min="12789" max="12789" width="46.7109375" style="26" customWidth="1"/>
    <col min="12790" max="12790" width="3.7109375" style="26" customWidth="1"/>
    <col min="12791" max="12791" width="10.7109375" style="26" customWidth="1"/>
    <col min="12792" max="12792" width="11.7109375" style="26" customWidth="1"/>
    <col min="12793" max="12793" width="15.42578125" style="26" customWidth="1"/>
    <col min="12794" max="13043" width="11.42578125" style="26"/>
    <col min="13044" max="13044" width="8.7109375" style="26" customWidth="1"/>
    <col min="13045" max="13045" width="46.7109375" style="26" customWidth="1"/>
    <col min="13046" max="13046" width="3.7109375" style="26" customWidth="1"/>
    <col min="13047" max="13047" width="10.7109375" style="26" customWidth="1"/>
    <col min="13048" max="13048" width="11.7109375" style="26" customWidth="1"/>
    <col min="13049" max="13049" width="15.42578125" style="26" customWidth="1"/>
    <col min="13050" max="13299" width="11.42578125" style="26"/>
    <col min="13300" max="13300" width="8.7109375" style="26" customWidth="1"/>
    <col min="13301" max="13301" width="46.7109375" style="26" customWidth="1"/>
    <col min="13302" max="13302" width="3.7109375" style="26" customWidth="1"/>
    <col min="13303" max="13303" width="10.7109375" style="26" customWidth="1"/>
    <col min="13304" max="13304" width="11.7109375" style="26" customWidth="1"/>
    <col min="13305" max="13305" width="15.42578125" style="26" customWidth="1"/>
    <col min="13306" max="13555" width="11.42578125" style="26"/>
    <col min="13556" max="13556" width="8.7109375" style="26" customWidth="1"/>
    <col min="13557" max="13557" width="46.7109375" style="26" customWidth="1"/>
    <col min="13558" max="13558" width="3.7109375" style="26" customWidth="1"/>
    <col min="13559" max="13559" width="10.7109375" style="26" customWidth="1"/>
    <col min="13560" max="13560" width="11.7109375" style="26" customWidth="1"/>
    <col min="13561" max="13561" width="15.42578125" style="26" customWidth="1"/>
    <col min="13562" max="13811" width="11.42578125" style="26"/>
    <col min="13812" max="13812" width="8.7109375" style="26" customWidth="1"/>
    <col min="13813" max="13813" width="46.7109375" style="26" customWidth="1"/>
    <col min="13814" max="13814" width="3.7109375" style="26" customWidth="1"/>
    <col min="13815" max="13815" width="10.7109375" style="26" customWidth="1"/>
    <col min="13816" max="13816" width="11.7109375" style="26" customWidth="1"/>
    <col min="13817" max="13817" width="15.42578125" style="26" customWidth="1"/>
    <col min="13818" max="14067" width="11.42578125" style="26"/>
    <col min="14068" max="14068" width="8.7109375" style="26" customWidth="1"/>
    <col min="14069" max="14069" width="46.7109375" style="26" customWidth="1"/>
    <col min="14070" max="14070" width="3.7109375" style="26" customWidth="1"/>
    <col min="14071" max="14071" width="10.7109375" style="26" customWidth="1"/>
    <col min="14072" max="14072" width="11.7109375" style="26" customWidth="1"/>
    <col min="14073" max="14073" width="15.42578125" style="26" customWidth="1"/>
    <col min="14074" max="14323" width="11.42578125" style="26"/>
    <col min="14324" max="14324" width="8.7109375" style="26" customWidth="1"/>
    <col min="14325" max="14325" width="46.7109375" style="26" customWidth="1"/>
    <col min="14326" max="14326" width="3.7109375" style="26" customWidth="1"/>
    <col min="14327" max="14327" width="10.7109375" style="26" customWidth="1"/>
    <col min="14328" max="14328" width="11.7109375" style="26" customWidth="1"/>
    <col min="14329" max="14329" width="15.42578125" style="26" customWidth="1"/>
    <col min="14330" max="14579" width="11.42578125" style="26"/>
    <col min="14580" max="14580" width="8.7109375" style="26" customWidth="1"/>
    <col min="14581" max="14581" width="46.7109375" style="26" customWidth="1"/>
    <col min="14582" max="14582" width="3.7109375" style="26" customWidth="1"/>
    <col min="14583" max="14583" width="10.7109375" style="26" customWidth="1"/>
    <col min="14584" max="14584" width="11.7109375" style="26" customWidth="1"/>
    <col min="14585" max="14585" width="15.42578125" style="26" customWidth="1"/>
    <col min="14586" max="14835" width="11.42578125" style="26"/>
    <col min="14836" max="14836" width="8.7109375" style="26" customWidth="1"/>
    <col min="14837" max="14837" width="46.7109375" style="26" customWidth="1"/>
    <col min="14838" max="14838" width="3.7109375" style="26" customWidth="1"/>
    <col min="14839" max="14839" width="10.7109375" style="26" customWidth="1"/>
    <col min="14840" max="14840" width="11.7109375" style="26" customWidth="1"/>
    <col min="14841" max="14841" width="15.42578125" style="26" customWidth="1"/>
    <col min="14842" max="15091" width="11.42578125" style="26"/>
    <col min="15092" max="15092" width="8.7109375" style="26" customWidth="1"/>
    <col min="15093" max="15093" width="46.7109375" style="26" customWidth="1"/>
    <col min="15094" max="15094" width="3.7109375" style="26" customWidth="1"/>
    <col min="15095" max="15095" width="10.7109375" style="26" customWidth="1"/>
    <col min="15096" max="15096" width="11.7109375" style="26" customWidth="1"/>
    <col min="15097" max="15097" width="15.42578125" style="26" customWidth="1"/>
    <col min="15098" max="15347" width="11.42578125" style="26"/>
    <col min="15348" max="15348" width="8.7109375" style="26" customWidth="1"/>
    <col min="15349" max="15349" width="46.7109375" style="26" customWidth="1"/>
    <col min="15350" max="15350" width="3.7109375" style="26" customWidth="1"/>
    <col min="15351" max="15351" width="10.7109375" style="26" customWidth="1"/>
    <col min="15352" max="15352" width="11.7109375" style="26" customWidth="1"/>
    <col min="15353" max="15353" width="15.42578125" style="26" customWidth="1"/>
    <col min="15354" max="15603" width="11.42578125" style="26"/>
    <col min="15604" max="15604" width="8.7109375" style="26" customWidth="1"/>
    <col min="15605" max="15605" width="46.7109375" style="26" customWidth="1"/>
    <col min="15606" max="15606" width="3.7109375" style="26" customWidth="1"/>
    <col min="15607" max="15607" width="10.7109375" style="26" customWidth="1"/>
    <col min="15608" max="15608" width="11.7109375" style="26" customWidth="1"/>
    <col min="15609" max="15609" width="15.42578125" style="26" customWidth="1"/>
    <col min="15610" max="15859" width="11.42578125" style="26"/>
    <col min="15860" max="15860" width="8.7109375" style="26" customWidth="1"/>
    <col min="15861" max="15861" width="46.7109375" style="26" customWidth="1"/>
    <col min="15862" max="15862" width="3.7109375" style="26" customWidth="1"/>
    <col min="15863" max="15863" width="10.7109375" style="26" customWidth="1"/>
    <col min="15864" max="15864" width="11.7109375" style="26" customWidth="1"/>
    <col min="15865" max="15865" width="15.42578125" style="26" customWidth="1"/>
    <col min="15866" max="16115" width="11.42578125" style="26"/>
    <col min="16116" max="16116" width="8.7109375" style="26" customWidth="1"/>
    <col min="16117" max="16117" width="46.7109375" style="26" customWidth="1"/>
    <col min="16118" max="16118" width="3.7109375" style="26" customWidth="1"/>
    <col min="16119" max="16119" width="10.7109375" style="26" customWidth="1"/>
    <col min="16120" max="16120" width="11.7109375" style="26" customWidth="1"/>
    <col min="16121" max="16121" width="15.42578125" style="26" customWidth="1"/>
    <col min="16122" max="16384" width="11.42578125" style="26"/>
  </cols>
  <sheetData>
    <row r="1" spans="1:20" s="299" customFormat="1" ht="15.75">
      <c r="A1" s="291" t="str">
        <f>"SENAT"&amp;" - "&amp;'AC MultiService - CT - PG'!B5&amp;" - "&amp;'AC MultiService - CT - PG'!B2&amp;'AC MultiService - CT - PG'!B3</f>
        <v>SENAT - 15, RUE DE VAUGIRARD - 75006 PARIS - DIRECTION DE L'ARCHITECTURE, DU PATRIMOINE ET DES JARDINS</v>
      </c>
      <c r="B1" s="292"/>
      <c r="C1" s="293"/>
      <c r="D1" s="294"/>
      <c r="E1" s="292"/>
      <c r="F1" s="295"/>
      <c r="G1" s="292"/>
      <c r="H1" s="296"/>
      <c r="I1" s="303"/>
      <c r="J1" s="303"/>
      <c r="K1" s="303"/>
      <c r="L1" s="303"/>
      <c r="M1" s="297"/>
      <c r="N1" s="297"/>
      <c r="O1" s="298"/>
      <c r="P1" s="298"/>
    </row>
    <row r="2" spans="1:20" s="45" customFormat="1" ht="15.75">
      <c r="A2" s="130"/>
      <c r="B2" s="41" t="str">
        <f>'AC MultiService - CT - PG'!A17</f>
        <v>Accord-cadre à bons de commande 
BORDEREAU DE PRIX UNITAIRES (BPU)</v>
      </c>
      <c r="C2" s="44"/>
      <c r="D2" s="242"/>
      <c r="E2" s="30"/>
      <c r="F2" s="30"/>
      <c r="G2" s="30"/>
      <c r="H2" s="244"/>
      <c r="I2" s="304"/>
      <c r="J2" s="304"/>
      <c r="K2" s="304"/>
      <c r="L2" s="304"/>
      <c r="M2" s="171"/>
      <c r="N2" s="171"/>
      <c r="O2" s="121"/>
      <c r="P2" s="182"/>
    </row>
    <row r="3" spans="1:20" s="47" customFormat="1" ht="13.5">
      <c r="A3" s="131"/>
      <c r="B3" s="241" t="str">
        <f>'AC MultiService - CT - PG'!A14</f>
        <v>ACCORD-CADRE DE MISSIONS DE CONTRÔLE
 TECHNIQUE</v>
      </c>
      <c r="C3" s="46"/>
      <c r="D3" s="277"/>
      <c r="E3" s="31"/>
      <c r="F3" s="31"/>
      <c r="G3" s="31"/>
      <c r="H3" s="326" t="str">
        <f>'AC MultiService - CT - PG'!E28</f>
        <v>DECEMBRE 2025</v>
      </c>
      <c r="I3" s="305"/>
      <c r="J3" s="305"/>
      <c r="K3" s="305"/>
      <c r="L3" s="305"/>
      <c r="M3" s="171"/>
      <c r="N3" s="171"/>
      <c r="O3" s="121"/>
      <c r="P3" s="182"/>
    </row>
    <row r="4" spans="1:20" s="364" customFormat="1" ht="20.25" thickBot="1">
      <c r="A4" s="354"/>
      <c r="B4" s="365" t="s">
        <v>100</v>
      </c>
      <c r="C4" s="355"/>
      <c r="D4" s="356"/>
      <c r="E4" s="357"/>
      <c r="F4" s="357"/>
      <c r="G4" s="358"/>
      <c r="H4" s="359"/>
      <c r="I4" s="360"/>
      <c r="J4" s="360"/>
      <c r="K4" s="360"/>
      <c r="L4" s="360"/>
      <c r="M4" s="361"/>
      <c r="N4" s="361"/>
      <c r="O4" s="362"/>
      <c r="P4" s="363"/>
    </row>
    <row r="5" spans="1:20" s="246" customFormat="1" ht="12" thickBot="1">
      <c r="A5" s="278"/>
      <c r="B5" s="279"/>
      <c r="C5" s="280"/>
      <c r="D5" s="281"/>
      <c r="E5" s="245"/>
      <c r="F5" s="245"/>
      <c r="O5" s="282"/>
      <c r="P5" s="282"/>
      <c r="Q5" s="282"/>
      <c r="R5" s="282"/>
      <c r="S5" s="283"/>
      <c r="T5" s="284"/>
    </row>
    <row r="6" spans="1:20" s="49" customFormat="1" ht="21" customHeight="1" thickBot="1">
      <c r="A6" s="132" t="s">
        <v>6</v>
      </c>
      <c r="B6" s="48" t="s">
        <v>18</v>
      </c>
      <c r="C6" s="85" t="s">
        <v>0</v>
      </c>
      <c r="D6" s="102" t="s">
        <v>21</v>
      </c>
      <c r="E6" s="245"/>
      <c r="F6" s="485" t="s">
        <v>89</v>
      </c>
      <c r="G6" s="486"/>
      <c r="H6" s="487"/>
      <c r="I6" s="246"/>
      <c r="J6" s="246"/>
      <c r="K6" s="246"/>
      <c r="L6" s="246"/>
      <c r="M6" s="171"/>
      <c r="N6" s="171"/>
      <c r="O6" s="121"/>
      <c r="P6" s="182"/>
    </row>
    <row r="7" spans="1:20" ht="13.5" customHeight="1" thickBot="1">
      <c r="A7" s="133"/>
      <c r="B7" s="50"/>
      <c r="C7" s="86"/>
      <c r="D7" s="103"/>
      <c r="E7" s="245"/>
      <c r="F7" s="251" t="s">
        <v>90</v>
      </c>
      <c r="G7" s="252" t="s">
        <v>91</v>
      </c>
      <c r="H7" s="253" t="s">
        <v>92</v>
      </c>
      <c r="I7" s="306"/>
      <c r="J7" s="306"/>
      <c r="K7" s="306"/>
      <c r="L7" s="306"/>
    </row>
    <row r="8" spans="1:20" s="73" customFormat="1" ht="11.25">
      <c r="A8" s="134"/>
      <c r="B8" s="162"/>
      <c r="C8" s="87"/>
      <c r="D8" s="104"/>
      <c r="E8" s="245"/>
      <c r="F8" s="254"/>
      <c r="G8" s="255"/>
      <c r="H8" s="351"/>
      <c r="I8" s="318"/>
      <c r="J8" s="318"/>
      <c r="K8" s="318"/>
      <c r="L8" s="318"/>
      <c r="M8" s="173"/>
      <c r="N8" s="173"/>
      <c r="O8" s="154"/>
      <c r="P8" s="190"/>
    </row>
    <row r="9" spans="1:20" s="120" customFormat="1" ht="31.5">
      <c r="A9" s="155"/>
      <c r="B9" s="156" t="s">
        <v>88</v>
      </c>
      <c r="C9" s="157"/>
      <c r="D9" s="158"/>
      <c r="E9" s="313"/>
      <c r="F9" s="254"/>
      <c r="G9" s="255"/>
      <c r="H9" s="256"/>
      <c r="I9" s="307"/>
      <c r="J9" s="307"/>
      <c r="K9" s="307"/>
      <c r="L9" s="307"/>
      <c r="M9" s="159"/>
      <c r="N9" s="159"/>
      <c r="O9" s="159"/>
      <c r="P9" s="172"/>
    </row>
    <row r="10" spans="1:20" s="53" customFormat="1" ht="13.5">
      <c r="A10" s="135"/>
      <c r="B10" s="58"/>
      <c r="C10" s="89"/>
      <c r="D10" s="105"/>
      <c r="E10" s="250"/>
      <c r="F10" s="257"/>
      <c r="G10" s="258"/>
      <c r="H10" s="259"/>
      <c r="I10" s="308"/>
      <c r="J10" s="308"/>
      <c r="K10" s="308"/>
      <c r="L10" s="308"/>
      <c r="M10" s="189"/>
      <c r="N10" s="189"/>
      <c r="O10" s="123"/>
      <c r="P10" s="183"/>
    </row>
    <row r="11" spans="1:20" ht="13.5" thickBot="1">
      <c r="A11" s="136"/>
      <c r="B11" s="27"/>
      <c r="C11" s="118"/>
      <c r="D11" s="119"/>
      <c r="E11" s="250"/>
      <c r="F11" s="260"/>
      <c r="G11" s="261"/>
      <c r="H11" s="262"/>
      <c r="I11" s="309"/>
      <c r="J11" s="309"/>
      <c r="K11" s="309"/>
      <c r="L11" s="309"/>
      <c r="M11" s="175"/>
      <c r="N11" s="175"/>
      <c r="O11" s="122"/>
      <c r="P11" s="152"/>
    </row>
    <row r="12" spans="1:20" s="29" customFormat="1" ht="19.5" thickBot="1">
      <c r="A12" s="129" t="str">
        <f>P12</f>
        <v>Vac1</v>
      </c>
      <c r="B12" s="43" t="s">
        <v>100</v>
      </c>
      <c r="C12" s="90"/>
      <c r="D12" s="106"/>
      <c r="E12" s="32"/>
      <c r="F12" s="286"/>
      <c r="G12" s="287"/>
      <c r="H12" s="288">
        <f t="shared" ref="H12" si="0">F12+G12</f>
        <v>0</v>
      </c>
      <c r="I12" s="309"/>
      <c r="J12" s="309"/>
      <c r="K12" s="178" t="s">
        <v>41</v>
      </c>
      <c r="L12" s="179"/>
      <c r="M12" s="179"/>
      <c r="N12" s="179"/>
      <c r="O12" s="124"/>
      <c r="P12" s="184" t="str">
        <f>IF(N12&lt;&gt;0,K12&amp;"."&amp;L12&amp;"."&amp;M12&amp;"."&amp;N12,IF(M12&lt;&gt;0,K12&amp;"."&amp;L12&amp;"."&amp;M12,IF(L12&lt;&gt;0,K12&amp;"."&amp;L12,IF(K12&lt;&gt;0,K12,""))))</f>
        <v>Vac1</v>
      </c>
      <c r="Q12" s="73"/>
    </row>
    <row r="13" spans="1:20" s="73" customFormat="1" ht="12.75">
      <c r="A13" s="134"/>
      <c r="B13" s="51"/>
      <c r="C13" s="91"/>
      <c r="D13" s="104"/>
      <c r="E13" s="250"/>
      <c r="F13" s="260"/>
      <c r="G13" s="261"/>
      <c r="H13" s="262">
        <f t="shared" ref="H13" si="1">F13+G13</f>
        <v>0</v>
      </c>
      <c r="I13" s="309"/>
      <c r="J13" s="309"/>
      <c r="K13" s="177"/>
      <c r="L13" s="177"/>
      <c r="M13" s="177"/>
      <c r="N13" s="177"/>
      <c r="O13" s="177"/>
      <c r="P13" s="177" t="str">
        <f t="shared" ref="P13" si="2">IF(K13&lt;&gt;0,G13&amp;"."&amp;H13&amp;"."&amp;J13&amp;"."&amp;K13,IF(J13&lt;&gt;0,G13&amp;"."&amp;H13&amp;"."&amp;J13,IF(H13&lt;&gt;0,G13&amp;"."&amp;H13,IF(G13&lt;&gt;0,G13,""))))</f>
        <v/>
      </c>
    </row>
    <row r="14" spans="1:20" s="61" customFormat="1" ht="15.75">
      <c r="A14" s="59" t="str">
        <f>P14</f>
        <v>Vac1.1</v>
      </c>
      <c r="B14" s="83" t="s">
        <v>39</v>
      </c>
      <c r="C14" s="93"/>
      <c r="D14" s="110"/>
      <c r="E14" s="250"/>
      <c r="F14" s="260"/>
      <c r="G14" s="261"/>
      <c r="H14" s="262"/>
      <c r="I14" s="309"/>
      <c r="J14" s="309"/>
      <c r="K14" s="149" t="str">
        <f>K12</f>
        <v>Vac1</v>
      </c>
      <c r="L14" s="126">
        <v>1</v>
      </c>
      <c r="M14" s="126"/>
      <c r="N14" s="149"/>
      <c r="O14" s="63"/>
      <c r="P14" s="63" t="str">
        <f>IF(N14&lt;&gt;0,K14&amp;"."&amp;L14&amp;"."&amp;M14&amp;"."&amp;N14,IF(M14&lt;&gt;0,K14&amp;"."&amp;L14&amp;"."&amp;M14,IF(L14&lt;&gt;0,K14&amp;"."&amp;L14,IF(K14&lt;&gt;0,K14,""))))</f>
        <v>Vac1.1</v>
      </c>
      <c r="Q14" s="70"/>
    </row>
    <row r="15" spans="1:20" s="63" customFormat="1" ht="12.75">
      <c r="A15" s="140" t="str">
        <f>P15</f>
        <v>Vac1.1.1</v>
      </c>
      <c r="B15" s="62" t="s">
        <v>35</v>
      </c>
      <c r="C15" s="94" t="s">
        <v>0</v>
      </c>
      <c r="D15" s="111"/>
      <c r="E15" s="250"/>
      <c r="F15" s="267"/>
      <c r="G15" s="268"/>
      <c r="H15" s="269">
        <f t="shared" ref="H15:H17" si="3">F15+G15</f>
        <v>0</v>
      </c>
      <c r="I15" s="309"/>
      <c r="J15" s="309"/>
      <c r="K15" s="149" t="str">
        <f>K14</f>
        <v>Vac1</v>
      </c>
      <c r="L15" s="126">
        <f>L14</f>
        <v>1</v>
      </c>
      <c r="M15" s="126">
        <v>1</v>
      </c>
      <c r="N15" s="149"/>
      <c r="P15" s="63" t="str">
        <f t="shared" ref="P15:P27" si="4">IF(N15&lt;&gt;0,K15&amp;"."&amp;L15&amp;"."&amp;M15&amp;"."&amp;N15,IF(M15&lt;&gt;0,K15&amp;"."&amp;L15&amp;"."&amp;M15,IF(L15&lt;&gt;0,K15&amp;"."&amp;L15,IF(K15&lt;&gt;0,K15,""))))</f>
        <v>Vac1.1.1</v>
      </c>
    </row>
    <row r="16" spans="1:20" s="65" customFormat="1" ht="12.75">
      <c r="A16" s="140" t="str">
        <f>P16</f>
        <v>Vac1.1.2</v>
      </c>
      <c r="B16" s="64" t="s">
        <v>36</v>
      </c>
      <c r="C16" s="94" t="s">
        <v>0</v>
      </c>
      <c r="D16" s="112"/>
      <c r="E16" s="263"/>
      <c r="F16" s="272"/>
      <c r="G16" s="273"/>
      <c r="H16" s="274">
        <f t="shared" si="3"/>
        <v>0</v>
      </c>
      <c r="I16" s="309"/>
      <c r="J16" s="309"/>
      <c r="K16" s="149" t="str">
        <f>K15</f>
        <v>Vac1</v>
      </c>
      <c r="L16" s="126">
        <f>L15</f>
        <v>1</v>
      </c>
      <c r="M16" s="126">
        <f>M15+1</f>
        <v>2</v>
      </c>
      <c r="N16" s="149"/>
      <c r="O16" s="63"/>
      <c r="P16" s="63" t="str">
        <f t="shared" si="4"/>
        <v>Vac1.1.2</v>
      </c>
    </row>
    <row r="17" spans="1:17" s="63" customFormat="1" ht="12.75">
      <c r="A17" s="140" t="str">
        <f>P17</f>
        <v>Vac1.1.3</v>
      </c>
      <c r="B17" s="64" t="s">
        <v>37</v>
      </c>
      <c r="C17" s="94" t="s">
        <v>0</v>
      </c>
      <c r="D17" s="112"/>
      <c r="E17" s="263"/>
      <c r="F17" s="272"/>
      <c r="G17" s="273"/>
      <c r="H17" s="274">
        <f t="shared" si="3"/>
        <v>0</v>
      </c>
      <c r="I17" s="309"/>
      <c r="J17" s="309"/>
      <c r="K17" s="149" t="str">
        <f t="shared" ref="K17:K27" si="5">K15</f>
        <v>Vac1</v>
      </c>
      <c r="L17" s="126">
        <f t="shared" ref="L17:L27" si="6">L16</f>
        <v>1</v>
      </c>
      <c r="M17" s="126">
        <f>M16+1</f>
        <v>3</v>
      </c>
      <c r="N17" s="149"/>
      <c r="P17" s="63" t="str">
        <f t="shared" si="4"/>
        <v>Vac1.1.3</v>
      </c>
    </row>
    <row r="18" spans="1:17" s="53" customFormat="1" ht="13.5">
      <c r="A18" s="135"/>
      <c r="B18" s="58"/>
      <c r="C18" s="89"/>
      <c r="D18" s="105"/>
      <c r="E18" s="250"/>
      <c r="F18" s="260"/>
      <c r="G18" s="261"/>
      <c r="H18" s="262">
        <f t="shared" ref="H18:H29" si="7">F18+G18</f>
        <v>0</v>
      </c>
      <c r="I18" s="309"/>
      <c r="J18" s="309"/>
      <c r="K18" s="149" t="str">
        <f t="shared" si="5"/>
        <v>Vac1</v>
      </c>
      <c r="L18" s="126">
        <f t="shared" si="6"/>
        <v>1</v>
      </c>
      <c r="M18" s="126"/>
      <c r="N18" s="149"/>
      <c r="O18" s="63"/>
      <c r="P18" s="63"/>
      <c r="Q18" s="63"/>
    </row>
    <row r="19" spans="1:17" s="61" customFormat="1" ht="15.75">
      <c r="A19" s="59" t="str">
        <f>P19</f>
        <v>Vac1.2</v>
      </c>
      <c r="B19" s="83" t="s">
        <v>38</v>
      </c>
      <c r="C19" s="93"/>
      <c r="D19" s="110"/>
      <c r="E19" s="250"/>
      <c r="F19" s="260"/>
      <c r="G19" s="261"/>
      <c r="H19" s="262">
        <f t="shared" si="7"/>
        <v>0</v>
      </c>
      <c r="I19" s="309"/>
      <c r="J19" s="309"/>
      <c r="K19" s="149" t="str">
        <f t="shared" si="5"/>
        <v>Vac1</v>
      </c>
      <c r="L19" s="126">
        <f>L18+1</f>
        <v>2</v>
      </c>
      <c r="M19" s="126"/>
      <c r="N19" s="149"/>
      <c r="O19" s="63"/>
      <c r="P19" s="63" t="str">
        <f t="shared" si="4"/>
        <v>Vac1.2</v>
      </c>
      <c r="Q19" s="63"/>
    </row>
    <row r="20" spans="1:17" s="63" customFormat="1" ht="12.75">
      <c r="A20" s="140" t="str">
        <f>P20</f>
        <v>Vac1.2</v>
      </c>
      <c r="B20" s="62" t="s">
        <v>35</v>
      </c>
      <c r="C20" s="94" t="s">
        <v>0</v>
      </c>
      <c r="D20" s="111"/>
      <c r="E20" s="263"/>
      <c r="F20" s="267"/>
      <c r="G20" s="268"/>
      <c r="H20" s="269">
        <f t="shared" ref="H20:H22" si="8">F20+G20</f>
        <v>0</v>
      </c>
      <c r="I20" s="309"/>
      <c r="J20" s="309"/>
      <c r="K20" s="149" t="str">
        <f t="shared" si="5"/>
        <v>Vac1</v>
      </c>
      <c r="L20" s="126">
        <f t="shared" si="6"/>
        <v>2</v>
      </c>
      <c r="M20" s="126"/>
      <c r="N20" s="149"/>
      <c r="P20" s="63" t="str">
        <f t="shared" si="4"/>
        <v>Vac1.2</v>
      </c>
    </row>
    <row r="21" spans="1:17" s="65" customFormat="1" ht="12.75">
      <c r="A21" s="140" t="str">
        <f>P21</f>
        <v>Vac1.2.1</v>
      </c>
      <c r="B21" s="64" t="s">
        <v>36</v>
      </c>
      <c r="C21" s="94" t="s">
        <v>0</v>
      </c>
      <c r="D21" s="112"/>
      <c r="E21" s="250"/>
      <c r="F21" s="272"/>
      <c r="G21" s="273"/>
      <c r="H21" s="274">
        <f t="shared" si="8"/>
        <v>0</v>
      </c>
      <c r="I21" s="309"/>
      <c r="J21" s="309"/>
      <c r="K21" s="149" t="str">
        <f t="shared" si="5"/>
        <v>Vac1</v>
      </c>
      <c r="L21" s="126">
        <f t="shared" si="6"/>
        <v>2</v>
      </c>
      <c r="M21" s="126">
        <f>M20+1</f>
        <v>1</v>
      </c>
      <c r="N21" s="149"/>
      <c r="O21" s="63"/>
      <c r="P21" s="63" t="str">
        <f t="shared" si="4"/>
        <v>Vac1.2.1</v>
      </c>
      <c r="Q21" s="76"/>
    </row>
    <row r="22" spans="1:17" s="63" customFormat="1" ht="12.75">
      <c r="A22" s="140" t="str">
        <f>P22</f>
        <v>Vac1.2.2</v>
      </c>
      <c r="B22" s="64" t="s">
        <v>37</v>
      </c>
      <c r="C22" s="94" t="s">
        <v>0</v>
      </c>
      <c r="D22" s="112"/>
      <c r="E22" s="250"/>
      <c r="F22" s="272"/>
      <c r="G22" s="273"/>
      <c r="H22" s="274">
        <f t="shared" si="8"/>
        <v>0</v>
      </c>
      <c r="I22" s="309"/>
      <c r="J22" s="309"/>
      <c r="K22" s="149" t="str">
        <f t="shared" si="5"/>
        <v>Vac1</v>
      </c>
      <c r="L22" s="126">
        <f t="shared" si="6"/>
        <v>2</v>
      </c>
      <c r="M22" s="126">
        <f>M21+1</f>
        <v>2</v>
      </c>
      <c r="N22" s="149"/>
      <c r="P22" s="63" t="str">
        <f t="shared" si="4"/>
        <v>Vac1.2.2</v>
      </c>
    </row>
    <row r="23" spans="1:17" s="53" customFormat="1" ht="13.5">
      <c r="A23" s="135"/>
      <c r="B23" s="58"/>
      <c r="C23" s="89"/>
      <c r="D23" s="105"/>
      <c r="E23" s="250"/>
      <c r="F23" s="260"/>
      <c r="G23" s="261"/>
      <c r="H23" s="262">
        <f t="shared" si="7"/>
        <v>0</v>
      </c>
      <c r="I23" s="309"/>
      <c r="J23" s="309"/>
      <c r="K23" s="149" t="str">
        <f t="shared" si="5"/>
        <v>Vac1</v>
      </c>
      <c r="L23" s="126">
        <f t="shared" si="6"/>
        <v>2</v>
      </c>
      <c r="M23" s="126">
        <f>M22+1</f>
        <v>3</v>
      </c>
      <c r="N23" s="149"/>
      <c r="O23" s="63"/>
      <c r="P23" s="63" t="str">
        <f t="shared" si="4"/>
        <v>Vac1.2.3</v>
      </c>
      <c r="Q23" s="65"/>
    </row>
    <row r="24" spans="1:17" s="61" customFormat="1" ht="15.75">
      <c r="A24" s="59" t="str">
        <f>P24</f>
        <v>Vac1.3</v>
      </c>
      <c r="B24" s="83" t="s">
        <v>40</v>
      </c>
      <c r="C24" s="93"/>
      <c r="D24" s="110"/>
      <c r="E24" s="250"/>
      <c r="F24" s="260"/>
      <c r="G24" s="261"/>
      <c r="H24" s="262">
        <f t="shared" si="7"/>
        <v>0</v>
      </c>
      <c r="I24" s="309"/>
      <c r="J24" s="309"/>
      <c r="K24" s="149" t="str">
        <f t="shared" si="5"/>
        <v>Vac1</v>
      </c>
      <c r="L24" s="126">
        <f>L23+1</f>
        <v>3</v>
      </c>
      <c r="M24" s="126"/>
      <c r="N24" s="149"/>
      <c r="O24" s="63"/>
      <c r="P24" s="63" t="str">
        <f t="shared" si="4"/>
        <v>Vac1.3</v>
      </c>
      <c r="Q24" s="63"/>
    </row>
    <row r="25" spans="1:17" s="63" customFormat="1" ht="12.75">
      <c r="A25" s="140" t="str">
        <f>P25</f>
        <v>Vac1.3.1</v>
      </c>
      <c r="B25" s="62" t="s">
        <v>35</v>
      </c>
      <c r="C25" s="94" t="s">
        <v>0</v>
      </c>
      <c r="D25" s="111"/>
      <c r="E25" s="250"/>
      <c r="F25" s="267"/>
      <c r="G25" s="268"/>
      <c r="H25" s="269">
        <f t="shared" ref="H25:H27" si="9">F25+G25</f>
        <v>0</v>
      </c>
      <c r="I25" s="309"/>
      <c r="J25" s="309"/>
      <c r="K25" s="149" t="str">
        <f t="shared" si="5"/>
        <v>Vac1</v>
      </c>
      <c r="L25" s="126">
        <f>L24</f>
        <v>3</v>
      </c>
      <c r="M25" s="126">
        <v>1</v>
      </c>
      <c r="N25" s="149"/>
      <c r="P25" s="63" t="str">
        <f t="shared" si="4"/>
        <v>Vac1.3.1</v>
      </c>
    </row>
    <row r="26" spans="1:17" s="65" customFormat="1" ht="12.75">
      <c r="A26" s="140" t="str">
        <f>P26</f>
        <v>Vac1.3.2</v>
      </c>
      <c r="B26" s="64" t="s">
        <v>36</v>
      </c>
      <c r="C26" s="94" t="s">
        <v>0</v>
      </c>
      <c r="D26" s="112"/>
      <c r="E26" s="270"/>
      <c r="F26" s="272"/>
      <c r="G26" s="273"/>
      <c r="H26" s="274">
        <f t="shared" si="9"/>
        <v>0</v>
      </c>
      <c r="I26" s="309"/>
      <c r="J26" s="309"/>
      <c r="K26" s="149" t="str">
        <f t="shared" si="5"/>
        <v>Vac1</v>
      </c>
      <c r="L26" s="126">
        <f t="shared" si="6"/>
        <v>3</v>
      </c>
      <c r="M26" s="126">
        <f>M25+1</f>
        <v>2</v>
      </c>
      <c r="N26" s="149"/>
      <c r="O26" s="63"/>
      <c r="P26" s="63" t="str">
        <f t="shared" si="4"/>
        <v>Vac1.3.2</v>
      </c>
      <c r="Q26" s="63"/>
    </row>
    <row r="27" spans="1:17" s="63" customFormat="1" ht="12.75">
      <c r="A27" s="140" t="str">
        <f>P27</f>
        <v>Vac1.3.3</v>
      </c>
      <c r="B27" s="64" t="s">
        <v>37</v>
      </c>
      <c r="C27" s="94" t="s">
        <v>0</v>
      </c>
      <c r="D27" s="112"/>
      <c r="E27" s="270"/>
      <c r="F27" s="272"/>
      <c r="G27" s="273"/>
      <c r="H27" s="274">
        <f t="shared" si="9"/>
        <v>0</v>
      </c>
      <c r="I27" s="309"/>
      <c r="J27" s="309"/>
      <c r="K27" s="149" t="str">
        <f t="shared" si="5"/>
        <v>Vac1</v>
      </c>
      <c r="L27" s="126">
        <f t="shared" si="6"/>
        <v>3</v>
      </c>
      <c r="M27" s="126">
        <f>M26+1</f>
        <v>3</v>
      </c>
      <c r="N27" s="149"/>
      <c r="P27" s="63" t="str">
        <f t="shared" si="4"/>
        <v>Vac1.3.3</v>
      </c>
    </row>
    <row r="28" spans="1:17" s="53" customFormat="1" ht="13.5">
      <c r="A28" s="135"/>
      <c r="B28" s="58"/>
      <c r="C28" s="89"/>
      <c r="D28" s="105"/>
      <c r="E28" s="270"/>
      <c r="F28" s="260"/>
      <c r="G28" s="261"/>
      <c r="H28" s="262">
        <f t="shared" si="7"/>
        <v>0</v>
      </c>
      <c r="I28" s="309"/>
      <c r="J28" s="309"/>
      <c r="K28" s="149"/>
      <c r="L28" s="126"/>
      <c r="M28" s="126"/>
      <c r="N28" s="149"/>
      <c r="O28" s="63"/>
      <c r="P28" s="63"/>
      <c r="Q28" s="76"/>
    </row>
    <row r="29" spans="1:17" s="69" customFormat="1" ht="10.15" customHeight="1">
      <c r="A29" s="143"/>
      <c r="B29" s="68"/>
      <c r="C29" s="99"/>
      <c r="D29" s="115"/>
      <c r="E29" s="270"/>
      <c r="F29" s="260"/>
      <c r="G29" s="261"/>
      <c r="H29" s="262">
        <f t="shared" si="7"/>
        <v>0</v>
      </c>
      <c r="I29" s="309"/>
      <c r="J29" s="309"/>
      <c r="K29" s="149"/>
      <c r="L29" s="126"/>
      <c r="M29" s="126"/>
      <c r="N29" s="149"/>
      <c r="O29" s="63"/>
      <c r="P29" s="63"/>
      <c r="Q29" s="63"/>
    </row>
    <row r="30" spans="1:17" s="65" customFormat="1" ht="10.15" customHeight="1">
      <c r="A30" s="142"/>
      <c r="B30" s="67"/>
      <c r="C30" s="98"/>
      <c r="D30" s="114"/>
      <c r="E30" s="270"/>
      <c r="F30" s="260"/>
      <c r="G30" s="261"/>
      <c r="H30" s="262">
        <f t="shared" ref="H30:H31" si="10">F30+G30</f>
        <v>0</v>
      </c>
      <c r="I30" s="309"/>
      <c r="J30" s="309"/>
      <c r="K30" s="149"/>
      <c r="L30" s="126"/>
      <c r="M30" s="126"/>
      <c r="N30" s="149"/>
      <c r="O30" s="63"/>
      <c r="P30" s="63"/>
    </row>
    <row r="31" spans="1:17" ht="16.5" thickBot="1">
      <c r="A31" s="145"/>
      <c r="B31" s="28"/>
      <c r="C31" s="101"/>
      <c r="D31" s="117"/>
      <c r="E31" s="271"/>
      <c r="F31" s="264"/>
      <c r="G31" s="265"/>
      <c r="H31" s="266">
        <f t="shared" si="10"/>
        <v>0</v>
      </c>
      <c r="I31" s="309"/>
      <c r="J31" s="309"/>
      <c r="K31" s="149"/>
      <c r="L31" s="126"/>
      <c r="M31" s="126"/>
      <c r="N31" s="149"/>
      <c r="O31" s="63"/>
      <c r="P31" s="63"/>
      <c r="Q31" s="63"/>
    </row>
  </sheetData>
  <mergeCells count="1">
    <mergeCell ref="F6:H6"/>
  </mergeCells>
  <conditionalFormatting sqref="D7:D8 D31 D11:D13 I7:L8 F7:H7 F6">
    <cfRule type="cellIs" dxfId="34" priority="67" stopIfTrue="1" operator="equal">
      <formula>0</formula>
    </cfRule>
  </conditionalFormatting>
  <conditionalFormatting sqref="D22">
    <cfRule type="cellIs" dxfId="33" priority="66" stopIfTrue="1" operator="equal">
      <formula>0</formula>
    </cfRule>
  </conditionalFormatting>
  <conditionalFormatting sqref="D20:D21">
    <cfRule type="cellIs" dxfId="32" priority="65" stopIfTrue="1" operator="equal">
      <formula>0</formula>
    </cfRule>
  </conditionalFormatting>
  <conditionalFormatting sqref="D29">
    <cfRule type="cellIs" dxfId="31" priority="30" stopIfTrue="1" operator="equal">
      <formula>0</formula>
    </cfRule>
  </conditionalFormatting>
  <conditionalFormatting sqref="D30">
    <cfRule type="cellIs" dxfId="30" priority="26" stopIfTrue="1" operator="equal">
      <formula>0</formula>
    </cfRule>
  </conditionalFormatting>
  <conditionalFormatting sqref="C29">
    <cfRule type="cellIs" dxfId="29" priority="23" stopIfTrue="1" operator="equal">
      <formula>0</formula>
    </cfRule>
  </conditionalFormatting>
  <conditionalFormatting sqref="D17">
    <cfRule type="cellIs" dxfId="28" priority="16" stopIfTrue="1" operator="equal">
      <formula>0</formula>
    </cfRule>
  </conditionalFormatting>
  <conditionalFormatting sqref="D15:D16">
    <cfRule type="cellIs" dxfId="27" priority="15" stopIfTrue="1" operator="equal">
      <formula>0</formula>
    </cfRule>
  </conditionalFormatting>
  <conditionalFormatting sqref="D27">
    <cfRule type="cellIs" dxfId="26" priority="14" stopIfTrue="1" operator="equal">
      <formula>0</formula>
    </cfRule>
  </conditionalFormatting>
  <conditionalFormatting sqref="D25:D26">
    <cfRule type="cellIs" dxfId="25" priority="13" stopIfTrue="1" operator="equal">
      <formula>0</formula>
    </cfRule>
  </conditionalFormatting>
  <conditionalFormatting sqref="D9">
    <cfRule type="cellIs" dxfId="24" priority="12" stopIfTrue="1" operator="equal">
      <formula>0</formula>
    </cfRule>
  </conditionalFormatting>
  <conditionalFormatting sqref="E8:E10 E30:E31">
    <cfRule type="cellIs" dxfId="23" priority="11" stopIfTrue="1" operator="equal">
      <formula>0</formula>
    </cfRule>
  </conditionalFormatting>
  <conditionalFormatting sqref="I31:J31">
    <cfRule type="cellIs" dxfId="22" priority="8" stopIfTrue="1" operator="equal">
      <formula>0</formula>
    </cfRule>
  </conditionalFormatting>
  <conditionalFormatting sqref="F12:H12">
    <cfRule type="cellIs" dxfId="21" priority="4" stopIfTrue="1" operator="equal">
      <formula>0</formula>
    </cfRule>
  </conditionalFormatting>
  <conditionalFormatting sqref="F15:H15">
    <cfRule type="cellIs" dxfId="20" priority="3" stopIfTrue="1" operator="equal">
      <formula>0</formula>
    </cfRule>
  </conditionalFormatting>
  <conditionalFormatting sqref="F20:H20">
    <cfRule type="cellIs" dxfId="19" priority="2" stopIfTrue="1" operator="equal">
      <formula>0</formula>
    </cfRule>
  </conditionalFormatting>
  <conditionalFormatting sqref="F25:H25">
    <cfRule type="cellIs" dxfId="18" priority="1" stopIfTrue="1" operator="equal">
      <formula>0</formula>
    </cfRule>
  </conditionalFormatting>
  <pageMargins left="0.39370078740157483" right="0.39370078740157483" top="0.19685039370078741" bottom="0.59055118110236227" header="0.11811023622047245" footer="0.11811023622047245"/>
  <pageSetup paperSize="9" scale="69" orientation="portrait" cellComments="asDisplayed" r:id="rId1"/>
  <headerFooter alignWithMargins="0">
    <oddFooter>&amp;L&amp;"Times New Roman,Normal"&amp;8&amp;F
&amp;Z&amp;R&amp;"Times New Roman,Gras"&amp;9Page - &amp;P/&amp;N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R92"/>
  <sheetViews>
    <sheetView showGridLines="0" view="pageBreakPreview" zoomScaleNormal="115" zoomScaleSheetLayoutView="100" workbookViewId="0">
      <pane ySplit="6" topLeftCell="A7" activePane="bottomLeft" state="frozen"/>
      <selection pane="bottomLeft" activeCell="B43" sqref="B43"/>
    </sheetView>
  </sheetViews>
  <sheetFormatPr baseColWidth="10" defaultRowHeight="15" outlineLevelCol="1"/>
  <cols>
    <col min="1" max="1" width="8.7109375" style="147" customWidth="1"/>
    <col min="2" max="2" width="80.7109375" style="79" customWidth="1"/>
    <col min="3" max="3" width="5.7109375" style="80" customWidth="1"/>
    <col min="4" max="4" width="12.7109375" style="81" customWidth="1"/>
    <col min="5" max="5" width="2.28515625" style="276" customWidth="1"/>
    <col min="6" max="7" width="7.7109375" customWidth="1"/>
    <col min="8" max="8" width="10.7109375" customWidth="1"/>
    <col min="9" max="9" width="11.42578125" style="26"/>
    <col min="10" max="10" width="10" style="26" customWidth="1"/>
    <col min="11" max="11" width="4.7109375" style="171" hidden="1" customWidth="1" outlineLevel="1"/>
    <col min="12" max="12" width="3" style="171" hidden="1" customWidth="1" outlineLevel="1"/>
    <col min="13" max="13" width="3.5703125" style="171" hidden="1" customWidth="1" outlineLevel="1"/>
    <col min="14" max="14" width="1.7109375" style="171" hidden="1" customWidth="1" outlineLevel="1"/>
    <col min="15" max="15" width="1.7109375" style="121" hidden="1" customWidth="1" outlineLevel="1"/>
    <col min="16" max="16" width="11.5703125" style="182" hidden="1" customWidth="1" outlineLevel="1"/>
    <col min="17" max="17" width="11.42578125" style="26" customWidth="1" collapsed="1"/>
    <col min="18" max="18" width="11.42578125" style="73"/>
    <col min="19" max="239" width="11.42578125" style="26"/>
    <col min="240" max="240" width="8.7109375" style="26" customWidth="1"/>
    <col min="241" max="241" width="46.7109375" style="26" customWidth="1"/>
    <col min="242" max="242" width="3.7109375" style="26" customWidth="1"/>
    <col min="243" max="243" width="10.7109375" style="26" customWidth="1"/>
    <col min="244" max="244" width="11.7109375" style="26" customWidth="1"/>
    <col min="245" max="245" width="15.42578125" style="26" customWidth="1"/>
    <col min="246" max="495" width="11.42578125" style="26"/>
    <col min="496" max="496" width="8.7109375" style="26" customWidth="1"/>
    <col min="497" max="497" width="46.7109375" style="26" customWidth="1"/>
    <col min="498" max="498" width="3.7109375" style="26" customWidth="1"/>
    <col min="499" max="499" width="10.7109375" style="26" customWidth="1"/>
    <col min="500" max="500" width="11.7109375" style="26" customWidth="1"/>
    <col min="501" max="501" width="15.42578125" style="26" customWidth="1"/>
    <col min="502" max="751" width="11.42578125" style="26"/>
    <col min="752" max="752" width="8.7109375" style="26" customWidth="1"/>
    <col min="753" max="753" width="46.7109375" style="26" customWidth="1"/>
    <col min="754" max="754" width="3.7109375" style="26" customWidth="1"/>
    <col min="755" max="755" width="10.7109375" style="26" customWidth="1"/>
    <col min="756" max="756" width="11.7109375" style="26" customWidth="1"/>
    <col min="757" max="757" width="15.42578125" style="26" customWidth="1"/>
    <col min="758" max="1007" width="11.42578125" style="26"/>
    <col min="1008" max="1008" width="8.7109375" style="26" customWidth="1"/>
    <col min="1009" max="1009" width="46.7109375" style="26" customWidth="1"/>
    <col min="1010" max="1010" width="3.7109375" style="26" customWidth="1"/>
    <col min="1011" max="1011" width="10.7109375" style="26" customWidth="1"/>
    <col min="1012" max="1012" width="11.7109375" style="26" customWidth="1"/>
    <col min="1013" max="1013" width="15.42578125" style="26" customWidth="1"/>
    <col min="1014" max="1263" width="11.42578125" style="26"/>
    <col min="1264" max="1264" width="8.7109375" style="26" customWidth="1"/>
    <col min="1265" max="1265" width="46.7109375" style="26" customWidth="1"/>
    <col min="1266" max="1266" width="3.7109375" style="26" customWidth="1"/>
    <col min="1267" max="1267" width="10.7109375" style="26" customWidth="1"/>
    <col min="1268" max="1268" width="11.7109375" style="26" customWidth="1"/>
    <col min="1269" max="1269" width="15.42578125" style="26" customWidth="1"/>
    <col min="1270" max="1519" width="11.42578125" style="26"/>
    <col min="1520" max="1520" width="8.7109375" style="26" customWidth="1"/>
    <col min="1521" max="1521" width="46.7109375" style="26" customWidth="1"/>
    <col min="1522" max="1522" width="3.7109375" style="26" customWidth="1"/>
    <col min="1523" max="1523" width="10.7109375" style="26" customWidth="1"/>
    <col min="1524" max="1524" width="11.7109375" style="26" customWidth="1"/>
    <col min="1525" max="1525" width="15.42578125" style="26" customWidth="1"/>
    <col min="1526" max="1775" width="11.42578125" style="26"/>
    <col min="1776" max="1776" width="8.7109375" style="26" customWidth="1"/>
    <col min="1777" max="1777" width="46.7109375" style="26" customWidth="1"/>
    <col min="1778" max="1778" width="3.7109375" style="26" customWidth="1"/>
    <col min="1779" max="1779" width="10.7109375" style="26" customWidth="1"/>
    <col min="1780" max="1780" width="11.7109375" style="26" customWidth="1"/>
    <col min="1781" max="1781" width="15.42578125" style="26" customWidth="1"/>
    <col min="1782" max="2031" width="11.42578125" style="26"/>
    <col min="2032" max="2032" width="8.7109375" style="26" customWidth="1"/>
    <col min="2033" max="2033" width="46.7109375" style="26" customWidth="1"/>
    <col min="2034" max="2034" width="3.7109375" style="26" customWidth="1"/>
    <col min="2035" max="2035" width="10.7109375" style="26" customWidth="1"/>
    <col min="2036" max="2036" width="11.7109375" style="26" customWidth="1"/>
    <col min="2037" max="2037" width="15.42578125" style="26" customWidth="1"/>
    <col min="2038" max="2287" width="11.42578125" style="26"/>
    <col min="2288" max="2288" width="8.7109375" style="26" customWidth="1"/>
    <col min="2289" max="2289" width="46.7109375" style="26" customWidth="1"/>
    <col min="2290" max="2290" width="3.7109375" style="26" customWidth="1"/>
    <col min="2291" max="2291" width="10.7109375" style="26" customWidth="1"/>
    <col min="2292" max="2292" width="11.7109375" style="26" customWidth="1"/>
    <col min="2293" max="2293" width="15.42578125" style="26" customWidth="1"/>
    <col min="2294" max="2543" width="11.42578125" style="26"/>
    <col min="2544" max="2544" width="8.7109375" style="26" customWidth="1"/>
    <col min="2545" max="2545" width="46.7109375" style="26" customWidth="1"/>
    <col min="2546" max="2546" width="3.7109375" style="26" customWidth="1"/>
    <col min="2547" max="2547" width="10.7109375" style="26" customWidth="1"/>
    <col min="2548" max="2548" width="11.7109375" style="26" customWidth="1"/>
    <col min="2549" max="2549" width="15.42578125" style="26" customWidth="1"/>
    <col min="2550" max="2799" width="11.42578125" style="26"/>
    <col min="2800" max="2800" width="8.7109375" style="26" customWidth="1"/>
    <col min="2801" max="2801" width="46.7109375" style="26" customWidth="1"/>
    <col min="2802" max="2802" width="3.7109375" style="26" customWidth="1"/>
    <col min="2803" max="2803" width="10.7109375" style="26" customWidth="1"/>
    <col min="2804" max="2804" width="11.7109375" style="26" customWidth="1"/>
    <col min="2805" max="2805" width="15.42578125" style="26" customWidth="1"/>
    <col min="2806" max="3055" width="11.42578125" style="26"/>
    <col min="3056" max="3056" width="8.7109375" style="26" customWidth="1"/>
    <col min="3057" max="3057" width="46.7109375" style="26" customWidth="1"/>
    <col min="3058" max="3058" width="3.7109375" style="26" customWidth="1"/>
    <col min="3059" max="3059" width="10.7109375" style="26" customWidth="1"/>
    <col min="3060" max="3060" width="11.7109375" style="26" customWidth="1"/>
    <col min="3061" max="3061" width="15.42578125" style="26" customWidth="1"/>
    <col min="3062" max="3311" width="11.42578125" style="26"/>
    <col min="3312" max="3312" width="8.7109375" style="26" customWidth="1"/>
    <col min="3313" max="3313" width="46.7109375" style="26" customWidth="1"/>
    <col min="3314" max="3314" width="3.7109375" style="26" customWidth="1"/>
    <col min="3315" max="3315" width="10.7109375" style="26" customWidth="1"/>
    <col min="3316" max="3316" width="11.7109375" style="26" customWidth="1"/>
    <col min="3317" max="3317" width="15.42578125" style="26" customWidth="1"/>
    <col min="3318" max="3567" width="11.42578125" style="26"/>
    <col min="3568" max="3568" width="8.7109375" style="26" customWidth="1"/>
    <col min="3569" max="3569" width="46.7109375" style="26" customWidth="1"/>
    <col min="3570" max="3570" width="3.7109375" style="26" customWidth="1"/>
    <col min="3571" max="3571" width="10.7109375" style="26" customWidth="1"/>
    <col min="3572" max="3572" width="11.7109375" style="26" customWidth="1"/>
    <col min="3573" max="3573" width="15.42578125" style="26" customWidth="1"/>
    <col min="3574" max="3823" width="11.42578125" style="26"/>
    <col min="3824" max="3824" width="8.7109375" style="26" customWidth="1"/>
    <col min="3825" max="3825" width="46.7109375" style="26" customWidth="1"/>
    <col min="3826" max="3826" width="3.7109375" style="26" customWidth="1"/>
    <col min="3827" max="3827" width="10.7109375" style="26" customWidth="1"/>
    <col min="3828" max="3828" width="11.7109375" style="26" customWidth="1"/>
    <col min="3829" max="3829" width="15.42578125" style="26" customWidth="1"/>
    <col min="3830" max="4079" width="11.42578125" style="26"/>
    <col min="4080" max="4080" width="8.7109375" style="26" customWidth="1"/>
    <col min="4081" max="4081" width="46.7109375" style="26" customWidth="1"/>
    <col min="4082" max="4082" width="3.7109375" style="26" customWidth="1"/>
    <col min="4083" max="4083" width="10.7109375" style="26" customWidth="1"/>
    <col min="4084" max="4084" width="11.7109375" style="26" customWidth="1"/>
    <col min="4085" max="4085" width="15.42578125" style="26" customWidth="1"/>
    <col min="4086" max="4335" width="11.42578125" style="26"/>
    <col min="4336" max="4336" width="8.7109375" style="26" customWidth="1"/>
    <col min="4337" max="4337" width="46.7109375" style="26" customWidth="1"/>
    <col min="4338" max="4338" width="3.7109375" style="26" customWidth="1"/>
    <col min="4339" max="4339" width="10.7109375" style="26" customWidth="1"/>
    <col min="4340" max="4340" width="11.7109375" style="26" customWidth="1"/>
    <col min="4341" max="4341" width="15.42578125" style="26" customWidth="1"/>
    <col min="4342" max="4591" width="11.42578125" style="26"/>
    <col min="4592" max="4592" width="8.7109375" style="26" customWidth="1"/>
    <col min="4593" max="4593" width="46.7109375" style="26" customWidth="1"/>
    <col min="4594" max="4594" width="3.7109375" style="26" customWidth="1"/>
    <col min="4595" max="4595" width="10.7109375" style="26" customWidth="1"/>
    <col min="4596" max="4596" width="11.7109375" style="26" customWidth="1"/>
    <col min="4597" max="4597" width="15.42578125" style="26" customWidth="1"/>
    <col min="4598" max="4847" width="11.42578125" style="26"/>
    <col min="4848" max="4848" width="8.7109375" style="26" customWidth="1"/>
    <col min="4849" max="4849" width="46.7109375" style="26" customWidth="1"/>
    <col min="4850" max="4850" width="3.7109375" style="26" customWidth="1"/>
    <col min="4851" max="4851" width="10.7109375" style="26" customWidth="1"/>
    <col min="4852" max="4852" width="11.7109375" style="26" customWidth="1"/>
    <col min="4853" max="4853" width="15.42578125" style="26" customWidth="1"/>
    <col min="4854" max="5103" width="11.42578125" style="26"/>
    <col min="5104" max="5104" width="8.7109375" style="26" customWidth="1"/>
    <col min="5105" max="5105" width="46.7109375" style="26" customWidth="1"/>
    <col min="5106" max="5106" width="3.7109375" style="26" customWidth="1"/>
    <col min="5107" max="5107" width="10.7109375" style="26" customWidth="1"/>
    <col min="5108" max="5108" width="11.7109375" style="26" customWidth="1"/>
    <col min="5109" max="5109" width="15.42578125" style="26" customWidth="1"/>
    <col min="5110" max="5359" width="11.42578125" style="26"/>
    <col min="5360" max="5360" width="8.7109375" style="26" customWidth="1"/>
    <col min="5361" max="5361" width="46.7109375" style="26" customWidth="1"/>
    <col min="5362" max="5362" width="3.7109375" style="26" customWidth="1"/>
    <col min="5363" max="5363" width="10.7109375" style="26" customWidth="1"/>
    <col min="5364" max="5364" width="11.7109375" style="26" customWidth="1"/>
    <col min="5365" max="5365" width="15.42578125" style="26" customWidth="1"/>
    <col min="5366" max="5615" width="11.42578125" style="26"/>
    <col min="5616" max="5616" width="8.7109375" style="26" customWidth="1"/>
    <col min="5617" max="5617" width="46.7109375" style="26" customWidth="1"/>
    <col min="5618" max="5618" width="3.7109375" style="26" customWidth="1"/>
    <col min="5619" max="5619" width="10.7109375" style="26" customWidth="1"/>
    <col min="5620" max="5620" width="11.7109375" style="26" customWidth="1"/>
    <col min="5621" max="5621" width="15.42578125" style="26" customWidth="1"/>
    <col min="5622" max="5871" width="11.42578125" style="26"/>
    <col min="5872" max="5872" width="8.7109375" style="26" customWidth="1"/>
    <col min="5873" max="5873" width="46.7109375" style="26" customWidth="1"/>
    <col min="5874" max="5874" width="3.7109375" style="26" customWidth="1"/>
    <col min="5875" max="5875" width="10.7109375" style="26" customWidth="1"/>
    <col min="5876" max="5876" width="11.7109375" style="26" customWidth="1"/>
    <col min="5877" max="5877" width="15.42578125" style="26" customWidth="1"/>
    <col min="5878" max="6127" width="11.42578125" style="26"/>
    <col min="6128" max="6128" width="8.7109375" style="26" customWidth="1"/>
    <col min="6129" max="6129" width="46.7109375" style="26" customWidth="1"/>
    <col min="6130" max="6130" width="3.7109375" style="26" customWidth="1"/>
    <col min="6131" max="6131" width="10.7109375" style="26" customWidth="1"/>
    <col min="6132" max="6132" width="11.7109375" style="26" customWidth="1"/>
    <col min="6133" max="6133" width="15.42578125" style="26" customWidth="1"/>
    <col min="6134" max="6383" width="11.42578125" style="26"/>
    <col min="6384" max="6384" width="8.7109375" style="26" customWidth="1"/>
    <col min="6385" max="6385" width="46.7109375" style="26" customWidth="1"/>
    <col min="6386" max="6386" width="3.7109375" style="26" customWidth="1"/>
    <col min="6387" max="6387" width="10.7109375" style="26" customWidth="1"/>
    <col min="6388" max="6388" width="11.7109375" style="26" customWidth="1"/>
    <col min="6389" max="6389" width="15.42578125" style="26" customWidth="1"/>
    <col min="6390" max="6639" width="11.42578125" style="26"/>
    <col min="6640" max="6640" width="8.7109375" style="26" customWidth="1"/>
    <col min="6641" max="6641" width="46.7109375" style="26" customWidth="1"/>
    <col min="6642" max="6642" width="3.7109375" style="26" customWidth="1"/>
    <col min="6643" max="6643" width="10.7109375" style="26" customWidth="1"/>
    <col min="6644" max="6644" width="11.7109375" style="26" customWidth="1"/>
    <col min="6645" max="6645" width="15.42578125" style="26" customWidth="1"/>
    <col min="6646" max="6895" width="11.42578125" style="26"/>
    <col min="6896" max="6896" width="8.7109375" style="26" customWidth="1"/>
    <col min="6897" max="6897" width="46.7109375" style="26" customWidth="1"/>
    <col min="6898" max="6898" width="3.7109375" style="26" customWidth="1"/>
    <col min="6899" max="6899" width="10.7109375" style="26" customWidth="1"/>
    <col min="6900" max="6900" width="11.7109375" style="26" customWidth="1"/>
    <col min="6901" max="6901" width="15.42578125" style="26" customWidth="1"/>
    <col min="6902" max="7151" width="11.42578125" style="26"/>
    <col min="7152" max="7152" width="8.7109375" style="26" customWidth="1"/>
    <col min="7153" max="7153" width="46.7109375" style="26" customWidth="1"/>
    <col min="7154" max="7154" width="3.7109375" style="26" customWidth="1"/>
    <col min="7155" max="7155" width="10.7109375" style="26" customWidth="1"/>
    <col min="7156" max="7156" width="11.7109375" style="26" customWidth="1"/>
    <col min="7157" max="7157" width="15.42578125" style="26" customWidth="1"/>
    <col min="7158" max="7407" width="11.42578125" style="26"/>
    <col min="7408" max="7408" width="8.7109375" style="26" customWidth="1"/>
    <col min="7409" max="7409" width="46.7109375" style="26" customWidth="1"/>
    <col min="7410" max="7410" width="3.7109375" style="26" customWidth="1"/>
    <col min="7411" max="7411" width="10.7109375" style="26" customWidth="1"/>
    <col min="7412" max="7412" width="11.7109375" style="26" customWidth="1"/>
    <col min="7413" max="7413" width="15.42578125" style="26" customWidth="1"/>
    <col min="7414" max="7663" width="11.42578125" style="26"/>
    <col min="7664" max="7664" width="8.7109375" style="26" customWidth="1"/>
    <col min="7665" max="7665" width="46.7109375" style="26" customWidth="1"/>
    <col min="7666" max="7666" width="3.7109375" style="26" customWidth="1"/>
    <col min="7667" max="7667" width="10.7109375" style="26" customWidth="1"/>
    <col min="7668" max="7668" width="11.7109375" style="26" customWidth="1"/>
    <col min="7669" max="7669" width="15.42578125" style="26" customWidth="1"/>
    <col min="7670" max="7919" width="11.42578125" style="26"/>
    <col min="7920" max="7920" width="8.7109375" style="26" customWidth="1"/>
    <col min="7921" max="7921" width="46.7109375" style="26" customWidth="1"/>
    <col min="7922" max="7922" width="3.7109375" style="26" customWidth="1"/>
    <col min="7923" max="7923" width="10.7109375" style="26" customWidth="1"/>
    <col min="7924" max="7924" width="11.7109375" style="26" customWidth="1"/>
    <col min="7925" max="7925" width="15.42578125" style="26" customWidth="1"/>
    <col min="7926" max="8175" width="11.42578125" style="26"/>
    <col min="8176" max="8176" width="8.7109375" style="26" customWidth="1"/>
    <col min="8177" max="8177" width="46.7109375" style="26" customWidth="1"/>
    <col min="8178" max="8178" width="3.7109375" style="26" customWidth="1"/>
    <col min="8179" max="8179" width="10.7109375" style="26" customWidth="1"/>
    <col min="8180" max="8180" width="11.7109375" style="26" customWidth="1"/>
    <col min="8181" max="8181" width="15.42578125" style="26" customWidth="1"/>
    <col min="8182" max="8431" width="11.42578125" style="26"/>
    <col min="8432" max="8432" width="8.7109375" style="26" customWidth="1"/>
    <col min="8433" max="8433" width="46.7109375" style="26" customWidth="1"/>
    <col min="8434" max="8434" width="3.7109375" style="26" customWidth="1"/>
    <col min="8435" max="8435" width="10.7109375" style="26" customWidth="1"/>
    <col min="8436" max="8436" width="11.7109375" style="26" customWidth="1"/>
    <col min="8437" max="8437" width="15.42578125" style="26" customWidth="1"/>
    <col min="8438" max="8687" width="11.42578125" style="26"/>
    <col min="8688" max="8688" width="8.7109375" style="26" customWidth="1"/>
    <col min="8689" max="8689" width="46.7109375" style="26" customWidth="1"/>
    <col min="8690" max="8690" width="3.7109375" style="26" customWidth="1"/>
    <col min="8691" max="8691" width="10.7109375" style="26" customWidth="1"/>
    <col min="8692" max="8692" width="11.7109375" style="26" customWidth="1"/>
    <col min="8693" max="8693" width="15.42578125" style="26" customWidth="1"/>
    <col min="8694" max="8943" width="11.42578125" style="26"/>
    <col min="8944" max="8944" width="8.7109375" style="26" customWidth="1"/>
    <col min="8945" max="8945" width="46.7109375" style="26" customWidth="1"/>
    <col min="8946" max="8946" width="3.7109375" style="26" customWidth="1"/>
    <col min="8947" max="8947" width="10.7109375" style="26" customWidth="1"/>
    <col min="8948" max="8948" width="11.7109375" style="26" customWidth="1"/>
    <col min="8949" max="8949" width="15.42578125" style="26" customWidth="1"/>
    <col min="8950" max="9199" width="11.42578125" style="26"/>
    <col min="9200" max="9200" width="8.7109375" style="26" customWidth="1"/>
    <col min="9201" max="9201" width="46.7109375" style="26" customWidth="1"/>
    <col min="9202" max="9202" width="3.7109375" style="26" customWidth="1"/>
    <col min="9203" max="9203" width="10.7109375" style="26" customWidth="1"/>
    <col min="9204" max="9204" width="11.7109375" style="26" customWidth="1"/>
    <col min="9205" max="9205" width="15.42578125" style="26" customWidth="1"/>
    <col min="9206" max="9455" width="11.42578125" style="26"/>
    <col min="9456" max="9456" width="8.7109375" style="26" customWidth="1"/>
    <col min="9457" max="9457" width="46.7109375" style="26" customWidth="1"/>
    <col min="9458" max="9458" width="3.7109375" style="26" customWidth="1"/>
    <col min="9459" max="9459" width="10.7109375" style="26" customWidth="1"/>
    <col min="9460" max="9460" width="11.7109375" style="26" customWidth="1"/>
    <col min="9461" max="9461" width="15.42578125" style="26" customWidth="1"/>
    <col min="9462" max="9711" width="11.42578125" style="26"/>
    <col min="9712" max="9712" width="8.7109375" style="26" customWidth="1"/>
    <col min="9713" max="9713" width="46.7109375" style="26" customWidth="1"/>
    <col min="9714" max="9714" width="3.7109375" style="26" customWidth="1"/>
    <col min="9715" max="9715" width="10.7109375" style="26" customWidth="1"/>
    <col min="9716" max="9716" width="11.7109375" style="26" customWidth="1"/>
    <col min="9717" max="9717" width="15.42578125" style="26" customWidth="1"/>
    <col min="9718" max="9967" width="11.42578125" style="26"/>
    <col min="9968" max="9968" width="8.7109375" style="26" customWidth="1"/>
    <col min="9969" max="9969" width="46.7109375" style="26" customWidth="1"/>
    <col min="9970" max="9970" width="3.7109375" style="26" customWidth="1"/>
    <col min="9971" max="9971" width="10.7109375" style="26" customWidth="1"/>
    <col min="9972" max="9972" width="11.7109375" style="26" customWidth="1"/>
    <col min="9973" max="9973" width="15.42578125" style="26" customWidth="1"/>
    <col min="9974" max="10223" width="11.42578125" style="26"/>
    <col min="10224" max="10224" width="8.7109375" style="26" customWidth="1"/>
    <col min="10225" max="10225" width="46.7109375" style="26" customWidth="1"/>
    <col min="10226" max="10226" width="3.7109375" style="26" customWidth="1"/>
    <col min="10227" max="10227" width="10.7109375" style="26" customWidth="1"/>
    <col min="10228" max="10228" width="11.7109375" style="26" customWidth="1"/>
    <col min="10229" max="10229" width="15.42578125" style="26" customWidth="1"/>
    <col min="10230" max="10479" width="11.42578125" style="26"/>
    <col min="10480" max="10480" width="8.7109375" style="26" customWidth="1"/>
    <col min="10481" max="10481" width="46.7109375" style="26" customWidth="1"/>
    <col min="10482" max="10482" width="3.7109375" style="26" customWidth="1"/>
    <col min="10483" max="10483" width="10.7109375" style="26" customWidth="1"/>
    <col min="10484" max="10484" width="11.7109375" style="26" customWidth="1"/>
    <col min="10485" max="10485" width="15.42578125" style="26" customWidth="1"/>
    <col min="10486" max="10735" width="11.42578125" style="26"/>
    <col min="10736" max="10736" width="8.7109375" style="26" customWidth="1"/>
    <col min="10737" max="10737" width="46.7109375" style="26" customWidth="1"/>
    <col min="10738" max="10738" width="3.7109375" style="26" customWidth="1"/>
    <col min="10739" max="10739" width="10.7109375" style="26" customWidth="1"/>
    <col min="10740" max="10740" width="11.7109375" style="26" customWidth="1"/>
    <col min="10741" max="10741" width="15.42578125" style="26" customWidth="1"/>
    <col min="10742" max="10991" width="11.42578125" style="26"/>
    <col min="10992" max="10992" width="8.7109375" style="26" customWidth="1"/>
    <col min="10993" max="10993" width="46.7109375" style="26" customWidth="1"/>
    <col min="10994" max="10994" width="3.7109375" style="26" customWidth="1"/>
    <col min="10995" max="10995" width="10.7109375" style="26" customWidth="1"/>
    <col min="10996" max="10996" width="11.7109375" style="26" customWidth="1"/>
    <col min="10997" max="10997" width="15.42578125" style="26" customWidth="1"/>
    <col min="10998" max="11247" width="11.42578125" style="26"/>
    <col min="11248" max="11248" width="8.7109375" style="26" customWidth="1"/>
    <col min="11249" max="11249" width="46.7109375" style="26" customWidth="1"/>
    <col min="11250" max="11250" width="3.7109375" style="26" customWidth="1"/>
    <col min="11251" max="11251" width="10.7109375" style="26" customWidth="1"/>
    <col min="11252" max="11252" width="11.7109375" style="26" customWidth="1"/>
    <col min="11253" max="11253" width="15.42578125" style="26" customWidth="1"/>
    <col min="11254" max="11503" width="11.42578125" style="26"/>
    <col min="11504" max="11504" width="8.7109375" style="26" customWidth="1"/>
    <col min="11505" max="11505" width="46.7109375" style="26" customWidth="1"/>
    <col min="11506" max="11506" width="3.7109375" style="26" customWidth="1"/>
    <col min="11507" max="11507" width="10.7109375" style="26" customWidth="1"/>
    <col min="11508" max="11508" width="11.7109375" style="26" customWidth="1"/>
    <col min="11509" max="11509" width="15.42578125" style="26" customWidth="1"/>
    <col min="11510" max="11759" width="11.42578125" style="26"/>
    <col min="11760" max="11760" width="8.7109375" style="26" customWidth="1"/>
    <col min="11761" max="11761" width="46.7109375" style="26" customWidth="1"/>
    <col min="11762" max="11762" width="3.7109375" style="26" customWidth="1"/>
    <col min="11763" max="11763" width="10.7109375" style="26" customWidth="1"/>
    <col min="11764" max="11764" width="11.7109375" style="26" customWidth="1"/>
    <col min="11765" max="11765" width="15.42578125" style="26" customWidth="1"/>
    <col min="11766" max="12015" width="11.42578125" style="26"/>
    <col min="12016" max="12016" width="8.7109375" style="26" customWidth="1"/>
    <col min="12017" max="12017" width="46.7109375" style="26" customWidth="1"/>
    <col min="12018" max="12018" width="3.7109375" style="26" customWidth="1"/>
    <col min="12019" max="12019" width="10.7109375" style="26" customWidth="1"/>
    <col min="12020" max="12020" width="11.7109375" style="26" customWidth="1"/>
    <col min="12021" max="12021" width="15.42578125" style="26" customWidth="1"/>
    <col min="12022" max="12271" width="11.42578125" style="26"/>
    <col min="12272" max="12272" width="8.7109375" style="26" customWidth="1"/>
    <col min="12273" max="12273" width="46.7109375" style="26" customWidth="1"/>
    <col min="12274" max="12274" width="3.7109375" style="26" customWidth="1"/>
    <col min="12275" max="12275" width="10.7109375" style="26" customWidth="1"/>
    <col min="12276" max="12276" width="11.7109375" style="26" customWidth="1"/>
    <col min="12277" max="12277" width="15.42578125" style="26" customWidth="1"/>
    <col min="12278" max="12527" width="11.42578125" style="26"/>
    <col min="12528" max="12528" width="8.7109375" style="26" customWidth="1"/>
    <col min="12529" max="12529" width="46.7109375" style="26" customWidth="1"/>
    <col min="12530" max="12530" width="3.7109375" style="26" customWidth="1"/>
    <col min="12531" max="12531" width="10.7109375" style="26" customWidth="1"/>
    <col min="12532" max="12532" width="11.7109375" style="26" customWidth="1"/>
    <col min="12533" max="12533" width="15.42578125" style="26" customWidth="1"/>
    <col min="12534" max="12783" width="11.42578125" style="26"/>
    <col min="12784" max="12784" width="8.7109375" style="26" customWidth="1"/>
    <col min="12785" max="12785" width="46.7109375" style="26" customWidth="1"/>
    <col min="12786" max="12786" width="3.7109375" style="26" customWidth="1"/>
    <col min="12787" max="12787" width="10.7109375" style="26" customWidth="1"/>
    <col min="12788" max="12788" width="11.7109375" style="26" customWidth="1"/>
    <col min="12789" max="12789" width="15.42578125" style="26" customWidth="1"/>
    <col min="12790" max="13039" width="11.42578125" style="26"/>
    <col min="13040" max="13040" width="8.7109375" style="26" customWidth="1"/>
    <col min="13041" max="13041" width="46.7109375" style="26" customWidth="1"/>
    <col min="13042" max="13042" width="3.7109375" style="26" customWidth="1"/>
    <col min="13043" max="13043" width="10.7109375" style="26" customWidth="1"/>
    <col min="13044" max="13044" width="11.7109375" style="26" customWidth="1"/>
    <col min="13045" max="13045" width="15.42578125" style="26" customWidth="1"/>
    <col min="13046" max="13295" width="11.42578125" style="26"/>
    <col min="13296" max="13296" width="8.7109375" style="26" customWidth="1"/>
    <col min="13297" max="13297" width="46.7109375" style="26" customWidth="1"/>
    <col min="13298" max="13298" width="3.7109375" style="26" customWidth="1"/>
    <col min="13299" max="13299" width="10.7109375" style="26" customWidth="1"/>
    <col min="13300" max="13300" width="11.7109375" style="26" customWidth="1"/>
    <col min="13301" max="13301" width="15.42578125" style="26" customWidth="1"/>
    <col min="13302" max="13551" width="11.42578125" style="26"/>
    <col min="13552" max="13552" width="8.7109375" style="26" customWidth="1"/>
    <col min="13553" max="13553" width="46.7109375" style="26" customWidth="1"/>
    <col min="13554" max="13554" width="3.7109375" style="26" customWidth="1"/>
    <col min="13555" max="13555" width="10.7109375" style="26" customWidth="1"/>
    <col min="13556" max="13556" width="11.7109375" style="26" customWidth="1"/>
    <col min="13557" max="13557" width="15.42578125" style="26" customWidth="1"/>
    <col min="13558" max="13807" width="11.42578125" style="26"/>
    <col min="13808" max="13808" width="8.7109375" style="26" customWidth="1"/>
    <col min="13809" max="13809" width="46.7109375" style="26" customWidth="1"/>
    <col min="13810" max="13810" width="3.7109375" style="26" customWidth="1"/>
    <col min="13811" max="13811" width="10.7109375" style="26" customWidth="1"/>
    <col min="13812" max="13812" width="11.7109375" style="26" customWidth="1"/>
    <col min="13813" max="13813" width="15.42578125" style="26" customWidth="1"/>
    <col min="13814" max="14063" width="11.42578125" style="26"/>
    <col min="14064" max="14064" width="8.7109375" style="26" customWidth="1"/>
    <col min="14065" max="14065" width="46.7109375" style="26" customWidth="1"/>
    <col min="14066" max="14066" width="3.7109375" style="26" customWidth="1"/>
    <col min="14067" max="14067" width="10.7109375" style="26" customWidth="1"/>
    <col min="14068" max="14068" width="11.7109375" style="26" customWidth="1"/>
    <col min="14069" max="14069" width="15.42578125" style="26" customWidth="1"/>
    <col min="14070" max="14319" width="11.42578125" style="26"/>
    <col min="14320" max="14320" width="8.7109375" style="26" customWidth="1"/>
    <col min="14321" max="14321" width="46.7109375" style="26" customWidth="1"/>
    <col min="14322" max="14322" width="3.7109375" style="26" customWidth="1"/>
    <col min="14323" max="14323" width="10.7109375" style="26" customWidth="1"/>
    <col min="14324" max="14324" width="11.7109375" style="26" customWidth="1"/>
    <col min="14325" max="14325" width="15.42578125" style="26" customWidth="1"/>
    <col min="14326" max="14575" width="11.42578125" style="26"/>
    <col min="14576" max="14576" width="8.7109375" style="26" customWidth="1"/>
    <col min="14577" max="14577" width="46.7109375" style="26" customWidth="1"/>
    <col min="14578" max="14578" width="3.7109375" style="26" customWidth="1"/>
    <col min="14579" max="14579" width="10.7109375" style="26" customWidth="1"/>
    <col min="14580" max="14580" width="11.7109375" style="26" customWidth="1"/>
    <col min="14581" max="14581" width="15.42578125" style="26" customWidth="1"/>
    <col min="14582" max="14831" width="11.42578125" style="26"/>
    <col min="14832" max="14832" width="8.7109375" style="26" customWidth="1"/>
    <col min="14833" max="14833" width="46.7109375" style="26" customWidth="1"/>
    <col min="14834" max="14834" width="3.7109375" style="26" customWidth="1"/>
    <col min="14835" max="14835" width="10.7109375" style="26" customWidth="1"/>
    <col min="14836" max="14836" width="11.7109375" style="26" customWidth="1"/>
    <col min="14837" max="14837" width="15.42578125" style="26" customWidth="1"/>
    <col min="14838" max="15087" width="11.42578125" style="26"/>
    <col min="15088" max="15088" width="8.7109375" style="26" customWidth="1"/>
    <col min="15089" max="15089" width="46.7109375" style="26" customWidth="1"/>
    <col min="15090" max="15090" width="3.7109375" style="26" customWidth="1"/>
    <col min="15091" max="15091" width="10.7109375" style="26" customWidth="1"/>
    <col min="15092" max="15092" width="11.7109375" style="26" customWidth="1"/>
    <col min="15093" max="15093" width="15.42578125" style="26" customWidth="1"/>
    <col min="15094" max="15343" width="11.42578125" style="26"/>
    <col min="15344" max="15344" width="8.7109375" style="26" customWidth="1"/>
    <col min="15345" max="15345" width="46.7109375" style="26" customWidth="1"/>
    <col min="15346" max="15346" width="3.7109375" style="26" customWidth="1"/>
    <col min="15347" max="15347" width="10.7109375" style="26" customWidth="1"/>
    <col min="15348" max="15348" width="11.7109375" style="26" customWidth="1"/>
    <col min="15349" max="15349" width="15.42578125" style="26" customWidth="1"/>
    <col min="15350" max="15599" width="11.42578125" style="26"/>
    <col min="15600" max="15600" width="8.7109375" style="26" customWidth="1"/>
    <col min="15601" max="15601" width="46.7109375" style="26" customWidth="1"/>
    <col min="15602" max="15602" width="3.7109375" style="26" customWidth="1"/>
    <col min="15603" max="15603" width="10.7109375" style="26" customWidth="1"/>
    <col min="15604" max="15604" width="11.7109375" style="26" customWidth="1"/>
    <col min="15605" max="15605" width="15.42578125" style="26" customWidth="1"/>
    <col min="15606" max="15855" width="11.42578125" style="26"/>
    <col min="15856" max="15856" width="8.7109375" style="26" customWidth="1"/>
    <col min="15857" max="15857" width="46.7109375" style="26" customWidth="1"/>
    <col min="15858" max="15858" width="3.7109375" style="26" customWidth="1"/>
    <col min="15859" max="15859" width="10.7109375" style="26" customWidth="1"/>
    <col min="15860" max="15860" width="11.7109375" style="26" customWidth="1"/>
    <col min="15861" max="15861" width="15.42578125" style="26" customWidth="1"/>
    <col min="15862" max="16111" width="11.42578125" style="26"/>
    <col min="16112" max="16112" width="8.7109375" style="26" customWidth="1"/>
    <col min="16113" max="16113" width="46.7109375" style="26" customWidth="1"/>
    <col min="16114" max="16114" width="3.7109375" style="26" customWidth="1"/>
    <col min="16115" max="16115" width="10.7109375" style="26" customWidth="1"/>
    <col min="16116" max="16116" width="11.7109375" style="26" customWidth="1"/>
    <col min="16117" max="16117" width="15.42578125" style="26" customWidth="1"/>
    <col min="16118" max="16384" width="11.42578125" style="26"/>
  </cols>
  <sheetData>
    <row r="1" spans="1:18" s="40" customFormat="1" ht="15.75">
      <c r="A1" s="38" t="str">
        <f>"SENAT"&amp;" - "&amp;'AC MultiService - CT - PG'!B5&amp;" - "&amp;'AC MultiService - CT - PG'!B2&amp;'AC MultiService - CT - PG'!B3</f>
        <v>SENAT - 15, RUE DE VAUGIRARD - 75006 PARIS - DIRECTION DE L'ARCHITECTURE, DU PATRIMOINE ET DES JARDINS</v>
      </c>
      <c r="B1" s="24"/>
      <c r="C1" s="42"/>
      <c r="D1" s="289"/>
      <c r="E1" s="24"/>
      <c r="F1" s="243"/>
      <c r="G1" s="24"/>
      <c r="H1" s="39"/>
      <c r="K1" s="170"/>
      <c r="L1" s="170"/>
      <c r="M1" s="170"/>
      <c r="N1" s="170"/>
      <c r="O1" s="181"/>
      <c r="P1" s="181"/>
      <c r="R1" s="290"/>
    </row>
    <row r="2" spans="1:18" s="45" customFormat="1" ht="15.75">
      <c r="A2" s="130"/>
      <c r="B2" s="41" t="str">
        <f>'AC MultiService - CT - PG'!A17</f>
        <v>Accord-cadre à bons de commande 
BORDEREAU DE PRIX UNITAIRES (BPU)</v>
      </c>
      <c r="C2" s="44"/>
      <c r="D2" s="242"/>
      <c r="E2" s="30"/>
      <c r="F2" s="30"/>
      <c r="G2" s="30"/>
      <c r="H2" s="244"/>
      <c r="K2" s="171"/>
      <c r="L2" s="171"/>
      <c r="M2" s="171"/>
      <c r="N2" s="171"/>
      <c r="O2" s="121"/>
      <c r="P2" s="182"/>
      <c r="R2" s="47"/>
    </row>
    <row r="3" spans="1:18" s="47" customFormat="1" ht="13.5">
      <c r="A3" s="131"/>
      <c r="B3" s="241" t="str">
        <f>'AC MultiService - CT - PG'!A14</f>
        <v>ACCORD-CADRE DE MISSIONS DE CONTRÔLE
 TECHNIQUE</v>
      </c>
      <c r="C3" s="46"/>
      <c r="D3" s="277"/>
      <c r="E3" s="31"/>
      <c r="F3" s="31"/>
      <c r="G3" s="31"/>
      <c r="H3" s="326" t="str">
        <f>'AC MultiService - CT - PG'!E28</f>
        <v>DECEMBRE 2025</v>
      </c>
      <c r="K3" s="171"/>
      <c r="L3" s="171"/>
      <c r="M3" s="171"/>
      <c r="N3" s="171"/>
      <c r="O3" s="121"/>
      <c r="P3" s="182"/>
    </row>
    <row r="4" spans="1:18" s="191" customFormat="1" ht="12" thickBot="1">
      <c r="A4" s="324"/>
      <c r="B4" s="279"/>
      <c r="C4" s="280"/>
      <c r="D4" s="281"/>
      <c r="E4" s="247"/>
      <c r="F4" s="247"/>
      <c r="G4" s="248"/>
      <c r="H4" s="325"/>
      <c r="K4" s="173"/>
      <c r="L4" s="173"/>
      <c r="M4" s="173"/>
      <c r="N4" s="173"/>
      <c r="O4" s="154"/>
      <c r="P4" s="190"/>
    </row>
    <row r="5" spans="1:18" s="246" customFormat="1" ht="12" thickBot="1">
      <c r="A5" s="278"/>
      <c r="B5" s="279"/>
      <c r="C5" s="280"/>
      <c r="D5" s="281"/>
      <c r="E5" s="245"/>
      <c r="F5" s="245"/>
      <c r="K5" s="282"/>
      <c r="L5" s="282"/>
      <c r="M5" s="282"/>
      <c r="N5" s="282"/>
      <c r="O5" s="283"/>
      <c r="P5" s="284"/>
    </row>
    <row r="6" spans="1:18" s="49" customFormat="1" ht="21.75" thickBot="1">
      <c r="A6" s="132" t="s">
        <v>6</v>
      </c>
      <c r="B6" s="48" t="s">
        <v>18</v>
      </c>
      <c r="C6" s="85" t="s">
        <v>0</v>
      </c>
      <c r="D6" s="102" t="s">
        <v>21</v>
      </c>
      <c r="E6" s="247"/>
      <c r="F6" s="485" t="s">
        <v>89</v>
      </c>
      <c r="G6" s="488"/>
      <c r="H6" s="489"/>
      <c r="K6" s="171"/>
      <c r="L6" s="171"/>
      <c r="M6" s="171"/>
      <c r="N6" s="171"/>
      <c r="O6" s="121"/>
      <c r="P6" s="182"/>
      <c r="R6" s="192"/>
    </row>
    <row r="7" spans="1:18" ht="13.5" thickBot="1">
      <c r="A7" s="133"/>
      <c r="B7" s="50"/>
      <c r="C7" s="86"/>
      <c r="D7" s="103"/>
      <c r="E7" s="249"/>
      <c r="F7" s="251" t="s">
        <v>90</v>
      </c>
      <c r="G7" s="252" t="s">
        <v>91</v>
      </c>
      <c r="H7" s="253" t="s">
        <v>92</v>
      </c>
    </row>
    <row r="8" spans="1:18" s="53" customFormat="1" ht="13.5" thickBot="1">
      <c r="A8" s="136"/>
      <c r="B8" s="27"/>
      <c r="C8" s="118"/>
      <c r="D8" s="119"/>
      <c r="E8" s="270"/>
      <c r="F8" s="260"/>
      <c r="G8" s="261"/>
      <c r="H8" s="262">
        <f t="shared" ref="H8" si="0">F8+G8</f>
        <v>0</v>
      </c>
      <c r="I8" s="26"/>
      <c r="J8" s="26"/>
      <c r="K8" s="175"/>
      <c r="L8" s="175"/>
      <c r="M8" s="175"/>
      <c r="N8" s="175"/>
      <c r="O8" s="122"/>
      <c r="P8" s="152"/>
      <c r="R8" s="55"/>
    </row>
    <row r="9" spans="1:18" ht="19.5" thickBot="1">
      <c r="A9" s="129" t="str">
        <f>P9</f>
        <v>Ip1</v>
      </c>
      <c r="B9" s="43" t="s">
        <v>25</v>
      </c>
      <c r="C9" s="90"/>
      <c r="D9" s="106"/>
      <c r="E9" s="271"/>
      <c r="F9" s="286"/>
      <c r="G9" s="287"/>
      <c r="H9" s="288">
        <f t="shared" ref="H9:H20" si="1">F9+G9</f>
        <v>0</v>
      </c>
      <c r="I9" s="29"/>
      <c r="J9" s="29"/>
      <c r="K9" s="178" t="s">
        <v>29</v>
      </c>
      <c r="L9" s="179"/>
      <c r="M9" s="179"/>
      <c r="N9" s="179"/>
      <c r="O9" s="124"/>
      <c r="P9" s="184" t="str">
        <f>IF(N9&lt;&gt;0,K9&amp;"."&amp;L9&amp;"."&amp;M9&amp;"."&amp;N9,IF(M9&lt;&gt;0,K9&amp;"."&amp;L9&amp;"."&amp;M9,IF(L9&lt;&gt;0,K9&amp;"."&amp;L9,IF(K9&lt;&gt;0,K9,""))))</f>
        <v>Ip1</v>
      </c>
    </row>
    <row r="10" spans="1:18" s="29" customFormat="1" ht="18.75">
      <c r="A10" s="134"/>
      <c r="B10" s="51"/>
      <c r="C10" s="91"/>
      <c r="D10" s="104"/>
      <c r="E10" s="271"/>
      <c r="F10" s="260"/>
      <c r="G10" s="261"/>
      <c r="H10" s="262">
        <f t="shared" ref="H10:H11" si="2">F10+G10</f>
        <v>0</v>
      </c>
      <c r="I10" s="73"/>
      <c r="J10" s="73"/>
      <c r="K10" s="177"/>
      <c r="L10" s="177"/>
      <c r="M10" s="177"/>
      <c r="N10" s="177"/>
      <c r="O10" s="125"/>
      <c r="P10" s="185" t="str">
        <f>IF(N10&lt;&gt;0,K10&amp;"."&amp;L10&amp;"."&amp;M10&amp;"."&amp;N10,IF(M10&lt;&gt;0,K10&amp;"."&amp;L10&amp;"."&amp;M10,IF(L10&lt;&gt;0,K10&amp;"."&amp;L10,IF(K10&lt;&gt;0,K10,""))))</f>
        <v/>
      </c>
      <c r="R10" s="73"/>
    </row>
    <row r="11" spans="1:18" s="73" customFormat="1" ht="27.75" customHeight="1">
      <c r="A11" s="137"/>
      <c r="B11" s="52" t="s">
        <v>86</v>
      </c>
      <c r="C11" s="88"/>
      <c r="D11" s="107"/>
      <c r="E11" s="270"/>
      <c r="F11" s="260"/>
      <c r="G11" s="261"/>
      <c r="H11" s="262">
        <f t="shared" si="2"/>
        <v>0</v>
      </c>
      <c r="I11" s="53"/>
      <c r="J11" s="53"/>
      <c r="K11" s="176"/>
      <c r="L11" s="176"/>
      <c r="M11" s="176"/>
      <c r="N11" s="176"/>
      <c r="O11" s="148"/>
      <c r="P11" s="186"/>
    </row>
    <row r="12" spans="1:18" s="53" customFormat="1" ht="12.75">
      <c r="A12" s="138"/>
      <c r="B12" s="54"/>
      <c r="C12" s="92"/>
      <c r="D12" s="108"/>
      <c r="E12" s="275"/>
      <c r="F12" s="260"/>
      <c r="G12" s="261"/>
      <c r="H12" s="262">
        <f t="shared" si="1"/>
        <v>0</v>
      </c>
      <c r="I12" s="55"/>
      <c r="J12" s="55"/>
      <c r="K12" s="177"/>
      <c r="L12" s="177"/>
      <c r="M12" s="177"/>
      <c r="N12" s="177"/>
      <c r="O12" s="125"/>
      <c r="P12" s="185"/>
      <c r="R12" s="55"/>
    </row>
    <row r="13" spans="1:18" s="55" customFormat="1" ht="13.5">
      <c r="A13" s="137"/>
      <c r="B13" s="52" t="s">
        <v>93</v>
      </c>
      <c r="C13" s="88"/>
      <c r="D13" s="109"/>
      <c r="E13" s="275"/>
      <c r="F13" s="260"/>
      <c r="G13" s="261"/>
      <c r="H13" s="262">
        <f t="shared" si="1"/>
        <v>0</v>
      </c>
      <c r="I13" s="53"/>
      <c r="J13" s="53"/>
      <c r="K13" s="176"/>
      <c r="L13" s="176"/>
      <c r="M13" s="176"/>
      <c r="N13" s="176"/>
      <c r="O13" s="148"/>
      <c r="P13" s="186"/>
    </row>
    <row r="14" spans="1:18" s="55" customFormat="1" ht="13.5">
      <c r="A14" s="137"/>
      <c r="B14" s="52"/>
      <c r="C14" s="88"/>
      <c r="D14" s="109"/>
      <c r="E14" s="275"/>
      <c r="F14" s="260"/>
      <c r="G14" s="261"/>
      <c r="H14" s="262"/>
      <c r="I14" s="53"/>
      <c r="J14" s="53"/>
      <c r="K14" s="176"/>
      <c r="L14" s="176"/>
      <c r="M14" s="176"/>
      <c r="N14" s="176"/>
      <c r="O14" s="148"/>
      <c r="P14" s="186"/>
    </row>
    <row r="15" spans="1:18" s="55" customFormat="1" ht="13.5">
      <c r="A15" s="137"/>
      <c r="B15" s="493" t="s">
        <v>135</v>
      </c>
      <c r="C15" s="88"/>
      <c r="D15" s="109"/>
      <c r="E15" s="275"/>
      <c r="F15" s="260"/>
      <c r="G15" s="261"/>
      <c r="H15" s="262"/>
      <c r="I15" s="53"/>
      <c r="J15" s="53"/>
      <c r="K15" s="176"/>
      <c r="L15" s="176"/>
      <c r="M15" s="176"/>
      <c r="N15" s="176"/>
      <c r="O15" s="148"/>
      <c r="P15" s="186"/>
    </row>
    <row r="16" spans="1:18" s="53" customFormat="1" ht="12.75">
      <c r="A16" s="139"/>
      <c r="B16" s="56"/>
      <c r="C16" s="92"/>
      <c r="D16" s="108"/>
      <c r="E16" s="275"/>
      <c r="F16" s="260"/>
      <c r="G16" s="261"/>
      <c r="H16" s="262">
        <f t="shared" si="1"/>
        <v>0</v>
      </c>
      <c r="I16" s="55"/>
      <c r="J16" s="55"/>
      <c r="K16" s="177"/>
      <c r="L16" s="177"/>
      <c r="M16" s="177"/>
      <c r="N16" s="177"/>
      <c r="O16" s="125"/>
      <c r="P16" s="185"/>
      <c r="R16" s="55"/>
    </row>
    <row r="17" spans="1:18" s="55" customFormat="1" ht="15.75">
      <c r="A17" s="59" t="str">
        <f>P17</f>
        <v>Ip1.1</v>
      </c>
      <c r="B17" s="83" t="s">
        <v>20</v>
      </c>
      <c r="C17" s="93"/>
      <c r="D17" s="110"/>
      <c r="E17" s="275"/>
      <c r="F17" s="260"/>
      <c r="G17" s="261"/>
      <c r="H17" s="262">
        <f t="shared" si="1"/>
        <v>0</v>
      </c>
      <c r="I17" s="60"/>
      <c r="J17" s="61"/>
      <c r="K17" s="174" t="str">
        <f>K9</f>
        <v>Ip1</v>
      </c>
      <c r="L17" s="174">
        <v>1</v>
      </c>
      <c r="M17" s="174"/>
      <c r="N17" s="174"/>
      <c r="O17" s="128"/>
      <c r="P17" s="187" t="str">
        <f>IF(N17&lt;&gt;0,K17&amp;"."&amp;L17&amp;"."&amp;M17&amp;"."&amp;N17,IF(M17&lt;&gt;0,K17&amp;"."&amp;L17&amp;"."&amp;M17,IF(L17&lt;&gt;0,K17&amp;"."&amp;L17,IF(K17&lt;&gt;0,K17,""))))</f>
        <v>Ip1.1</v>
      </c>
    </row>
    <row r="18" spans="1:18" s="61" customFormat="1" ht="15.75">
      <c r="A18" s="140" t="str">
        <f>P18</f>
        <v>Ip1.1.1</v>
      </c>
      <c r="B18" s="62" t="s">
        <v>7</v>
      </c>
      <c r="C18" s="94" t="s">
        <v>8</v>
      </c>
      <c r="D18" s="111"/>
      <c r="E18" s="275"/>
      <c r="F18" s="267"/>
      <c r="G18" s="268"/>
      <c r="H18" s="269">
        <f t="shared" si="1"/>
        <v>0</v>
      </c>
      <c r="I18" s="63"/>
      <c r="J18" s="63"/>
      <c r="K18" s="177" t="str">
        <f>K17</f>
        <v>Ip1</v>
      </c>
      <c r="L18" s="149">
        <v>1</v>
      </c>
      <c r="M18" s="149">
        <v>1</v>
      </c>
      <c r="N18" s="149"/>
      <c r="O18" s="126"/>
      <c r="P18" s="151" t="str">
        <f>IF(N18&lt;&gt;0,K18&amp;"."&amp;L18&amp;"."&amp;M18&amp;"."&amp;N18,IF(M18&lt;&gt;0,K18&amp;"."&amp;L18&amp;"."&amp;M18,IF(L18&lt;&gt;0,K18&amp;"."&amp;L18,IF(K18&lt;&gt;0,K18,""))))</f>
        <v>Ip1.1.1</v>
      </c>
      <c r="R18" s="70"/>
    </row>
    <row r="19" spans="1:18" s="63" customFormat="1" ht="15.75">
      <c r="A19" s="140" t="str">
        <f>P19</f>
        <v>Ip1.1.2</v>
      </c>
      <c r="B19" s="64" t="s">
        <v>23</v>
      </c>
      <c r="C19" s="95" t="s">
        <v>0</v>
      </c>
      <c r="D19" s="112"/>
      <c r="E19" s="271"/>
      <c r="F19" s="272"/>
      <c r="G19" s="273"/>
      <c r="H19" s="274">
        <f t="shared" si="1"/>
        <v>0</v>
      </c>
      <c r="I19" s="65"/>
      <c r="J19" s="65"/>
      <c r="K19" s="150" t="str">
        <f>K18</f>
        <v>Ip1</v>
      </c>
      <c r="L19" s="149">
        <v>1</v>
      </c>
      <c r="M19" s="150">
        <f>M18+1</f>
        <v>2</v>
      </c>
      <c r="N19" s="149"/>
      <c r="O19" s="126"/>
      <c r="P19" s="151" t="str">
        <f>IF(N19&lt;&gt;0,K19&amp;"."&amp;L19&amp;"."&amp;M19&amp;"."&amp;N19,IF(M19&lt;&gt;0,K19&amp;"."&amp;L19&amp;"."&amp;M19,IF(L19&lt;&gt;0,K19&amp;"."&amp;L19,IF(K19&lt;&gt;0,K19,""))))</f>
        <v>Ip1.1.2</v>
      </c>
      <c r="R19" s="165"/>
    </row>
    <row r="20" spans="1:18" s="65" customFormat="1" ht="15.75">
      <c r="A20" s="140" t="str">
        <f>P20</f>
        <v>Ip1.1.3</v>
      </c>
      <c r="B20" s="64" t="s">
        <v>33</v>
      </c>
      <c r="C20" s="96" t="s">
        <v>8</v>
      </c>
      <c r="D20" s="112"/>
      <c r="E20" s="271"/>
      <c r="F20" s="272"/>
      <c r="G20" s="273"/>
      <c r="H20" s="274">
        <f t="shared" si="1"/>
        <v>0</v>
      </c>
      <c r="I20" s="63"/>
      <c r="J20" s="63"/>
      <c r="K20" s="150" t="str">
        <f>K19</f>
        <v>Ip1</v>
      </c>
      <c r="L20" s="149">
        <v>1</v>
      </c>
      <c r="M20" s="150">
        <f t="shared" ref="M20" si="3">M19+1</f>
        <v>3</v>
      </c>
      <c r="N20" s="149"/>
      <c r="O20" s="126"/>
      <c r="P20" s="151" t="str">
        <f>IF(N20&lt;&gt;0,K20&amp;"."&amp;L20&amp;"."&amp;M20&amp;"."&amp;N20,IF(M20&lt;&gt;0,K20&amp;"."&amp;L20&amp;"."&amp;M20,IF(L20&lt;&gt;0,K20&amp;"."&amp;L20,IF(K20&lt;&gt;0,K20,""))))</f>
        <v>Ip1.1.3</v>
      </c>
      <c r="R20" s="76"/>
    </row>
    <row r="21" spans="1:18" s="63" customFormat="1" ht="13.5">
      <c r="A21" s="135"/>
      <c r="B21" s="58"/>
      <c r="C21" s="89"/>
      <c r="D21" s="105"/>
      <c r="E21" s="270"/>
      <c r="F21" s="260"/>
      <c r="G21" s="261"/>
      <c r="H21" s="262"/>
      <c r="I21" s="53"/>
      <c r="J21" s="53"/>
      <c r="K21" s="150"/>
      <c r="L21" s="149"/>
      <c r="M21" s="150"/>
      <c r="N21" s="149"/>
      <c r="O21" s="126"/>
      <c r="P21" s="151"/>
      <c r="R21" s="165"/>
    </row>
    <row r="22" spans="1:18" s="53" customFormat="1" ht="15.75">
      <c r="A22" s="59" t="str">
        <f>P22</f>
        <v>Ip1.2</v>
      </c>
      <c r="B22" s="83" t="s">
        <v>19</v>
      </c>
      <c r="C22" s="89"/>
      <c r="D22" s="110"/>
      <c r="E22" s="275"/>
      <c r="F22" s="260"/>
      <c r="G22" s="261"/>
      <c r="H22" s="262"/>
      <c r="I22" s="60"/>
      <c r="J22" s="61"/>
      <c r="K22" s="174" t="str">
        <f>K17</f>
        <v>Ip1</v>
      </c>
      <c r="L22" s="174">
        <v>2</v>
      </c>
      <c r="M22" s="174"/>
      <c r="N22" s="174"/>
      <c r="O22" s="128"/>
      <c r="P22" s="187" t="str">
        <f t="shared" ref="P22:P24" si="4">IF(N22&lt;&gt;0,K22&amp;"."&amp;L22&amp;"."&amp;M22&amp;"."&amp;N22,IF(M22&lt;&gt;0,K22&amp;"."&amp;L22&amp;"."&amp;M22,IF(L22&lt;&gt;0,K22&amp;"."&amp;L22,IF(K22&lt;&gt;0,K22,""))))</f>
        <v>Ip1.2</v>
      </c>
      <c r="R22" s="55"/>
    </row>
    <row r="23" spans="1:18" s="61" customFormat="1" ht="15.75">
      <c r="A23" s="141" t="str">
        <f>P23</f>
        <v>Ip1.2.1</v>
      </c>
      <c r="B23" s="84" t="s">
        <v>12</v>
      </c>
      <c r="C23" s="97"/>
      <c r="D23" s="113"/>
      <c r="E23" s="275"/>
      <c r="F23" s="260"/>
      <c r="G23" s="261"/>
      <c r="H23" s="262">
        <f t="shared" ref="H23:H25" si="5">F23+G23</f>
        <v>0</v>
      </c>
      <c r="I23" s="82"/>
      <c r="J23" s="82"/>
      <c r="K23" s="177" t="str">
        <f>K22</f>
        <v>Ip1</v>
      </c>
      <c r="L23" s="149">
        <f>L22</f>
        <v>2</v>
      </c>
      <c r="M23" s="149">
        <v>1</v>
      </c>
      <c r="N23" s="149"/>
      <c r="O23" s="126"/>
      <c r="P23" s="151" t="str">
        <f t="shared" si="4"/>
        <v>Ip1.2.1</v>
      </c>
      <c r="R23" s="70"/>
    </row>
    <row r="24" spans="1:18" s="82" customFormat="1" ht="12.75">
      <c r="A24" s="140" t="str">
        <f t="shared" ref="A24:A25" si="6">P24</f>
        <v>Ip1.2.1.1</v>
      </c>
      <c r="B24" s="66" t="s">
        <v>9</v>
      </c>
      <c r="C24" s="94" t="s">
        <v>0</v>
      </c>
      <c r="D24" s="111"/>
      <c r="E24" s="275"/>
      <c r="F24" s="267"/>
      <c r="G24" s="268"/>
      <c r="H24" s="269">
        <f t="shared" si="5"/>
        <v>0</v>
      </c>
      <c r="I24" s="63"/>
      <c r="J24" s="63"/>
      <c r="K24" s="150" t="str">
        <f>K23</f>
        <v>Ip1</v>
      </c>
      <c r="L24" s="149">
        <f>L23</f>
        <v>2</v>
      </c>
      <c r="M24" s="150">
        <f>M23</f>
        <v>1</v>
      </c>
      <c r="N24" s="149">
        <v>1</v>
      </c>
      <c r="O24" s="126"/>
      <c r="P24" s="151" t="str">
        <f t="shared" si="4"/>
        <v>Ip1.2.1.1</v>
      </c>
      <c r="R24" s="193"/>
    </row>
    <row r="25" spans="1:18" s="63" customFormat="1" ht="15.75">
      <c r="A25" s="140" t="str">
        <f t="shared" si="6"/>
        <v>Ip1.2.1.2</v>
      </c>
      <c r="B25" s="66" t="s">
        <v>10</v>
      </c>
      <c r="C25" s="94" t="s">
        <v>8</v>
      </c>
      <c r="D25" s="111"/>
      <c r="E25" s="23"/>
      <c r="F25" s="272"/>
      <c r="G25" s="273"/>
      <c r="H25" s="274">
        <f t="shared" si="5"/>
        <v>0</v>
      </c>
      <c r="K25" s="150" t="str">
        <f>K24</f>
        <v>Ip1</v>
      </c>
      <c r="L25" s="149">
        <f t="shared" ref="L25" si="7">L24</f>
        <v>2</v>
      </c>
      <c r="M25" s="150">
        <f t="shared" ref="M25" si="8">M24</f>
        <v>1</v>
      </c>
      <c r="N25" s="149">
        <v>2</v>
      </c>
      <c r="O25" s="126"/>
      <c r="P25" s="151" t="str">
        <f t="shared" ref="P25:P28" si="9">IF(N25&lt;&gt;0,K25&amp;"."&amp;L25&amp;"."&amp;M25&amp;"."&amp;N25,IF(M25&lt;&gt;0,K25&amp;"."&amp;L25&amp;"."&amp;M25,IF(L25&lt;&gt;0,K25&amp;"."&amp;L25,IF(K25&lt;&gt;0,K25,""))))</f>
        <v>Ip1.2.1.2</v>
      </c>
      <c r="R25" s="165"/>
    </row>
    <row r="26" spans="1:18" s="63" customFormat="1" ht="15.75">
      <c r="A26" s="142"/>
      <c r="B26" s="67"/>
      <c r="C26" s="98"/>
      <c r="D26" s="114"/>
      <c r="E26" s="271"/>
      <c r="F26" s="260"/>
      <c r="G26" s="261"/>
      <c r="H26" s="262"/>
      <c r="I26" s="65"/>
      <c r="J26" s="65"/>
      <c r="K26" s="150"/>
      <c r="L26" s="149"/>
      <c r="M26" s="150"/>
      <c r="N26" s="149"/>
      <c r="O26" s="126"/>
      <c r="P26" s="151"/>
      <c r="R26" s="165"/>
    </row>
    <row r="27" spans="1:18" s="65" customFormat="1" ht="15.75">
      <c r="A27" s="141" t="str">
        <f>P27</f>
        <v>Ip1.2.2</v>
      </c>
      <c r="B27" s="84" t="s">
        <v>13</v>
      </c>
      <c r="C27" s="97"/>
      <c r="D27" s="113"/>
      <c r="E27" s="271"/>
      <c r="F27" s="260"/>
      <c r="G27" s="261"/>
      <c r="H27" s="262">
        <f t="shared" ref="H27:H28" si="10">F27+G27</f>
        <v>0</v>
      </c>
      <c r="I27" s="82"/>
      <c r="J27" s="82"/>
      <c r="K27" s="150" t="str">
        <f>K25</f>
        <v>Ip1</v>
      </c>
      <c r="L27" s="149">
        <f>L25</f>
        <v>2</v>
      </c>
      <c r="M27" s="150">
        <f>M25+1</f>
        <v>2</v>
      </c>
      <c r="N27" s="149"/>
      <c r="O27" s="126"/>
      <c r="P27" s="151" t="str">
        <f t="shared" si="9"/>
        <v>Ip1.2.2</v>
      </c>
      <c r="R27" s="76"/>
    </row>
    <row r="28" spans="1:18" s="82" customFormat="1" ht="12.75">
      <c r="A28" s="140" t="str">
        <f t="shared" ref="A28:A29" si="11">P28</f>
        <v>Ip1.2.2.1</v>
      </c>
      <c r="B28" s="66" t="s">
        <v>22</v>
      </c>
      <c r="C28" s="94" t="s">
        <v>0</v>
      </c>
      <c r="D28" s="111"/>
      <c r="E28" s="270"/>
      <c r="F28" s="267"/>
      <c r="G28" s="268"/>
      <c r="H28" s="269">
        <f t="shared" si="10"/>
        <v>0</v>
      </c>
      <c r="I28" s="63"/>
      <c r="J28" s="63"/>
      <c r="K28" s="150" t="str">
        <f>K27</f>
        <v>Ip1</v>
      </c>
      <c r="L28" s="150">
        <f t="shared" ref="L28:M28" si="12">L27</f>
        <v>2</v>
      </c>
      <c r="M28" s="150">
        <f t="shared" si="12"/>
        <v>2</v>
      </c>
      <c r="N28" s="149">
        <f>N27+1</f>
        <v>1</v>
      </c>
      <c r="O28" s="126"/>
      <c r="P28" s="151" t="str">
        <f t="shared" si="9"/>
        <v>Ip1.2.2.1</v>
      </c>
      <c r="R28" s="193"/>
    </row>
    <row r="29" spans="1:18" s="63" customFormat="1" ht="12.75">
      <c r="A29" s="140" t="str">
        <f t="shared" si="11"/>
        <v>Ip1.2.2.2</v>
      </c>
      <c r="B29" s="66" t="s">
        <v>10</v>
      </c>
      <c r="C29" s="94" t="s">
        <v>8</v>
      </c>
      <c r="D29" s="111"/>
      <c r="E29" s="275"/>
      <c r="F29" s="272"/>
      <c r="G29" s="273"/>
      <c r="H29" s="274">
        <f t="shared" ref="H29" si="13">F29+G29</f>
        <v>0</v>
      </c>
      <c r="K29" s="150" t="str">
        <f>K28</f>
        <v>Ip1</v>
      </c>
      <c r="L29" s="150">
        <f t="shared" ref="L29" si="14">L28</f>
        <v>2</v>
      </c>
      <c r="M29" s="150">
        <f t="shared" ref="M29" si="15">M28</f>
        <v>2</v>
      </c>
      <c r="N29" s="149">
        <f>N28+1</f>
        <v>2</v>
      </c>
      <c r="O29" s="126"/>
      <c r="P29" s="151" t="str">
        <f t="shared" ref="P29" si="16">IF(N29&lt;&gt;0,K29&amp;"."&amp;L29&amp;"."&amp;M29&amp;"."&amp;N29,IF(M29&lt;&gt;0,K29&amp;"."&amp;L29&amp;"."&amp;M29,IF(L29&lt;&gt;0,K29&amp;"."&amp;L29,IF(K29&lt;&gt;0,K29,""))))</f>
        <v>Ip1.2.2.2</v>
      </c>
      <c r="R29" s="165"/>
    </row>
    <row r="30" spans="1:18" s="63" customFormat="1" ht="12.75">
      <c r="A30" s="142"/>
      <c r="B30" s="67"/>
      <c r="C30" s="98"/>
      <c r="D30" s="114"/>
      <c r="E30" s="275"/>
      <c r="F30" s="260"/>
      <c r="G30" s="261"/>
      <c r="H30" s="262"/>
      <c r="I30" s="65"/>
      <c r="J30" s="65"/>
      <c r="K30" s="150"/>
      <c r="L30" s="149"/>
      <c r="M30" s="150"/>
      <c r="N30" s="149"/>
      <c r="O30" s="126"/>
      <c r="P30" s="151"/>
      <c r="R30" s="165"/>
    </row>
    <row r="31" spans="1:18" s="65" customFormat="1" ht="12.75">
      <c r="A31" s="141" t="str">
        <f>P31</f>
        <v>Ip1.2.3</v>
      </c>
      <c r="B31" s="84" t="s">
        <v>14</v>
      </c>
      <c r="C31" s="97"/>
      <c r="D31" s="113"/>
      <c r="E31" s="275"/>
      <c r="F31" s="260"/>
      <c r="G31" s="261"/>
      <c r="H31" s="262">
        <f t="shared" ref="H31:H32" si="17">F31+G31</f>
        <v>0</v>
      </c>
      <c r="I31" s="82"/>
      <c r="J31" s="82"/>
      <c r="K31" s="150" t="str">
        <f>K29</f>
        <v>Ip1</v>
      </c>
      <c r="L31" s="149">
        <f>L29</f>
        <v>2</v>
      </c>
      <c r="M31" s="150">
        <f>M29+1</f>
        <v>3</v>
      </c>
      <c r="N31" s="149"/>
      <c r="O31" s="126"/>
      <c r="P31" s="151" t="str">
        <f t="shared" ref="P31:P33" si="18">IF(N31&lt;&gt;0,K31&amp;"."&amp;L31&amp;"."&amp;M31&amp;"."&amp;N31,IF(M31&lt;&gt;0,K31&amp;"."&amp;L31&amp;"."&amp;M31,IF(L31&lt;&gt;0,K31&amp;"."&amp;L31,IF(K31&lt;&gt;0,K31,""))))</f>
        <v>Ip1.2.3</v>
      </c>
      <c r="R31" s="76"/>
    </row>
    <row r="32" spans="1:18" s="82" customFormat="1" ht="15.75">
      <c r="A32" s="140" t="str">
        <f t="shared" ref="A32:A33" si="19">P32</f>
        <v>Ip1.2.3.1</v>
      </c>
      <c r="B32" s="66" t="s">
        <v>11</v>
      </c>
      <c r="C32" s="94" t="s">
        <v>8</v>
      </c>
      <c r="D32" s="111"/>
      <c r="E32" s="271"/>
      <c r="F32" s="267"/>
      <c r="G32" s="268"/>
      <c r="H32" s="269">
        <f t="shared" si="17"/>
        <v>0</v>
      </c>
      <c r="I32" s="63"/>
      <c r="J32" s="63"/>
      <c r="K32" s="150" t="str">
        <f>K31</f>
        <v>Ip1</v>
      </c>
      <c r="L32" s="150">
        <f t="shared" ref="L32:L33" si="20">L31</f>
        <v>2</v>
      </c>
      <c r="M32" s="150">
        <f t="shared" ref="M32:M33" si="21">M31</f>
        <v>3</v>
      </c>
      <c r="N32" s="149">
        <f>N31+1</f>
        <v>1</v>
      </c>
      <c r="O32" s="126"/>
      <c r="P32" s="151" t="str">
        <f t="shared" si="18"/>
        <v>Ip1.2.3.1</v>
      </c>
      <c r="R32" s="193"/>
    </row>
    <row r="33" spans="1:18" s="63" customFormat="1" ht="12.75">
      <c r="A33" s="140" t="str">
        <f t="shared" si="19"/>
        <v>Ip1.2.3.2</v>
      </c>
      <c r="B33" s="66" t="s">
        <v>34</v>
      </c>
      <c r="C33" s="94" t="s">
        <v>8</v>
      </c>
      <c r="D33" s="111"/>
      <c r="E33" s="270"/>
      <c r="F33" s="272"/>
      <c r="G33" s="273"/>
      <c r="H33" s="274">
        <f t="shared" ref="H33" si="22">F33+G33</f>
        <v>0</v>
      </c>
      <c r="K33" s="150" t="str">
        <f>K32</f>
        <v>Ip1</v>
      </c>
      <c r="L33" s="150">
        <f t="shared" si="20"/>
        <v>2</v>
      </c>
      <c r="M33" s="150">
        <f t="shared" si="21"/>
        <v>3</v>
      </c>
      <c r="N33" s="149">
        <f>N32+1</f>
        <v>2</v>
      </c>
      <c r="O33" s="126"/>
      <c r="P33" s="151" t="str">
        <f t="shared" si="18"/>
        <v>Ip1.2.3.2</v>
      </c>
      <c r="R33" s="165"/>
    </row>
    <row r="34" spans="1:18" s="165" customFormat="1" ht="12">
      <c r="A34" s="166"/>
      <c r="B34" s="167"/>
      <c r="C34" s="168"/>
      <c r="D34" s="169"/>
      <c r="E34" s="270"/>
      <c r="F34" s="260"/>
      <c r="G34" s="261"/>
      <c r="H34" s="262"/>
      <c r="I34" s="76"/>
      <c r="J34" s="76"/>
      <c r="K34" s="150"/>
      <c r="L34" s="149"/>
      <c r="M34" s="150"/>
      <c r="N34" s="149"/>
      <c r="O34" s="126"/>
      <c r="P34" s="151" t="str">
        <f>IF(N34&lt;&gt;0,K34&amp;"."&amp;L34&amp;"."&amp;M34&amp;"."&amp;N34,IF(M34&lt;&gt;0,K34&amp;"."&amp;L34&amp;"."&amp;M34,IF(L34&lt;&gt;0,K34&amp;"."&amp;L34,IF(K34&lt;&gt;0,K34,""))))</f>
        <v/>
      </c>
    </row>
    <row r="35" spans="1:18" s="165" customFormat="1" ht="12">
      <c r="A35" s="166"/>
      <c r="B35" s="167"/>
      <c r="C35" s="168"/>
      <c r="D35" s="169"/>
      <c r="E35" s="270"/>
      <c r="F35" s="260"/>
      <c r="G35" s="261"/>
      <c r="H35" s="262"/>
      <c r="I35" s="76"/>
      <c r="J35" s="76"/>
      <c r="K35" s="150"/>
      <c r="L35" s="149"/>
      <c r="M35" s="150"/>
      <c r="N35" s="149"/>
      <c r="O35" s="126"/>
      <c r="P35" s="151"/>
    </row>
    <row r="36" spans="1:18" s="165" customFormat="1" ht="16.5" thickBot="1">
      <c r="A36" s="166"/>
      <c r="B36" s="167"/>
      <c r="C36" s="168"/>
      <c r="D36" s="169"/>
      <c r="E36" s="271"/>
      <c r="F36" s="260"/>
      <c r="G36" s="261"/>
      <c r="H36" s="262"/>
      <c r="I36" s="76"/>
      <c r="J36" s="76"/>
      <c r="K36" s="150"/>
      <c r="L36" s="149"/>
      <c r="M36" s="150"/>
      <c r="N36" s="149"/>
      <c r="O36" s="126"/>
      <c r="P36" s="151"/>
    </row>
    <row r="37" spans="1:18" ht="21" customHeight="1" thickBot="1">
      <c r="A37" s="129" t="str">
        <f>P37</f>
        <v>Ip2</v>
      </c>
      <c r="B37" s="211" t="s">
        <v>138</v>
      </c>
      <c r="C37" s="90"/>
      <c r="D37" s="106"/>
      <c r="E37" s="275"/>
      <c r="F37" s="286"/>
      <c r="G37" s="287"/>
      <c r="H37" s="288">
        <f t="shared" ref="H37:H91" si="23">F37+G37</f>
        <v>0</v>
      </c>
      <c r="I37" s="29"/>
      <c r="J37" s="29"/>
      <c r="K37" s="178" t="s">
        <v>30</v>
      </c>
      <c r="L37" s="179"/>
      <c r="M37" s="179"/>
      <c r="N37" s="179"/>
      <c r="O37" s="124"/>
      <c r="P37" s="184" t="str">
        <f>IF(N37&lt;&gt;0,K37&amp;"."&amp;L37&amp;"."&amp;M37&amp;"."&amp;N37,IF(M37&lt;&gt;0,K37&amp;"."&amp;L37&amp;"."&amp;M37,IF(L37&lt;&gt;0,K37&amp;"."&amp;L37,IF(K37&lt;&gt;0,K37,""))))</f>
        <v>Ip2</v>
      </c>
    </row>
    <row r="38" spans="1:18" s="29" customFormat="1" ht="18.75">
      <c r="A38" s="134"/>
      <c r="B38" s="51"/>
      <c r="C38" s="91"/>
      <c r="D38" s="104"/>
      <c r="E38" s="275"/>
      <c r="F38" s="260"/>
      <c r="G38" s="261"/>
      <c r="H38" s="262">
        <f t="shared" si="23"/>
        <v>0</v>
      </c>
      <c r="I38" s="26"/>
      <c r="J38" s="26"/>
      <c r="K38" s="177"/>
      <c r="L38" s="177"/>
      <c r="M38" s="177"/>
      <c r="N38" s="177"/>
      <c r="O38" s="125"/>
      <c r="P38" s="185" t="str">
        <f>IF(N38&lt;&gt;0,K38&amp;"."&amp;L38&amp;"."&amp;M38&amp;"."&amp;N38,IF(M38&lt;&gt;0,K38&amp;"."&amp;L38&amp;"."&amp;M38,IF(L38&lt;&gt;0,K38&amp;"."&amp;L38,IF(K38&lt;&gt;0,K38,""))))</f>
        <v/>
      </c>
      <c r="R38" s="73"/>
    </row>
    <row r="39" spans="1:18" ht="13.5">
      <c r="A39" s="137"/>
      <c r="B39" s="52" t="s">
        <v>136</v>
      </c>
      <c r="C39" s="88"/>
      <c r="D39" s="107"/>
      <c r="E39" s="275"/>
      <c r="F39" s="260"/>
      <c r="G39" s="261"/>
      <c r="H39" s="262">
        <f t="shared" ref="H39:H47" si="24">F39+G39</f>
        <v>0</v>
      </c>
      <c r="I39" s="53"/>
      <c r="J39" s="53"/>
      <c r="K39" s="176"/>
      <c r="L39" s="176"/>
      <c r="M39" s="176"/>
      <c r="N39" s="176"/>
      <c r="O39" s="148"/>
      <c r="P39" s="186"/>
    </row>
    <row r="40" spans="1:18" s="53" customFormat="1" ht="12.75">
      <c r="A40" s="138"/>
      <c r="B40" s="54"/>
      <c r="C40" s="92"/>
      <c r="D40" s="108"/>
      <c r="E40" s="270"/>
      <c r="F40" s="260"/>
      <c r="G40" s="261"/>
      <c r="H40" s="262">
        <f t="shared" si="24"/>
        <v>0</v>
      </c>
      <c r="I40" s="55"/>
      <c r="J40" s="55"/>
      <c r="K40" s="177"/>
      <c r="L40" s="177"/>
      <c r="M40" s="177"/>
      <c r="N40" s="177"/>
      <c r="O40" s="125"/>
      <c r="P40" s="185"/>
      <c r="R40" s="55"/>
    </row>
    <row r="41" spans="1:18" s="55" customFormat="1" ht="15.75">
      <c r="A41" s="137"/>
      <c r="B41" s="52" t="s">
        <v>28</v>
      </c>
      <c r="C41" s="88"/>
      <c r="D41" s="109"/>
      <c r="E41" s="271"/>
      <c r="F41" s="260"/>
      <c r="G41" s="261"/>
      <c r="H41" s="262">
        <f t="shared" si="24"/>
        <v>0</v>
      </c>
      <c r="I41" s="53"/>
      <c r="J41" s="53"/>
      <c r="K41" s="176"/>
      <c r="L41" s="176"/>
      <c r="M41" s="176"/>
      <c r="N41" s="176"/>
      <c r="O41" s="148"/>
      <c r="P41" s="186"/>
    </row>
    <row r="42" spans="1:18" s="53" customFormat="1" ht="15.75">
      <c r="A42" s="137"/>
      <c r="B42" s="52" t="s">
        <v>85</v>
      </c>
      <c r="C42" s="88"/>
      <c r="D42" s="109"/>
      <c r="E42" s="271"/>
      <c r="F42" s="260"/>
      <c r="G42" s="261"/>
      <c r="H42" s="262">
        <f t="shared" si="24"/>
        <v>0</v>
      </c>
      <c r="K42" s="176"/>
      <c r="L42" s="176"/>
      <c r="M42" s="176"/>
      <c r="N42" s="176"/>
      <c r="O42" s="148"/>
      <c r="P42" s="186"/>
      <c r="R42" s="55"/>
    </row>
    <row r="43" spans="1:18" s="53" customFormat="1" ht="15.75">
      <c r="A43" s="137"/>
      <c r="B43" s="52"/>
      <c r="C43" s="88"/>
      <c r="D43" s="109"/>
      <c r="E43" s="271"/>
      <c r="F43" s="260"/>
      <c r="G43" s="261"/>
      <c r="H43" s="262"/>
      <c r="K43" s="176"/>
      <c r="L43" s="176"/>
      <c r="M43" s="176"/>
      <c r="N43" s="176"/>
      <c r="O43" s="148"/>
      <c r="P43" s="186"/>
      <c r="R43" s="55"/>
    </row>
    <row r="44" spans="1:18" s="55" customFormat="1" ht="15.75">
      <c r="A44" s="59" t="str">
        <f t="shared" ref="A44:A60" si="25">P44</f>
        <v>Ip2.1</v>
      </c>
      <c r="B44" s="83" t="s">
        <v>20</v>
      </c>
      <c r="C44" s="93"/>
      <c r="D44" s="110"/>
      <c r="E44" s="275"/>
      <c r="F44" s="260"/>
      <c r="G44" s="261"/>
      <c r="H44" s="262">
        <f t="shared" si="24"/>
        <v>0</v>
      </c>
      <c r="I44" s="60"/>
      <c r="J44" s="61"/>
      <c r="K44" s="174" t="str">
        <f>K37</f>
        <v>Ip2</v>
      </c>
      <c r="L44" s="174">
        <v>1</v>
      </c>
      <c r="M44" s="174"/>
      <c r="N44" s="174"/>
      <c r="O44" s="128"/>
      <c r="P44" s="187" t="str">
        <f>IF(N44&lt;&gt;0,K44&amp;"."&amp;L44&amp;"."&amp;M44&amp;"."&amp;N44,IF(M44&lt;&gt;0,K44&amp;"."&amp;L44&amp;"."&amp;M44,IF(L44&lt;&gt;0,K44&amp;"."&amp;L44,IF(K44&lt;&gt;0,K44,""))))</f>
        <v>Ip2.1</v>
      </c>
    </row>
    <row r="45" spans="1:18" s="61" customFormat="1" ht="15.75">
      <c r="A45" s="140" t="str">
        <f t="shared" si="25"/>
        <v>Ip2.1.1</v>
      </c>
      <c r="B45" s="62" t="s">
        <v>7</v>
      </c>
      <c r="C45" s="94" t="s">
        <v>8</v>
      </c>
      <c r="D45" s="111"/>
      <c r="E45" s="275"/>
      <c r="F45" s="267"/>
      <c r="G45" s="268"/>
      <c r="H45" s="269">
        <f t="shared" si="24"/>
        <v>0</v>
      </c>
      <c r="I45" s="63"/>
      <c r="J45" s="63"/>
      <c r="K45" s="177" t="str">
        <f>K44</f>
        <v>Ip2</v>
      </c>
      <c r="L45" s="149">
        <v>1</v>
      </c>
      <c r="M45" s="149">
        <v>1</v>
      </c>
      <c r="N45" s="149"/>
      <c r="O45" s="126"/>
      <c r="P45" s="151" t="str">
        <f>IF(N45&lt;&gt;0,K45&amp;"."&amp;L45&amp;"."&amp;M45&amp;"."&amp;N45,IF(M45&lt;&gt;0,K45&amp;"."&amp;L45&amp;"."&amp;M45,IF(L45&lt;&gt;0,K45&amp;"."&amp;L45,IF(K45&lt;&gt;0,K45,""))))</f>
        <v>Ip2.1.1</v>
      </c>
      <c r="R45" s="70"/>
    </row>
    <row r="46" spans="1:18" s="63" customFormat="1" ht="12.75">
      <c r="A46" s="140" t="str">
        <f t="shared" si="25"/>
        <v>Ip2.1.2</v>
      </c>
      <c r="B46" s="64" t="s">
        <v>23</v>
      </c>
      <c r="C46" s="95" t="s">
        <v>0</v>
      </c>
      <c r="D46" s="112"/>
      <c r="E46" s="275"/>
      <c r="F46" s="267"/>
      <c r="G46" s="268"/>
      <c r="H46" s="269">
        <f t="shared" si="24"/>
        <v>0</v>
      </c>
      <c r="I46" s="65"/>
      <c r="J46" s="65"/>
      <c r="K46" s="150" t="str">
        <f>K45</f>
        <v>Ip2</v>
      </c>
      <c r="L46" s="149">
        <v>1</v>
      </c>
      <c r="M46" s="150">
        <f>M45+1</f>
        <v>2</v>
      </c>
      <c r="N46" s="149"/>
      <c r="O46" s="126"/>
      <c r="P46" s="151" t="str">
        <f>IF(N46&lt;&gt;0,K46&amp;"."&amp;L46&amp;"."&amp;M46&amp;"."&amp;N46,IF(M46&lt;&gt;0,K46&amp;"."&amp;L46&amp;"."&amp;M46,IF(L46&lt;&gt;0,K46&amp;"."&amp;L46,IF(K46&lt;&gt;0,K46,""))))</f>
        <v>Ip2.1.2</v>
      </c>
      <c r="R46" s="165"/>
    </row>
    <row r="47" spans="1:18" s="65" customFormat="1" ht="12.75">
      <c r="A47" s="140" t="str">
        <f t="shared" si="25"/>
        <v>Ip2.1.3</v>
      </c>
      <c r="B47" s="64" t="s">
        <v>33</v>
      </c>
      <c r="C47" s="96" t="s">
        <v>8</v>
      </c>
      <c r="D47" s="112"/>
      <c r="E47" s="35"/>
      <c r="F47" s="267"/>
      <c r="G47" s="268"/>
      <c r="H47" s="269">
        <f t="shared" si="24"/>
        <v>0</v>
      </c>
      <c r="I47" s="63"/>
      <c r="J47" s="63"/>
      <c r="K47" s="150" t="str">
        <f>K46</f>
        <v>Ip2</v>
      </c>
      <c r="L47" s="149">
        <v>1</v>
      </c>
      <c r="M47" s="150">
        <f t="shared" ref="M47" si="26">M46+1</f>
        <v>3</v>
      </c>
      <c r="N47" s="149"/>
      <c r="O47" s="126"/>
      <c r="P47" s="151" t="str">
        <f>IF(N47&lt;&gt;0,K47&amp;"."&amp;L47&amp;"."&amp;M47&amp;"."&amp;N47,IF(M47&lt;&gt;0,K47&amp;"."&amp;L47&amp;"."&amp;M47,IF(L47&lt;&gt;0,K47&amp;"."&amp;L47,IF(K47&lt;&gt;0,K47,""))))</f>
        <v>Ip2.1.3</v>
      </c>
      <c r="R47" s="76"/>
    </row>
    <row r="48" spans="1:18" s="63" customFormat="1" ht="13.5">
      <c r="A48" s="135"/>
      <c r="B48" s="58"/>
      <c r="C48" s="89"/>
      <c r="D48" s="105"/>
      <c r="E48" s="33"/>
      <c r="F48" s="260"/>
      <c r="G48" s="261"/>
      <c r="H48" s="262">
        <f t="shared" ref="H48:H51" si="27">F48+G48</f>
        <v>0</v>
      </c>
      <c r="I48" s="53"/>
      <c r="J48" s="53"/>
      <c r="K48" s="150"/>
      <c r="L48" s="149"/>
      <c r="M48" s="150"/>
      <c r="N48" s="149"/>
      <c r="O48" s="126"/>
      <c r="P48" s="151"/>
      <c r="R48" s="165"/>
    </row>
    <row r="49" spans="1:18" s="53" customFormat="1" ht="15.75">
      <c r="A49" s="59" t="str">
        <f t="shared" si="25"/>
        <v>Ip2.2</v>
      </c>
      <c r="B49" s="83" t="s">
        <v>19</v>
      </c>
      <c r="C49" s="89"/>
      <c r="D49" s="110"/>
      <c r="E49" s="33"/>
      <c r="F49" s="260"/>
      <c r="G49" s="261"/>
      <c r="H49" s="262">
        <f t="shared" si="27"/>
        <v>0</v>
      </c>
      <c r="I49" s="60"/>
      <c r="J49" s="61"/>
      <c r="K49" s="174" t="str">
        <f>K44</f>
        <v>Ip2</v>
      </c>
      <c r="L49" s="174">
        <v>2</v>
      </c>
      <c r="M49" s="174"/>
      <c r="N49" s="174"/>
      <c r="O49" s="128"/>
      <c r="P49" s="187" t="str">
        <f t="shared" ref="P49:P52" si="28">IF(N49&lt;&gt;0,K49&amp;"."&amp;L49&amp;"."&amp;M49&amp;"."&amp;N49,IF(M49&lt;&gt;0,K49&amp;"."&amp;L49&amp;"."&amp;M49,IF(L49&lt;&gt;0,K49&amp;"."&amp;L49,IF(K49&lt;&gt;0,K49,""))))</f>
        <v>Ip2.2</v>
      </c>
      <c r="R49" s="55"/>
    </row>
    <row r="50" spans="1:18" s="61" customFormat="1" ht="15.75">
      <c r="A50" s="141" t="str">
        <f t="shared" si="25"/>
        <v>Ip2.2.1</v>
      </c>
      <c r="B50" s="84" t="s">
        <v>12</v>
      </c>
      <c r="C50" s="97"/>
      <c r="D50" s="113"/>
      <c r="E50" s="271"/>
      <c r="F50" s="260"/>
      <c r="G50" s="261"/>
      <c r="H50" s="262">
        <f t="shared" si="27"/>
        <v>0</v>
      </c>
      <c r="I50" s="82"/>
      <c r="J50" s="82"/>
      <c r="K50" s="177" t="str">
        <f>K49</f>
        <v>Ip2</v>
      </c>
      <c r="L50" s="149">
        <f>L49</f>
        <v>2</v>
      </c>
      <c r="M50" s="149">
        <v>1</v>
      </c>
      <c r="N50" s="149"/>
      <c r="O50" s="126"/>
      <c r="P50" s="151" t="str">
        <f t="shared" si="28"/>
        <v>Ip2.2.1</v>
      </c>
      <c r="R50" s="70"/>
    </row>
    <row r="51" spans="1:18" s="82" customFormat="1" ht="15.75">
      <c r="A51" s="140" t="str">
        <f t="shared" si="25"/>
        <v>Ip2.2.1.1</v>
      </c>
      <c r="B51" s="66" t="s">
        <v>9</v>
      </c>
      <c r="C51" s="94" t="s">
        <v>0</v>
      </c>
      <c r="D51" s="111"/>
      <c r="E51" s="271"/>
      <c r="F51" s="267"/>
      <c r="G51" s="268"/>
      <c r="H51" s="269">
        <f t="shared" si="27"/>
        <v>0</v>
      </c>
      <c r="I51" s="63"/>
      <c r="J51" s="63"/>
      <c r="K51" s="150" t="str">
        <f>K50</f>
        <v>Ip2</v>
      </c>
      <c r="L51" s="149">
        <f>L50</f>
        <v>2</v>
      </c>
      <c r="M51" s="150">
        <f>M50</f>
        <v>1</v>
      </c>
      <c r="N51" s="149">
        <v>1</v>
      </c>
      <c r="O51" s="126"/>
      <c r="P51" s="151" t="str">
        <f t="shared" si="28"/>
        <v>Ip2.2.1.1</v>
      </c>
      <c r="R51" s="193"/>
    </row>
    <row r="52" spans="1:18" s="63" customFormat="1" ht="12.75">
      <c r="A52" s="140" t="str">
        <f t="shared" si="25"/>
        <v>Ip2.2.1.2</v>
      </c>
      <c r="B52" s="66" t="s">
        <v>10</v>
      </c>
      <c r="C52" s="94" t="s">
        <v>8</v>
      </c>
      <c r="D52" s="111"/>
      <c r="E52" s="270"/>
      <c r="F52" s="272"/>
      <c r="G52" s="273"/>
      <c r="H52" s="274">
        <f t="shared" si="23"/>
        <v>0</v>
      </c>
      <c r="K52" s="150" t="str">
        <f>K51</f>
        <v>Ip2</v>
      </c>
      <c r="L52" s="149">
        <f t="shared" ref="L52" si="29">L51</f>
        <v>2</v>
      </c>
      <c r="M52" s="150">
        <f t="shared" ref="M52" si="30">M51</f>
        <v>1</v>
      </c>
      <c r="N52" s="149">
        <v>2</v>
      </c>
      <c r="O52" s="126"/>
      <c r="P52" s="151" t="str">
        <f t="shared" si="28"/>
        <v>Ip2.2.1.2</v>
      </c>
      <c r="R52" s="165"/>
    </row>
    <row r="53" spans="1:18" s="63" customFormat="1" ht="12.75">
      <c r="A53" s="142"/>
      <c r="B53" s="67"/>
      <c r="C53" s="98"/>
      <c r="D53" s="114"/>
      <c r="E53" s="275"/>
      <c r="F53" s="260"/>
      <c r="G53" s="261"/>
      <c r="H53" s="262">
        <f t="shared" si="23"/>
        <v>0</v>
      </c>
      <c r="I53" s="65"/>
      <c r="J53" s="65"/>
      <c r="K53" s="150"/>
      <c r="L53" s="149"/>
      <c r="M53" s="150"/>
      <c r="N53" s="149"/>
      <c r="O53" s="126"/>
      <c r="P53" s="151"/>
      <c r="R53" s="165"/>
    </row>
    <row r="54" spans="1:18" s="65" customFormat="1" ht="12.75">
      <c r="A54" s="141" t="str">
        <f t="shared" si="25"/>
        <v>Ip2.2.2</v>
      </c>
      <c r="B54" s="84" t="s">
        <v>13</v>
      </c>
      <c r="C54" s="97"/>
      <c r="D54" s="113"/>
      <c r="E54" s="275"/>
      <c r="F54" s="260"/>
      <c r="G54" s="261"/>
      <c r="H54" s="262">
        <f t="shared" si="23"/>
        <v>0</v>
      </c>
      <c r="I54" s="82"/>
      <c r="J54" s="82"/>
      <c r="K54" s="150" t="str">
        <f>K52</f>
        <v>Ip2</v>
      </c>
      <c r="L54" s="149">
        <f>L52</f>
        <v>2</v>
      </c>
      <c r="M54" s="150">
        <f>M52+1</f>
        <v>2</v>
      </c>
      <c r="N54" s="149"/>
      <c r="O54" s="126"/>
      <c r="P54" s="151" t="str">
        <f t="shared" ref="P54:P56" si="31">IF(N54&lt;&gt;0,K54&amp;"."&amp;L54&amp;"."&amp;M54&amp;"."&amp;N54,IF(M54&lt;&gt;0,K54&amp;"."&amp;L54&amp;"."&amp;M54,IF(L54&lt;&gt;0,K54&amp;"."&amp;L54,IF(K54&lt;&gt;0,K54,""))))</f>
        <v>Ip2.2.2</v>
      </c>
      <c r="R54" s="76"/>
    </row>
    <row r="55" spans="1:18" s="82" customFormat="1">
      <c r="A55" s="140" t="str">
        <f t="shared" si="25"/>
        <v>Ip2.2.2.1</v>
      </c>
      <c r="B55" s="66" t="s">
        <v>22</v>
      </c>
      <c r="C55" s="94" t="s">
        <v>0</v>
      </c>
      <c r="D55" s="111"/>
      <c r="E55" s="276"/>
      <c r="F55" s="267"/>
      <c r="G55" s="268"/>
      <c r="H55" s="269">
        <f t="shared" si="23"/>
        <v>0</v>
      </c>
      <c r="I55" s="63"/>
      <c r="J55" s="63"/>
      <c r="K55" s="150" t="str">
        <f>K54</f>
        <v>Ip2</v>
      </c>
      <c r="L55" s="150">
        <f t="shared" ref="L55:L56" si="32">L54</f>
        <v>2</v>
      </c>
      <c r="M55" s="150">
        <f t="shared" ref="M55:M56" si="33">M54</f>
        <v>2</v>
      </c>
      <c r="N55" s="149">
        <f>N54+1</f>
        <v>1</v>
      </c>
      <c r="O55" s="126"/>
      <c r="P55" s="151" t="str">
        <f t="shared" si="31"/>
        <v>Ip2.2.2.1</v>
      </c>
      <c r="R55" s="193"/>
    </row>
    <row r="56" spans="1:18" s="63" customFormat="1">
      <c r="A56" s="140" t="str">
        <f t="shared" si="25"/>
        <v>Ip2.2.2.2</v>
      </c>
      <c r="B56" s="66" t="s">
        <v>10</v>
      </c>
      <c r="C56" s="94" t="s">
        <v>8</v>
      </c>
      <c r="D56" s="111"/>
      <c r="E56" s="276"/>
      <c r="F56" s="267"/>
      <c r="G56" s="268"/>
      <c r="H56" s="269">
        <f t="shared" ref="H56" si="34">F56+G56</f>
        <v>0</v>
      </c>
      <c r="K56" s="150" t="str">
        <f>K55</f>
        <v>Ip2</v>
      </c>
      <c r="L56" s="150">
        <f t="shared" si="32"/>
        <v>2</v>
      </c>
      <c r="M56" s="150">
        <f t="shared" si="33"/>
        <v>2</v>
      </c>
      <c r="N56" s="149">
        <f>N55+1</f>
        <v>2</v>
      </c>
      <c r="O56" s="126"/>
      <c r="P56" s="151" t="str">
        <f t="shared" si="31"/>
        <v>Ip2.2.2.2</v>
      </c>
      <c r="R56" s="165"/>
    </row>
    <row r="57" spans="1:18" s="63" customFormat="1">
      <c r="A57" s="142"/>
      <c r="B57" s="67"/>
      <c r="C57" s="98"/>
      <c r="D57" s="114"/>
      <c r="E57" s="276"/>
      <c r="F57" s="260"/>
      <c r="G57" s="261"/>
      <c r="H57" s="262">
        <f t="shared" si="23"/>
        <v>0</v>
      </c>
      <c r="I57" s="65"/>
      <c r="J57" s="65"/>
      <c r="K57" s="150"/>
      <c r="L57" s="149"/>
      <c r="M57" s="150"/>
      <c r="N57" s="149"/>
      <c r="O57" s="126"/>
      <c r="P57" s="151"/>
      <c r="R57" s="165"/>
    </row>
    <row r="58" spans="1:18" s="65" customFormat="1">
      <c r="A58" s="141" t="str">
        <f t="shared" si="25"/>
        <v>Ip2.2.3</v>
      </c>
      <c r="B58" s="84" t="s">
        <v>14</v>
      </c>
      <c r="C58" s="97"/>
      <c r="D58" s="113"/>
      <c r="E58" s="276"/>
      <c r="F58" s="260"/>
      <c r="G58" s="261"/>
      <c r="H58" s="262">
        <f t="shared" ref="H58:H59" si="35">F58+G58</f>
        <v>0</v>
      </c>
      <c r="I58" s="82"/>
      <c r="J58" s="82"/>
      <c r="K58" s="150" t="str">
        <f>K56</f>
        <v>Ip2</v>
      </c>
      <c r="L58" s="149">
        <f>L56</f>
        <v>2</v>
      </c>
      <c r="M58" s="150">
        <f>M56+1</f>
        <v>3</v>
      </c>
      <c r="N58" s="149"/>
      <c r="O58" s="126"/>
      <c r="P58" s="151" t="str">
        <f t="shared" ref="P58:P60" si="36">IF(N58&lt;&gt;0,K58&amp;"."&amp;L58&amp;"."&amp;M58&amp;"."&amp;N58,IF(M58&lt;&gt;0,K58&amp;"."&amp;L58&amp;"."&amp;M58,IF(L58&lt;&gt;0,K58&amp;"."&amp;L58,IF(K58&lt;&gt;0,K58,""))))</f>
        <v>Ip2.2.3</v>
      </c>
      <c r="R58" s="76"/>
    </row>
    <row r="59" spans="1:18" s="82" customFormat="1">
      <c r="A59" s="140" t="str">
        <f t="shared" si="25"/>
        <v>Ip2.2.3.1</v>
      </c>
      <c r="B59" s="66" t="s">
        <v>11</v>
      </c>
      <c r="C59" s="94" t="s">
        <v>8</v>
      </c>
      <c r="D59" s="111"/>
      <c r="E59" s="276"/>
      <c r="F59" s="267"/>
      <c r="G59" s="268"/>
      <c r="H59" s="269">
        <f t="shared" si="35"/>
        <v>0</v>
      </c>
      <c r="I59" s="63"/>
      <c r="J59" s="63"/>
      <c r="K59" s="150" t="str">
        <f>K58</f>
        <v>Ip2</v>
      </c>
      <c r="L59" s="150">
        <f t="shared" ref="L59:L60" si="37">L58</f>
        <v>2</v>
      </c>
      <c r="M59" s="150">
        <f t="shared" ref="M59:M60" si="38">M58</f>
        <v>3</v>
      </c>
      <c r="N59" s="149">
        <f>N58+1</f>
        <v>1</v>
      </c>
      <c r="O59" s="126"/>
      <c r="P59" s="151" t="str">
        <f t="shared" si="36"/>
        <v>Ip2.2.3.1</v>
      </c>
      <c r="R59" s="193"/>
    </row>
    <row r="60" spans="1:18" s="63" customFormat="1" ht="15.75">
      <c r="A60" s="140" t="str">
        <f t="shared" si="25"/>
        <v>Ip2.2.3.2</v>
      </c>
      <c r="B60" s="66" t="s">
        <v>34</v>
      </c>
      <c r="C60" s="94" t="s">
        <v>8</v>
      </c>
      <c r="D60" s="111"/>
      <c r="E60" s="271"/>
      <c r="F60" s="267"/>
      <c r="G60" s="268"/>
      <c r="H60" s="269">
        <f t="shared" si="23"/>
        <v>0</v>
      </c>
      <c r="K60" s="150" t="str">
        <f>K59</f>
        <v>Ip2</v>
      </c>
      <c r="L60" s="150">
        <f t="shared" si="37"/>
        <v>2</v>
      </c>
      <c r="M60" s="150">
        <f t="shared" si="38"/>
        <v>3</v>
      </c>
      <c r="N60" s="149">
        <f>N59+1</f>
        <v>2</v>
      </c>
      <c r="O60" s="126"/>
      <c r="P60" s="151" t="str">
        <f t="shared" si="36"/>
        <v>Ip2.2.3.2</v>
      </c>
      <c r="R60" s="165"/>
    </row>
    <row r="61" spans="1:18" s="63" customFormat="1" ht="15.75">
      <c r="A61" s="143"/>
      <c r="B61" s="68"/>
      <c r="C61" s="99"/>
      <c r="D61" s="115"/>
      <c r="E61" s="271"/>
      <c r="F61" s="260"/>
      <c r="G61" s="261"/>
      <c r="H61" s="262">
        <f t="shared" ref="H61:H66" si="39">F61+G61</f>
        <v>0</v>
      </c>
      <c r="I61" s="69"/>
      <c r="J61" s="69"/>
      <c r="K61" s="150"/>
      <c r="L61" s="149"/>
      <c r="M61" s="150"/>
      <c r="N61" s="149"/>
      <c r="O61" s="126"/>
      <c r="P61" s="151" t="str">
        <f>IF(N61&lt;&gt;0,K61&amp;"."&amp;L61&amp;"."&amp;M61&amp;"."&amp;N61,IF(M61&lt;&gt;0,K61&amp;"."&amp;L61&amp;"."&amp;M61,IF(L61&lt;&gt;0,K61&amp;"."&amp;L61,IF(K61&lt;&gt;0,K61,""))))</f>
        <v/>
      </c>
      <c r="R61" s="165"/>
    </row>
    <row r="62" spans="1:18" s="69" customFormat="1" ht="10.15" customHeight="1">
      <c r="A62" s="142"/>
      <c r="B62" s="67"/>
      <c r="C62" s="98"/>
      <c r="D62" s="114"/>
      <c r="E62" s="271"/>
      <c r="F62" s="260"/>
      <c r="G62" s="261"/>
      <c r="H62" s="262">
        <f t="shared" si="39"/>
        <v>0</v>
      </c>
      <c r="I62" s="65"/>
      <c r="J62" s="65"/>
      <c r="K62" s="150"/>
      <c r="L62" s="149"/>
      <c r="M62" s="150"/>
      <c r="N62" s="149"/>
      <c r="O62" s="126"/>
      <c r="P62" s="151"/>
      <c r="R62" s="76"/>
    </row>
    <row r="63" spans="1:18" s="65" customFormat="1" ht="10.15" customHeight="1">
      <c r="A63" s="134"/>
      <c r="B63" s="51"/>
      <c r="C63" s="87"/>
      <c r="D63" s="104"/>
      <c r="E63" s="271"/>
      <c r="F63" s="260"/>
      <c r="G63" s="261"/>
      <c r="H63" s="262">
        <f t="shared" si="39"/>
        <v>0</v>
      </c>
      <c r="I63" s="26"/>
      <c r="J63" s="26"/>
      <c r="K63" s="180"/>
      <c r="L63" s="180"/>
      <c r="M63" s="180"/>
      <c r="N63" s="180"/>
      <c r="O63" s="127"/>
      <c r="P63" s="188"/>
      <c r="R63" s="76"/>
    </row>
    <row r="64" spans="1:18" s="69" customFormat="1" ht="16.5" thickBot="1">
      <c r="A64" s="145"/>
      <c r="B64" s="74"/>
      <c r="C64" s="226"/>
      <c r="D64" s="227"/>
      <c r="E64" s="271"/>
      <c r="F64" s="264"/>
      <c r="G64" s="265"/>
      <c r="H64" s="266"/>
      <c r="I64" s="65"/>
      <c r="J64" s="65"/>
      <c r="K64" s="150"/>
      <c r="L64" s="149"/>
      <c r="M64" s="150"/>
      <c r="N64" s="149"/>
      <c r="O64" s="126"/>
      <c r="P64" s="151"/>
      <c r="R64" s="76"/>
    </row>
    <row r="65" spans="1:18" s="65" customFormat="1" ht="10.15" customHeight="1" thickBot="1">
      <c r="A65" s="134"/>
      <c r="B65" s="51"/>
      <c r="C65" s="87"/>
      <c r="D65" s="104"/>
      <c r="E65" s="270"/>
      <c r="F65" s="260"/>
      <c r="G65" s="261"/>
      <c r="H65" s="262"/>
      <c r="I65" s="26"/>
      <c r="J65" s="26"/>
      <c r="K65" s="180"/>
      <c r="L65" s="180"/>
      <c r="M65" s="180"/>
      <c r="N65" s="180"/>
      <c r="O65" s="127"/>
      <c r="P65" s="188"/>
      <c r="R65" s="76"/>
    </row>
    <row r="66" spans="1:18" ht="19.5" thickBot="1">
      <c r="A66" s="129" t="str">
        <f>P66</f>
        <v>Ip3</v>
      </c>
      <c r="B66" s="43" t="s">
        <v>87</v>
      </c>
      <c r="C66" s="90"/>
      <c r="D66" s="285"/>
      <c r="E66" s="271"/>
      <c r="F66" s="286"/>
      <c r="G66" s="287"/>
      <c r="H66" s="288">
        <f t="shared" si="39"/>
        <v>0</v>
      </c>
      <c r="I66" s="29"/>
      <c r="J66" s="29"/>
      <c r="K66" s="178" t="s">
        <v>31</v>
      </c>
      <c r="L66" s="179"/>
      <c r="M66" s="179"/>
      <c r="N66" s="179"/>
      <c r="O66" s="124"/>
      <c r="P66" s="184" t="str">
        <f>IF(N66&lt;&gt;0,K66&amp;"."&amp;L66&amp;"."&amp;M66&amp;"."&amp;N66,IF(M66&lt;&gt;0,K66&amp;"."&amp;L66&amp;"."&amp;M66,IF(L66&lt;&gt;0,K66&amp;"."&amp;L66,IF(K66&lt;&gt;0,K66,""))))</f>
        <v>Ip3</v>
      </c>
    </row>
    <row r="67" spans="1:18" s="29" customFormat="1" ht="18.75">
      <c r="A67" s="134" t="str">
        <f t="shared" ref="A67:A89" si="40">P67</f>
        <v/>
      </c>
      <c r="B67" s="51"/>
      <c r="C67" s="91"/>
      <c r="D67" s="104"/>
      <c r="E67" s="271"/>
      <c r="F67" s="260"/>
      <c r="G67" s="261"/>
      <c r="H67" s="262">
        <f t="shared" si="23"/>
        <v>0</v>
      </c>
      <c r="I67" s="26"/>
      <c r="J67" s="26"/>
      <c r="K67" s="177"/>
      <c r="L67" s="177"/>
      <c r="M67" s="177"/>
      <c r="N67" s="177"/>
      <c r="O67" s="125"/>
      <c r="P67" s="185" t="str">
        <f>IF(N67&lt;&gt;0,K67&amp;"."&amp;L67&amp;"."&amp;M67&amp;"."&amp;N67,IF(M67&lt;&gt;0,K67&amp;"."&amp;L67&amp;"."&amp;M67,IF(L67&lt;&gt;0,K67&amp;"."&amp;L67,IF(K67&lt;&gt;0,K67,""))))</f>
        <v/>
      </c>
      <c r="R67" s="73"/>
    </row>
    <row r="68" spans="1:18">
      <c r="A68" s="137"/>
      <c r="B68" s="52" t="s">
        <v>94</v>
      </c>
      <c r="C68" s="88"/>
      <c r="D68" s="107"/>
      <c r="F68" s="260"/>
      <c r="G68" s="261"/>
      <c r="H68" s="262">
        <f t="shared" si="23"/>
        <v>0</v>
      </c>
      <c r="I68" s="53"/>
      <c r="J68" s="53"/>
      <c r="K68" s="176"/>
      <c r="L68" s="176"/>
      <c r="M68" s="176"/>
      <c r="N68" s="176"/>
      <c r="O68" s="148"/>
      <c r="P68" s="186"/>
    </row>
    <row r="69" spans="1:18" s="53" customFormat="1">
      <c r="A69" s="138"/>
      <c r="B69" s="54"/>
      <c r="C69" s="92"/>
      <c r="D69" s="108"/>
      <c r="E69" s="276"/>
      <c r="F69" s="260"/>
      <c r="G69" s="261"/>
      <c r="H69" s="262">
        <f t="shared" ref="H69:H73" si="41">F69+G69</f>
        <v>0</v>
      </c>
      <c r="I69" s="55"/>
      <c r="J69" s="55"/>
      <c r="K69" s="177"/>
      <c r="L69" s="177"/>
      <c r="M69" s="177"/>
      <c r="N69" s="177"/>
      <c r="O69" s="125"/>
      <c r="P69" s="185"/>
      <c r="R69" s="55"/>
    </row>
    <row r="70" spans="1:18" s="55" customFormat="1">
      <c r="A70" s="137"/>
      <c r="B70" s="52" t="s">
        <v>27</v>
      </c>
      <c r="C70" s="88"/>
      <c r="D70" s="109"/>
      <c r="E70" s="276"/>
      <c r="F70" s="260"/>
      <c r="G70" s="261"/>
      <c r="H70" s="262">
        <f t="shared" si="41"/>
        <v>0</v>
      </c>
      <c r="I70" s="53"/>
      <c r="J70" s="53"/>
      <c r="K70" s="176"/>
      <c r="L70" s="176"/>
      <c r="M70" s="176"/>
      <c r="N70" s="176"/>
      <c r="O70" s="148"/>
      <c r="P70" s="186"/>
    </row>
    <row r="71" spans="1:18" s="53" customFormat="1" ht="15.75">
      <c r="A71" s="137"/>
      <c r="B71" s="52" t="s">
        <v>26</v>
      </c>
      <c r="C71" s="88"/>
      <c r="D71" s="109"/>
      <c r="E71" s="271"/>
      <c r="F71" s="260"/>
      <c r="G71" s="261"/>
      <c r="H71" s="262">
        <f t="shared" si="41"/>
        <v>0</v>
      </c>
      <c r="K71" s="176"/>
      <c r="L71" s="176"/>
      <c r="M71" s="176"/>
      <c r="N71" s="176"/>
      <c r="O71" s="148"/>
      <c r="P71" s="186"/>
      <c r="R71" s="55"/>
    </row>
    <row r="72" spans="1:18" s="53" customFormat="1" ht="15.75">
      <c r="A72" s="144"/>
      <c r="B72" s="71"/>
      <c r="C72" s="100"/>
      <c r="D72" s="116"/>
      <c r="E72" s="271"/>
      <c r="F72" s="260"/>
      <c r="G72" s="261"/>
      <c r="H72" s="262">
        <f t="shared" si="41"/>
        <v>0</v>
      </c>
      <c r="I72" s="55"/>
      <c r="J72" s="55"/>
      <c r="K72" s="177"/>
      <c r="L72" s="177"/>
      <c r="M72" s="177"/>
      <c r="N72" s="177"/>
      <c r="O72" s="125"/>
      <c r="P72" s="185"/>
      <c r="R72" s="55"/>
    </row>
    <row r="73" spans="1:18" s="55" customFormat="1" ht="15.75">
      <c r="A73" s="59" t="str">
        <f t="shared" si="40"/>
        <v>Ip3.1</v>
      </c>
      <c r="B73" s="83" t="s">
        <v>20</v>
      </c>
      <c r="C73" s="93"/>
      <c r="D73" s="110"/>
      <c r="E73" s="271"/>
      <c r="F73" s="260"/>
      <c r="G73" s="261"/>
      <c r="H73" s="262">
        <f t="shared" si="41"/>
        <v>0</v>
      </c>
      <c r="I73" s="60"/>
      <c r="J73" s="61"/>
      <c r="K73" s="174" t="str">
        <f>K66</f>
        <v>Ip3</v>
      </c>
      <c r="L73" s="174">
        <v>1</v>
      </c>
      <c r="M73" s="174"/>
      <c r="N73" s="174"/>
      <c r="O73" s="128"/>
      <c r="P73" s="187" t="str">
        <f>IF(N73&lt;&gt;0,K73&amp;"."&amp;L73&amp;"."&amp;M73&amp;"."&amp;N73,IF(M73&lt;&gt;0,K73&amp;"."&amp;L73&amp;"."&amp;M73,IF(L73&lt;&gt;0,K73&amp;"."&amp;L73,IF(K73&lt;&gt;0,K73,""))))</f>
        <v>Ip3.1</v>
      </c>
    </row>
    <row r="74" spans="1:18" s="61" customFormat="1" ht="15.75">
      <c r="A74" s="140" t="str">
        <f t="shared" si="40"/>
        <v>Ip3.1.1</v>
      </c>
      <c r="B74" s="62" t="s">
        <v>7</v>
      </c>
      <c r="C74" s="94" t="s">
        <v>8</v>
      </c>
      <c r="D74" s="111"/>
      <c r="E74" s="271"/>
      <c r="F74" s="267"/>
      <c r="G74" s="268"/>
      <c r="H74" s="269">
        <f t="shared" ref="H74:H75" si="42">F74+G74</f>
        <v>0</v>
      </c>
      <c r="I74" s="63"/>
      <c r="J74" s="63"/>
      <c r="K74" s="177" t="str">
        <f>K73</f>
        <v>Ip3</v>
      </c>
      <c r="L74" s="149">
        <v>1</v>
      </c>
      <c r="M74" s="149">
        <v>1</v>
      </c>
      <c r="N74" s="149"/>
      <c r="O74" s="126"/>
      <c r="P74" s="151" t="str">
        <f>IF(N74&lt;&gt;0,K74&amp;"."&amp;L74&amp;"."&amp;M74&amp;"."&amp;N74,IF(M74&lt;&gt;0,K74&amp;"."&amp;L74&amp;"."&amp;M74,IF(L74&lt;&gt;0,K74&amp;"."&amp;L74,IF(K74&lt;&gt;0,K74,""))))</f>
        <v>Ip3.1.1</v>
      </c>
      <c r="R74" s="70"/>
    </row>
    <row r="75" spans="1:18" s="63" customFormat="1" ht="15.75">
      <c r="A75" s="140" t="str">
        <f t="shared" si="40"/>
        <v>Ip3.1.2</v>
      </c>
      <c r="B75" s="64" t="s">
        <v>23</v>
      </c>
      <c r="C75" s="95" t="s">
        <v>0</v>
      </c>
      <c r="D75" s="112"/>
      <c r="E75" s="271"/>
      <c r="F75" s="267"/>
      <c r="G75" s="268"/>
      <c r="H75" s="269">
        <f t="shared" si="42"/>
        <v>0</v>
      </c>
      <c r="I75" s="65"/>
      <c r="J75" s="65"/>
      <c r="K75" s="150" t="str">
        <f>K74</f>
        <v>Ip3</v>
      </c>
      <c r="L75" s="149">
        <v>1</v>
      </c>
      <c r="M75" s="150">
        <f>M74+1</f>
        <v>2</v>
      </c>
      <c r="N75" s="149"/>
      <c r="O75" s="126"/>
      <c r="P75" s="151" t="str">
        <f>IF(N75&lt;&gt;0,K75&amp;"."&amp;L75&amp;"."&amp;M75&amp;"."&amp;N75,IF(M75&lt;&gt;0,K75&amp;"."&amp;L75&amp;"."&amp;M75,IF(L75&lt;&gt;0,K75&amp;"."&amp;L75,IF(K75&lt;&gt;0,K75,""))))</f>
        <v>Ip3.1.2</v>
      </c>
      <c r="R75" s="165"/>
    </row>
    <row r="76" spans="1:18" s="65" customFormat="1">
      <c r="A76" s="140" t="str">
        <f t="shared" si="40"/>
        <v>Ip3.1.3</v>
      </c>
      <c r="B76" s="64" t="s">
        <v>33</v>
      </c>
      <c r="C76" s="96" t="s">
        <v>8</v>
      </c>
      <c r="D76" s="112"/>
      <c r="E76" s="276"/>
      <c r="F76" s="267"/>
      <c r="G76" s="268"/>
      <c r="H76" s="269">
        <f t="shared" si="23"/>
        <v>0</v>
      </c>
      <c r="I76" s="63"/>
      <c r="J76" s="63"/>
      <c r="K76" s="150" t="str">
        <f>K75</f>
        <v>Ip3</v>
      </c>
      <c r="L76" s="149">
        <v>1</v>
      </c>
      <c r="M76" s="150">
        <f t="shared" ref="M76" si="43">M75+1</f>
        <v>3</v>
      </c>
      <c r="N76" s="149"/>
      <c r="O76" s="126"/>
      <c r="P76" s="151" t="str">
        <f>IF(N76&lt;&gt;0,K76&amp;"."&amp;L76&amp;"."&amp;M76&amp;"."&amp;N76,IF(M76&lt;&gt;0,K76&amp;"."&amp;L76&amp;"."&amp;M76,IF(L76&lt;&gt;0,K76&amp;"."&amp;L76,IF(K76&lt;&gt;0,K76,""))))</f>
        <v>Ip3.1.3</v>
      </c>
      <c r="R76" s="76"/>
    </row>
    <row r="77" spans="1:18" s="63" customFormat="1">
      <c r="A77" s="135"/>
      <c r="B77" s="58"/>
      <c r="C77" s="89"/>
      <c r="D77" s="105"/>
      <c r="E77" s="276"/>
      <c r="F77" s="260"/>
      <c r="G77" s="261"/>
      <c r="H77" s="262">
        <f t="shared" ref="H77:H79" si="44">F77+G77</f>
        <v>0</v>
      </c>
      <c r="I77" s="53"/>
      <c r="J77" s="53"/>
      <c r="K77" s="150"/>
      <c r="L77" s="149"/>
      <c r="M77" s="150"/>
      <c r="N77" s="149"/>
      <c r="O77" s="126"/>
      <c r="P77" s="151"/>
      <c r="R77" s="165"/>
    </row>
    <row r="78" spans="1:18" s="53" customFormat="1" ht="15.75">
      <c r="A78" s="59" t="str">
        <f t="shared" si="40"/>
        <v>Ip3.2</v>
      </c>
      <c r="B78" s="83" t="s">
        <v>19</v>
      </c>
      <c r="C78" s="89"/>
      <c r="D78" s="110"/>
      <c r="E78" s="271"/>
      <c r="F78" s="260"/>
      <c r="G78" s="261"/>
      <c r="H78" s="262">
        <f t="shared" si="44"/>
        <v>0</v>
      </c>
      <c r="I78" s="60"/>
      <c r="J78" s="61"/>
      <c r="K78" s="174" t="str">
        <f>K73</f>
        <v>Ip3</v>
      </c>
      <c r="L78" s="174">
        <v>2</v>
      </c>
      <c r="M78" s="174"/>
      <c r="N78" s="174"/>
      <c r="O78" s="128"/>
      <c r="P78" s="187" t="str">
        <f t="shared" ref="P78:P81" si="45">IF(N78&lt;&gt;0,K78&amp;"."&amp;L78&amp;"."&amp;M78&amp;"."&amp;N78,IF(M78&lt;&gt;0,K78&amp;"."&amp;L78&amp;"."&amp;M78,IF(L78&lt;&gt;0,K78&amp;"."&amp;L78,IF(K78&lt;&gt;0,K78,""))))</f>
        <v>Ip3.2</v>
      </c>
      <c r="R78" s="55"/>
    </row>
    <row r="79" spans="1:18" s="61" customFormat="1" ht="15.75">
      <c r="A79" s="141" t="str">
        <f t="shared" si="40"/>
        <v>Ip3.2.1</v>
      </c>
      <c r="B79" s="84" t="s">
        <v>12</v>
      </c>
      <c r="C79" s="97"/>
      <c r="D79" s="113"/>
      <c r="E79" s="271"/>
      <c r="F79" s="260"/>
      <c r="G79" s="261"/>
      <c r="H79" s="262">
        <f t="shared" si="44"/>
        <v>0</v>
      </c>
      <c r="I79" s="82"/>
      <c r="J79" s="82"/>
      <c r="K79" s="177" t="str">
        <f>K78</f>
        <v>Ip3</v>
      </c>
      <c r="L79" s="149">
        <f>L78</f>
        <v>2</v>
      </c>
      <c r="M79" s="149">
        <v>1</v>
      </c>
      <c r="N79" s="149"/>
      <c r="O79" s="126"/>
      <c r="P79" s="151" t="str">
        <f t="shared" si="45"/>
        <v>Ip3.2.1</v>
      </c>
      <c r="R79" s="70"/>
    </row>
    <row r="80" spans="1:18" s="82" customFormat="1" ht="15.75">
      <c r="A80" s="140" t="str">
        <f t="shared" si="40"/>
        <v>Ip3.2.1.1</v>
      </c>
      <c r="B80" s="66" t="s">
        <v>9</v>
      </c>
      <c r="C80" s="94" t="s">
        <v>0</v>
      </c>
      <c r="D80" s="111"/>
      <c r="E80" s="271"/>
      <c r="F80" s="267"/>
      <c r="G80" s="268"/>
      <c r="H80" s="269">
        <f t="shared" si="23"/>
        <v>0</v>
      </c>
      <c r="I80" s="63"/>
      <c r="J80" s="63"/>
      <c r="K80" s="150" t="str">
        <f>K79</f>
        <v>Ip3</v>
      </c>
      <c r="L80" s="149">
        <f>L79</f>
        <v>2</v>
      </c>
      <c r="M80" s="150">
        <f>M79</f>
        <v>1</v>
      </c>
      <c r="N80" s="149">
        <v>1</v>
      </c>
      <c r="O80" s="126"/>
      <c r="P80" s="151" t="str">
        <f t="shared" si="45"/>
        <v>Ip3.2.1.1</v>
      </c>
      <c r="R80" s="193"/>
    </row>
    <row r="81" spans="1:18" s="63" customFormat="1" ht="15.75">
      <c r="A81" s="140" t="str">
        <f t="shared" si="40"/>
        <v>Ip3.2.1.2</v>
      </c>
      <c r="B81" s="66" t="s">
        <v>10</v>
      </c>
      <c r="C81" s="94" t="s">
        <v>8</v>
      </c>
      <c r="D81" s="111"/>
      <c r="E81" s="271"/>
      <c r="F81" s="267"/>
      <c r="G81" s="268"/>
      <c r="H81" s="269">
        <f t="shared" ref="H81" si="46">F81+G81</f>
        <v>0</v>
      </c>
      <c r="K81" s="150" t="str">
        <f>K80</f>
        <v>Ip3</v>
      </c>
      <c r="L81" s="149">
        <f t="shared" ref="L81" si="47">L80</f>
        <v>2</v>
      </c>
      <c r="M81" s="150">
        <f t="shared" ref="M81" si="48">M80</f>
        <v>1</v>
      </c>
      <c r="N81" s="149">
        <v>2</v>
      </c>
      <c r="O81" s="126"/>
      <c r="P81" s="151" t="str">
        <f t="shared" si="45"/>
        <v>Ip3.2.1.2</v>
      </c>
      <c r="R81" s="165"/>
    </row>
    <row r="82" spans="1:18" s="63" customFormat="1" ht="15.75">
      <c r="A82" s="142"/>
      <c r="B82" s="67"/>
      <c r="C82" s="98"/>
      <c r="D82" s="114"/>
      <c r="E82" s="271"/>
      <c r="F82" s="260"/>
      <c r="G82" s="261"/>
      <c r="H82" s="262">
        <f t="shared" ref="H82:H83" si="49">F82+G82</f>
        <v>0</v>
      </c>
      <c r="I82" s="65"/>
      <c r="J82" s="65"/>
      <c r="K82" s="150"/>
      <c r="L82" s="149"/>
      <c r="M82" s="150"/>
      <c r="N82" s="149"/>
      <c r="O82" s="126"/>
      <c r="P82" s="151"/>
      <c r="R82" s="165"/>
    </row>
    <row r="83" spans="1:18" s="65" customFormat="1">
      <c r="A83" s="141" t="str">
        <f t="shared" si="40"/>
        <v>Ip3.2.2</v>
      </c>
      <c r="B83" s="84" t="s">
        <v>13</v>
      </c>
      <c r="C83" s="97"/>
      <c r="D83" s="113"/>
      <c r="E83" s="276"/>
      <c r="F83" s="260"/>
      <c r="G83" s="261"/>
      <c r="H83" s="262">
        <f t="shared" si="49"/>
        <v>0</v>
      </c>
      <c r="I83" s="82"/>
      <c r="J83" s="82"/>
      <c r="K83" s="150" t="str">
        <f>K81</f>
        <v>Ip3</v>
      </c>
      <c r="L83" s="149">
        <f>L81</f>
        <v>2</v>
      </c>
      <c r="M83" s="150">
        <f>M81+1</f>
        <v>2</v>
      </c>
      <c r="N83" s="149"/>
      <c r="O83" s="126"/>
      <c r="P83" s="151" t="str">
        <f t="shared" ref="P83:P85" si="50">IF(N83&lt;&gt;0,K83&amp;"."&amp;L83&amp;"."&amp;M83&amp;"."&amp;N83,IF(M83&lt;&gt;0,K83&amp;"."&amp;L83&amp;"."&amp;M83,IF(L83&lt;&gt;0,K83&amp;"."&amp;L83,IF(K83&lt;&gt;0,K83,""))))</f>
        <v>Ip3.2.2</v>
      </c>
      <c r="R83" s="76"/>
    </row>
    <row r="84" spans="1:18" s="82" customFormat="1">
      <c r="A84" s="140" t="str">
        <f t="shared" si="40"/>
        <v>Ip3.2.2.1</v>
      </c>
      <c r="B84" s="66" t="s">
        <v>22</v>
      </c>
      <c r="C84" s="94" t="s">
        <v>0</v>
      </c>
      <c r="D84" s="111"/>
      <c r="E84" s="276"/>
      <c r="F84" s="267"/>
      <c r="G84" s="268"/>
      <c r="H84" s="269">
        <f t="shared" si="23"/>
        <v>0</v>
      </c>
      <c r="I84" s="63"/>
      <c r="J84" s="63"/>
      <c r="K84" s="150" t="str">
        <f>K83</f>
        <v>Ip3</v>
      </c>
      <c r="L84" s="150">
        <f t="shared" ref="L84:L85" si="51">L83</f>
        <v>2</v>
      </c>
      <c r="M84" s="150">
        <f t="shared" ref="M84:M85" si="52">M83</f>
        <v>2</v>
      </c>
      <c r="N84" s="149">
        <f>N83+1</f>
        <v>1</v>
      </c>
      <c r="O84" s="126"/>
      <c r="P84" s="151" t="str">
        <f t="shared" si="50"/>
        <v>Ip3.2.2.1</v>
      </c>
      <c r="R84" s="193"/>
    </row>
    <row r="85" spans="1:18" s="63" customFormat="1" ht="15.75">
      <c r="A85" s="140" t="str">
        <f t="shared" si="40"/>
        <v>Ip3.2.2.2</v>
      </c>
      <c r="B85" s="66" t="s">
        <v>10</v>
      </c>
      <c r="C85" s="94" t="s">
        <v>8</v>
      </c>
      <c r="D85" s="111"/>
      <c r="E85" s="271"/>
      <c r="F85" s="267"/>
      <c r="G85" s="268"/>
      <c r="H85" s="269">
        <f t="shared" si="23"/>
        <v>0</v>
      </c>
      <c r="K85" s="150" t="str">
        <f>K84</f>
        <v>Ip3</v>
      </c>
      <c r="L85" s="150">
        <f t="shared" si="51"/>
        <v>2</v>
      </c>
      <c r="M85" s="150">
        <f t="shared" si="52"/>
        <v>2</v>
      </c>
      <c r="N85" s="149">
        <f>N84+1</f>
        <v>2</v>
      </c>
      <c r="O85" s="126"/>
      <c r="P85" s="151" t="str">
        <f t="shared" si="50"/>
        <v>Ip3.2.2.2</v>
      </c>
      <c r="R85" s="165"/>
    </row>
    <row r="86" spans="1:18" s="63" customFormat="1" ht="15.75">
      <c r="A86" s="142"/>
      <c r="B86" s="67"/>
      <c r="C86" s="98"/>
      <c r="D86" s="114"/>
      <c r="E86" s="271"/>
      <c r="F86" s="260"/>
      <c r="G86" s="261"/>
      <c r="H86" s="262">
        <f t="shared" ref="H86:H87" si="53">F86+G86</f>
        <v>0</v>
      </c>
      <c r="I86" s="65"/>
      <c r="J86" s="65"/>
      <c r="K86" s="150"/>
      <c r="L86" s="149"/>
      <c r="M86" s="150"/>
      <c r="N86" s="149"/>
      <c r="O86" s="126"/>
      <c r="P86" s="151"/>
      <c r="R86" s="165"/>
    </row>
    <row r="87" spans="1:18" s="65" customFormat="1" ht="15.75">
      <c r="A87" s="141" t="str">
        <f t="shared" si="40"/>
        <v>Ip3.2.3</v>
      </c>
      <c r="B87" s="84" t="s">
        <v>14</v>
      </c>
      <c r="C87" s="97"/>
      <c r="D87" s="113"/>
      <c r="E87" s="271"/>
      <c r="F87" s="260"/>
      <c r="G87" s="261"/>
      <c r="H87" s="262">
        <f t="shared" si="53"/>
        <v>0</v>
      </c>
      <c r="I87" s="82"/>
      <c r="J87" s="82"/>
      <c r="K87" s="150" t="str">
        <f>K85</f>
        <v>Ip3</v>
      </c>
      <c r="L87" s="149">
        <f>L85</f>
        <v>2</v>
      </c>
      <c r="M87" s="150">
        <f>M85+1</f>
        <v>3</v>
      </c>
      <c r="N87" s="149"/>
      <c r="O87" s="126"/>
      <c r="P87" s="151" t="str">
        <f t="shared" ref="P87:P89" si="54">IF(N87&lt;&gt;0,K87&amp;"."&amp;L87&amp;"."&amp;M87&amp;"."&amp;N87,IF(M87&lt;&gt;0,K87&amp;"."&amp;L87&amp;"."&amp;M87,IF(L87&lt;&gt;0,K87&amp;"."&amp;L87,IF(K87&lt;&gt;0,K87,""))))</f>
        <v>Ip3.2.3</v>
      </c>
      <c r="R87" s="76"/>
    </row>
    <row r="88" spans="1:18" s="82" customFormat="1" ht="15.75">
      <c r="A88" s="140" t="str">
        <f t="shared" si="40"/>
        <v>Ip3.2.3.1</v>
      </c>
      <c r="B88" s="66" t="s">
        <v>11</v>
      </c>
      <c r="C88" s="94" t="s">
        <v>8</v>
      </c>
      <c r="D88" s="111"/>
      <c r="E88" s="271"/>
      <c r="F88" s="267"/>
      <c r="G88" s="268"/>
      <c r="H88" s="269">
        <f t="shared" ref="H88:H89" si="55">F88+G88</f>
        <v>0</v>
      </c>
      <c r="I88" s="63"/>
      <c r="J88" s="63"/>
      <c r="K88" s="150" t="str">
        <f>K87</f>
        <v>Ip3</v>
      </c>
      <c r="L88" s="150">
        <f t="shared" ref="L88:L89" si="56">L87</f>
        <v>2</v>
      </c>
      <c r="M88" s="150">
        <f t="shared" ref="M88:M89" si="57">M87</f>
        <v>3</v>
      </c>
      <c r="N88" s="149">
        <f>N87+1</f>
        <v>1</v>
      </c>
      <c r="O88" s="126"/>
      <c r="P88" s="151" t="str">
        <f t="shared" si="54"/>
        <v>Ip3.2.3.1</v>
      </c>
      <c r="R88" s="193"/>
    </row>
    <row r="89" spans="1:18" s="63" customFormat="1" ht="15.75">
      <c r="A89" s="140" t="str">
        <f t="shared" si="40"/>
        <v>Ip3.2.3.2</v>
      </c>
      <c r="B89" s="66" t="s">
        <v>34</v>
      </c>
      <c r="C89" s="94" t="s">
        <v>8</v>
      </c>
      <c r="D89" s="111"/>
      <c r="E89" s="271"/>
      <c r="F89" s="267"/>
      <c r="G89" s="268"/>
      <c r="H89" s="269">
        <f t="shared" si="55"/>
        <v>0</v>
      </c>
      <c r="K89" s="150" t="str">
        <f>K88</f>
        <v>Ip3</v>
      </c>
      <c r="L89" s="150">
        <f t="shared" si="56"/>
        <v>2</v>
      </c>
      <c r="M89" s="150">
        <f t="shared" si="57"/>
        <v>3</v>
      </c>
      <c r="N89" s="149">
        <f>N88+1</f>
        <v>2</v>
      </c>
      <c r="O89" s="126"/>
      <c r="P89" s="151" t="str">
        <f t="shared" si="54"/>
        <v>Ip3.2.3.2</v>
      </c>
      <c r="R89" s="165"/>
    </row>
    <row r="90" spans="1:18" s="63" customFormat="1">
      <c r="A90" s="143"/>
      <c r="B90" s="68"/>
      <c r="C90" s="99"/>
      <c r="D90" s="115"/>
      <c r="E90" s="276"/>
      <c r="F90" s="260"/>
      <c r="G90" s="261"/>
      <c r="H90" s="262">
        <f t="shared" si="23"/>
        <v>0</v>
      </c>
      <c r="I90" s="69"/>
      <c r="J90" s="69"/>
      <c r="K90" s="150"/>
      <c r="L90" s="149"/>
      <c r="M90" s="150"/>
      <c r="N90" s="149"/>
      <c r="O90" s="126"/>
      <c r="P90" s="151" t="str">
        <f>IF(N90&lt;&gt;0,K90&amp;"."&amp;L90&amp;"."&amp;M90&amp;"."&amp;N90,IF(M90&lt;&gt;0,K90&amp;"."&amp;L90&amp;"."&amp;M90,IF(L90&lt;&gt;0,K90&amp;"."&amp;L90,IF(K90&lt;&gt;0,K90,""))))</f>
        <v/>
      </c>
      <c r="R90" s="165"/>
    </row>
    <row r="91" spans="1:18" s="69" customFormat="1" ht="10.15" customHeight="1">
      <c r="A91" s="142"/>
      <c r="B91" s="67"/>
      <c r="C91" s="98"/>
      <c r="D91" s="114"/>
      <c r="E91" s="276"/>
      <c r="F91" s="260"/>
      <c r="G91" s="261"/>
      <c r="H91" s="262">
        <f t="shared" si="23"/>
        <v>0</v>
      </c>
      <c r="I91" s="65"/>
      <c r="J91" s="65"/>
      <c r="K91" s="150"/>
      <c r="L91" s="149"/>
      <c r="M91" s="150"/>
      <c r="N91" s="149"/>
      <c r="O91" s="126"/>
      <c r="P91" s="151" t="str">
        <f t="shared" ref="P91:P92" si="58">IF(N91&lt;&gt;0,K91&amp;"."&amp;L91&amp;"."&amp;M91&amp;"."&amp;N91,IF(M91&lt;&gt;0,K91&amp;"."&amp;L91&amp;"."&amp;M91,IF(L91&lt;&gt;0,K91&amp;"."&amp;L91,IF(K91&lt;&gt;0,K91,""))))</f>
        <v/>
      </c>
      <c r="R91" s="76"/>
    </row>
    <row r="92" spans="1:18" s="65" customFormat="1" ht="10.15" customHeight="1" thickBot="1">
      <c r="A92" s="145"/>
      <c r="B92" s="28"/>
      <c r="C92" s="101"/>
      <c r="D92" s="117"/>
      <c r="E92" s="276"/>
      <c r="F92" s="264"/>
      <c r="G92" s="265"/>
      <c r="H92" s="266">
        <f t="shared" ref="H92" si="59">F92+G92</f>
        <v>0</v>
      </c>
      <c r="I92" s="26"/>
      <c r="J92" s="26"/>
      <c r="K92" s="150"/>
      <c r="L92" s="149"/>
      <c r="M92" s="150"/>
      <c r="N92" s="149"/>
      <c r="O92" s="126"/>
      <c r="P92" s="151" t="str">
        <f t="shared" si="58"/>
        <v/>
      </c>
      <c r="R92" s="76"/>
    </row>
  </sheetData>
  <mergeCells count="1">
    <mergeCell ref="F6:H6"/>
  </mergeCells>
  <conditionalFormatting sqref="F6:H7 F90:H90 D7:E10 D18:E20 D50:E67 D74:E76 D90:E92 D79:E84 D85:H89 F77:H84 F74:H75 F16:H18 D45:H47 F52:H53 F57:H57 F60:H60 D64:H65 D23:E38 F21:H36 C34:C36">
    <cfRule type="cellIs" dxfId="17" priority="136" stopIfTrue="1" operator="equal">
      <formula>0</formula>
    </cfRule>
  </conditionalFormatting>
  <conditionalFormatting sqref="C23">
    <cfRule type="cellIs" dxfId="16" priority="64" stopIfTrue="1" operator="equal">
      <formula>0</formula>
    </cfRule>
  </conditionalFormatting>
  <conditionalFormatting sqref="C27">
    <cfRule type="cellIs" dxfId="15" priority="46" stopIfTrue="1" operator="equal">
      <formula>0</formula>
    </cfRule>
  </conditionalFormatting>
  <conditionalFormatting sqref="C31">
    <cfRule type="cellIs" dxfId="14" priority="42" stopIfTrue="1" operator="equal">
      <formula>0</formula>
    </cfRule>
  </conditionalFormatting>
  <conditionalFormatting sqref="C50">
    <cfRule type="cellIs" dxfId="13" priority="32" stopIfTrue="1" operator="equal">
      <formula>0</formula>
    </cfRule>
  </conditionalFormatting>
  <conditionalFormatting sqref="C54">
    <cfRule type="cellIs" dxfId="12" priority="28" stopIfTrue="1" operator="equal">
      <formula>0</formula>
    </cfRule>
  </conditionalFormatting>
  <conditionalFormatting sqref="C61">
    <cfRule type="cellIs" dxfId="11" priority="30" stopIfTrue="1" operator="equal">
      <formula>0</formula>
    </cfRule>
  </conditionalFormatting>
  <conditionalFormatting sqref="C58">
    <cfRule type="cellIs" dxfId="10" priority="24" stopIfTrue="1" operator="equal">
      <formula>0</formula>
    </cfRule>
  </conditionalFormatting>
  <conditionalFormatting sqref="C79">
    <cfRule type="cellIs" dxfId="9" priority="15" stopIfTrue="1" operator="equal">
      <formula>0</formula>
    </cfRule>
  </conditionalFormatting>
  <conditionalFormatting sqref="C83">
    <cfRule type="cellIs" dxfId="8" priority="11" stopIfTrue="1" operator="equal">
      <formula>0</formula>
    </cfRule>
  </conditionalFormatting>
  <conditionalFormatting sqref="C90">
    <cfRule type="cellIs" dxfId="7" priority="13" stopIfTrue="1" operator="equal">
      <formula>0</formula>
    </cfRule>
  </conditionalFormatting>
  <conditionalFormatting sqref="C87">
    <cfRule type="cellIs" dxfId="6" priority="7" stopIfTrue="1" operator="equal">
      <formula>0</formula>
    </cfRule>
  </conditionalFormatting>
  <conditionalFormatting sqref="F66:H66">
    <cfRule type="cellIs" dxfId="5" priority="6" stopIfTrue="1" operator="equal">
      <formula>0</formula>
    </cfRule>
  </conditionalFormatting>
  <conditionalFormatting sqref="F37:H37">
    <cfRule type="cellIs" dxfId="4" priority="5" stopIfTrue="1" operator="equal">
      <formula>0</formula>
    </cfRule>
  </conditionalFormatting>
  <conditionalFormatting sqref="F9:H9">
    <cfRule type="cellIs" dxfId="3" priority="4" stopIfTrue="1" operator="equal">
      <formula>0</formula>
    </cfRule>
  </conditionalFormatting>
  <conditionalFormatting sqref="F51:H51">
    <cfRule type="cellIs" dxfId="2" priority="3" stopIfTrue="1" operator="equal">
      <formula>0</formula>
    </cfRule>
  </conditionalFormatting>
  <conditionalFormatting sqref="F55:H56">
    <cfRule type="cellIs" dxfId="1" priority="2" stopIfTrue="1" operator="equal">
      <formula>0</formula>
    </cfRule>
  </conditionalFormatting>
  <conditionalFormatting sqref="F59:H59">
    <cfRule type="cellIs" dxfId="0" priority="1" stopIfTrue="1" operator="equal">
      <formula>0</formula>
    </cfRule>
  </conditionalFormatting>
  <dataValidations count="1">
    <dataValidation operator="greaterThanOrEqual" allowBlank="1" showInputMessage="1" showErrorMessage="1" prompt="Cellule à compléter" sqref="UOD32 UXZ32 VHV32 WVF24 VRR32 IT24 SP24 ACL24 AMH24 AWD24 BFZ24 BPV24 BZR24 CJN24 CTJ24 DDF24 DNB24 DWX24 EGT24 EQP24 FAL24 FKH24 FUD24 GDZ24 GNV24 GXR24 HHN24 HRJ24 IBF24 ILB24 IUX24 JET24 JOP24 JYL24 KIH24 KSD24 LBZ24 LLV24 LVR24 MFN24 MPJ24 MZF24 NJB24 NSX24 OCT24 OMP24 OWL24 PGH24 PQD24 PZZ24 QJV24 QTR24 RDN24 RNJ24 RXF24 SHB24 SQX24 TAT24 TKP24 TUL24 UEH24 UOD24 UXZ24 VHV24 VRR24 WBN24 WLJ24 WVF28 WBN32 IT28 SP28 ACL28 AMH28 AWD28 BFZ28 BPV28 BZR28 CJN28 CTJ28 DDF28 DNB28 DWX28 EGT28 EQP28 FAL28 FKH28 FUD28 GDZ28 GNV28 GXR28 HHN28 HRJ28 IBF28 ILB28 IUX28 JET28 JOP28 JYL28 KIH28 KSD28 LBZ28 LLV28 LVR28 MFN28 MPJ28 MZF28 NJB28 NSX28 OCT28 OMP28 OWL28 PGH28 PQD28 PZZ28 QJV28 QTR28 RDN28 RNJ28 RXF28 SHB28 SQX28 TAT28 TKP28 TUL28 UEH28 UOD28 UXZ28 VHV28 VRR28 WBN28 WLJ28 WVF32 WLJ32 IT32 SP32 ACL32 AMH32 AWD32 BFZ32 BPV32 BZR32 CJN32 CTJ32 DDF32 DNB32 DWX32 EGT32 EQP32 FAL32 FKH32 FUD32 GDZ32 GNV32 GXR32 HHN32 HRJ32 IBF32 ILB32 IUX32 JET32 JOP32 JYL32 KIH32 KSD32 LBZ32 LLV32 LVR32 MFN32 MPJ32 MZF32 NJB32 NSX32 OCT32 OMP32 OWL32 PGH32 PQD32 PZZ32 QJV32 QTR32 RDN32 RNJ32 RXF32 SHB32 SQX32 TAT32 TKP32 TUL32 UEH32 UOD59 UXZ59 VHV59 WVF51 VRR59 IT51 SP51 ACL51 AMH51 AWD51 BFZ51 BPV51 BZR51 CJN51 CTJ51 DDF51 DNB51 DWX51 EGT51 EQP51 FAL51 FKH51 FUD51 GDZ51 GNV51 GXR51 HHN51 HRJ51 IBF51 ILB51 IUX51 JET51 JOP51 JYL51 KIH51 KSD51 LBZ51 LLV51 LVR51 MFN51 MPJ51 MZF51 NJB51 NSX51 OCT51 OMP51 OWL51 PGH51 PQD51 PZZ51 QJV51 QTR51 RDN51 RNJ51 RXF51 SHB51 SQX51 TAT51 TKP51 TUL51 UEH51 UOD51 UXZ51 VHV51 VRR51 WBN51 WLJ51 WVF55 WBN59 IT55 SP55 ACL55 AMH55 AWD55 BFZ55 BPV55 BZR55 CJN55 CTJ55 DDF55 DNB55 DWX55 EGT55 EQP55 FAL55 FKH55 FUD55 GDZ55 GNV55 GXR55 HHN55 HRJ55 IBF55 ILB55 IUX55 JET55 JOP55 JYL55 KIH55 KSD55 LBZ55 LLV55 LVR55 MFN55 MPJ55 MZF55 NJB55 NSX55 OCT55 OMP55 OWL55 PGH55 PQD55 PZZ55 QJV55 QTR55 RDN55 RNJ55 RXF55 SHB55 SQX55 TAT55 TKP55 TUL55 UEH55 UOD55 UXZ55 VHV55 VRR55 WBN55 WLJ55 WVF59 WLJ59 IT59 SP59 ACL59 AMH59 AWD59 BFZ59 BPV59 BZR59 CJN59 CTJ59 DDF59 DNB59 DWX59 EGT59 EQP59 FAL59 FKH59 FUD59 GDZ59 GNV59 GXR59 HHN59 HRJ59 IBF59 ILB59 IUX59 JET59 JOP59 JYL59 KIH59 KSD59 LBZ59 LLV59 LVR59 MFN59 MPJ59 MZF59 NJB59 NSX59 OCT59 OMP59 OWL59 PGH59 PQD59 PZZ59 QJV59 QTR59 RDN59 RNJ59 RXF59 SHB59 SQX59 TAT59 TKP59 TUL59 UEH59 UOD88 UXZ88 VHV88 WVF80 VRR88 IT80 SP80 ACL80 AMH80 AWD80 BFZ80 BPV80 BZR80 CJN80 CTJ80 DDF80 DNB80 DWX80 EGT80 EQP80 FAL80 FKH80 FUD80 GDZ80 GNV80 GXR80 HHN80 HRJ80 IBF80 ILB80 IUX80 JET80 JOP80 JYL80 KIH80 KSD80 LBZ80 LLV80 LVR80 MFN80 MPJ80 MZF80 NJB80 NSX80 OCT80 OMP80 OWL80 PGH80 PQD80 PZZ80 QJV80 QTR80 RDN80 RNJ80 RXF80 SHB80 SQX80 TAT80 TKP80 TUL80 UEH80 UOD80 UXZ80 VHV80 VRR80 WBN80 WLJ80 WVF84 WBN88 IT84 SP84 ACL84 AMH84 AWD84 BFZ84 BPV84 BZR84 CJN84 CTJ84 DDF84 DNB84 DWX84 EGT84 EQP84 FAL84 FKH84 FUD84 GDZ84 GNV84 GXR84 HHN84 HRJ84 IBF84 ILB84 IUX84 JET84 JOP84 JYL84 KIH84 KSD84 LBZ84 LLV84 LVR84 MFN84 MPJ84 MZF84 NJB84 NSX84 OCT84 OMP84 OWL84 PGH84 PQD84 PZZ84 QJV84 QTR84 RDN84 RNJ84 RXF84 SHB84 SQX84 TAT84 TKP84 TUL84 UEH84 UOD84 UXZ84 VHV84 VRR84 WBN84 WLJ84 WVF88 WLJ88 IT88 SP88 ACL88 AMH88 AWD88 BFZ88 BPV88 BZR88 CJN88 CTJ88 DDF88 DNB88 DWX88 EGT88 EQP88 FAL88 FKH88 FUD88 GDZ88 GNV88 GXR88 HHN88 HRJ88 IBF88 ILB88 IUX88 JET88 JOP88 JYL88 KIH88 KSD88 LBZ88 LLV88 LVR88 MFN88 MPJ88 MZF88 NJB88 NSX88 OCT88 OMP88 OWL88 PGH88 PQD88 PZZ88 QJV88 QTR88 RDN88 RNJ88 RXF88 SHB88 SQX88 TAT88 TKP88 TUL88 UEH88" xr:uid="{00000000-0002-0000-0100-000000000000}"/>
  </dataValidations>
  <pageMargins left="0.39370078740157483" right="0.39370078740157483" top="0.19685039370078741" bottom="0.59055118110236227" header="0.11811023622047245" footer="0.11811023622047245"/>
  <pageSetup paperSize="9" scale="69" orientation="portrait" cellComments="asDisplayed" r:id="rId1"/>
  <headerFooter alignWithMargins="0">
    <oddFooter>&amp;L&amp;"Times New Roman,Normal"&amp;8&amp;F
&amp;Z&amp;R&amp;"Times New Roman,Gras"&amp;9Page - &amp;P/&amp;N</oddFooter>
  </headerFooter>
  <rowBreaks count="1" manualBreakCount="1">
    <brk id="64"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10</vt:i4>
      </vt:variant>
    </vt:vector>
  </HeadingPairs>
  <TitlesOfParts>
    <vt:vector size="16" baseType="lpstr">
      <vt:lpstr>AC MultiService - CT - PG</vt:lpstr>
      <vt:lpstr>Missions</vt:lpstr>
      <vt:lpstr>TravEntretien</vt:lpstr>
      <vt:lpstr>TravInves</vt:lpstr>
      <vt:lpstr>Vacation</vt:lpstr>
      <vt:lpstr>InstalProvisoire</vt:lpstr>
      <vt:lpstr>InstalProvisoire!Impression_des_titres</vt:lpstr>
      <vt:lpstr>Missions!Impression_des_titres</vt:lpstr>
      <vt:lpstr>TravEntretien!Impression_des_titres</vt:lpstr>
      <vt:lpstr>TravInves!Impression_des_titres</vt:lpstr>
      <vt:lpstr>Vacation!Impression_des_titres</vt:lpstr>
      <vt:lpstr>InstalProvisoire!Zone_d_impression</vt:lpstr>
      <vt:lpstr>Missions!Zone_d_impression</vt:lpstr>
      <vt:lpstr>TravEntretien!Zone_d_impression</vt:lpstr>
      <vt:lpstr>TravInves!Zone_d_impression</vt:lpstr>
      <vt:lpstr>Vacation!Zone_d_impression</vt:lpstr>
    </vt:vector>
  </TitlesOfParts>
  <Company>SENAT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Labarre Jocelyn</dc:creator>
  <cp:lastModifiedBy>Jocelyn LABARRE</cp:lastModifiedBy>
  <cp:lastPrinted>2025-12-17T08:58:42Z</cp:lastPrinted>
  <dcterms:created xsi:type="dcterms:W3CDTF">2017-02-01T16:11:01Z</dcterms:created>
  <dcterms:modified xsi:type="dcterms:W3CDTF">2025-12-17T08:58:56Z</dcterms:modified>
</cp:coreProperties>
</file>