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5DGLDP\03 MARCHES GLOBAUX UL\30 AC PI EAS ou solution équivalente\0-TRAVAIL\DCE final\"/>
    </mc:Choice>
  </mc:AlternateContent>
  <xr:revisionPtr revIDLastSave="0" documentId="13_ncr:1_{D44856F9-520A-482F-A619-930B6CE11382}" xr6:coauthVersionLast="47" xr6:coauthVersionMax="47" xr10:uidLastSave="{00000000-0000-0000-0000-000000000000}"/>
  <bookViews>
    <workbookView xWindow="-28920" yWindow="-30" windowWidth="29040" windowHeight="15720" xr2:uid="{EEBBCF97-D04D-4CFC-AAD9-F48BD3F78687}"/>
  </bookViews>
  <sheets>
    <sheet name="BPU" sheetId="1" r:id="rId1"/>
    <sheet name="DQE" sheetId="3" r:id="rId2"/>
  </sheets>
  <definedNames>
    <definedName name="_xlnm.Print_Area" localSheetId="0">BPU!$A$1:$L$53</definedName>
    <definedName name="_xlnm.Print_Area" localSheetId="1">DQE!$A$1:$L$14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2" i="1" l="1"/>
  <c r="K50" i="1"/>
  <c r="K51" i="1"/>
  <c r="K49" i="1"/>
  <c r="I50" i="1"/>
  <c r="L50" i="1" s="1"/>
  <c r="J11" i="3" s="1"/>
  <c r="I51" i="1"/>
  <c r="I52" i="1"/>
  <c r="I49" i="1"/>
  <c r="L52" i="1" l="1"/>
  <c r="J13" i="3" s="1"/>
  <c r="L51" i="1"/>
  <c r="J12" i="3" s="1"/>
  <c r="L49" i="1"/>
  <c r="J10" i="3" s="1"/>
  <c r="K28" i="1"/>
  <c r="K29" i="1"/>
  <c r="I28" i="1"/>
  <c r="I29" i="1"/>
  <c r="L29" i="1" s="1"/>
  <c r="H41" i="1"/>
  <c r="J43" i="1" s="1"/>
  <c r="H37" i="1"/>
  <c r="H39" i="1" s="1"/>
  <c r="H33" i="1"/>
  <c r="H35" i="1" s="1"/>
  <c r="K6" i="1"/>
  <c r="K7" i="1"/>
  <c r="K8" i="1"/>
  <c r="K9" i="1"/>
  <c r="K10" i="1"/>
  <c r="K11" i="1"/>
  <c r="K12" i="1"/>
  <c r="K14" i="1"/>
  <c r="K15" i="1"/>
  <c r="K16" i="1"/>
  <c r="K18" i="1"/>
  <c r="K19" i="1"/>
  <c r="L19" i="1" s="1"/>
  <c r="K20" i="1"/>
  <c r="K21" i="1"/>
  <c r="K22" i="1"/>
  <c r="K23" i="1"/>
  <c r="K25" i="1"/>
  <c r="K26" i="1"/>
  <c r="K27" i="1"/>
  <c r="K30" i="1"/>
  <c r="K5" i="1"/>
  <c r="I6" i="1"/>
  <c r="I7" i="1"/>
  <c r="I8" i="1"/>
  <c r="I9" i="1"/>
  <c r="I10" i="1"/>
  <c r="I11" i="1"/>
  <c r="I12" i="1"/>
  <c r="I14" i="1"/>
  <c r="I15" i="1"/>
  <c r="I16" i="1"/>
  <c r="I18" i="1"/>
  <c r="I19" i="1"/>
  <c r="I20" i="1"/>
  <c r="I21" i="1"/>
  <c r="I22" i="1"/>
  <c r="L22" i="1" s="1"/>
  <c r="I23" i="1"/>
  <c r="I25" i="1"/>
  <c r="I26" i="1"/>
  <c r="I27" i="1"/>
  <c r="I30" i="1"/>
  <c r="I5" i="1"/>
  <c r="L6" i="1" l="1"/>
  <c r="L18" i="1"/>
  <c r="L16" i="1"/>
  <c r="L27" i="1"/>
  <c r="L28" i="1"/>
  <c r="L15" i="1"/>
  <c r="L14" i="1"/>
  <c r="L5" i="1"/>
  <c r="L30" i="1"/>
  <c r="L12" i="1"/>
  <c r="L26" i="1"/>
  <c r="L11" i="1"/>
  <c r="L21" i="1"/>
  <c r="L20" i="1"/>
  <c r="L10" i="1"/>
  <c r="L9" i="1"/>
  <c r="L8" i="1"/>
  <c r="L7" i="1"/>
  <c r="L25" i="1"/>
  <c r="L23" i="1"/>
  <c r="J39" i="1"/>
  <c r="J35" i="1"/>
  <c r="K39" i="1"/>
  <c r="H43" i="1"/>
  <c r="K43" i="1"/>
  <c r="K35" i="1"/>
  <c r="I43" i="1"/>
  <c r="I39" i="1"/>
  <c r="I35" i="1"/>
  <c r="L31" i="1" l="1"/>
  <c r="J3" i="3" s="1"/>
  <c r="J14" i="3" s="1"/>
  <c r="L39" i="1"/>
  <c r="L43" i="1"/>
  <c r="L35" i="1"/>
</calcChain>
</file>

<file path=xl/sharedStrings.xml><?xml version="1.0" encoding="utf-8"?>
<sst xmlns="http://schemas.openxmlformats.org/spreadsheetml/2006/main" count="164" uniqueCount="114">
  <si>
    <t>Bâtiment</t>
  </si>
  <si>
    <t>Adresse</t>
  </si>
  <si>
    <t>Site</t>
  </si>
  <si>
    <t>P7-P8</t>
  </si>
  <si>
    <t>BRIDOUX</t>
  </si>
  <si>
    <t>ARTEM</t>
  </si>
  <si>
    <t>LIBERATION</t>
  </si>
  <si>
    <t>BAT H-J-L</t>
  </si>
  <si>
    <t>CARNOT RAVINELLE</t>
  </si>
  <si>
    <t>BAT K</t>
  </si>
  <si>
    <t>BU DROIT</t>
  </si>
  <si>
    <t>BAT C1-C2 (BU LETTRES)</t>
  </si>
  <si>
    <t>BAT D (MDE)</t>
  </si>
  <si>
    <t>BAT F</t>
  </si>
  <si>
    <t>LEPAGE</t>
  </si>
  <si>
    <t>EEIGM-ENSGSI</t>
  </si>
  <si>
    <t>TECHNOPOLE</t>
  </si>
  <si>
    <t>ENIM</t>
  </si>
  <si>
    <t>IPEFAM</t>
  </si>
  <si>
    <t>ISEA</t>
  </si>
  <si>
    <t>BRABOIS-INGE</t>
  </si>
  <si>
    <t>ARTEM 3</t>
  </si>
  <si>
    <t>ARTEM - PARKING</t>
  </si>
  <si>
    <t>PRESIDENCE LIBERATION</t>
  </si>
  <si>
    <t>ENSEM</t>
  </si>
  <si>
    <t>IECL (Institut de Maths)</t>
  </si>
  <si>
    <t>RICHARD</t>
  </si>
  <si>
    <t>LIBERATION (CLSH)</t>
  </si>
  <si>
    <t>SARREGUEMINES</t>
  </si>
  <si>
    <t>IUT MOSELLE-EST</t>
  </si>
  <si>
    <t>MANUFACTURE</t>
  </si>
  <si>
    <t>POLE HERBERT SIMON</t>
  </si>
  <si>
    <t>ILE DU SAULCY</t>
  </si>
  <si>
    <t>UFR DEA</t>
  </si>
  <si>
    <t>ALL BAT B</t>
  </si>
  <si>
    <t>91 Avenue de la Libération
54000 NANCY</t>
  </si>
  <si>
    <t>46 Avenue de la Libération
54000 NANCY</t>
  </si>
  <si>
    <t>23 Boulevard Albert 1er
54000 NANCY</t>
  </si>
  <si>
    <t>24 Boulevard Albert 1er
54000 NANCY</t>
  </si>
  <si>
    <t>Rue du Sergent Blandan
54000 NANCY</t>
  </si>
  <si>
    <t>86 Rue du Sergent Blandan
54000 NANCY</t>
  </si>
  <si>
    <t>Rue du Général Delestraint
57000 METZ</t>
  </si>
  <si>
    <t>4 Rue de la Ravinelle
54000 NANCY</t>
  </si>
  <si>
    <t>11 Place Carnot
54000 NANCY</t>
  </si>
  <si>
    <t>8 Rue Bastien Lepage
54000 NANCY</t>
  </si>
  <si>
    <t>1 Route d'Ars Laquenexy
57000 METZ</t>
  </si>
  <si>
    <t>1 Rue Augustin Fresnel
57000 METZ</t>
  </si>
  <si>
    <t>7 Rue Marconi
57000 METZ</t>
  </si>
  <si>
    <t>2 Avenue de la Forêt de Haye
54500 VANDOEUVRE LES NANCY</t>
  </si>
  <si>
    <t>1 Boulevard des Aiguillettes
54600 VILLERS LES NANCY</t>
  </si>
  <si>
    <t>5 Rue Paul Richard
54320 MAXEVILLE</t>
  </si>
  <si>
    <t>11 Rue Geiger
57200 SARREGUEMINES</t>
  </si>
  <si>
    <t>13 Rue Michel Ney
54000 NANCY</t>
  </si>
  <si>
    <t>Ile du Saulcy
57000 METZ</t>
  </si>
  <si>
    <t>Niveaux</t>
  </si>
  <si>
    <t>Effectif déclaré</t>
  </si>
  <si>
    <t>AIGUILLETTES</t>
  </si>
  <si>
    <t>Annexe Acte d'Engagement : Bordereau de Prix Unitaires</t>
  </si>
  <si>
    <t>Prix € TTC (TVA 20%)</t>
  </si>
  <si>
    <t>Total € TTC (TVA 20%)</t>
  </si>
  <si>
    <t>Surface de plancher (m²)</t>
  </si>
  <si>
    <t>EEIGM : 7 322 ; ENSGSI : 2 635</t>
  </si>
  <si>
    <t>H : 307 ; J : 2 292 ; L : 1 580</t>
  </si>
  <si>
    <t>HT</t>
  </si>
  <si>
    <t>TTC</t>
  </si>
  <si>
    <t>TOTAL TTC</t>
  </si>
  <si>
    <t>TOTAL EFFECTIF :</t>
  </si>
  <si>
    <t>TOTAL NIVEAUX</t>
  </si>
  <si>
    <t>PRIX UNITAIRES AU NIVEAU</t>
  </si>
  <si>
    <t>PRIX UNITAIRES AU M²</t>
  </si>
  <si>
    <t>TOTAL SURFACE (M²)</t>
  </si>
  <si>
    <t>PRIX UNITAIRES PAR TRANCHE D'EFFECTIF DE 100</t>
  </si>
  <si>
    <t>ICPM</t>
  </si>
  <si>
    <t>TELECOM</t>
  </si>
  <si>
    <t>193 Avenue Paul Muller
54600 VILLERS LES NANCY</t>
  </si>
  <si>
    <t>1 Boulevard Dominique François Arago
57000 METZ</t>
  </si>
  <si>
    <t>REMICOURT</t>
  </si>
  <si>
    <t>Rédaction de notices de sécurité / accessibilité et procédure organisationnelle</t>
  </si>
  <si>
    <t>Diagnostic technique des solutions équivalentes ou EAS</t>
  </si>
  <si>
    <t>UL MOE Solutions Équivalentes ou EAS - BPU</t>
  </si>
  <si>
    <t>Ratios d'aide à l'établissement de prix moyen</t>
  </si>
  <si>
    <t>Champs à compléter</t>
  </si>
  <si>
    <t>Typologie de bâtiment par surface de plancher (m²)</t>
  </si>
  <si>
    <t>Bâtiment de 0 à 2 500 m²</t>
  </si>
  <si>
    <t>Bâtiments de 2 500 à 5 000 m²</t>
  </si>
  <si>
    <t>Bâtiments de 5 000 à 10 000 m²</t>
  </si>
  <si>
    <t>Bâtiment de plus de 10 000 m²</t>
  </si>
  <si>
    <r>
      <t xml:space="preserve">Fait à               , le
</t>
    </r>
    <r>
      <rPr>
        <i/>
        <sz val="11"/>
        <rFont val="Arial Narrow"/>
        <family val="2"/>
      </rPr>
      <t>(cachet et signature électronique du candidat)</t>
    </r>
  </si>
  <si>
    <t>UL MOE Solutions Équivalentes ou EAS - DQE (non contractuel)</t>
  </si>
  <si>
    <t>Détail Quantitatif Estimatif</t>
  </si>
  <si>
    <t>Prix contractuels pour ajout éventuel de bâtiment hors liste présentée ci-dessus par typologie de bâtiment (surface de plancher)</t>
  </si>
  <si>
    <t>Ajout éventuel de bâtiment hors liste</t>
  </si>
  <si>
    <t>Quantité</t>
  </si>
  <si>
    <t>Typologie de bâtiment</t>
  </si>
  <si>
    <t>Somme des deux missions en € TTC</t>
  </si>
  <si>
    <t>SOMME DE L'ENSEMBLE DES MISSIONS POUR LES BÂTIMENTS LISTÉS DANS LE BPU 
(Cellule L31 du BPU) EN € TTC</t>
  </si>
  <si>
    <t>Somme totale DQE (liste + ajouts éventuels, toutes missions)</t>
  </si>
  <si>
    <t>Type et Catégorie ERP</t>
  </si>
  <si>
    <t>Bâtiment H : 2
Bâtiment J : 5
Bâtiment L : 4</t>
  </si>
  <si>
    <t>type R-W cat 2</t>
  </si>
  <si>
    <t>type R cat 2</t>
  </si>
  <si>
    <t>ENSGSI : 5
EEIGM : 4</t>
  </si>
  <si>
    <t>type S cat 2</t>
  </si>
  <si>
    <t>type R cat 3</t>
  </si>
  <si>
    <t xml:space="preserve"> ABCD : 5
Bâtiment E : 3</t>
  </si>
  <si>
    <t>Type R cat 3</t>
  </si>
  <si>
    <t>Type R cat 2</t>
  </si>
  <si>
    <t>Type PS cat 3</t>
  </si>
  <si>
    <t>Type R-L cat 1</t>
  </si>
  <si>
    <t>Type R-N cat 1</t>
  </si>
  <si>
    <t>Bâtiments ABCD : 8 011
Bâtiment E : 4 101</t>
  </si>
  <si>
    <t>INSPE ABCDE</t>
  </si>
  <si>
    <t>Prix € HT (forfaitaire)</t>
  </si>
  <si>
    <t>TOTAL GÉNÉRAL TOUTES 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</si>
</sst>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Arial Narrow"/>
      <family val="2"/>
    </font>
    <font>
      <i/>
      <sz val="11"/>
      <name val="Arial Narrow"/>
      <family val="2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 wrapText="1"/>
    </xf>
    <xf numFmtId="0" fontId="3" fillId="0" borderId="0" xfId="0" applyFont="1" applyAlignment="1"/>
    <xf numFmtId="164" fontId="0" fillId="0" borderId="33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right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/>
    <xf numFmtId="0" fontId="3" fillId="4" borderId="3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right" vertical="center"/>
    </xf>
    <xf numFmtId="164" fontId="0" fillId="4" borderId="35" xfId="0" applyNumberFormat="1" applyFill="1" applyBorder="1" applyAlignment="1">
      <alignment horizontal="center" vertical="center"/>
    </xf>
    <xf numFmtId="0" fontId="0" fillId="4" borderId="0" xfId="0" applyFill="1"/>
    <xf numFmtId="0" fontId="3" fillId="4" borderId="4" xfId="0" applyFont="1" applyFill="1" applyBorder="1" applyAlignment="1">
      <alignment horizontal="right" vertical="center" wrapText="1"/>
    </xf>
    <xf numFmtId="0" fontId="3" fillId="4" borderId="12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164" fontId="0" fillId="4" borderId="36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164" fontId="0" fillId="4" borderId="19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4" fontId="0" fillId="0" borderId="45" xfId="0" applyNumberFormat="1" applyBorder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164" fontId="0" fillId="5" borderId="11" xfId="0" applyNumberFormat="1" applyFill="1" applyBorder="1" applyAlignment="1" applyProtection="1">
      <alignment horizontal="center" vertical="center"/>
      <protection locked="0"/>
    </xf>
    <xf numFmtId="164" fontId="0" fillId="5" borderId="14" xfId="0" applyNumberFormat="1" applyFill="1" applyBorder="1" applyAlignment="1" applyProtection="1">
      <alignment horizontal="center" vertical="center"/>
      <protection locked="0"/>
    </xf>
    <xf numFmtId="164" fontId="0" fillId="5" borderId="27" xfId="0" applyNumberFormat="1" applyFill="1" applyBorder="1" applyAlignment="1" applyProtection="1">
      <alignment horizontal="center" vertical="center"/>
      <protection locked="0"/>
    </xf>
    <xf numFmtId="164" fontId="0" fillId="5" borderId="17" xfId="0" applyNumberFormat="1" applyFill="1" applyBorder="1" applyAlignment="1" applyProtection="1">
      <alignment horizontal="center" vertical="center"/>
      <protection locked="0"/>
    </xf>
    <xf numFmtId="164" fontId="0" fillId="5" borderId="12" xfId="0" applyNumberFormat="1" applyFill="1" applyBorder="1" applyAlignment="1" applyProtection="1">
      <alignment horizontal="center" vertical="center"/>
      <protection locked="0"/>
    </xf>
    <xf numFmtId="164" fontId="0" fillId="5" borderId="15" xfId="0" applyNumberFormat="1" applyFill="1" applyBorder="1" applyAlignment="1" applyProtection="1">
      <alignment horizontal="center" vertical="center"/>
      <protection locked="0"/>
    </xf>
    <xf numFmtId="164" fontId="0" fillId="5" borderId="25" xfId="0" applyNumberFormat="1" applyFill="1" applyBorder="1" applyAlignment="1" applyProtection="1">
      <alignment horizontal="center" vertical="center"/>
      <protection locked="0"/>
    </xf>
    <xf numFmtId="164" fontId="0" fillId="5" borderId="18" xfId="0" applyNumberFormat="1" applyFill="1" applyBorder="1" applyAlignment="1" applyProtection="1">
      <alignment horizontal="center" vertical="center"/>
      <protection locked="0"/>
    </xf>
    <xf numFmtId="164" fontId="0" fillId="5" borderId="39" xfId="0" applyNumberFormat="1" applyFill="1" applyBorder="1" applyAlignment="1" applyProtection="1">
      <alignment horizontal="center" vertical="center"/>
      <protection locked="0"/>
    </xf>
    <xf numFmtId="164" fontId="0" fillId="5" borderId="42" xfId="0" applyNumberFormat="1" applyFill="1" applyBorder="1" applyAlignment="1" applyProtection="1">
      <alignment horizontal="center" vertical="center"/>
      <protection locked="0"/>
    </xf>
    <xf numFmtId="164" fontId="0" fillId="5" borderId="44" xfId="0" applyNumberFormat="1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164" fontId="10" fillId="8" borderId="37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164" fontId="0" fillId="5" borderId="27" xfId="0" applyNumberFormat="1" applyFill="1" applyBorder="1" applyAlignment="1" applyProtection="1">
      <alignment horizontal="center" vertical="center"/>
      <protection locked="0"/>
    </xf>
    <xf numFmtId="164" fontId="0" fillId="5" borderId="28" xfId="0" applyNumberFormat="1" applyFill="1" applyBorder="1" applyAlignment="1" applyProtection="1">
      <alignment horizontal="center" vertical="center"/>
      <protection locked="0"/>
    </xf>
    <xf numFmtId="164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5" borderId="27" xfId="0" applyNumberFormat="1" applyFill="1" applyBorder="1" applyAlignment="1" applyProtection="1">
      <alignment horizontal="center" vertical="center" wrapText="1"/>
      <protection locked="0"/>
    </xf>
    <xf numFmtId="164" fontId="0" fillId="5" borderId="26" xfId="0" applyNumberForma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0" fontId="8" fillId="0" borderId="0" xfId="0" applyFont="1" applyAlignment="1" applyProtection="1">
      <alignment horizontal="center" vertical="top" wrapText="1"/>
      <protection locked="0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164" fontId="12" fillId="0" borderId="42" xfId="0" applyNumberFormat="1" applyFont="1" applyBorder="1" applyAlignment="1">
      <alignment horizontal="center" vertical="center"/>
    </xf>
    <xf numFmtId="164" fontId="12" fillId="0" borderId="43" xfId="0" applyNumberFormat="1" applyFont="1" applyBorder="1" applyAlignment="1">
      <alignment horizontal="center" vertical="center"/>
    </xf>
    <xf numFmtId="164" fontId="12" fillId="0" borderId="44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164" fontId="13" fillId="7" borderId="7" xfId="0" applyNumberFormat="1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0" borderId="41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44" xfId="0" applyFont="1" applyBorder="1" applyAlignment="1">
      <alignment horizontal="left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164" fontId="12" fillId="8" borderId="37" xfId="0" applyNumberFormat="1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C05A8-48B6-432A-9EDE-40B1D6EBE9C3}">
  <sheetPr>
    <pageSetUpPr fitToPage="1"/>
  </sheetPr>
  <dimension ref="A1:L52"/>
  <sheetViews>
    <sheetView tabSelected="1" zoomScale="85" zoomScaleNormal="85" workbookViewId="0">
      <selection activeCell="J6" sqref="J6"/>
    </sheetView>
  </sheetViews>
  <sheetFormatPr baseColWidth="10" defaultRowHeight="15" x14ac:dyDescent="0.25"/>
  <cols>
    <col min="1" max="1" width="19.5703125" customWidth="1"/>
    <col min="2" max="2" width="23" customWidth="1"/>
    <col min="3" max="3" width="28.7109375" customWidth="1"/>
    <col min="4" max="5" width="14.7109375" customWidth="1"/>
    <col min="6" max="6" width="16.140625" customWidth="1"/>
    <col min="7" max="7" width="27.140625" customWidth="1"/>
    <col min="8" max="8" width="18.85546875" customWidth="1"/>
    <col min="9" max="9" width="18.140625" customWidth="1"/>
    <col min="10" max="11" width="18.42578125" customWidth="1"/>
    <col min="12" max="12" width="17.140625" customWidth="1"/>
  </cols>
  <sheetData>
    <row r="1" spans="1:12" ht="39.75" customHeight="1" x14ac:dyDescent="0.25">
      <c r="A1" s="103" t="s">
        <v>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36.75" customHeight="1" thickBot="1" x14ac:dyDescent="0.3">
      <c r="A2" s="110" t="s">
        <v>57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85.5" customHeight="1" thickBot="1" x14ac:dyDescent="0.3">
      <c r="A3" s="87" t="s">
        <v>2</v>
      </c>
      <c r="B3" s="87" t="s">
        <v>0</v>
      </c>
      <c r="C3" s="87" t="s">
        <v>1</v>
      </c>
      <c r="D3" s="91" t="s">
        <v>55</v>
      </c>
      <c r="E3" s="91" t="s">
        <v>97</v>
      </c>
      <c r="F3" s="87" t="s">
        <v>54</v>
      </c>
      <c r="G3" s="91" t="s">
        <v>60</v>
      </c>
      <c r="H3" s="89" t="s">
        <v>78</v>
      </c>
      <c r="I3" s="90"/>
      <c r="J3" s="89" t="s">
        <v>77</v>
      </c>
      <c r="K3" s="90"/>
      <c r="L3" s="85" t="s">
        <v>59</v>
      </c>
    </row>
    <row r="4" spans="1:12" ht="20.25" customHeight="1" thickBot="1" x14ac:dyDescent="0.3">
      <c r="A4" s="88"/>
      <c r="B4" s="88"/>
      <c r="C4" s="88"/>
      <c r="D4" s="92"/>
      <c r="E4" s="92"/>
      <c r="F4" s="88"/>
      <c r="G4" s="92"/>
      <c r="H4" s="19" t="s">
        <v>112</v>
      </c>
      <c r="I4" s="20" t="s">
        <v>58</v>
      </c>
      <c r="J4" s="19" t="s">
        <v>112</v>
      </c>
      <c r="K4" s="24" t="s">
        <v>58</v>
      </c>
      <c r="L4" s="86"/>
    </row>
    <row r="5" spans="1:12" ht="30" x14ac:dyDescent="0.25">
      <c r="A5" s="1" t="s">
        <v>6</v>
      </c>
      <c r="B5" s="2" t="s">
        <v>23</v>
      </c>
      <c r="C5" s="3" t="s">
        <v>35</v>
      </c>
      <c r="D5" s="3">
        <v>1072</v>
      </c>
      <c r="E5" s="4" t="s">
        <v>100</v>
      </c>
      <c r="F5" s="4">
        <v>6</v>
      </c>
      <c r="G5" s="5">
        <v>12877</v>
      </c>
      <c r="H5" s="69"/>
      <c r="I5" s="21">
        <f>H5*1.2</f>
        <v>0</v>
      </c>
      <c r="J5" s="73"/>
      <c r="K5" s="21">
        <f>J5*1.2</f>
        <v>0</v>
      </c>
      <c r="L5" s="36">
        <f>SUM(I5,K5)</f>
        <v>0</v>
      </c>
    </row>
    <row r="6" spans="1:12" ht="30" x14ac:dyDescent="0.25">
      <c r="A6" s="6" t="s">
        <v>27</v>
      </c>
      <c r="B6" s="7" t="s">
        <v>11</v>
      </c>
      <c r="C6" s="8" t="s">
        <v>36</v>
      </c>
      <c r="D6" s="8">
        <v>1070</v>
      </c>
      <c r="E6" s="9" t="s">
        <v>102</v>
      </c>
      <c r="F6" s="9">
        <v>4</v>
      </c>
      <c r="G6" s="10">
        <v>7446</v>
      </c>
      <c r="H6" s="70"/>
      <c r="I6" s="22">
        <f t="shared" ref="I6:I30" si="0">H6*1.2</f>
        <v>0</v>
      </c>
      <c r="J6" s="74"/>
      <c r="K6" s="22">
        <f t="shared" ref="K6:K30" si="1">J6*1.2</f>
        <v>0</v>
      </c>
      <c r="L6" s="26">
        <f t="shared" ref="L6:L11" si="2">SUM(I6,K6)</f>
        <v>0</v>
      </c>
    </row>
    <row r="7" spans="1:12" ht="30" x14ac:dyDescent="0.25">
      <c r="A7" s="6" t="s">
        <v>27</v>
      </c>
      <c r="B7" s="7" t="s">
        <v>12</v>
      </c>
      <c r="C7" s="8" t="s">
        <v>37</v>
      </c>
      <c r="D7" s="8">
        <v>332</v>
      </c>
      <c r="E7" s="9" t="s">
        <v>103</v>
      </c>
      <c r="F7" s="9">
        <v>3</v>
      </c>
      <c r="G7" s="10">
        <v>1462</v>
      </c>
      <c r="H7" s="70"/>
      <c r="I7" s="22">
        <f t="shared" si="0"/>
        <v>0</v>
      </c>
      <c r="J7" s="74"/>
      <c r="K7" s="22">
        <f t="shared" si="1"/>
        <v>0</v>
      </c>
      <c r="L7" s="26">
        <f t="shared" si="2"/>
        <v>0</v>
      </c>
    </row>
    <row r="8" spans="1:12" ht="30" x14ac:dyDescent="0.25">
      <c r="A8" s="6" t="s">
        <v>27</v>
      </c>
      <c r="B8" s="7" t="s">
        <v>13</v>
      </c>
      <c r="C8" s="8" t="s">
        <v>38</v>
      </c>
      <c r="D8" s="8">
        <v>370</v>
      </c>
      <c r="E8" s="9" t="s">
        <v>103</v>
      </c>
      <c r="F8" s="9">
        <v>3</v>
      </c>
      <c r="G8" s="10">
        <v>1345</v>
      </c>
      <c r="H8" s="70"/>
      <c r="I8" s="22">
        <f t="shared" si="0"/>
        <v>0</v>
      </c>
      <c r="J8" s="74"/>
      <c r="K8" s="22">
        <f t="shared" si="1"/>
        <v>0</v>
      </c>
      <c r="L8" s="26">
        <f t="shared" si="2"/>
        <v>0</v>
      </c>
    </row>
    <row r="9" spans="1:12" ht="30" x14ac:dyDescent="0.25">
      <c r="A9" s="6" t="s">
        <v>5</v>
      </c>
      <c r="B9" s="7" t="s">
        <v>22</v>
      </c>
      <c r="C9" s="8" t="s">
        <v>39</v>
      </c>
      <c r="D9" s="8">
        <v>365</v>
      </c>
      <c r="E9" s="9" t="s">
        <v>107</v>
      </c>
      <c r="F9" s="9">
        <v>1</v>
      </c>
      <c r="G9" s="10">
        <v>1123</v>
      </c>
      <c r="H9" s="70"/>
      <c r="I9" s="22">
        <f t="shared" si="0"/>
        <v>0</v>
      </c>
      <c r="J9" s="74"/>
      <c r="K9" s="22">
        <f t="shared" si="1"/>
        <v>0</v>
      </c>
      <c r="L9" s="26">
        <f t="shared" si="2"/>
        <v>0</v>
      </c>
    </row>
    <row r="10" spans="1:12" ht="30" x14ac:dyDescent="0.25">
      <c r="A10" s="6" t="s">
        <v>5</v>
      </c>
      <c r="B10" s="7" t="s">
        <v>21</v>
      </c>
      <c r="C10" s="8" t="s">
        <v>40</v>
      </c>
      <c r="D10" s="8">
        <v>3409</v>
      </c>
      <c r="E10" s="9" t="s">
        <v>108</v>
      </c>
      <c r="F10" s="9">
        <v>5</v>
      </c>
      <c r="G10" s="10">
        <v>13482</v>
      </c>
      <c r="H10" s="70"/>
      <c r="I10" s="22">
        <f t="shared" si="0"/>
        <v>0</v>
      </c>
      <c r="J10" s="74"/>
      <c r="K10" s="22">
        <f t="shared" si="1"/>
        <v>0</v>
      </c>
      <c r="L10" s="26">
        <f t="shared" si="2"/>
        <v>0</v>
      </c>
    </row>
    <row r="11" spans="1:12" ht="30" x14ac:dyDescent="0.25">
      <c r="A11" s="6" t="s">
        <v>4</v>
      </c>
      <c r="B11" s="7" t="s">
        <v>3</v>
      </c>
      <c r="C11" s="8" t="s">
        <v>41</v>
      </c>
      <c r="D11" s="8">
        <v>343</v>
      </c>
      <c r="E11" s="9" t="s">
        <v>105</v>
      </c>
      <c r="F11" s="9">
        <v>2</v>
      </c>
      <c r="G11" s="10">
        <v>7133</v>
      </c>
      <c r="H11" s="70"/>
      <c r="I11" s="22">
        <f t="shared" si="0"/>
        <v>0</v>
      </c>
      <c r="J11" s="74"/>
      <c r="K11" s="22">
        <f t="shared" si="1"/>
        <v>0</v>
      </c>
      <c r="L11" s="26">
        <f t="shared" si="2"/>
        <v>0</v>
      </c>
    </row>
    <row r="12" spans="1:12" ht="28.5" customHeight="1" x14ac:dyDescent="0.25">
      <c r="A12" s="113" t="s">
        <v>8</v>
      </c>
      <c r="B12" s="106" t="s">
        <v>7</v>
      </c>
      <c r="C12" s="108" t="s">
        <v>42</v>
      </c>
      <c r="D12" s="108">
        <v>759</v>
      </c>
      <c r="E12" s="97" t="s">
        <v>99</v>
      </c>
      <c r="F12" s="28">
        <v>5</v>
      </c>
      <c r="G12" s="11">
        <v>4179</v>
      </c>
      <c r="H12" s="101"/>
      <c r="I12" s="99">
        <f t="shared" si="0"/>
        <v>0</v>
      </c>
      <c r="J12" s="93"/>
      <c r="K12" s="99">
        <f t="shared" si="1"/>
        <v>0</v>
      </c>
      <c r="L12" s="95">
        <f>SUM(I12,K12)</f>
        <v>0</v>
      </c>
    </row>
    <row r="13" spans="1:12" ht="45" x14ac:dyDescent="0.25">
      <c r="A13" s="114"/>
      <c r="B13" s="107"/>
      <c r="C13" s="109"/>
      <c r="D13" s="109"/>
      <c r="E13" s="98"/>
      <c r="F13" s="81" t="s">
        <v>98</v>
      </c>
      <c r="G13" s="82" t="s">
        <v>62</v>
      </c>
      <c r="H13" s="102"/>
      <c r="I13" s="100"/>
      <c r="J13" s="94"/>
      <c r="K13" s="100"/>
      <c r="L13" s="96"/>
    </row>
    <row r="14" spans="1:12" ht="30" x14ac:dyDescent="0.25">
      <c r="A14" s="6" t="s">
        <v>8</v>
      </c>
      <c r="B14" s="7" t="s">
        <v>9</v>
      </c>
      <c r="C14" s="8" t="s">
        <v>42</v>
      </c>
      <c r="D14" s="8">
        <v>816</v>
      </c>
      <c r="E14" s="9" t="s">
        <v>100</v>
      </c>
      <c r="F14" s="9">
        <v>4</v>
      </c>
      <c r="G14" s="10">
        <v>2493</v>
      </c>
      <c r="H14" s="70"/>
      <c r="I14" s="22">
        <f t="shared" si="0"/>
        <v>0</v>
      </c>
      <c r="J14" s="74"/>
      <c r="K14" s="22">
        <f t="shared" si="1"/>
        <v>0</v>
      </c>
      <c r="L14" s="22">
        <f>SUM(I14,K14)</f>
        <v>0</v>
      </c>
    </row>
    <row r="15" spans="1:12" ht="30" x14ac:dyDescent="0.25">
      <c r="A15" s="6" t="s">
        <v>8</v>
      </c>
      <c r="B15" s="7" t="s">
        <v>10</v>
      </c>
      <c r="C15" s="8" t="s">
        <v>43</v>
      </c>
      <c r="D15" s="8">
        <v>884</v>
      </c>
      <c r="E15" s="9" t="s">
        <v>102</v>
      </c>
      <c r="F15" s="9">
        <v>8</v>
      </c>
      <c r="G15" s="10">
        <v>7800</v>
      </c>
      <c r="H15" s="70"/>
      <c r="I15" s="22">
        <f t="shared" si="0"/>
        <v>0</v>
      </c>
      <c r="J15" s="74"/>
      <c r="K15" s="22">
        <f t="shared" si="1"/>
        <v>0</v>
      </c>
      <c r="L15" s="22">
        <f>SUM(I15,K15)</f>
        <v>0</v>
      </c>
    </row>
    <row r="16" spans="1:12" ht="30" customHeight="1" x14ac:dyDescent="0.25">
      <c r="A16" s="104" t="s">
        <v>14</v>
      </c>
      <c r="B16" s="106" t="s">
        <v>15</v>
      </c>
      <c r="C16" s="108" t="s">
        <v>44</v>
      </c>
      <c r="D16" s="108">
        <v>1100</v>
      </c>
      <c r="E16" s="97" t="s">
        <v>100</v>
      </c>
      <c r="F16" s="28">
        <v>5</v>
      </c>
      <c r="G16" s="11">
        <v>9957</v>
      </c>
      <c r="H16" s="101"/>
      <c r="I16" s="99">
        <f t="shared" si="0"/>
        <v>0</v>
      </c>
      <c r="J16" s="93"/>
      <c r="K16" s="99">
        <f t="shared" si="1"/>
        <v>0</v>
      </c>
      <c r="L16" s="95">
        <f>SUM(I16,K16)</f>
        <v>0</v>
      </c>
    </row>
    <row r="17" spans="1:12" ht="30" x14ac:dyDescent="0.25">
      <c r="A17" s="105"/>
      <c r="B17" s="107"/>
      <c r="C17" s="109"/>
      <c r="D17" s="109"/>
      <c r="E17" s="98"/>
      <c r="F17" s="81" t="s">
        <v>101</v>
      </c>
      <c r="G17" s="82" t="s">
        <v>61</v>
      </c>
      <c r="H17" s="102"/>
      <c r="I17" s="100"/>
      <c r="J17" s="94"/>
      <c r="K17" s="100"/>
      <c r="L17" s="96"/>
    </row>
    <row r="18" spans="1:12" ht="30" x14ac:dyDescent="0.25">
      <c r="A18" s="6" t="s">
        <v>16</v>
      </c>
      <c r="B18" s="7" t="s">
        <v>17</v>
      </c>
      <c r="C18" s="8" t="s">
        <v>45</v>
      </c>
      <c r="D18" s="8">
        <v>1396</v>
      </c>
      <c r="E18" s="9" t="s">
        <v>100</v>
      </c>
      <c r="F18" s="9">
        <v>6</v>
      </c>
      <c r="G18" s="10">
        <v>18494</v>
      </c>
      <c r="H18" s="70"/>
      <c r="I18" s="22">
        <f t="shared" si="0"/>
        <v>0</v>
      </c>
      <c r="J18" s="74"/>
      <c r="K18" s="22">
        <f t="shared" si="1"/>
        <v>0</v>
      </c>
      <c r="L18" s="22">
        <f>SUM(I18,K18)</f>
        <v>0</v>
      </c>
    </row>
    <row r="19" spans="1:12" ht="30" x14ac:dyDescent="0.25">
      <c r="A19" s="6" t="s">
        <v>16</v>
      </c>
      <c r="B19" s="7" t="s">
        <v>18</v>
      </c>
      <c r="C19" s="8" t="s">
        <v>46</v>
      </c>
      <c r="D19" s="8">
        <v>1130</v>
      </c>
      <c r="E19" s="9" t="s">
        <v>100</v>
      </c>
      <c r="F19" s="9">
        <v>4</v>
      </c>
      <c r="G19" s="10">
        <v>4671</v>
      </c>
      <c r="H19" s="70"/>
      <c r="I19" s="22">
        <f t="shared" si="0"/>
        <v>0</v>
      </c>
      <c r="J19" s="74"/>
      <c r="K19" s="22">
        <f t="shared" si="1"/>
        <v>0</v>
      </c>
      <c r="L19" s="22">
        <f t="shared" ref="L19:L22" si="3">SUM(I19,K19)</f>
        <v>0</v>
      </c>
    </row>
    <row r="20" spans="1:12" ht="30" x14ac:dyDescent="0.25">
      <c r="A20" s="6" t="s">
        <v>16</v>
      </c>
      <c r="B20" s="7" t="s">
        <v>19</v>
      </c>
      <c r="C20" s="8" t="s">
        <v>47</v>
      </c>
      <c r="D20" s="35">
        <v>412</v>
      </c>
      <c r="E20" s="9" t="s">
        <v>103</v>
      </c>
      <c r="F20" s="9">
        <v>4</v>
      </c>
      <c r="G20" s="10">
        <v>4641</v>
      </c>
      <c r="H20" s="70"/>
      <c r="I20" s="22">
        <f t="shared" si="0"/>
        <v>0</v>
      </c>
      <c r="J20" s="74"/>
      <c r="K20" s="22">
        <f t="shared" si="1"/>
        <v>0</v>
      </c>
      <c r="L20" s="22">
        <f t="shared" si="3"/>
        <v>0</v>
      </c>
    </row>
    <row r="21" spans="1:12" ht="45" x14ac:dyDescent="0.25">
      <c r="A21" s="6" t="s">
        <v>20</v>
      </c>
      <c r="B21" s="7" t="s">
        <v>24</v>
      </c>
      <c r="C21" s="8" t="s">
        <v>48</v>
      </c>
      <c r="D21" s="8">
        <v>583</v>
      </c>
      <c r="E21" s="9" t="s">
        <v>105</v>
      </c>
      <c r="F21" s="9">
        <v>7</v>
      </c>
      <c r="G21" s="10">
        <v>14176</v>
      </c>
      <c r="H21" s="70"/>
      <c r="I21" s="22">
        <f t="shared" si="0"/>
        <v>0</v>
      </c>
      <c r="J21" s="74"/>
      <c r="K21" s="22">
        <f t="shared" si="1"/>
        <v>0</v>
      </c>
      <c r="L21" s="22">
        <f t="shared" si="3"/>
        <v>0</v>
      </c>
    </row>
    <row r="22" spans="1:12" ht="30" x14ac:dyDescent="0.25">
      <c r="A22" s="6" t="s">
        <v>56</v>
      </c>
      <c r="B22" s="7" t="s">
        <v>25</v>
      </c>
      <c r="C22" s="8" t="s">
        <v>49</v>
      </c>
      <c r="D22" s="8">
        <v>550</v>
      </c>
      <c r="E22" s="9" t="s">
        <v>105</v>
      </c>
      <c r="F22" s="9">
        <v>6</v>
      </c>
      <c r="G22" s="10">
        <v>4763</v>
      </c>
      <c r="H22" s="70"/>
      <c r="I22" s="22">
        <f t="shared" si="0"/>
        <v>0</v>
      </c>
      <c r="J22" s="74"/>
      <c r="K22" s="22">
        <f t="shared" si="1"/>
        <v>0</v>
      </c>
      <c r="L22" s="22">
        <f t="shared" si="3"/>
        <v>0</v>
      </c>
    </row>
    <row r="23" spans="1:12" ht="30" customHeight="1" x14ac:dyDescent="0.25">
      <c r="A23" s="104" t="s">
        <v>26</v>
      </c>
      <c r="B23" s="106" t="s">
        <v>111</v>
      </c>
      <c r="C23" s="108" t="s">
        <v>50</v>
      </c>
      <c r="D23" s="108">
        <v>1172</v>
      </c>
      <c r="E23" s="97" t="s">
        <v>106</v>
      </c>
      <c r="F23" s="28">
        <v>5</v>
      </c>
      <c r="G23" s="11">
        <v>12112</v>
      </c>
      <c r="H23" s="101"/>
      <c r="I23" s="99">
        <f t="shared" si="0"/>
        <v>0</v>
      </c>
      <c r="J23" s="93"/>
      <c r="K23" s="99">
        <f t="shared" si="1"/>
        <v>0</v>
      </c>
      <c r="L23" s="95">
        <f>SUM(I23,K23)</f>
        <v>0</v>
      </c>
    </row>
    <row r="24" spans="1:12" ht="30" x14ac:dyDescent="0.25">
      <c r="A24" s="105"/>
      <c r="B24" s="107"/>
      <c r="C24" s="109"/>
      <c r="D24" s="109"/>
      <c r="E24" s="98"/>
      <c r="F24" s="81" t="s">
        <v>104</v>
      </c>
      <c r="G24" s="82" t="s">
        <v>110</v>
      </c>
      <c r="H24" s="102"/>
      <c r="I24" s="100"/>
      <c r="J24" s="94"/>
      <c r="K24" s="100"/>
      <c r="L24" s="96"/>
    </row>
    <row r="25" spans="1:12" ht="30" x14ac:dyDescent="0.25">
      <c r="A25" s="6" t="s">
        <v>28</v>
      </c>
      <c r="B25" s="7" t="s">
        <v>29</v>
      </c>
      <c r="C25" s="8" t="s">
        <v>51</v>
      </c>
      <c r="D25" s="8">
        <v>600</v>
      </c>
      <c r="E25" s="9" t="s">
        <v>105</v>
      </c>
      <c r="F25" s="9">
        <v>4</v>
      </c>
      <c r="G25" s="10">
        <v>1726</v>
      </c>
      <c r="H25" s="70"/>
      <c r="I25" s="22">
        <f t="shared" si="0"/>
        <v>0</v>
      </c>
      <c r="J25" s="74"/>
      <c r="K25" s="22">
        <f t="shared" si="1"/>
        <v>0</v>
      </c>
      <c r="L25" s="22">
        <f>SUM(I25,K25)</f>
        <v>0</v>
      </c>
    </row>
    <row r="26" spans="1:12" ht="30" x14ac:dyDescent="0.25">
      <c r="A26" s="6" t="s">
        <v>30</v>
      </c>
      <c r="B26" s="7" t="s">
        <v>31</v>
      </c>
      <c r="C26" s="8" t="s">
        <v>52</v>
      </c>
      <c r="D26" s="8">
        <v>2042</v>
      </c>
      <c r="E26" s="9" t="s">
        <v>109</v>
      </c>
      <c r="F26" s="9">
        <v>6</v>
      </c>
      <c r="G26" s="10">
        <v>8919</v>
      </c>
      <c r="H26" s="70"/>
      <c r="I26" s="22">
        <f t="shared" si="0"/>
        <v>0</v>
      </c>
      <c r="J26" s="74"/>
      <c r="K26" s="22">
        <f t="shared" si="1"/>
        <v>0</v>
      </c>
      <c r="L26" s="22">
        <f t="shared" ref="L26:L30" si="4">SUM(I26,K26)</f>
        <v>0</v>
      </c>
    </row>
    <row r="27" spans="1:12" ht="30" x14ac:dyDescent="0.25">
      <c r="A27" s="6" t="s">
        <v>32</v>
      </c>
      <c r="B27" s="7" t="s">
        <v>34</v>
      </c>
      <c r="C27" s="8" t="s">
        <v>53</v>
      </c>
      <c r="D27" s="35">
        <v>710</v>
      </c>
      <c r="E27" s="9" t="s">
        <v>106</v>
      </c>
      <c r="F27" s="9">
        <v>3</v>
      </c>
      <c r="G27" s="10">
        <v>3102</v>
      </c>
      <c r="H27" s="70"/>
      <c r="I27" s="22">
        <f t="shared" si="0"/>
        <v>0</v>
      </c>
      <c r="J27" s="74"/>
      <c r="K27" s="22">
        <f t="shared" si="1"/>
        <v>0</v>
      </c>
      <c r="L27" s="22">
        <f t="shared" si="4"/>
        <v>0</v>
      </c>
    </row>
    <row r="28" spans="1:12" ht="45" x14ac:dyDescent="0.25">
      <c r="A28" s="32" t="s">
        <v>16</v>
      </c>
      <c r="B28" s="30" t="s">
        <v>72</v>
      </c>
      <c r="C28" s="29" t="s">
        <v>75</v>
      </c>
      <c r="D28" s="34">
        <v>303</v>
      </c>
      <c r="E28" s="31" t="s">
        <v>105</v>
      </c>
      <c r="F28" s="31">
        <v>3</v>
      </c>
      <c r="G28" s="33">
        <v>6692</v>
      </c>
      <c r="H28" s="71"/>
      <c r="I28" s="22">
        <f t="shared" si="0"/>
        <v>0</v>
      </c>
      <c r="J28" s="75"/>
      <c r="K28" s="22">
        <f t="shared" si="1"/>
        <v>0</v>
      </c>
      <c r="L28" s="22">
        <f t="shared" si="4"/>
        <v>0</v>
      </c>
    </row>
    <row r="29" spans="1:12" ht="30" x14ac:dyDescent="0.25">
      <c r="A29" s="32" t="s">
        <v>76</v>
      </c>
      <c r="B29" s="30" t="s">
        <v>73</v>
      </c>
      <c r="C29" s="29" t="s">
        <v>74</v>
      </c>
      <c r="D29" s="34">
        <v>605</v>
      </c>
      <c r="E29" s="31" t="s">
        <v>105</v>
      </c>
      <c r="F29" s="31">
        <v>4</v>
      </c>
      <c r="G29" s="33">
        <v>6586</v>
      </c>
      <c r="H29" s="71"/>
      <c r="I29" s="22">
        <f t="shared" si="0"/>
        <v>0</v>
      </c>
      <c r="J29" s="75"/>
      <c r="K29" s="22">
        <f t="shared" si="1"/>
        <v>0</v>
      </c>
      <c r="L29" s="22">
        <f t="shared" si="4"/>
        <v>0</v>
      </c>
    </row>
    <row r="30" spans="1:12" ht="30.75" thickBot="1" x14ac:dyDescent="0.3">
      <c r="A30" s="12" t="s">
        <v>32</v>
      </c>
      <c r="B30" s="13" t="s">
        <v>33</v>
      </c>
      <c r="C30" s="14" t="s">
        <v>53</v>
      </c>
      <c r="D30" s="80">
        <v>1485</v>
      </c>
      <c r="E30" s="15" t="s">
        <v>106</v>
      </c>
      <c r="F30" s="15">
        <v>3</v>
      </c>
      <c r="G30" s="16">
        <v>5352</v>
      </c>
      <c r="H30" s="72"/>
      <c r="I30" s="23">
        <f t="shared" si="0"/>
        <v>0</v>
      </c>
      <c r="J30" s="76"/>
      <c r="K30" s="23">
        <f t="shared" si="1"/>
        <v>0</v>
      </c>
      <c r="L30" s="22">
        <f t="shared" si="4"/>
        <v>0</v>
      </c>
    </row>
    <row r="31" spans="1:12" ht="54.75" customHeight="1" thickBot="1" x14ac:dyDescent="0.3">
      <c r="G31" s="17"/>
      <c r="H31" s="18"/>
      <c r="K31" s="84" t="s">
        <v>113</v>
      </c>
      <c r="L31" s="83">
        <f>SUM(L5:L30)</f>
        <v>0</v>
      </c>
    </row>
    <row r="32" spans="1:12" ht="41.25" customHeight="1" thickBot="1" x14ac:dyDescent="0.3">
      <c r="B32" s="55" t="s">
        <v>81</v>
      </c>
      <c r="G32" s="115" t="s">
        <v>80</v>
      </c>
      <c r="H32" s="115"/>
      <c r="K32" s="37"/>
      <c r="L32" s="38"/>
    </row>
    <row r="33" spans="3:12" ht="15.75" customHeight="1" thickBot="1" x14ac:dyDescent="0.3">
      <c r="D33" s="25"/>
      <c r="E33" s="25"/>
      <c r="F33" s="25"/>
      <c r="G33" s="39" t="s">
        <v>70</v>
      </c>
      <c r="H33" s="40">
        <f>SUM(G5:G12,G14:G16,G18:G23,G25:G30)</f>
        <v>160531</v>
      </c>
    </row>
    <row r="34" spans="3:12" ht="15.75" customHeight="1" x14ac:dyDescent="0.25">
      <c r="G34" s="41"/>
      <c r="H34" s="42" t="s">
        <v>63</v>
      </c>
      <c r="I34" s="47" t="s">
        <v>64</v>
      </c>
      <c r="J34" s="48" t="s">
        <v>63</v>
      </c>
      <c r="K34" s="49" t="s">
        <v>64</v>
      </c>
      <c r="L34" s="49" t="s">
        <v>65</v>
      </c>
    </row>
    <row r="35" spans="3:12" ht="30.75" customHeight="1" thickBot="1" x14ac:dyDescent="0.3">
      <c r="E35" s="25"/>
      <c r="F35" s="25"/>
      <c r="G35" s="43" t="s">
        <v>69</v>
      </c>
      <c r="H35" s="44">
        <f>SUM(H5:H30)/H33</f>
        <v>0</v>
      </c>
      <c r="I35" s="50">
        <f>SUM(I5:I30)/H33</f>
        <v>0</v>
      </c>
      <c r="J35" s="51">
        <f>SUM(J5:J30)/H33</f>
        <v>0</v>
      </c>
      <c r="K35" s="52">
        <f>SUM(K5:K30)/H33</f>
        <v>0</v>
      </c>
      <c r="L35" s="53">
        <f>SUM(L5:L30)/H33</f>
        <v>0</v>
      </c>
    </row>
    <row r="36" spans="3:12" ht="21.75" customHeight="1" thickBot="1" x14ac:dyDescent="0.3">
      <c r="G36" s="45"/>
      <c r="H36" s="45"/>
      <c r="I36" s="45"/>
      <c r="J36" s="45"/>
      <c r="K36" s="45"/>
      <c r="L36" s="45"/>
    </row>
    <row r="37" spans="3:12" ht="15.75" thickBot="1" x14ac:dyDescent="0.3">
      <c r="G37" s="39" t="s">
        <v>67</v>
      </c>
      <c r="H37" s="40">
        <f>SUM(F5:F12,F14:F16,F18:F23,F25:F30)</f>
        <v>101</v>
      </c>
      <c r="I37" s="45"/>
      <c r="J37" s="45"/>
      <c r="K37" s="45"/>
      <c r="L37" s="45"/>
    </row>
    <row r="38" spans="3:12" x14ac:dyDescent="0.25">
      <c r="G38" s="41"/>
      <c r="H38" s="42" t="s">
        <v>63</v>
      </c>
      <c r="I38" s="47" t="s">
        <v>64</v>
      </c>
      <c r="J38" s="48" t="s">
        <v>63</v>
      </c>
      <c r="K38" s="49" t="s">
        <v>64</v>
      </c>
      <c r="L38" s="49" t="s">
        <v>65</v>
      </c>
    </row>
    <row r="39" spans="3:12" ht="30.75" customHeight="1" thickBot="1" x14ac:dyDescent="0.3">
      <c r="G39" s="43" t="s">
        <v>68</v>
      </c>
      <c r="H39" s="44">
        <f>SUM(H5:H30)/H37</f>
        <v>0</v>
      </c>
      <c r="I39" s="54">
        <f>SUM(I5:I30)/H37</f>
        <v>0</v>
      </c>
      <c r="J39" s="51">
        <f>SUM(J5:J30)/H37</f>
        <v>0</v>
      </c>
      <c r="K39" s="53">
        <f>SUM(K5:K30)/H37</f>
        <v>0</v>
      </c>
      <c r="L39" s="53">
        <f>SUM(L5:L30)/H37</f>
        <v>0</v>
      </c>
    </row>
    <row r="40" spans="3:12" ht="15.75" thickBot="1" x14ac:dyDescent="0.3">
      <c r="G40" s="45"/>
      <c r="H40" s="45"/>
      <c r="I40" s="45"/>
      <c r="J40" s="45"/>
      <c r="K40" s="45"/>
      <c r="L40" s="45"/>
    </row>
    <row r="41" spans="3:12" ht="15.75" thickBot="1" x14ac:dyDescent="0.3">
      <c r="G41" s="39" t="s">
        <v>66</v>
      </c>
      <c r="H41" s="40">
        <f>SUM(D5:D30)</f>
        <v>21508</v>
      </c>
      <c r="I41" s="45"/>
      <c r="J41" s="45"/>
      <c r="K41" s="45"/>
      <c r="L41" s="45"/>
    </row>
    <row r="42" spans="3:12" x14ac:dyDescent="0.25">
      <c r="G42" s="41"/>
      <c r="H42" s="42" t="s">
        <v>63</v>
      </c>
      <c r="I42" s="47" t="s">
        <v>64</v>
      </c>
      <c r="J42" s="48" t="s">
        <v>63</v>
      </c>
      <c r="K42" s="49" t="s">
        <v>64</v>
      </c>
      <c r="L42" s="49" t="s">
        <v>65</v>
      </c>
    </row>
    <row r="43" spans="3:12" ht="30.75" customHeight="1" thickBot="1" x14ac:dyDescent="0.3">
      <c r="C43" s="56"/>
      <c r="D43" s="56"/>
      <c r="E43" s="56"/>
      <c r="G43" s="46" t="s">
        <v>71</v>
      </c>
      <c r="H43" s="44">
        <f>SUM(H5:H30)/H41*100</f>
        <v>0</v>
      </c>
      <c r="I43" s="54">
        <f>SUM(I5:I30)/H41*100</f>
        <v>0</v>
      </c>
      <c r="J43" s="51">
        <f>SUM(J5:J30)/H41*100</f>
        <v>0</v>
      </c>
      <c r="K43" s="53">
        <f>SUM(K5:K30)/H41*100</f>
        <v>0</v>
      </c>
      <c r="L43" s="53">
        <f>SUM(L5:L30)/H41*100</f>
        <v>0</v>
      </c>
    </row>
    <row r="44" spans="3:12" ht="15" customHeight="1" x14ac:dyDescent="0.25">
      <c r="C44" s="56"/>
      <c r="D44" s="56"/>
      <c r="E44" s="56"/>
    </row>
    <row r="45" spans="3:12" ht="15" customHeight="1" x14ac:dyDescent="0.25">
      <c r="C45" s="56"/>
      <c r="D45" s="56"/>
      <c r="E45" s="56"/>
    </row>
    <row r="46" spans="3:12" ht="34.5" customHeight="1" thickBot="1" x14ac:dyDescent="0.3">
      <c r="C46" s="56"/>
      <c r="D46" s="56"/>
      <c r="E46" s="56"/>
      <c r="G46" s="111" t="s">
        <v>90</v>
      </c>
      <c r="H46" s="111"/>
      <c r="I46" s="111"/>
    </row>
    <row r="47" spans="3:12" ht="64.5" customHeight="1" thickBot="1" x14ac:dyDescent="0.3">
      <c r="C47" s="112" t="s">
        <v>87</v>
      </c>
      <c r="D47" s="112"/>
      <c r="E47" s="56"/>
      <c r="G47" s="91" t="s">
        <v>82</v>
      </c>
      <c r="H47" s="89" t="s">
        <v>78</v>
      </c>
      <c r="I47" s="90"/>
      <c r="J47" s="89" t="s">
        <v>77</v>
      </c>
      <c r="K47" s="90"/>
      <c r="L47" s="85" t="s">
        <v>59</v>
      </c>
    </row>
    <row r="48" spans="3:12" ht="24.75" customHeight="1" thickBot="1" x14ac:dyDescent="0.3">
      <c r="C48" s="112"/>
      <c r="D48" s="112"/>
      <c r="E48" s="56"/>
      <c r="G48" s="92"/>
      <c r="H48" s="19" t="s">
        <v>112</v>
      </c>
      <c r="I48" s="20" t="s">
        <v>58</v>
      </c>
      <c r="J48" s="19" t="s">
        <v>112</v>
      </c>
      <c r="K48" s="24" t="s">
        <v>58</v>
      </c>
      <c r="L48" s="86"/>
    </row>
    <row r="49" spans="3:12" s="58" customFormat="1" ht="21" customHeight="1" x14ac:dyDescent="0.25">
      <c r="C49" s="112"/>
      <c r="D49" s="112"/>
      <c r="E49" s="57"/>
      <c r="G49" s="64" t="s">
        <v>83</v>
      </c>
      <c r="H49" s="77"/>
      <c r="I49" s="59">
        <f>H49*1.2</f>
        <v>0</v>
      </c>
      <c r="J49" s="77"/>
      <c r="K49" s="60">
        <f>J49*1.2</f>
        <v>0</v>
      </c>
      <c r="L49" s="67">
        <f>SUM(I49,K49)</f>
        <v>0</v>
      </c>
    </row>
    <row r="50" spans="3:12" s="58" customFormat="1" ht="21" customHeight="1" x14ac:dyDescent="0.25">
      <c r="C50" s="112"/>
      <c r="D50" s="112"/>
      <c r="E50" s="57"/>
      <c r="G50" s="65" t="s">
        <v>84</v>
      </c>
      <c r="H50" s="78"/>
      <c r="I50" s="61">
        <f t="shared" ref="I50:I52" si="5">H50*1.2</f>
        <v>0</v>
      </c>
      <c r="J50" s="78"/>
      <c r="K50" s="62">
        <f t="shared" ref="K50:K52" si="6">J50*1.2</f>
        <v>0</v>
      </c>
      <c r="L50" s="26">
        <f t="shared" ref="L50:L52" si="7">SUM(I50,K50)</f>
        <v>0</v>
      </c>
    </row>
    <row r="51" spans="3:12" s="58" customFormat="1" ht="21" customHeight="1" x14ac:dyDescent="0.25">
      <c r="C51" s="112"/>
      <c r="D51" s="112"/>
      <c r="E51" s="57"/>
      <c r="G51" s="65" t="s">
        <v>85</v>
      </c>
      <c r="H51" s="78"/>
      <c r="I51" s="61">
        <f t="shared" si="5"/>
        <v>0</v>
      </c>
      <c r="J51" s="78"/>
      <c r="K51" s="62">
        <f t="shared" si="6"/>
        <v>0</v>
      </c>
      <c r="L51" s="26">
        <f t="shared" si="7"/>
        <v>0</v>
      </c>
    </row>
    <row r="52" spans="3:12" s="58" customFormat="1" ht="21" customHeight="1" thickBot="1" x14ac:dyDescent="0.3">
      <c r="C52" s="112"/>
      <c r="D52" s="112"/>
      <c r="G52" s="66" t="s">
        <v>86</v>
      </c>
      <c r="H52" s="79"/>
      <c r="I52" s="63">
        <f t="shared" si="5"/>
        <v>0</v>
      </c>
      <c r="J52" s="79"/>
      <c r="K52" s="27">
        <f t="shared" si="6"/>
        <v>0</v>
      </c>
      <c r="L52" s="68">
        <f t="shared" si="7"/>
        <v>0</v>
      </c>
    </row>
  </sheetData>
  <sheetProtection algorithmName="SHA-512" hashValue="t+lNC/fyvM7ofibGwbvsd7rFHyzMX7Df42pbZ08kGDOVScwVf1k9XZRGcS3oDd0fbogkBI1u6K+r5FrNeqYI9w==" saltValue="Rqu6o1h01ublNbo10XSP1g==" spinCount="100000" sheet="1" selectLockedCells="1"/>
  <mergeCells count="49">
    <mergeCell ref="B23:B24"/>
    <mergeCell ref="C23:C24"/>
    <mergeCell ref="D23:D24"/>
    <mergeCell ref="G32:H32"/>
    <mergeCell ref="H47:I47"/>
    <mergeCell ref="A12:A13"/>
    <mergeCell ref="I12:I13"/>
    <mergeCell ref="H12:H13"/>
    <mergeCell ref="D12:D13"/>
    <mergeCell ref="C12:C13"/>
    <mergeCell ref="B12:B13"/>
    <mergeCell ref="J16:J17"/>
    <mergeCell ref="J47:K47"/>
    <mergeCell ref="G46:I46"/>
    <mergeCell ref="G47:G48"/>
    <mergeCell ref="C47:D52"/>
    <mergeCell ref="E23:E24"/>
    <mergeCell ref="A1:L1"/>
    <mergeCell ref="K23:K24"/>
    <mergeCell ref="L23:L24"/>
    <mergeCell ref="A23:A24"/>
    <mergeCell ref="A16:A17"/>
    <mergeCell ref="B16:B17"/>
    <mergeCell ref="C16:C17"/>
    <mergeCell ref="D16:D17"/>
    <mergeCell ref="E16:E17"/>
    <mergeCell ref="H23:H24"/>
    <mergeCell ref="I23:I24"/>
    <mergeCell ref="J23:J24"/>
    <mergeCell ref="A2:L2"/>
    <mergeCell ref="L12:L13"/>
    <mergeCell ref="K12:K13"/>
    <mergeCell ref="G3:G4"/>
    <mergeCell ref="L47:L48"/>
    <mergeCell ref="A3:A4"/>
    <mergeCell ref="L3:L4"/>
    <mergeCell ref="H3:I3"/>
    <mergeCell ref="J3:K3"/>
    <mergeCell ref="F3:F4"/>
    <mergeCell ref="E3:E4"/>
    <mergeCell ref="D3:D4"/>
    <mergeCell ref="C3:C4"/>
    <mergeCell ref="B3:B4"/>
    <mergeCell ref="J12:J13"/>
    <mergeCell ref="L16:L17"/>
    <mergeCell ref="E12:E13"/>
    <mergeCell ref="I16:I17"/>
    <mergeCell ref="H16:H17"/>
    <mergeCell ref="K16:K17"/>
  </mergeCells>
  <phoneticPr fontId="2" type="noConversion"/>
  <pageMargins left="0.7" right="0.7" top="0.75" bottom="0.75" header="0.3" footer="0.3"/>
  <pageSetup paperSize="9" scale="55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0A761-8BE7-4EC0-AA32-793B41FBCF8E}">
  <dimension ref="A1:L14"/>
  <sheetViews>
    <sheetView workbookViewId="0">
      <selection activeCell="N6" sqref="N6"/>
    </sheetView>
  </sheetViews>
  <sheetFormatPr baseColWidth="10" defaultRowHeight="15" x14ac:dyDescent="0.25"/>
  <cols>
    <col min="9" max="9" width="15" customWidth="1"/>
    <col min="12" max="12" width="14.5703125" customWidth="1"/>
  </cols>
  <sheetData>
    <row r="1" spans="1:12" ht="31.5" x14ac:dyDescent="0.25">
      <c r="A1" s="103" t="s">
        <v>88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24" thickBot="1" x14ac:dyDescent="0.3">
      <c r="A2" s="110" t="s">
        <v>89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5.75" thickBot="1" x14ac:dyDescent="0.3">
      <c r="A3" s="135" t="s">
        <v>95</v>
      </c>
      <c r="B3" s="136"/>
      <c r="C3" s="136"/>
      <c r="D3" s="136"/>
      <c r="E3" s="136"/>
      <c r="F3" s="136"/>
      <c r="G3" s="136"/>
      <c r="H3" s="136"/>
      <c r="I3" s="136"/>
      <c r="J3" s="137">
        <f>BPU!L31</f>
        <v>0</v>
      </c>
      <c r="K3" s="137"/>
      <c r="L3" s="137"/>
    </row>
    <row r="4" spans="1:12" ht="15.75" thickBot="1" x14ac:dyDescent="0.3">
      <c r="A4" s="136"/>
      <c r="B4" s="136"/>
      <c r="C4" s="136"/>
      <c r="D4" s="136"/>
      <c r="E4" s="136"/>
      <c r="F4" s="136"/>
      <c r="G4" s="136"/>
      <c r="H4" s="136"/>
      <c r="I4" s="136"/>
      <c r="J4" s="137"/>
      <c r="K4" s="137"/>
      <c r="L4" s="137"/>
    </row>
    <row r="5" spans="1:12" ht="15.75" thickBot="1" x14ac:dyDescent="0.3">
      <c r="A5" s="136"/>
      <c r="B5" s="136"/>
      <c r="C5" s="136"/>
      <c r="D5" s="136"/>
      <c r="E5" s="136"/>
      <c r="F5" s="136"/>
      <c r="G5" s="136"/>
      <c r="H5" s="136"/>
      <c r="I5" s="136"/>
      <c r="J5" s="137"/>
      <c r="K5" s="137"/>
      <c r="L5" s="137"/>
    </row>
    <row r="6" spans="1:12" ht="15.75" thickBot="1" x14ac:dyDescent="0.3">
      <c r="A6" s="136"/>
      <c r="B6" s="136"/>
      <c r="C6" s="136"/>
      <c r="D6" s="136"/>
      <c r="E6" s="136"/>
      <c r="F6" s="136"/>
      <c r="G6" s="136"/>
      <c r="H6" s="136"/>
      <c r="I6" s="136"/>
      <c r="J6" s="137"/>
      <c r="K6" s="137"/>
      <c r="L6" s="137"/>
    </row>
    <row r="7" spans="1:12" ht="15.75" thickBot="1" x14ac:dyDescent="0.3">
      <c r="A7" s="136"/>
      <c r="B7" s="136"/>
      <c r="C7" s="136"/>
      <c r="D7" s="136"/>
      <c r="E7" s="136"/>
      <c r="F7" s="136"/>
      <c r="G7" s="136"/>
      <c r="H7" s="136"/>
      <c r="I7" s="136"/>
      <c r="J7" s="137"/>
      <c r="K7" s="137"/>
      <c r="L7" s="137"/>
    </row>
    <row r="8" spans="1:12" ht="29.25" customHeight="1" thickBot="1" x14ac:dyDescent="0.3">
      <c r="A8" s="138" t="s">
        <v>91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12" ht="21.75" customHeight="1" x14ac:dyDescent="0.25">
      <c r="A9" s="134" t="s">
        <v>93</v>
      </c>
      <c r="B9" s="132"/>
      <c r="C9" s="132"/>
      <c r="D9" s="132"/>
      <c r="E9" s="132"/>
      <c r="F9" s="132"/>
      <c r="G9" s="132" t="s">
        <v>92</v>
      </c>
      <c r="H9" s="132"/>
      <c r="I9" s="132"/>
      <c r="J9" s="132" t="s">
        <v>94</v>
      </c>
      <c r="K9" s="132"/>
      <c r="L9" s="133"/>
    </row>
    <row r="10" spans="1:12" ht="30.75" customHeight="1" x14ac:dyDescent="0.25">
      <c r="A10" s="126" t="s">
        <v>83</v>
      </c>
      <c r="B10" s="127"/>
      <c r="C10" s="127"/>
      <c r="D10" s="127"/>
      <c r="E10" s="127"/>
      <c r="F10" s="127"/>
      <c r="G10" s="130">
        <v>2</v>
      </c>
      <c r="H10" s="130"/>
      <c r="I10" s="130"/>
      <c r="J10" s="116">
        <f>BPU!L49*2</f>
        <v>0</v>
      </c>
      <c r="K10" s="116"/>
      <c r="L10" s="117"/>
    </row>
    <row r="11" spans="1:12" ht="30.75" customHeight="1" x14ac:dyDescent="0.25">
      <c r="A11" s="126" t="s">
        <v>84</v>
      </c>
      <c r="B11" s="127"/>
      <c r="C11" s="127"/>
      <c r="D11" s="127"/>
      <c r="E11" s="127"/>
      <c r="F11" s="127"/>
      <c r="G11" s="130">
        <v>2</v>
      </c>
      <c r="H11" s="130"/>
      <c r="I11" s="130"/>
      <c r="J11" s="116">
        <f>BPU!L50*2</f>
        <v>0</v>
      </c>
      <c r="K11" s="116"/>
      <c r="L11" s="117"/>
    </row>
    <row r="12" spans="1:12" ht="30.75" customHeight="1" x14ac:dyDescent="0.25">
      <c r="A12" s="126" t="s">
        <v>85</v>
      </c>
      <c r="B12" s="127"/>
      <c r="C12" s="127"/>
      <c r="D12" s="127"/>
      <c r="E12" s="127"/>
      <c r="F12" s="127"/>
      <c r="G12" s="130">
        <v>4</v>
      </c>
      <c r="H12" s="130"/>
      <c r="I12" s="130"/>
      <c r="J12" s="116">
        <f>BPU!L51*4</f>
        <v>0</v>
      </c>
      <c r="K12" s="116"/>
      <c r="L12" s="117"/>
    </row>
    <row r="13" spans="1:12" ht="30.75" customHeight="1" thickBot="1" x14ac:dyDescent="0.3">
      <c r="A13" s="128" t="s">
        <v>86</v>
      </c>
      <c r="B13" s="129"/>
      <c r="C13" s="129"/>
      <c r="D13" s="129"/>
      <c r="E13" s="129"/>
      <c r="F13" s="129"/>
      <c r="G13" s="131">
        <v>2</v>
      </c>
      <c r="H13" s="131"/>
      <c r="I13" s="131"/>
      <c r="J13" s="118">
        <f>BPU!L52*2</f>
        <v>0</v>
      </c>
      <c r="K13" s="118"/>
      <c r="L13" s="119"/>
    </row>
    <row r="14" spans="1:12" ht="30" customHeight="1" thickBot="1" x14ac:dyDescent="0.3">
      <c r="A14" s="120" t="s">
        <v>96</v>
      </c>
      <c r="B14" s="121"/>
      <c r="C14" s="121"/>
      <c r="D14" s="121"/>
      <c r="E14" s="121"/>
      <c r="F14" s="121"/>
      <c r="G14" s="121"/>
      <c r="H14" s="121"/>
      <c r="I14" s="122"/>
      <c r="J14" s="123">
        <f>SUM(J3,J10,J11,J12,J13)</f>
        <v>0</v>
      </c>
      <c r="K14" s="124"/>
      <c r="L14" s="125"/>
    </row>
  </sheetData>
  <sheetProtection algorithmName="SHA-512" hashValue="lOpLyj0ZEQ3qrFe7DaH1Jejl98nogCa2ZGV7kkSMBRgwOT94q14Pd4/I4V529fabnITnWhwIBriSYz7XzTtj2A==" saltValue="HRT0giQleELxGty8VPPe+w==" spinCount="100000" sheet="1" objects="1" scenarios="1" selectLockedCells="1"/>
  <mergeCells count="22">
    <mergeCell ref="J9:L9"/>
    <mergeCell ref="A9:F9"/>
    <mergeCell ref="G9:I9"/>
    <mergeCell ref="A1:L1"/>
    <mergeCell ref="A2:L2"/>
    <mergeCell ref="A3:I7"/>
    <mergeCell ref="J3:L7"/>
    <mergeCell ref="A8:L8"/>
    <mergeCell ref="J10:L10"/>
    <mergeCell ref="J11:L11"/>
    <mergeCell ref="J12:L12"/>
    <mergeCell ref="J13:L13"/>
    <mergeCell ref="A14:I14"/>
    <mergeCell ref="J14:L14"/>
    <mergeCell ref="A10:F10"/>
    <mergeCell ref="A11:F11"/>
    <mergeCell ref="A12:F12"/>
    <mergeCell ref="A13:F13"/>
    <mergeCell ref="G10:I10"/>
    <mergeCell ref="G11:I11"/>
    <mergeCell ref="G12:I12"/>
    <mergeCell ref="G13:I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universite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 Barth</dc:creator>
  <cp:lastModifiedBy>Jules Barth</cp:lastModifiedBy>
  <cp:lastPrinted>2025-11-13T14:31:40Z</cp:lastPrinted>
  <dcterms:created xsi:type="dcterms:W3CDTF">2025-05-21T07:50:34Z</dcterms:created>
  <dcterms:modified xsi:type="dcterms:W3CDTF">2025-11-17T16:12:02Z</dcterms:modified>
</cp:coreProperties>
</file>