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ckage.parc.u-bordeaux.fr\Mon_Service\PFA_DA\01.Marches\1.01.En_Preparation\2024-150_Maintenance_moyens_secours\1.Preparation\1.1.DCE_Travail\"/>
    </mc:Choice>
  </mc:AlternateContent>
  <xr:revisionPtr revIDLastSave="0" documentId="13_ncr:1_{E2A97C25-9392-43C4-B25E-CA0F5008959A}" xr6:coauthVersionLast="47" xr6:coauthVersionMax="47" xr10:uidLastSave="{00000000-0000-0000-0000-000000000000}"/>
  <bookViews>
    <workbookView xWindow="-28920" yWindow="-120" windowWidth="29040" windowHeight="15720" tabRatio="665" xr2:uid="{00000000-000D-0000-FFFF-FFFF00000000}"/>
  </bookViews>
  <sheets>
    <sheet name="DSO TALENCE" sheetId="2" r:id="rId1"/>
    <sheet name="DSO CARREIRE" sheetId="3" r:id="rId2"/>
    <sheet name="DSO VICTOIRE" sheetId="13" r:id="rId3"/>
    <sheet name="DSO PUSG - PJJ" sheetId="4" r:id="rId4"/>
    <sheet name="DSO PESSAC" sheetId="5" r:id="rId5"/>
    <sheet name="SMT" sheetId="11" r:id="rId6"/>
    <sheet name="IUT GRADIGNAN - AGEN" sheetId="10" r:id="rId7"/>
    <sheet name="DPGF LOT 2" sheetId="12" r:id="rId8"/>
  </sheets>
  <definedNames>
    <definedName name="_xlnm._FilterDatabase" localSheetId="1" hidden="1">'DSO CARREIRE'!$A$6:$A$31</definedName>
    <definedName name="_xlnm._FilterDatabase" localSheetId="4" hidden="1">'DSO PESSAC'!$A$6:$A$25</definedName>
    <definedName name="_xlnm._FilterDatabase" localSheetId="3" hidden="1">'DSO PUSG - PJJ'!$A$6:$A$14</definedName>
    <definedName name="_xlnm._FilterDatabase" localSheetId="0" hidden="1">'DSO TALENCE'!$A$6:$A$46</definedName>
    <definedName name="_xlnm._FilterDatabase" localSheetId="2" hidden="1">'DSO VICTOIRE'!$A$6:$A$7</definedName>
    <definedName name="_xlnm._FilterDatabase" localSheetId="6" hidden="1">'IUT GRADIGNAN - AGEN'!$A$6:$A$22</definedName>
    <definedName name="_xlnm._FilterDatabase" localSheetId="5" hidden="1">SMT!$A$6:$A$62</definedName>
    <definedName name="_xlnm.Print_Titles" localSheetId="1">'DSO CARREIRE'!$4:$6</definedName>
    <definedName name="_xlnm.Print_Titles" localSheetId="4">'DSO PESSAC'!$4:$7</definedName>
    <definedName name="_xlnm.Print_Titles" localSheetId="3">'DSO PUSG - PJJ'!$4:$7</definedName>
    <definedName name="_xlnm.Print_Titles" localSheetId="0">'DSO TALENCE'!$4:$7</definedName>
    <definedName name="_xlnm.Print_Titles" localSheetId="2">'DSO VICTOIRE'!$4:$7</definedName>
    <definedName name="_xlnm.Print_Titles" localSheetId="6">'IUT GRADIGNAN - AGEN'!$4:$7</definedName>
    <definedName name="_xlnm.Print_Titles" localSheetId="5">SMT!$4:$7</definedName>
    <definedName name="_xlnm.Print_Area" localSheetId="1">'DSO CARREIRE'!$A$4:$J$37</definedName>
    <definedName name="_xlnm.Print_Area" localSheetId="4">'DSO PESSAC'!$A$4:$J$27</definedName>
    <definedName name="_xlnm.Print_Area" localSheetId="3">'DSO PUSG - PJJ'!$A$4:$J$16</definedName>
    <definedName name="_xlnm.Print_Area" localSheetId="0">'DSO TALENCE'!$A$4:$J$48</definedName>
    <definedName name="_xlnm.Print_Area" localSheetId="2">'DSO VICTOIRE'!$A$4:$J$7</definedName>
    <definedName name="_xlnm.Print_Area" localSheetId="6">'IUT GRADIGNAN - AGEN'!$A$4:$J$29</definedName>
    <definedName name="_xlnm.Print_Area" localSheetId="5">SMT!$A$4:$J$68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0" l="1"/>
  <c r="L27" i="10"/>
  <c r="J27" i="10"/>
  <c r="I27" i="10"/>
  <c r="I29" i="10" s="1"/>
  <c r="G27" i="10"/>
  <c r="F27" i="10"/>
  <c r="D27" i="10"/>
  <c r="C27" i="10"/>
  <c r="M23" i="10"/>
  <c r="M29" i="10" s="1"/>
  <c r="L23" i="10"/>
  <c r="D23" i="10"/>
  <c r="C23" i="10"/>
  <c r="L29" i="10"/>
  <c r="J29" i="10"/>
  <c r="G29" i="10"/>
  <c r="F29" i="10"/>
  <c r="J25" i="10"/>
  <c r="G25" i="10"/>
  <c r="D26" i="10"/>
  <c r="D25" i="10"/>
  <c r="M22" i="10"/>
  <c r="M12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B69" i="11"/>
  <c r="I39" i="11"/>
  <c r="I68" i="11" s="1"/>
  <c r="F39" i="11"/>
  <c r="J39" i="11"/>
  <c r="G39" i="11"/>
  <c r="D29" i="11"/>
  <c r="D32" i="11"/>
  <c r="D35" i="11"/>
  <c r="D39" i="11"/>
  <c r="D42" i="11"/>
  <c r="D47" i="11"/>
  <c r="D51" i="11"/>
  <c r="D57" i="11"/>
  <c r="D66" i="11"/>
  <c r="D63" i="11"/>
  <c r="D60" i="11"/>
  <c r="D23" i="11"/>
  <c r="D20" i="11"/>
  <c r="D17" i="11"/>
  <c r="C66" i="11"/>
  <c r="C63" i="11"/>
  <c r="C60" i="11"/>
  <c r="C57" i="11"/>
  <c r="C51" i="11"/>
  <c r="C47" i="11"/>
  <c r="C42" i="11"/>
  <c r="C39" i="11"/>
  <c r="C35" i="11"/>
  <c r="C32" i="11"/>
  <c r="C29" i="11"/>
  <c r="C23" i="11"/>
  <c r="C20" i="11"/>
  <c r="C17" i="11"/>
  <c r="J14" i="11"/>
  <c r="I14" i="11"/>
  <c r="G14" i="11"/>
  <c r="F14" i="11"/>
  <c r="G68" i="11" s="1"/>
  <c r="D14" i="11"/>
  <c r="C14" i="11"/>
  <c r="D11" i="11"/>
  <c r="C11" i="11"/>
  <c r="J68" i="11"/>
  <c r="F68" i="11"/>
  <c r="D65" i="11"/>
  <c r="D62" i="11"/>
  <c r="D59" i="11"/>
  <c r="D56" i="11"/>
  <c r="D55" i="11"/>
  <c r="D54" i="11"/>
  <c r="D53" i="11"/>
  <c r="D50" i="11"/>
  <c r="D49" i="11"/>
  <c r="D46" i="11"/>
  <c r="D45" i="11"/>
  <c r="D44" i="11"/>
  <c r="D41" i="11"/>
  <c r="J38" i="11"/>
  <c r="J37" i="11"/>
  <c r="G38" i="11"/>
  <c r="G37" i="11"/>
  <c r="D38" i="11"/>
  <c r="D37" i="11"/>
  <c r="D34" i="11"/>
  <c r="D31" i="11"/>
  <c r="D28" i="11"/>
  <c r="D27" i="11"/>
  <c r="D26" i="11"/>
  <c r="D25" i="11"/>
  <c r="D22" i="11"/>
  <c r="D19" i="11"/>
  <c r="D16" i="11"/>
  <c r="J13" i="11"/>
  <c r="G13" i="11"/>
  <c r="D13" i="11"/>
  <c r="D10" i="11"/>
  <c r="B28" i="5"/>
  <c r="M27" i="5"/>
  <c r="L27" i="5"/>
  <c r="J27" i="5"/>
  <c r="I27" i="5"/>
  <c r="G27" i="5"/>
  <c r="F27" i="5"/>
  <c r="D27" i="5"/>
  <c r="C27" i="5"/>
  <c r="M25" i="5"/>
  <c r="L25" i="5"/>
  <c r="J25" i="5"/>
  <c r="I25" i="5"/>
  <c r="G25" i="5"/>
  <c r="F25" i="5"/>
  <c r="D25" i="5"/>
  <c r="C25" i="5"/>
  <c r="M20" i="5"/>
  <c r="L20" i="5"/>
  <c r="J20" i="5"/>
  <c r="I20" i="5"/>
  <c r="G20" i="5"/>
  <c r="F20" i="5"/>
  <c r="D20" i="5"/>
  <c r="C20" i="5"/>
  <c r="D24" i="5"/>
  <c r="D23" i="5"/>
  <c r="D22" i="5"/>
  <c r="M24" i="5"/>
  <c r="J19" i="5"/>
  <c r="J18" i="5"/>
  <c r="J17" i="5"/>
  <c r="J16" i="5"/>
  <c r="G19" i="5"/>
  <c r="G18" i="5"/>
  <c r="G17" i="5"/>
  <c r="G16" i="5"/>
  <c r="D19" i="5"/>
  <c r="D18" i="5"/>
  <c r="D17" i="5"/>
  <c r="D16" i="5"/>
  <c r="D15" i="5"/>
  <c r="D14" i="5"/>
  <c r="D13" i="5"/>
  <c r="D12" i="5"/>
  <c r="D11" i="5"/>
  <c r="D10" i="5"/>
  <c r="J16" i="4"/>
  <c r="I16" i="4"/>
  <c r="G16" i="4"/>
  <c r="F16" i="4"/>
  <c r="D16" i="4"/>
  <c r="C16" i="4"/>
  <c r="J14" i="4"/>
  <c r="J13" i="4"/>
  <c r="J10" i="4"/>
  <c r="J9" i="4"/>
  <c r="G14" i="4"/>
  <c r="G13" i="4"/>
  <c r="G10" i="4"/>
  <c r="G9" i="4"/>
  <c r="D14" i="4"/>
  <c r="D13" i="4"/>
  <c r="D12" i="4"/>
  <c r="D10" i="4"/>
  <c r="I10" i="13"/>
  <c r="I30" i="13" s="1"/>
  <c r="F10" i="13"/>
  <c r="F30" i="13" s="1"/>
  <c r="C10" i="13"/>
  <c r="J10" i="13"/>
  <c r="G10" i="13"/>
  <c r="D10" i="13"/>
  <c r="J28" i="13"/>
  <c r="D28" i="13"/>
  <c r="G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3" i="13"/>
  <c r="D12" i="13"/>
  <c r="G14" i="13"/>
  <c r="J14" i="13"/>
  <c r="J9" i="13"/>
  <c r="G30" i="13"/>
  <c r="G9" i="13"/>
  <c r="C30" i="13"/>
  <c r="B38" i="3"/>
  <c r="B6" i="12" s="1"/>
  <c r="J37" i="3"/>
  <c r="G37" i="3"/>
  <c r="D37" i="3"/>
  <c r="I37" i="3"/>
  <c r="F37" i="3"/>
  <c r="C37" i="3"/>
  <c r="J35" i="3"/>
  <c r="G35" i="3"/>
  <c r="G33" i="3"/>
  <c r="G32" i="3"/>
  <c r="G31" i="3"/>
  <c r="J33" i="3"/>
  <c r="J32" i="3"/>
  <c r="J31" i="3"/>
  <c r="J24" i="3"/>
  <c r="J23" i="3"/>
  <c r="J22" i="3"/>
  <c r="J21" i="3"/>
  <c r="G24" i="3"/>
  <c r="G23" i="3"/>
  <c r="G22" i="3"/>
  <c r="G21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J46" i="2"/>
  <c r="G46" i="2"/>
  <c r="J25" i="2"/>
  <c r="J41" i="2"/>
  <c r="G41" i="2"/>
  <c r="G25" i="2"/>
  <c r="D46" i="2"/>
  <c r="D41" i="2"/>
  <c r="C48" i="2"/>
  <c r="D25" i="2"/>
  <c r="J43" i="2"/>
  <c r="G43" i="2"/>
  <c r="D45" i="2"/>
  <c r="D44" i="2"/>
  <c r="D43" i="2"/>
  <c r="J40" i="2"/>
  <c r="J39" i="2"/>
  <c r="G40" i="2"/>
  <c r="G39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J32" i="2"/>
  <c r="G32" i="2"/>
  <c r="G27" i="2"/>
  <c r="J27" i="2"/>
  <c r="J18" i="2"/>
  <c r="J17" i="2"/>
  <c r="J16" i="2"/>
  <c r="J10" i="2"/>
  <c r="G18" i="2"/>
  <c r="G17" i="2"/>
  <c r="G16" i="2"/>
  <c r="G10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B10" i="12"/>
  <c r="B9" i="12"/>
  <c r="C68" i="11" l="1"/>
  <c r="J30" i="13"/>
  <c r="D9" i="11" l="1"/>
  <c r="C28" i="13" l="1"/>
  <c r="D9" i="13"/>
  <c r="D30" i="13" l="1"/>
  <c r="B31" i="13" s="1"/>
  <c r="B7" i="12" s="1"/>
  <c r="D9" i="4" l="1"/>
  <c r="B17" i="4" l="1"/>
  <c r="B8" i="12" s="1"/>
  <c r="D9" i="5"/>
  <c r="D7" i="3" l="1"/>
  <c r="D9" i="10"/>
  <c r="D9" i="2"/>
  <c r="J48" i="2" l="1"/>
  <c r="D48" i="2"/>
  <c r="D68" i="11" l="1"/>
  <c r="F14" i="4" l="1"/>
  <c r="I14" i="4"/>
  <c r="C14" i="4" l="1"/>
  <c r="D29" i="10"/>
  <c r="C29" i="10"/>
  <c r="C25" i="2"/>
  <c r="B30" i="10" l="1"/>
  <c r="B11" i="12" s="1"/>
  <c r="F10" i="4"/>
  <c r="I10" i="4"/>
  <c r="C10" i="4"/>
  <c r="I25" i="2"/>
  <c r="F25" i="2"/>
  <c r="I41" i="2"/>
  <c r="F41" i="2"/>
  <c r="C41" i="2"/>
  <c r="I46" i="2"/>
  <c r="F46" i="2"/>
  <c r="C46" i="2"/>
  <c r="I48" i="2" l="1"/>
  <c r="G48" i="2"/>
  <c r="B49" i="2" s="1"/>
  <c r="B5" i="12" s="1"/>
  <c r="F48" i="2"/>
  <c r="B12" i="12" l="1"/>
</calcChain>
</file>

<file path=xl/sharedStrings.xml><?xml version="1.0" encoding="utf-8"?>
<sst xmlns="http://schemas.openxmlformats.org/spreadsheetml/2006/main" count="369" uniqueCount="209">
  <si>
    <t>LES EYZIES</t>
  </si>
  <si>
    <t>POA- Station marine</t>
  </si>
  <si>
    <t>ILP</t>
  </si>
  <si>
    <t>A0 PCSI</t>
  </si>
  <si>
    <t xml:space="preserve">A1 </t>
  </si>
  <si>
    <t>A2</t>
  </si>
  <si>
    <t>A4 N</t>
  </si>
  <si>
    <t>A9.1</t>
  </si>
  <si>
    <t>A10</t>
  </si>
  <si>
    <t>A11</t>
  </si>
  <si>
    <t>A12</t>
  </si>
  <si>
    <t>A21</t>
  </si>
  <si>
    <t>A22</t>
  </si>
  <si>
    <t>A29</t>
  </si>
  <si>
    <t>A30</t>
  </si>
  <si>
    <t>A31</t>
  </si>
  <si>
    <t>A32</t>
  </si>
  <si>
    <t>A33</t>
  </si>
  <si>
    <t>B2</t>
  </si>
  <si>
    <t>B4</t>
  </si>
  <si>
    <t>B5</t>
  </si>
  <si>
    <t>B6</t>
  </si>
  <si>
    <t>B7</t>
  </si>
  <si>
    <t>B8</t>
  </si>
  <si>
    <t>B13   IECB</t>
  </si>
  <si>
    <t>B14</t>
  </si>
  <si>
    <t>B16</t>
  </si>
  <si>
    <t>B18 N</t>
  </si>
  <si>
    <t>B20</t>
  </si>
  <si>
    <t>HAUT CARRE</t>
  </si>
  <si>
    <t>C4</t>
  </si>
  <si>
    <t>C5</t>
  </si>
  <si>
    <t>C6</t>
  </si>
  <si>
    <t>Bâtiment A</t>
  </si>
  <si>
    <t>Bâtiment B</t>
  </si>
  <si>
    <t>Bâtiment C</t>
  </si>
  <si>
    <t>MONTESQUIEU</t>
  </si>
  <si>
    <t>Bâtiment A1</t>
  </si>
  <si>
    <t>Bâtiment A2</t>
  </si>
  <si>
    <t>Bâtiment D</t>
  </si>
  <si>
    <t>Bâtiment E</t>
  </si>
  <si>
    <t>Bibliothèque Universitaire</t>
  </si>
  <si>
    <t>Salle conférence/AMPHI Louise Michel</t>
  </si>
  <si>
    <t>BASTIDE</t>
  </si>
  <si>
    <t>Bâtiment ABCD/PUSG</t>
  </si>
  <si>
    <t>PEY-BERLAND</t>
  </si>
  <si>
    <t>Bâtiment Joffre</t>
  </si>
  <si>
    <t>Bâtiment Pey Berland</t>
  </si>
  <si>
    <t>Espace5D-Espace Victor Segalen</t>
  </si>
  <si>
    <t>Amphi 1</t>
  </si>
  <si>
    <t>Amphi 3</t>
  </si>
  <si>
    <t>Amphi 6-7-8</t>
  </si>
  <si>
    <t>Amphi 4</t>
  </si>
  <si>
    <t>Amphi 5</t>
  </si>
  <si>
    <t>Amphi 10-11-12</t>
  </si>
  <si>
    <t>Amphi 9</t>
  </si>
  <si>
    <t>Pharmacie 1</t>
  </si>
  <si>
    <t>Pharmacie 2</t>
  </si>
  <si>
    <t>Pharmacie 3</t>
  </si>
  <si>
    <t>Pharmacie 4</t>
  </si>
  <si>
    <t>Zone Nord BAT 1</t>
  </si>
  <si>
    <t>Zone Nord BAT 2</t>
  </si>
  <si>
    <t>Zone Nord BAT 3</t>
  </si>
  <si>
    <t>Zone Nord BAT 4</t>
  </si>
  <si>
    <t>Batiment IBIO</t>
  </si>
  <si>
    <t>IUT AGEN</t>
  </si>
  <si>
    <t>GACO (IUT)- Campus Michel SERRES</t>
  </si>
  <si>
    <t>OGP QLIO(IUT)- Campus Michel SERRES</t>
  </si>
  <si>
    <t>IUT GRADIGNAN</t>
  </si>
  <si>
    <t>Bat 4A Chaufferie</t>
  </si>
  <si>
    <t>Bat 5 A GEII</t>
  </si>
  <si>
    <t>Bat 5 BC GEII</t>
  </si>
  <si>
    <t>Bat 6A MP</t>
  </si>
  <si>
    <t>Bat 6B MP</t>
  </si>
  <si>
    <t>Bat 8AB GMP</t>
  </si>
  <si>
    <t>Bat 9 A HSE  / INFO</t>
  </si>
  <si>
    <t xml:space="preserve">Bat 9 B HSE </t>
  </si>
  <si>
    <t>Bat 10ABC GLT</t>
  </si>
  <si>
    <t>Bat 11AB GC</t>
  </si>
  <si>
    <t>Zone Nord BAT 4 rotule</t>
  </si>
  <si>
    <t>Moteur</t>
  </si>
  <si>
    <t>Trappe</t>
  </si>
  <si>
    <t>Naturel</t>
  </si>
  <si>
    <t>DESENFUMAGE NATUREL</t>
  </si>
  <si>
    <t>DESENFUMAGE MECANIQUE</t>
  </si>
  <si>
    <t>DESIGNATION DES OUVRAGES</t>
  </si>
  <si>
    <t>Sous-total HT</t>
  </si>
  <si>
    <t>DNEFC</t>
  </si>
  <si>
    <t>MOTEUR</t>
  </si>
  <si>
    <t>TRAPPE</t>
  </si>
  <si>
    <t>EVERING</t>
  </si>
  <si>
    <t>INSPE CAUDERAN</t>
  </si>
  <si>
    <t>INSPE MERIGNAC</t>
  </si>
  <si>
    <t>INSPE PAU</t>
  </si>
  <si>
    <t>Sites</t>
  </si>
  <si>
    <t>Montant en € HT</t>
  </si>
  <si>
    <t>Prix unitaire
€ HT</t>
  </si>
  <si>
    <t>Quantité</t>
  </si>
  <si>
    <t>Prix Total 
€ HT</t>
  </si>
  <si>
    <t>Montant total DPGF Lot n°2</t>
  </si>
  <si>
    <t>B17</t>
  </si>
  <si>
    <t>Pôle de Vie</t>
  </si>
  <si>
    <t>CLAPET COUPE FEU</t>
  </si>
  <si>
    <t>Prix unitaire €  HT</t>
  </si>
  <si>
    <t>Prix total € HT</t>
  </si>
  <si>
    <t>CLAPET COUPE FEU (CCF)</t>
  </si>
  <si>
    <t>INSPE MONT DE MARSAN</t>
  </si>
  <si>
    <t>CARF (Centre Génomique Fonctionnelle de Bordeaux)</t>
  </si>
  <si>
    <t>R1-STAPS</t>
  </si>
  <si>
    <t>R3- SIUAPS (Stadium Roquencourt) Salle Omnisports</t>
  </si>
  <si>
    <t>Bâtiment K1-Bâtiment DUSA</t>
  </si>
  <si>
    <t>INSPE / DUSA -AGEN Michel Serres</t>
  </si>
  <si>
    <t>INSTITUT THERMALISME DAX</t>
  </si>
  <si>
    <t xml:space="preserve">                                                                                                                                                                                                                                </t>
  </si>
  <si>
    <t>A28</t>
  </si>
  <si>
    <t>Bat 3 SGM</t>
  </si>
  <si>
    <t xml:space="preserve">Bâtiment H </t>
  </si>
  <si>
    <t xml:space="preserve">R12- SMART </t>
  </si>
  <si>
    <t>R4 SIUAPS (Stadium Roquencourt) Salle d'Agrès-COSEC</t>
  </si>
  <si>
    <t xml:space="preserve">Inspe Mont de Marsan </t>
  </si>
  <si>
    <t>Thermalisme Dax</t>
  </si>
  <si>
    <t>PEIXOTTO</t>
  </si>
  <si>
    <t>BORDES</t>
  </si>
  <si>
    <t xml:space="preserve"> ROQUENCOURT</t>
  </si>
  <si>
    <t xml:space="preserve">B13 bis EPOC </t>
  </si>
  <si>
    <t>R2-STAPS Extension</t>
  </si>
  <si>
    <t>LA VICTOIRE</t>
  </si>
  <si>
    <t>Bâtiment AB</t>
  </si>
  <si>
    <t xml:space="preserve">Bâtiment Marne </t>
  </si>
  <si>
    <t>Bâtiment BROCA 1</t>
  </si>
  <si>
    <t>Bâtiment BROCA 3</t>
  </si>
  <si>
    <t>Bâtiment F</t>
  </si>
  <si>
    <t>Bâtiment G</t>
  </si>
  <si>
    <t>Bâtiment H</t>
  </si>
  <si>
    <t>Bâtiment I</t>
  </si>
  <si>
    <t>Bâtiment J</t>
  </si>
  <si>
    <t>Bâtiment L</t>
  </si>
  <si>
    <t>Bâtiment N</t>
  </si>
  <si>
    <t>Bâtiment O</t>
  </si>
  <si>
    <t>Bâtiment P +archive bibli</t>
  </si>
  <si>
    <t>Bâtiment Q</t>
  </si>
  <si>
    <t>ISVV</t>
  </si>
  <si>
    <t>CCF</t>
  </si>
  <si>
    <t xml:space="preserve"> SMT MULTISITES</t>
  </si>
  <si>
    <t>SMT MULTISITES</t>
  </si>
  <si>
    <t>Montant Total SMT MULTISITES
€ HT</t>
  </si>
  <si>
    <t>TOTAL DSO  TALENCE</t>
  </si>
  <si>
    <t>Montant Total DSO Talence
€ HT</t>
  </si>
  <si>
    <t>DSO TALENCE</t>
  </si>
  <si>
    <t>Montant Total DSO CARREIRE
€ HT</t>
  </si>
  <si>
    <t xml:space="preserve">TOTAL DSO CARRREIRE </t>
  </si>
  <si>
    <t>DSO CARREIRE</t>
  </si>
  <si>
    <t>Montant Total DSO VICTOIRE Bordeaux centre
€ HT</t>
  </si>
  <si>
    <t xml:space="preserve">DSO VICTOIRE BORDEAUX CENTRE </t>
  </si>
  <si>
    <t xml:space="preserve">TOTAL DSO PUSG-PJJ BORFDEAUX CENTRE </t>
  </si>
  <si>
    <t xml:space="preserve">DSO PUSG-PJJ BORDEAUX CENTRE </t>
  </si>
  <si>
    <t>DSO PESSAC</t>
  </si>
  <si>
    <t>TOTAL DSO PESSAC</t>
  </si>
  <si>
    <t>Montant Total DSO Pessac
€ HT</t>
  </si>
  <si>
    <t>B11- ESE SIUMPSS</t>
  </si>
  <si>
    <t>SITE IUT Gradignan-Agen</t>
  </si>
  <si>
    <t>TOTAL SITE IUT Gradignan-Agen</t>
  </si>
  <si>
    <t>Montant Total site IUT Gradignan-Agen
€ HT</t>
  </si>
  <si>
    <t>Montant Total DSO PUSG-PJJ Bordeaux centre 
€ HT</t>
  </si>
  <si>
    <t xml:space="preserve">TOTAL DSO VICTOIRE BORDFEAUX CENTRE </t>
  </si>
  <si>
    <t xml:space="preserve">DSO VICTOIRE </t>
  </si>
  <si>
    <t>DSO PUSG-PJJ</t>
  </si>
  <si>
    <t>SMT Multisite</t>
  </si>
  <si>
    <t>IUT Gradignan-Agen</t>
  </si>
  <si>
    <t>Bâtiment K1-Bâtiment INSPE</t>
  </si>
  <si>
    <t xml:space="preserve">Bat 0 </t>
  </si>
  <si>
    <t>Bat 2B</t>
  </si>
  <si>
    <t>Bat 2A</t>
  </si>
  <si>
    <t>F02 Château</t>
  </si>
  <si>
    <t>F06 Aifira</t>
  </si>
  <si>
    <t xml:space="preserve">F07 Hall de montage </t>
  </si>
  <si>
    <t xml:space="preserve">F09 Créatif </t>
  </si>
  <si>
    <t>ILP BARP</t>
  </si>
  <si>
    <t>LP2I (CENBG) GRADIGNAN</t>
  </si>
  <si>
    <t>EVERING (IMA) MERIGNAC</t>
  </si>
  <si>
    <t>IUT/INSPE PERIGUEUX</t>
  </si>
  <si>
    <t>Bâtiment D Bibliothèque</t>
  </si>
  <si>
    <t>DÉJÀ BAT1/2/3</t>
  </si>
  <si>
    <t>POA ARCACHON</t>
  </si>
  <si>
    <t xml:space="preserve">LES EYZIES DORDOGNE </t>
  </si>
  <si>
    <t>BORDES PESSAC</t>
  </si>
  <si>
    <t>INNO 'VIN VILLENAVE D ORNON</t>
  </si>
  <si>
    <t>ROQUENCOURT PESSAC</t>
  </si>
  <si>
    <t>SITE DU PIN DEJA</t>
  </si>
  <si>
    <t>Batiment A/A1/A2/B</t>
  </si>
  <si>
    <t>Bâtiment H Atelier</t>
  </si>
  <si>
    <t>Bâtiment C Césaire</t>
  </si>
  <si>
    <t>Bâtiment A Césaire</t>
  </si>
  <si>
    <t>Batiment ODONTOLOGIE</t>
  </si>
  <si>
    <t>Batiment ED (Enseignements Dirigés)</t>
  </si>
  <si>
    <t>Batiment TP (Travaux Pratiques)</t>
  </si>
  <si>
    <t>ISPED (Institut de Santé Publique, d'Epidémiologie et de Developpement)</t>
  </si>
  <si>
    <t>BBS (Recherche)</t>
  </si>
  <si>
    <t>CBNA Neurocampus</t>
  </si>
  <si>
    <t>Bâtiment G  (ECO)</t>
  </si>
  <si>
    <t>Bâtiment G ( DROIT)</t>
  </si>
  <si>
    <t>Bibliothèque Universitaie DL</t>
  </si>
  <si>
    <t>Batiment AD (Administration)</t>
  </si>
  <si>
    <t>B13 Chaufferie</t>
  </si>
  <si>
    <r>
      <t xml:space="preserve">Marché n°2024-150: Maintenance préventive et curative des moyens de secours de l'université de Bordeaux
Lot n°2 : Désenfumage
</t>
    </r>
    <r>
      <rPr>
        <b/>
        <sz val="14"/>
        <color theme="1"/>
        <rFont val="Tahoma"/>
        <family val="2"/>
      </rPr>
      <t>Annexe 1 à l'acte d'engagement : Décomposition du Prix Global et Forfaitaire (DPGF)</t>
    </r>
  </si>
  <si>
    <r>
      <t xml:space="preserve">Marché n°2024-150 : Maintenance préventive et curative des moyens de secours de l'université de Bordeaux
Lot n°2 : Désenfumage
</t>
    </r>
    <r>
      <rPr>
        <b/>
        <sz val="14"/>
        <color theme="1"/>
        <rFont val="Tahoma"/>
        <family val="2"/>
      </rPr>
      <t>Annexe 1 à l'acte d'engagement : Décomposition du Prix Global et Forfaitaire (DPGF)</t>
    </r>
  </si>
  <si>
    <r>
      <rPr>
        <sz val="14"/>
        <rFont val="Tahoma"/>
        <family val="2"/>
      </rPr>
      <t xml:space="preserve">Marché n°2024-150 : Maintenance préventive et curative des moyens de secours de l'université de Bordeaux
Lot n°2 : Désenfumage
</t>
    </r>
    <r>
      <rPr>
        <sz val="14"/>
        <color theme="1"/>
        <rFont val="Tahoma"/>
        <family val="2"/>
      </rPr>
      <t xml:space="preserve">
</t>
    </r>
    <r>
      <rPr>
        <b/>
        <sz val="14"/>
        <color theme="1"/>
        <rFont val="Tahoma"/>
        <family val="2"/>
      </rPr>
      <t>Annexe 1 à l'acte d'engagement : Décomposition du Prix Global et Forfaitaire (DPGF)</t>
    </r>
  </si>
  <si>
    <r>
      <rPr>
        <sz val="14"/>
        <color theme="1"/>
        <rFont val="Tahoma"/>
        <family val="2"/>
      </rPr>
      <t>Marché n°2024-150 : Maintenance préventive et curative des moyens de secours de l'université de Bordeaux
Lot n°2 : Désenfumage</t>
    </r>
    <r>
      <rPr>
        <b/>
        <sz val="14"/>
        <color theme="1"/>
        <rFont val="Tahoma"/>
        <family val="2"/>
      </rPr>
      <t xml:space="preserve">
Annexe 1 à l'acte d'engagement : Décomposition du Prix Global et Forfaitaire (DPGF)</t>
    </r>
  </si>
  <si>
    <r>
      <t xml:space="preserve">Marché n°2024-150 :  Maintenance préventive et curative des moyens de secours de l'université de Bordeaux
Lot n°2 : Désenfumage
</t>
    </r>
    <r>
      <rPr>
        <b/>
        <sz val="14"/>
        <color theme="1"/>
        <rFont val="Tahoma"/>
        <family val="2"/>
      </rPr>
      <t xml:space="preserve">
Annexe 1 à l'acte d'engagement : 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</si>
</sst>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ahoma"/>
      <family val="2"/>
    </font>
    <font>
      <b/>
      <sz val="12"/>
      <color theme="1"/>
      <name val="Tahoma"/>
      <family val="2"/>
    </font>
    <font>
      <sz val="11"/>
      <name val="Tahoma"/>
      <family val="2"/>
    </font>
    <font>
      <b/>
      <sz val="12"/>
      <name val="Tahoma"/>
      <family val="2"/>
    </font>
    <font>
      <sz val="11"/>
      <color rgb="FFFF0000"/>
      <name val="Tahoma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Tahoma"/>
      <family val="2"/>
    </font>
    <font>
      <b/>
      <u/>
      <sz val="11"/>
      <color theme="1"/>
      <name val="Tahoma"/>
      <family val="2"/>
    </font>
    <font>
      <b/>
      <i/>
      <sz val="11"/>
      <color theme="1"/>
      <name val="Tahoma"/>
      <family val="2"/>
    </font>
    <font>
      <b/>
      <i/>
      <sz val="11"/>
      <color theme="1"/>
      <name val="Calibri"/>
      <family val="2"/>
      <scheme val="minor"/>
    </font>
    <font>
      <b/>
      <i/>
      <sz val="11"/>
      <name val="Tahoma"/>
      <family val="2"/>
    </font>
    <font>
      <sz val="10"/>
      <name val="Century Gothic"/>
      <family val="2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Tahoma"/>
      <family val="2"/>
    </font>
    <font>
      <b/>
      <i/>
      <sz val="12"/>
      <color theme="1"/>
      <name val="Tahoma"/>
      <family val="2"/>
    </font>
    <font>
      <sz val="14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2CC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5" fillId="0" borderId="0"/>
    <xf numFmtId="44" fontId="1" fillId="0" borderId="0" applyFont="0" applyFill="0" applyBorder="0" applyAlignment="0" applyProtection="0"/>
  </cellStyleXfs>
  <cellXfs count="410">
    <xf numFmtId="0" fontId="0" fillId="0" borderId="0" xfId="0"/>
    <xf numFmtId="0" fontId="3" fillId="0" borderId="9" xfId="0" applyFont="1" applyBorder="1" applyAlignment="1">
      <alignment horizontal="center" vertical="center" wrapText="1"/>
    </xf>
    <xf numFmtId="0" fontId="9" fillId="0" borderId="0" xfId="0" applyFont="1"/>
    <xf numFmtId="0" fontId="5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4" fontId="3" fillId="0" borderId="12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164" fontId="0" fillId="0" borderId="0" xfId="0" applyNumberFormat="1"/>
    <xf numFmtId="164" fontId="3" fillId="0" borderId="9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2" fontId="0" fillId="0" borderId="0" xfId="0" applyNumberFormat="1"/>
    <xf numFmtId="164" fontId="5" fillId="0" borderId="12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2" fontId="12" fillId="3" borderId="22" xfId="0" applyNumberFormat="1" applyFont="1" applyFill="1" applyBorder="1" applyAlignment="1">
      <alignment horizontal="center" vertical="center"/>
    </xf>
    <xf numFmtId="164" fontId="12" fillId="3" borderId="22" xfId="0" applyNumberFormat="1" applyFont="1" applyFill="1" applyBorder="1" applyAlignment="1">
      <alignment horizontal="center" vertical="center"/>
    </xf>
    <xf numFmtId="164" fontId="14" fillId="3" borderId="22" xfId="0" applyNumberFormat="1" applyFont="1" applyFill="1" applyBorder="1" applyAlignment="1">
      <alignment horizontal="center" vertical="center"/>
    </xf>
    <xf numFmtId="2" fontId="14" fillId="3" borderId="22" xfId="0" applyNumberFormat="1" applyFont="1" applyFill="1" applyBorder="1" applyAlignment="1">
      <alignment horizontal="center" vertical="center"/>
    </xf>
    <xf numFmtId="2" fontId="14" fillId="3" borderId="25" xfId="0" applyNumberFormat="1" applyFont="1" applyFill="1" applyBorder="1" applyAlignment="1">
      <alignment horizontal="center" vertical="center"/>
    </xf>
    <xf numFmtId="164" fontId="14" fillId="3" borderId="25" xfId="0" applyNumberFormat="1" applyFont="1" applyFill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2" fontId="12" fillId="0" borderId="13" xfId="0" applyNumberFormat="1" applyFont="1" applyBorder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 wrapText="1"/>
    </xf>
    <xf numFmtId="164" fontId="14" fillId="3" borderId="28" xfId="0" applyNumberFormat="1" applyFont="1" applyFill="1" applyBorder="1" applyAlignment="1">
      <alignment horizontal="center" vertical="center"/>
    </xf>
    <xf numFmtId="164" fontId="14" fillId="3" borderId="27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18" fillId="0" borderId="14" xfId="0" applyFont="1" applyBorder="1" applyAlignment="1">
      <alignment vertical="center" wrapText="1"/>
    </xf>
    <xf numFmtId="164" fontId="3" fillId="3" borderId="12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64" fontId="3" fillId="3" borderId="9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164" fontId="5" fillId="3" borderId="9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12" xfId="0" applyNumberFormat="1" applyFont="1" applyFill="1" applyBorder="1" applyAlignment="1">
      <alignment horizontal="center" vertical="center" wrapText="1"/>
    </xf>
    <xf numFmtId="164" fontId="3" fillId="3" borderId="19" xfId="0" applyNumberFormat="1" applyFont="1" applyFill="1" applyBorder="1" applyAlignment="1">
      <alignment horizontal="center" vertical="center"/>
    </xf>
    <xf numFmtId="164" fontId="5" fillId="3" borderId="23" xfId="0" applyNumberFormat="1" applyFont="1" applyFill="1" applyBorder="1" applyAlignment="1">
      <alignment horizontal="center" vertical="center"/>
    </xf>
    <xf numFmtId="164" fontId="5" fillId="3" borderId="24" xfId="0" applyNumberFormat="1" applyFont="1" applyFill="1" applyBorder="1" applyAlignment="1">
      <alignment horizontal="center" vertical="center"/>
    </xf>
    <xf numFmtId="164" fontId="3" fillId="3" borderId="23" xfId="0" applyNumberFormat="1" applyFont="1" applyFill="1" applyBorder="1" applyAlignment="1">
      <alignment horizontal="center" vertical="center"/>
    </xf>
    <xf numFmtId="164" fontId="3" fillId="3" borderId="24" xfId="0" applyNumberFormat="1" applyFont="1" applyFill="1" applyBorder="1" applyAlignment="1">
      <alignment horizontal="center" vertical="center"/>
    </xf>
    <xf numFmtId="164" fontId="5" fillId="3" borderId="20" xfId="0" applyNumberFormat="1" applyFont="1" applyFill="1" applyBorder="1" applyAlignment="1">
      <alignment horizontal="center" vertical="center"/>
    </xf>
    <xf numFmtId="164" fontId="3" fillId="3" borderId="20" xfId="0" applyNumberFormat="1" applyFont="1" applyFill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center" vertical="center" wrapText="1"/>
    </xf>
    <xf numFmtId="164" fontId="5" fillId="3" borderId="16" xfId="0" applyNumberFormat="1" applyFont="1" applyFill="1" applyBorder="1" applyAlignment="1">
      <alignment horizontal="center" vertical="center" wrapText="1"/>
    </xf>
    <xf numFmtId="164" fontId="5" fillId="3" borderId="19" xfId="0" applyNumberFormat="1" applyFont="1" applyFill="1" applyBorder="1" applyAlignment="1">
      <alignment horizontal="center" vertical="center"/>
    </xf>
    <xf numFmtId="0" fontId="19" fillId="3" borderId="29" xfId="0" applyFont="1" applyFill="1" applyBorder="1" applyAlignment="1">
      <alignment vertical="center"/>
    </xf>
    <xf numFmtId="0" fontId="19" fillId="3" borderId="30" xfId="0" applyFont="1" applyFill="1" applyBorder="1" applyAlignment="1">
      <alignment vertical="center"/>
    </xf>
    <xf numFmtId="0" fontId="16" fillId="0" borderId="31" xfId="0" applyFont="1" applyBorder="1" applyAlignment="1">
      <alignment vertical="center" wrapText="1"/>
    </xf>
    <xf numFmtId="0" fontId="9" fillId="0" borderId="33" xfId="0" applyFont="1" applyBorder="1"/>
    <xf numFmtId="0" fontId="9" fillId="0" borderId="11" xfId="0" applyFont="1" applyBorder="1"/>
    <xf numFmtId="164" fontId="3" fillId="0" borderId="33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164" fontId="3" fillId="3" borderId="33" xfId="0" applyNumberFormat="1" applyFont="1" applyFill="1" applyBorder="1" applyAlignment="1">
      <alignment horizontal="center" vertical="center" wrapText="1"/>
    </xf>
    <xf numFmtId="164" fontId="3" fillId="0" borderId="33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44" fontId="19" fillId="0" borderId="32" xfId="8" applyFont="1" applyBorder="1"/>
    <xf numFmtId="44" fontId="19" fillId="0" borderId="13" xfId="8" applyFont="1" applyBorder="1" applyAlignment="1">
      <alignment vertical="center"/>
    </xf>
    <xf numFmtId="164" fontId="3" fillId="0" borderId="33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/>
    </xf>
    <xf numFmtId="164" fontId="5" fillId="0" borderId="23" xfId="0" applyNumberFormat="1" applyFont="1" applyFill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 wrapText="1"/>
      <protection locked="0"/>
    </xf>
    <xf numFmtId="164" fontId="10" fillId="0" borderId="4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 applyProtection="1">
      <alignment horizontal="center" vertical="center" wrapText="1"/>
      <protection locked="0"/>
    </xf>
    <xf numFmtId="164" fontId="3" fillId="0" borderId="17" xfId="0" applyNumberFormat="1" applyFont="1" applyBorder="1" applyAlignment="1" applyProtection="1">
      <alignment horizontal="center" vertical="center" wrapText="1"/>
      <protection locked="0"/>
    </xf>
    <xf numFmtId="164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36" xfId="0" applyNumberFormat="1" applyFont="1" applyFill="1" applyBorder="1" applyAlignment="1">
      <alignment horizontal="center" vertical="center"/>
    </xf>
    <xf numFmtId="164" fontId="3" fillId="0" borderId="16" xfId="0" applyNumberFormat="1" applyFont="1" applyBorder="1" applyAlignment="1" applyProtection="1">
      <alignment horizontal="center" vertical="center" wrapText="1"/>
      <protection locked="0"/>
    </xf>
    <xf numFmtId="164" fontId="3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3" xfId="0" applyNumberFormat="1" applyFont="1" applyBorder="1" applyAlignment="1" applyProtection="1">
      <alignment horizontal="center" vertical="center" wrapText="1"/>
      <protection locked="0"/>
    </xf>
    <xf numFmtId="164" fontId="12" fillId="0" borderId="4" xfId="0" applyNumberFormat="1" applyFont="1" applyBorder="1" applyAlignment="1" applyProtection="1">
      <alignment horizontal="center" vertical="center" wrapText="1"/>
      <protection locked="0"/>
    </xf>
    <xf numFmtId="0" fontId="12" fillId="0" borderId="21" xfId="0" applyNumberFormat="1" applyFont="1" applyBorder="1" applyAlignment="1" applyProtection="1">
      <alignment horizontal="center" vertical="center" wrapText="1"/>
      <protection locked="0"/>
    </xf>
    <xf numFmtId="164" fontId="12" fillId="0" borderId="21" xfId="0" applyNumberFormat="1" applyFont="1" applyBorder="1" applyAlignment="1" applyProtection="1">
      <alignment horizontal="center" vertical="center" wrapText="1"/>
      <protection locked="0"/>
    </xf>
    <xf numFmtId="2" fontId="12" fillId="0" borderId="21" xfId="0" applyNumberFormat="1" applyFont="1" applyBorder="1" applyAlignment="1" applyProtection="1">
      <alignment horizontal="center" vertical="center" wrapText="1"/>
      <protection locked="0"/>
    </xf>
    <xf numFmtId="164" fontId="12" fillId="0" borderId="1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vertical="center"/>
    </xf>
    <xf numFmtId="164" fontId="22" fillId="3" borderId="35" xfId="0" applyNumberFormat="1" applyFont="1" applyFill="1" applyBorder="1" applyAlignment="1">
      <alignment horizontal="center" vertical="center"/>
    </xf>
    <xf numFmtId="164" fontId="14" fillId="3" borderId="35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11" fillId="6" borderId="9" xfId="0" applyFont="1" applyFill="1" applyBorder="1" applyAlignment="1" applyProtection="1">
      <alignment horizontal="left" vertical="center" wrapText="1"/>
      <protection locked="0"/>
    </xf>
    <xf numFmtId="0" fontId="3" fillId="6" borderId="9" xfId="0" applyFont="1" applyFill="1" applyBorder="1" applyAlignment="1" applyProtection="1">
      <alignment horizontal="left" vertical="center" wrapText="1"/>
      <protection locked="0"/>
    </xf>
    <xf numFmtId="0" fontId="5" fillId="6" borderId="9" xfId="0" applyFont="1" applyFill="1" applyBorder="1" applyAlignment="1" applyProtection="1">
      <alignment horizontal="left" vertical="center" wrapText="1"/>
      <protection locked="0"/>
    </xf>
    <xf numFmtId="0" fontId="12" fillId="6" borderId="22" xfId="0" applyFont="1" applyFill="1" applyBorder="1" applyAlignment="1" applyProtection="1">
      <alignment horizontal="right" vertical="center" wrapText="1"/>
      <protection locked="0"/>
    </xf>
    <xf numFmtId="164" fontId="3" fillId="0" borderId="17" xfId="0" applyNumberFormat="1" applyFont="1" applyFill="1" applyBorder="1" applyAlignment="1">
      <alignment horizontal="center" vertical="center"/>
    </xf>
    <xf numFmtId="164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11" fillId="5" borderId="9" xfId="0" applyFont="1" applyFill="1" applyBorder="1" applyAlignment="1" applyProtection="1">
      <alignment horizontal="left" vertical="center" wrapText="1"/>
      <protection locked="0"/>
    </xf>
    <xf numFmtId="164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12" xfId="0" applyFont="1" applyFill="1" applyBorder="1" applyAlignment="1" applyProtection="1">
      <alignment horizontal="center" vertical="center" wrapText="1"/>
      <protection locked="0"/>
    </xf>
    <xf numFmtId="2" fontId="3" fillId="5" borderId="12" xfId="0" applyNumberFormat="1" applyFont="1" applyFill="1" applyBorder="1" applyAlignment="1">
      <alignment horizontal="center" vertical="center"/>
    </xf>
    <xf numFmtId="0" fontId="9" fillId="0" borderId="33" xfId="0" applyFont="1" applyBorder="1" applyAlignment="1"/>
    <xf numFmtId="0" fontId="9" fillId="0" borderId="0" xfId="0" applyFont="1" applyAlignment="1"/>
    <xf numFmtId="164" fontId="5" fillId="3" borderId="0" xfId="0" applyNumberFormat="1" applyFont="1" applyFill="1" applyBorder="1" applyAlignment="1">
      <alignment horizontal="center" vertical="center"/>
    </xf>
    <xf numFmtId="0" fontId="11" fillId="5" borderId="9" xfId="0" applyFont="1" applyFill="1" applyBorder="1" applyAlignment="1" applyProtection="1">
      <alignment horizontal="center" vertical="center" wrapText="1"/>
      <protection locked="0"/>
    </xf>
    <xf numFmtId="164" fontId="3" fillId="5" borderId="17" xfId="0" applyNumberFormat="1" applyFont="1" applyFill="1" applyBorder="1" applyAlignment="1" applyProtection="1">
      <alignment horizontal="center" vertical="center" wrapText="1"/>
      <protection locked="0"/>
    </xf>
    <xf numFmtId="164" fontId="3" fillId="5" borderId="16" xfId="0" applyNumberFormat="1" applyFont="1" applyFill="1" applyBorder="1" applyAlignment="1" applyProtection="1">
      <alignment horizontal="center" vertical="center" wrapText="1"/>
      <protection locked="0"/>
    </xf>
    <xf numFmtId="164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164" fontId="3" fillId="5" borderId="37" xfId="0" applyNumberFormat="1" applyFont="1" applyFill="1" applyBorder="1" applyAlignment="1" applyProtection="1">
      <alignment horizontal="center" vertical="center" wrapText="1"/>
      <protection locked="0"/>
    </xf>
    <xf numFmtId="164" fontId="3" fillId="5" borderId="26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35" xfId="0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39" xfId="0" applyNumberFormat="1" applyFont="1" applyFill="1" applyBorder="1" applyAlignment="1">
      <alignment horizontal="center" vertical="center"/>
    </xf>
    <xf numFmtId="164" fontId="5" fillId="3" borderId="40" xfId="0" applyNumberFormat="1" applyFont="1" applyFill="1" applyBorder="1" applyAlignment="1">
      <alignment horizontal="center" vertical="center"/>
    </xf>
    <xf numFmtId="164" fontId="5" fillId="3" borderId="41" xfId="0" applyNumberFormat="1" applyFont="1" applyFill="1" applyBorder="1" applyAlignment="1">
      <alignment horizontal="center" vertical="center"/>
    </xf>
    <xf numFmtId="164" fontId="3" fillId="3" borderId="39" xfId="0" applyNumberFormat="1" applyFont="1" applyFill="1" applyBorder="1" applyAlignment="1">
      <alignment horizontal="center" vertical="center" wrapText="1"/>
    </xf>
    <xf numFmtId="164" fontId="3" fillId="3" borderId="40" xfId="0" applyNumberFormat="1" applyFont="1" applyFill="1" applyBorder="1" applyAlignment="1">
      <alignment horizontal="center" vertical="center" wrapText="1"/>
    </xf>
    <xf numFmtId="164" fontId="3" fillId="3" borderId="42" xfId="0" applyNumberFormat="1" applyFont="1" applyFill="1" applyBorder="1" applyAlignment="1">
      <alignment horizontal="center" vertical="center" wrapText="1"/>
    </xf>
    <xf numFmtId="164" fontId="3" fillId="3" borderId="40" xfId="0" applyNumberFormat="1" applyFont="1" applyFill="1" applyBorder="1" applyAlignment="1">
      <alignment horizontal="center" vertical="center"/>
    </xf>
    <xf numFmtId="164" fontId="3" fillId="3" borderId="43" xfId="0" applyNumberFormat="1" applyFont="1" applyFill="1" applyBorder="1" applyAlignment="1">
      <alignment horizontal="center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164" fontId="3" fillId="3" borderId="32" xfId="0" applyNumberFormat="1" applyFont="1" applyFill="1" applyBorder="1" applyAlignment="1">
      <alignment horizontal="center" vertical="center"/>
    </xf>
    <xf numFmtId="164" fontId="5" fillId="3" borderId="32" xfId="0" applyNumberFormat="1" applyFont="1" applyFill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center" vertical="center"/>
    </xf>
    <xf numFmtId="2" fontId="5" fillId="5" borderId="12" xfId="0" applyNumberFormat="1" applyFont="1" applyFill="1" applyBorder="1" applyAlignment="1">
      <alignment horizontal="center" vertical="center"/>
    </xf>
    <xf numFmtId="164" fontId="5" fillId="3" borderId="43" xfId="0" applyNumberFormat="1" applyFont="1" applyFill="1" applyBorder="1" applyAlignment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 wrapText="1"/>
      <protection locked="0"/>
    </xf>
    <xf numFmtId="164" fontId="12" fillId="0" borderId="38" xfId="0" applyNumberFormat="1" applyFont="1" applyBorder="1" applyAlignment="1">
      <alignment horizontal="center" vertical="center"/>
    </xf>
    <xf numFmtId="0" fontId="14" fillId="5" borderId="44" xfId="0" applyNumberFormat="1" applyFont="1" applyFill="1" applyBorder="1" applyAlignment="1">
      <alignment horizontal="center" vertical="center"/>
    </xf>
    <xf numFmtId="164" fontId="14" fillId="5" borderId="44" xfId="0" applyNumberFormat="1" applyFont="1" applyFill="1" applyBorder="1" applyAlignment="1">
      <alignment horizontal="center" vertical="center"/>
    </xf>
    <xf numFmtId="0" fontId="12" fillId="0" borderId="38" xfId="0" applyNumberFormat="1" applyFont="1" applyBorder="1" applyAlignment="1">
      <alignment horizontal="center" vertical="center"/>
    </xf>
    <xf numFmtId="2" fontId="23" fillId="0" borderId="45" xfId="0" applyNumberFormat="1" applyFont="1" applyBorder="1" applyAlignment="1">
      <alignment vertical="center"/>
    </xf>
    <xf numFmtId="0" fontId="13" fillId="3" borderId="35" xfId="0" applyFont="1" applyFill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center" vertical="center"/>
    </xf>
    <xf numFmtId="164" fontId="3" fillId="3" borderId="10" xfId="0" applyNumberFormat="1" applyFont="1" applyFill="1" applyBorder="1" applyAlignment="1">
      <alignment horizontal="center" vertical="center"/>
    </xf>
    <xf numFmtId="0" fontId="11" fillId="5" borderId="16" xfId="0" applyFont="1" applyFill="1" applyBorder="1" applyAlignment="1" applyProtection="1">
      <alignment horizontal="center" vertical="center" wrapText="1"/>
      <protection locked="0"/>
    </xf>
    <xf numFmtId="0" fontId="11" fillId="5" borderId="10" xfId="0" applyFont="1" applyFill="1" applyBorder="1" applyAlignment="1" applyProtection="1">
      <alignment horizontal="center" vertical="center" wrapText="1"/>
      <protection locked="0"/>
    </xf>
    <xf numFmtId="164" fontId="5" fillId="3" borderId="26" xfId="0" applyNumberFormat="1" applyFont="1" applyFill="1" applyBorder="1" applyAlignment="1">
      <alignment horizontal="center" vertical="center"/>
    </xf>
    <xf numFmtId="2" fontId="14" fillId="3" borderId="38" xfId="0" applyNumberFormat="1" applyFont="1" applyFill="1" applyBorder="1" applyAlignment="1">
      <alignment horizontal="center" vertical="center"/>
    </xf>
    <xf numFmtId="0" fontId="5" fillId="5" borderId="9" xfId="0" applyNumberFormat="1" applyFont="1" applyFill="1" applyBorder="1" applyAlignment="1">
      <alignment horizontal="center" vertical="center"/>
    </xf>
    <xf numFmtId="0" fontId="3" fillId="5" borderId="9" xfId="0" applyNumberFormat="1" applyFont="1" applyFill="1" applyBorder="1" applyAlignment="1">
      <alignment horizontal="center" vertical="center"/>
    </xf>
    <xf numFmtId="0" fontId="12" fillId="3" borderId="22" xfId="0" applyNumberFormat="1" applyFont="1" applyFill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7" fillId="6" borderId="13" xfId="0" applyFont="1" applyFill="1" applyBorder="1" applyAlignment="1">
      <alignment horizontal="left" wrapText="1"/>
    </xf>
    <xf numFmtId="0" fontId="3" fillId="7" borderId="9" xfId="0" applyFont="1" applyFill="1" applyBorder="1" applyAlignment="1" applyProtection="1">
      <alignment horizontal="left" vertical="center" wrapText="1"/>
      <protection locked="0"/>
    </xf>
    <xf numFmtId="0" fontId="3" fillId="7" borderId="16" xfId="0" applyFont="1" applyFill="1" applyBorder="1" applyAlignment="1" applyProtection="1">
      <alignment horizontal="left" vertical="center" wrapText="1"/>
      <protection locked="0"/>
    </xf>
    <xf numFmtId="0" fontId="3" fillId="7" borderId="17" xfId="0" applyFont="1" applyFill="1" applyBorder="1" applyAlignment="1" applyProtection="1">
      <alignment horizontal="left" vertical="center" wrapText="1"/>
      <protection locked="0"/>
    </xf>
    <xf numFmtId="0" fontId="12" fillId="7" borderId="22" xfId="0" applyFont="1" applyFill="1" applyBorder="1" applyAlignment="1" applyProtection="1">
      <alignment horizontal="right" vertical="center" wrapText="1"/>
      <protection locked="0"/>
    </xf>
    <xf numFmtId="0" fontId="3" fillId="6" borderId="16" xfId="0" applyFont="1" applyFill="1" applyBorder="1" applyAlignment="1" applyProtection="1">
      <alignment horizontal="left" vertical="center" wrapText="1"/>
      <protection locked="0"/>
    </xf>
    <xf numFmtId="0" fontId="6" fillId="10" borderId="3" xfId="0" applyFont="1" applyFill="1" applyBorder="1" applyAlignment="1" applyProtection="1">
      <alignment horizontal="center" vertical="center" wrapText="1"/>
      <protection locked="0"/>
    </xf>
    <xf numFmtId="0" fontId="3" fillId="10" borderId="21" xfId="0" applyFont="1" applyFill="1" applyBorder="1" applyAlignment="1" applyProtection="1">
      <alignment horizontal="left" vertical="center" wrapText="1"/>
      <protection locked="0"/>
    </xf>
    <xf numFmtId="0" fontId="3" fillId="10" borderId="9" xfId="0" applyFont="1" applyFill="1" applyBorder="1" applyAlignment="1" applyProtection="1">
      <alignment horizontal="left" vertical="center" wrapText="1"/>
      <protection locked="0"/>
    </xf>
    <xf numFmtId="0" fontId="3" fillId="10" borderId="17" xfId="0" applyFont="1" applyFill="1" applyBorder="1" applyAlignment="1" applyProtection="1">
      <alignment horizontal="left" vertical="center" wrapText="1"/>
      <protection locked="0"/>
    </xf>
    <xf numFmtId="0" fontId="12" fillId="10" borderId="22" xfId="0" applyFont="1" applyFill="1" applyBorder="1" applyAlignment="1" applyProtection="1">
      <alignment horizontal="right" vertical="center" wrapText="1"/>
      <protection locked="0"/>
    </xf>
    <xf numFmtId="0" fontId="4" fillId="10" borderId="13" xfId="0" applyFont="1" applyFill="1" applyBorder="1" applyAlignment="1">
      <alignment vertical="center" wrapText="1"/>
    </xf>
    <xf numFmtId="0" fontId="3" fillId="9" borderId="16" xfId="0" applyFont="1" applyFill="1" applyBorder="1" applyAlignment="1" applyProtection="1">
      <alignment horizontal="left" vertical="center" wrapText="1"/>
      <protection locked="0"/>
    </xf>
    <xf numFmtId="0" fontId="11" fillId="9" borderId="12" xfId="0" applyFont="1" applyFill="1" applyBorder="1" applyAlignment="1" applyProtection="1">
      <alignment horizontal="left" vertical="center" wrapText="1"/>
      <protection locked="0"/>
    </xf>
    <xf numFmtId="0" fontId="3" fillId="9" borderId="17" xfId="0" applyFont="1" applyFill="1" applyBorder="1" applyAlignment="1" applyProtection="1">
      <alignment horizontal="left" vertical="center" wrapText="1"/>
      <protection locked="0"/>
    </xf>
    <xf numFmtId="0" fontId="12" fillId="9" borderId="22" xfId="0" applyFont="1" applyFill="1" applyBorder="1" applyAlignment="1" applyProtection="1">
      <alignment horizontal="right" vertical="center" wrapText="1"/>
      <protection locked="0"/>
    </xf>
    <xf numFmtId="0" fontId="3" fillId="9" borderId="9" xfId="0" applyFont="1" applyFill="1" applyBorder="1" applyAlignment="1" applyProtection="1">
      <alignment horizontal="left" vertical="center" wrapText="1"/>
      <protection locked="0"/>
    </xf>
    <xf numFmtId="0" fontId="17" fillId="9" borderId="13" xfId="0" applyFont="1" applyFill="1" applyBorder="1" applyAlignment="1">
      <alignment vertical="center" wrapText="1"/>
    </xf>
    <xf numFmtId="0" fontId="3" fillId="8" borderId="16" xfId="0" applyFont="1" applyFill="1" applyBorder="1" applyAlignment="1" applyProtection="1">
      <alignment horizontal="left" vertical="center" wrapText="1"/>
      <protection locked="0"/>
    </xf>
    <xf numFmtId="0" fontId="12" fillId="8" borderId="22" xfId="0" applyFont="1" applyFill="1" applyBorder="1" applyAlignment="1" applyProtection="1">
      <alignment horizontal="right" vertical="center" wrapText="1"/>
      <protection locked="0"/>
    </xf>
    <xf numFmtId="0" fontId="11" fillId="8" borderId="12" xfId="0" applyFont="1" applyFill="1" applyBorder="1" applyAlignment="1" applyProtection="1">
      <alignment horizontal="left" vertical="center" wrapText="1"/>
      <protection locked="0"/>
    </xf>
    <xf numFmtId="0" fontId="3" fillId="8" borderId="9" xfId="0" applyFont="1" applyFill="1" applyBorder="1" applyAlignment="1" applyProtection="1">
      <alignment horizontal="left" vertical="center" wrapText="1"/>
      <protection locked="0"/>
    </xf>
    <xf numFmtId="0" fontId="11" fillId="7" borderId="9" xfId="0" applyFont="1" applyFill="1" applyBorder="1" applyAlignment="1" applyProtection="1">
      <alignment horizontal="left" vertical="center" wrapText="1"/>
      <protection locked="0"/>
    </xf>
    <xf numFmtId="0" fontId="11" fillId="7" borderId="12" xfId="0" applyFont="1" applyFill="1" applyBorder="1" applyAlignment="1" applyProtection="1">
      <alignment horizontal="left" vertical="center" wrapText="1"/>
      <protection locked="0"/>
    </xf>
    <xf numFmtId="0" fontId="17" fillId="7" borderId="13" xfId="0" applyFont="1" applyFill="1" applyBorder="1" applyAlignment="1">
      <alignment vertical="center" wrapText="1"/>
    </xf>
    <xf numFmtId="0" fontId="11" fillId="6" borderId="12" xfId="0" applyFont="1" applyFill="1" applyBorder="1" applyAlignment="1" applyProtection="1">
      <alignment horizontal="left" vertical="center" wrapText="1"/>
      <protection locked="0"/>
    </xf>
    <xf numFmtId="0" fontId="17" fillId="6" borderId="13" xfId="0" applyFont="1" applyFill="1" applyBorder="1" applyAlignment="1">
      <alignment vertical="center" wrapText="1"/>
    </xf>
    <xf numFmtId="0" fontId="5" fillId="8" borderId="9" xfId="0" applyFont="1" applyFill="1" applyBorder="1" applyAlignment="1" applyProtection="1">
      <alignment horizontal="left" vertical="center" wrapText="1"/>
      <protection locked="0"/>
    </xf>
    <xf numFmtId="0" fontId="3" fillId="8" borderId="17" xfId="0" applyFont="1" applyFill="1" applyBorder="1" applyAlignment="1" applyProtection="1">
      <alignment horizontal="left" vertical="center" wrapText="1"/>
      <protection locked="0"/>
    </xf>
    <xf numFmtId="0" fontId="20" fillId="8" borderId="13" xfId="0" applyFont="1" applyFill="1" applyBorder="1" applyAlignment="1">
      <alignment vertical="center" wrapText="1"/>
    </xf>
    <xf numFmtId="0" fontId="11" fillId="7" borderId="17" xfId="0" applyFont="1" applyFill="1" applyBorder="1" applyAlignment="1" applyProtection="1">
      <alignment horizontal="left" vertical="center" wrapText="1"/>
      <protection locked="0"/>
    </xf>
    <xf numFmtId="0" fontId="11" fillId="7" borderId="16" xfId="0" applyFont="1" applyFill="1" applyBorder="1" applyAlignment="1" applyProtection="1">
      <alignment horizontal="left" vertical="center" wrapText="1"/>
      <protection locked="0"/>
    </xf>
    <xf numFmtId="0" fontId="12" fillId="7" borderId="27" xfId="0" applyFont="1" applyFill="1" applyBorder="1" applyAlignment="1" applyProtection="1">
      <alignment horizontal="right" vertical="center" wrapText="1"/>
      <protection locked="0"/>
    </xf>
    <xf numFmtId="0" fontId="11" fillId="7" borderId="10" xfId="0" applyFont="1" applyFill="1" applyBorder="1" applyAlignment="1" applyProtection="1">
      <alignment horizontal="left" vertical="center" wrapText="1"/>
      <protection locked="0"/>
    </xf>
    <xf numFmtId="0" fontId="3" fillId="7" borderId="10" xfId="0" applyFont="1" applyFill="1" applyBorder="1" applyAlignment="1" applyProtection="1">
      <alignment horizontal="left" vertical="center" wrapText="1"/>
      <protection locked="0"/>
    </xf>
    <xf numFmtId="0" fontId="3" fillId="7" borderId="37" xfId="0" applyFont="1" applyFill="1" applyBorder="1" applyAlignment="1" applyProtection="1">
      <alignment horizontal="left" vertical="center" wrapText="1"/>
      <protection locked="0"/>
    </xf>
    <xf numFmtId="0" fontId="11" fillId="9" borderId="9" xfId="0" applyFont="1" applyFill="1" applyBorder="1" applyAlignment="1" applyProtection="1">
      <alignment horizontal="left" vertical="center" wrapText="1"/>
      <protection locked="0"/>
    </xf>
    <xf numFmtId="0" fontId="3" fillId="5" borderId="16" xfId="0" applyNumberFormat="1" applyFont="1" applyFill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 wrapText="1"/>
    </xf>
    <xf numFmtId="0" fontId="12" fillId="0" borderId="13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5" fillId="5" borderId="16" xfId="0" applyNumberFormat="1" applyFont="1" applyFill="1" applyBorder="1" applyAlignment="1">
      <alignment horizontal="center" vertical="center"/>
    </xf>
    <xf numFmtId="0" fontId="3" fillId="5" borderId="12" xfId="0" applyNumberFormat="1" applyFont="1" applyFill="1" applyBorder="1" applyAlignment="1">
      <alignment horizontal="center" vertical="center"/>
    </xf>
    <xf numFmtId="0" fontId="5" fillId="5" borderId="33" xfId="0" applyNumberFormat="1" applyFont="1" applyFill="1" applyBorder="1" applyAlignment="1">
      <alignment horizontal="center" vertical="center"/>
    </xf>
    <xf numFmtId="0" fontId="3" fillId="5" borderId="17" xfId="0" applyNumberFormat="1" applyFont="1" applyFill="1" applyBorder="1" applyAlignment="1">
      <alignment horizontal="center" vertical="center"/>
    </xf>
    <xf numFmtId="0" fontId="5" fillId="5" borderId="10" xfId="0" applyNumberFormat="1" applyFont="1" applyFill="1" applyBorder="1" applyAlignment="1">
      <alignment horizontal="center" vertical="center"/>
    </xf>
    <xf numFmtId="0" fontId="3" fillId="5" borderId="10" xfId="0" applyNumberFormat="1" applyFont="1" applyFill="1" applyBorder="1" applyAlignment="1">
      <alignment horizontal="center" vertical="center"/>
    </xf>
    <xf numFmtId="0" fontId="3" fillId="5" borderId="33" xfId="0" applyNumberFormat="1" applyFont="1" applyFill="1" applyBorder="1" applyAlignment="1">
      <alignment horizontal="center" vertical="center"/>
    </xf>
    <xf numFmtId="0" fontId="3" fillId="5" borderId="40" xfId="0" applyNumberFormat="1" applyFont="1" applyFill="1" applyBorder="1" applyAlignment="1">
      <alignment horizontal="center" vertical="center"/>
    </xf>
    <xf numFmtId="0" fontId="3" fillId="5" borderId="20" xfId="0" applyNumberFormat="1" applyFont="1" applyFill="1" applyBorder="1" applyAlignment="1">
      <alignment horizontal="center" vertical="center"/>
    </xf>
    <xf numFmtId="0" fontId="3" fillId="5" borderId="23" xfId="0" applyNumberFormat="1" applyFont="1" applyFill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 wrapText="1"/>
    </xf>
    <xf numFmtId="0" fontId="14" fillId="3" borderId="25" xfId="0" applyNumberFormat="1" applyFont="1" applyFill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center" wrapText="1"/>
    </xf>
    <xf numFmtId="0" fontId="14" fillId="3" borderId="28" xfId="0" applyNumberFormat="1" applyFont="1" applyFill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14" fillId="3" borderId="22" xfId="0" applyNumberFormat="1" applyFont="1" applyFill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0" borderId="33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26" xfId="0" applyNumberFormat="1" applyFont="1" applyBorder="1" applyAlignment="1">
      <alignment horizontal="center" vertical="center"/>
    </xf>
    <xf numFmtId="0" fontId="3" fillId="0" borderId="37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5" fillId="5" borderId="26" xfId="0" applyNumberFormat="1" applyFont="1" applyFill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35" xfId="0" applyNumberFormat="1" applyFont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5" fillId="5" borderId="12" xfId="0" applyNumberFormat="1" applyFont="1" applyFill="1" applyBorder="1" applyAlignment="1">
      <alignment horizontal="center" vertical="center"/>
    </xf>
    <xf numFmtId="0" fontId="5" fillId="0" borderId="17" xfId="0" applyNumberFormat="1" applyFont="1" applyFill="1" applyBorder="1" applyAlignment="1">
      <alignment horizontal="center" vertical="center"/>
    </xf>
    <xf numFmtId="0" fontId="11" fillId="5" borderId="21" xfId="0" applyFont="1" applyFill="1" applyBorder="1" applyAlignment="1" applyProtection="1">
      <alignment horizontal="center" vertical="center" wrapText="1"/>
      <protection locked="0"/>
    </xf>
    <xf numFmtId="164" fontId="3" fillId="5" borderId="46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34" xfId="0" applyFont="1" applyFill="1" applyBorder="1" applyAlignment="1" applyProtection="1">
      <alignment horizontal="center" vertical="center" wrapText="1"/>
      <protection locked="0"/>
    </xf>
    <xf numFmtId="0" fontId="11" fillId="7" borderId="34" xfId="0" applyFont="1" applyFill="1" applyBorder="1" applyAlignment="1" applyProtection="1">
      <alignment horizontal="left" vertical="center" wrapText="1"/>
      <protection locked="0"/>
    </xf>
    <xf numFmtId="0" fontId="3" fillId="7" borderId="12" xfId="0" applyFont="1" applyFill="1" applyBorder="1" applyAlignment="1" applyProtection="1">
      <alignment horizontal="left" vertical="center" wrapText="1"/>
      <protection locked="0"/>
    </xf>
    <xf numFmtId="164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34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46" xfId="0" applyNumberFormat="1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164" fontId="3" fillId="0" borderId="46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46" xfId="0" applyNumberFormat="1" applyFont="1" applyBorder="1" applyAlignment="1" applyProtection="1">
      <alignment horizontal="left" vertical="center" wrapText="1"/>
      <protection locked="0"/>
    </xf>
    <xf numFmtId="0" fontId="5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64" fontId="3" fillId="3" borderId="21" xfId="0" applyNumberFormat="1" applyFont="1" applyFill="1" applyBorder="1" applyAlignment="1">
      <alignment horizontal="center" vertical="center"/>
    </xf>
    <xf numFmtId="164" fontId="3" fillId="3" borderId="46" xfId="0" applyNumberFormat="1" applyFont="1" applyFill="1" applyBorder="1" applyAlignment="1">
      <alignment horizontal="center" vertical="center"/>
    </xf>
    <xf numFmtId="44" fontId="12" fillId="3" borderId="22" xfId="8" applyFont="1" applyFill="1" applyBorder="1" applyAlignment="1" applyProtection="1">
      <alignment horizontal="center" vertical="center" wrapText="1"/>
      <protection locked="0"/>
    </xf>
    <xf numFmtId="44" fontId="14" fillId="3" borderId="25" xfId="8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12" fillId="3" borderId="35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22" fillId="3" borderId="22" xfId="0" applyNumberFormat="1" applyFont="1" applyFill="1" applyBorder="1" applyAlignment="1">
      <alignment horizontal="center" vertical="center"/>
    </xf>
    <xf numFmtId="164" fontId="22" fillId="3" borderId="22" xfId="0" applyNumberFormat="1" applyFont="1" applyFill="1" applyBorder="1" applyAlignment="1">
      <alignment horizontal="center" vertical="center"/>
    </xf>
    <xf numFmtId="164" fontId="12" fillId="3" borderId="25" xfId="0" applyNumberFormat="1" applyFont="1" applyFill="1" applyBorder="1" applyAlignment="1" applyProtection="1">
      <alignment horizontal="center" vertical="center" wrapText="1"/>
      <protection locked="0"/>
    </xf>
    <xf numFmtId="164" fontId="12" fillId="3" borderId="2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4" xfId="0" applyBorder="1" applyAlignment="1">
      <alignment horizontal="center" vertical="center"/>
    </xf>
    <xf numFmtId="164" fontId="17" fillId="4" borderId="14" xfId="0" applyNumberFormat="1" applyFont="1" applyFill="1" applyBorder="1" applyAlignment="1">
      <alignment horizontal="left" vertical="center"/>
    </xf>
    <xf numFmtId="0" fontId="17" fillId="4" borderId="18" xfId="0" applyFont="1" applyFill="1" applyBorder="1" applyAlignment="1">
      <alignment horizontal="left" vertical="center"/>
    </xf>
    <xf numFmtId="0" fontId="17" fillId="4" borderId="15" xfId="0" applyFont="1" applyFill="1" applyBorder="1" applyAlignment="1">
      <alignment horizontal="left" vertical="center"/>
    </xf>
    <xf numFmtId="0" fontId="10" fillId="0" borderId="1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6" borderId="3" xfId="0" applyFont="1" applyFill="1" applyBorder="1" applyAlignment="1" applyProtection="1">
      <alignment horizontal="center" vertical="center" wrapText="1"/>
      <protection locked="0"/>
    </xf>
    <xf numFmtId="0" fontId="10" fillId="6" borderId="4" xfId="0" applyFont="1" applyFill="1" applyBorder="1" applyAlignment="1" applyProtection="1">
      <alignment horizontal="center" vertical="center" wrapText="1"/>
      <protection locked="0"/>
    </xf>
    <xf numFmtId="0" fontId="6" fillId="6" borderId="13" xfId="0" applyFont="1" applyFill="1" applyBorder="1" applyAlignment="1" applyProtection="1">
      <alignment horizontal="center" vertical="center" wrapText="1"/>
      <protection locked="0"/>
    </xf>
    <xf numFmtId="0" fontId="4" fillId="6" borderId="13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64" fontId="4" fillId="4" borderId="14" xfId="0" applyNumberFormat="1" applyFont="1" applyFill="1" applyBorder="1" applyAlignment="1">
      <alignment horizontal="left" vertical="center" wrapText="1"/>
    </xf>
    <xf numFmtId="164" fontId="4" fillId="4" borderId="18" xfId="0" applyNumberFormat="1" applyFont="1" applyFill="1" applyBorder="1" applyAlignment="1">
      <alignment horizontal="left" vertical="center" wrapText="1"/>
    </xf>
    <xf numFmtId="164" fontId="4" fillId="4" borderId="15" xfId="0" applyNumberFormat="1" applyFont="1" applyFill="1" applyBorder="1" applyAlignment="1">
      <alignment horizontal="left" vertical="center" wrapText="1"/>
    </xf>
    <xf numFmtId="0" fontId="10" fillId="10" borderId="3" xfId="0" applyFont="1" applyFill="1" applyBorder="1" applyAlignment="1" applyProtection="1">
      <alignment horizontal="center" vertical="center" wrapText="1"/>
      <protection locked="0"/>
    </xf>
    <xf numFmtId="0" fontId="10" fillId="10" borderId="4" xfId="0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0" fontId="4" fillId="10" borderId="1" xfId="0" applyFont="1" applyFill="1" applyBorder="1" applyAlignment="1" applyProtection="1">
      <alignment horizontal="center" vertical="center" wrapText="1"/>
      <protection locked="0"/>
    </xf>
    <xf numFmtId="0" fontId="4" fillId="10" borderId="5" xfId="0" applyFont="1" applyFill="1" applyBorder="1" applyAlignment="1" applyProtection="1">
      <alignment horizontal="center" vertical="center" wrapText="1"/>
      <protection locked="0"/>
    </xf>
    <xf numFmtId="164" fontId="17" fillId="4" borderId="14" xfId="0" applyNumberFormat="1" applyFont="1" applyFill="1" applyBorder="1" applyAlignment="1">
      <alignment horizontal="left" vertical="center" wrapText="1"/>
    </xf>
    <xf numFmtId="164" fontId="17" fillId="4" borderId="18" xfId="0" applyNumberFormat="1" applyFont="1" applyFill="1" applyBorder="1" applyAlignment="1">
      <alignment horizontal="left" vertical="center" wrapText="1"/>
    </xf>
    <xf numFmtId="164" fontId="17" fillId="4" borderId="15" xfId="0" applyNumberFormat="1" applyFont="1" applyFill="1" applyBorder="1" applyAlignment="1">
      <alignment horizontal="left" vertical="center" wrapText="1"/>
    </xf>
    <xf numFmtId="0" fontId="4" fillId="9" borderId="1" xfId="0" applyFont="1" applyFill="1" applyBorder="1" applyAlignment="1" applyProtection="1">
      <alignment horizontal="center" vertical="center" wrapText="1"/>
      <protection locked="0"/>
    </xf>
    <xf numFmtId="0" fontId="4" fillId="9" borderId="5" xfId="0" applyFont="1" applyFill="1" applyBorder="1" applyAlignment="1" applyProtection="1">
      <alignment horizontal="center" vertical="center" wrapText="1"/>
      <protection locked="0"/>
    </xf>
    <xf numFmtId="0" fontId="6" fillId="9" borderId="1" xfId="0" applyFont="1" applyFill="1" applyBorder="1" applyAlignment="1" applyProtection="1">
      <alignment horizontal="center" vertical="center" wrapText="1"/>
      <protection locked="0"/>
    </xf>
    <xf numFmtId="0" fontId="6" fillId="9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0" fillId="9" borderId="3" xfId="0" applyFont="1" applyFill="1" applyBorder="1" applyAlignment="1" applyProtection="1">
      <alignment horizontal="center" vertical="center" wrapText="1"/>
      <protection locked="0"/>
    </xf>
    <xf numFmtId="0" fontId="10" fillId="9" borderId="4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6" fillId="6" borderId="5" xfId="0" applyFont="1" applyFill="1" applyBorder="1" applyAlignment="1" applyProtection="1">
      <alignment horizontal="center" vertical="center" wrapText="1"/>
      <protection locked="0"/>
    </xf>
    <xf numFmtId="164" fontId="20" fillId="4" borderId="5" xfId="0" applyNumberFormat="1" applyFont="1" applyFill="1" applyBorder="1" applyAlignment="1">
      <alignment horizontal="left" vertical="center" wrapText="1"/>
    </xf>
    <xf numFmtId="164" fontId="20" fillId="4" borderId="2" xfId="0" applyNumberFormat="1" applyFont="1" applyFill="1" applyBorder="1" applyAlignment="1">
      <alignment horizontal="left" vertical="center" wrapText="1"/>
    </xf>
    <xf numFmtId="164" fontId="20" fillId="4" borderId="7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8" borderId="3" xfId="0" applyFont="1" applyFill="1" applyBorder="1" applyAlignment="1" applyProtection="1">
      <alignment horizontal="center" vertical="center" wrapText="1"/>
      <protection locked="0"/>
    </xf>
    <xf numFmtId="0" fontId="10" fillId="8" borderId="4" xfId="0" applyFont="1" applyFill="1" applyBorder="1" applyAlignment="1" applyProtection="1">
      <alignment horizontal="center" vertical="center" wrapText="1"/>
      <protection locked="0"/>
    </xf>
    <xf numFmtId="0" fontId="6" fillId="8" borderId="13" xfId="0" applyFont="1" applyFill="1" applyBorder="1" applyAlignment="1" applyProtection="1">
      <alignment horizontal="center" vertical="center" wrapText="1"/>
      <protection locked="0"/>
    </xf>
    <xf numFmtId="0" fontId="4" fillId="8" borderId="13" xfId="0" applyFont="1" applyFill="1" applyBorder="1" applyAlignment="1" applyProtection="1">
      <alignment horizontal="center" vertical="center" wrapText="1"/>
      <protection locked="0"/>
    </xf>
    <xf numFmtId="0" fontId="10" fillId="7" borderId="3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0" fontId="4" fillId="7" borderId="13" xfId="0" applyFont="1" applyFill="1" applyBorder="1" applyAlignment="1" applyProtection="1">
      <alignment horizontal="center" vertical="center" wrapText="1"/>
      <protection locked="0"/>
    </xf>
    <xf numFmtId="0" fontId="6" fillId="7" borderId="13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4" fillId="9" borderId="13" xfId="0" applyFont="1" applyFill="1" applyBorder="1" applyAlignment="1" applyProtection="1">
      <alignment horizontal="center" vertical="center" wrapText="1"/>
      <protection locked="0"/>
    </xf>
    <xf numFmtId="0" fontId="6" fillId="9" borderId="13" xfId="0" applyFont="1" applyFill="1" applyBorder="1" applyAlignment="1" applyProtection="1">
      <alignment horizontal="center" vertical="center" wrapText="1"/>
      <protection locked="0"/>
    </xf>
    <xf numFmtId="1" fontId="12" fillId="0" borderId="21" xfId="0" applyNumberFormat="1" applyFont="1" applyBorder="1" applyAlignment="1" applyProtection="1">
      <alignment horizontal="center" vertical="center" wrapText="1"/>
      <protection locked="0"/>
    </xf>
    <xf numFmtId="1" fontId="14" fillId="3" borderId="22" xfId="0" applyNumberFormat="1" applyFont="1" applyFill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wrapText="1"/>
    </xf>
    <xf numFmtId="0" fontId="14" fillId="3" borderId="25" xfId="8" applyNumberFormat="1" applyFont="1" applyFill="1" applyBorder="1" applyAlignment="1">
      <alignment horizontal="center" vertical="center"/>
    </xf>
    <xf numFmtId="0" fontId="17" fillId="4" borderId="18" xfId="0" applyNumberFormat="1" applyFont="1" applyFill="1" applyBorder="1" applyAlignment="1">
      <alignment horizontal="left" vertical="center" wrapText="1"/>
    </xf>
    <xf numFmtId="0" fontId="17" fillId="4" borderId="15" xfId="0" applyNumberFormat="1" applyFont="1" applyFill="1" applyBorder="1" applyAlignment="1">
      <alignment horizontal="left" vertical="center" wrapText="1"/>
    </xf>
    <xf numFmtId="1" fontId="12" fillId="3" borderId="22" xfId="0" applyNumberFormat="1" applyFont="1" applyFill="1" applyBorder="1" applyAlignment="1">
      <alignment horizontal="center" vertical="center"/>
    </xf>
  </cellXfs>
  <cellStyles count="9">
    <cellStyle name="Monétaire" xfId="8" builtinId="4"/>
    <cellStyle name="Normal" xfId="0" builtinId="0"/>
    <cellStyle name="Normal 12" xfId="6" xr:uid="{00000000-0005-0000-0000-000002000000}"/>
    <cellStyle name="Normal 2" xfId="2" xr:uid="{00000000-0005-0000-0000-000003000000}"/>
    <cellStyle name="Normal 2 2" xfId="5" xr:uid="{00000000-0005-0000-0000-000004000000}"/>
    <cellStyle name="Normal 3" xfId="3" xr:uid="{00000000-0005-0000-0000-000005000000}"/>
    <cellStyle name="Normal 4" xfId="1" xr:uid="{00000000-0005-0000-0000-000006000000}"/>
    <cellStyle name="Normal 5" xfId="7" xr:uid="{00000000-0005-0000-0000-000007000000}"/>
    <cellStyle name="Pourcentage 2" xfId="4" xr:uid="{00000000-0005-0000-0000-000008000000}"/>
  </cellStyles>
  <dxfs count="0"/>
  <tableStyles count="0" defaultTableStyle="TableStyleMedium2" defaultPivotStyle="PivotStyleLight16"/>
  <colors>
    <mruColors>
      <color rgb="FFFFF2CC"/>
      <color rgb="FFF9CE45"/>
      <color rgb="FFF9AC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252764</xdr:colOff>
      <xdr:row>1</xdr:row>
      <xdr:rowOff>173348</xdr:rowOff>
    </xdr:from>
    <xdr:to>
      <xdr:col>0</xdr:col>
      <xdr:colOff>3079462</xdr:colOff>
      <xdr:row>1</xdr:row>
      <xdr:rowOff>1183866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64" y="358075"/>
          <a:ext cx="2829873" cy="10105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66798</xdr:rowOff>
    </xdr:from>
    <xdr:to>
      <xdr:col>0</xdr:col>
      <xdr:colOff>3048000</xdr:colOff>
      <xdr:row>1</xdr:row>
      <xdr:rowOff>1143683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253"/>
          <a:ext cx="3048000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277914</xdr:colOff>
      <xdr:row>1</xdr:row>
      <xdr:rowOff>45604</xdr:rowOff>
    </xdr:from>
    <xdr:to>
      <xdr:col>0</xdr:col>
      <xdr:colOff>2998643</xdr:colOff>
      <xdr:row>1</xdr:row>
      <xdr:rowOff>1122489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914" y="230331"/>
          <a:ext cx="2723904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2309</xdr:rowOff>
    </xdr:from>
    <xdr:to>
      <xdr:col>0</xdr:col>
      <xdr:colOff>3097357</xdr:colOff>
      <xdr:row>1</xdr:row>
      <xdr:rowOff>1076019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7764"/>
          <a:ext cx="3094182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391721</xdr:colOff>
      <xdr:row>1</xdr:row>
      <xdr:rowOff>178706</xdr:rowOff>
    </xdr:from>
    <xdr:to>
      <xdr:col>1</xdr:col>
      <xdr:colOff>45645</xdr:colOff>
      <xdr:row>1</xdr:row>
      <xdr:rowOff>1255591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721" y="328797"/>
          <a:ext cx="3204729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91952</xdr:colOff>
      <xdr:row>1</xdr:row>
      <xdr:rowOff>14431</xdr:rowOff>
    </xdr:from>
    <xdr:to>
      <xdr:col>0</xdr:col>
      <xdr:colOff>2675371</xdr:colOff>
      <xdr:row>1</xdr:row>
      <xdr:rowOff>1094491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952" y="256886"/>
          <a:ext cx="2586594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679898</xdr:colOff>
      <xdr:row>1</xdr:row>
      <xdr:rowOff>11545</xdr:rowOff>
    </xdr:from>
    <xdr:to>
      <xdr:col>1</xdr:col>
      <xdr:colOff>459646</xdr:colOff>
      <xdr:row>1</xdr:row>
      <xdr:rowOff>1088430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898" y="1108363"/>
          <a:ext cx="3324203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1024616</xdr:colOff>
      <xdr:row>0</xdr:row>
      <xdr:rowOff>57150</xdr:rowOff>
    </xdr:from>
    <xdr:to>
      <xdr:col>4</xdr:col>
      <xdr:colOff>392791</xdr:colOff>
      <xdr:row>0</xdr:row>
      <xdr:rowOff>1130860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066" y="57150"/>
          <a:ext cx="3057525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showGridLines="0" tabSelected="1" zoomScale="90" zoomScaleNormal="90" zoomScaleSheetLayoutView="70" workbookViewId="0">
      <selection activeCell="D46" sqref="D46"/>
    </sheetView>
  </sheetViews>
  <sheetFormatPr baseColWidth="10" defaultColWidth="11.453125" defaultRowHeight="14.5" x14ac:dyDescent="0.35"/>
  <cols>
    <col min="1" max="1" width="62.1796875" style="8" customWidth="1"/>
    <col min="2" max="2" width="20.26953125" style="8" customWidth="1"/>
    <col min="3" max="3" width="15.7265625" style="26" customWidth="1"/>
    <col min="4" max="5" width="15.7265625" style="9" customWidth="1"/>
    <col min="6" max="6" width="15.7265625" style="18" customWidth="1"/>
    <col min="7" max="8" width="15.7265625" style="5" customWidth="1"/>
    <col min="9" max="9" width="15.7265625" style="18" customWidth="1"/>
    <col min="10" max="10" width="15.7265625" style="5" customWidth="1"/>
  </cols>
  <sheetData>
    <row r="1" spans="1:16" ht="14.5" customHeight="1" x14ac:dyDescent="0.35">
      <c r="A1" s="334"/>
      <c r="B1" s="334"/>
      <c r="C1" s="334"/>
      <c r="D1" s="334"/>
      <c r="E1" s="334"/>
      <c r="F1" s="334"/>
      <c r="G1" s="334"/>
      <c r="H1" s="334"/>
      <c r="I1" s="334"/>
      <c r="J1" s="334"/>
    </row>
    <row r="2" spans="1:16" ht="95.15" customHeight="1" x14ac:dyDescent="0.35">
      <c r="A2" s="333" t="s">
        <v>204</v>
      </c>
      <c r="B2" s="333"/>
      <c r="C2" s="333"/>
      <c r="D2" s="333"/>
      <c r="E2" s="333"/>
      <c r="F2" s="333"/>
      <c r="G2" s="333"/>
      <c r="H2" s="333"/>
      <c r="I2" s="333"/>
      <c r="J2" s="333"/>
      <c r="K2" s="52"/>
      <c r="L2" s="52"/>
      <c r="M2" s="52"/>
      <c r="N2" s="52"/>
      <c r="O2" s="52"/>
      <c r="P2" s="52"/>
    </row>
    <row r="3" spans="1:16" ht="15" thickBot="1" x14ac:dyDescent="0.4"/>
    <row r="4" spans="1:16" s="2" customFormat="1" ht="36" customHeight="1" thickBot="1" x14ac:dyDescent="0.4">
      <c r="A4" s="338" t="s">
        <v>85</v>
      </c>
      <c r="B4" s="342" t="s">
        <v>83</v>
      </c>
      <c r="C4" s="343"/>
      <c r="D4" s="344"/>
      <c r="E4" s="342" t="s">
        <v>84</v>
      </c>
      <c r="F4" s="343"/>
      <c r="G4" s="343"/>
      <c r="H4" s="343"/>
      <c r="I4" s="343"/>
      <c r="J4" s="344"/>
    </row>
    <row r="5" spans="1:16" s="2" customFormat="1" ht="18" customHeight="1" thickBot="1" x14ac:dyDescent="0.4">
      <c r="A5" s="338"/>
      <c r="B5" s="345"/>
      <c r="C5" s="346"/>
      <c r="D5" s="347"/>
      <c r="E5" s="345"/>
      <c r="F5" s="346"/>
      <c r="G5" s="346"/>
      <c r="H5" s="346"/>
      <c r="I5" s="346"/>
      <c r="J5" s="347"/>
    </row>
    <row r="6" spans="1:16" s="2" customFormat="1" ht="36" customHeight="1" thickBot="1" x14ac:dyDescent="0.4">
      <c r="A6" s="337" t="s">
        <v>148</v>
      </c>
      <c r="B6" s="339" t="s">
        <v>87</v>
      </c>
      <c r="C6" s="340"/>
      <c r="D6" s="341"/>
      <c r="E6" s="348" t="s">
        <v>80</v>
      </c>
      <c r="F6" s="349"/>
      <c r="G6" s="350"/>
      <c r="H6" s="348" t="s">
        <v>81</v>
      </c>
      <c r="I6" s="349"/>
      <c r="J6" s="350"/>
    </row>
    <row r="7" spans="1:16" s="2" customFormat="1" ht="28.5" customHeight="1" thickBot="1" x14ac:dyDescent="0.4">
      <c r="A7" s="337"/>
      <c r="B7" s="54" t="s">
        <v>96</v>
      </c>
      <c r="C7" s="54" t="s">
        <v>97</v>
      </c>
      <c r="D7" s="54" t="s">
        <v>98</v>
      </c>
      <c r="E7" s="54" t="s">
        <v>96</v>
      </c>
      <c r="F7" s="54" t="s">
        <v>97</v>
      </c>
      <c r="G7" s="54" t="s">
        <v>98</v>
      </c>
      <c r="H7" s="54" t="s">
        <v>96</v>
      </c>
      <c r="I7" s="54" t="s">
        <v>97</v>
      </c>
      <c r="J7" s="54" t="s">
        <v>98</v>
      </c>
    </row>
    <row r="8" spans="1:16" s="5" customFormat="1" ht="20.149999999999999" customHeight="1" x14ac:dyDescent="0.35">
      <c r="A8" s="136" t="s">
        <v>121</v>
      </c>
      <c r="B8" s="277"/>
      <c r="C8" s="185"/>
      <c r="D8" s="58"/>
      <c r="E8" s="11"/>
      <c r="F8" s="188"/>
      <c r="G8" s="62"/>
      <c r="H8" s="3"/>
      <c r="I8" s="192"/>
      <c r="J8" s="69"/>
    </row>
    <row r="9" spans="1:16" s="5" customFormat="1" ht="20.149999999999999" customHeight="1" x14ac:dyDescent="0.35">
      <c r="A9" s="137" t="s">
        <v>3</v>
      </c>
      <c r="B9" s="144"/>
      <c r="C9" s="186">
        <v>1</v>
      </c>
      <c r="D9" s="59">
        <f t="shared" ref="D9:D46" si="0">C9*B9</f>
        <v>0</v>
      </c>
      <c r="E9" s="14"/>
      <c r="F9" s="189"/>
      <c r="G9" s="63"/>
      <c r="H9" s="1"/>
      <c r="I9" s="193"/>
      <c r="J9" s="70"/>
    </row>
    <row r="10" spans="1:16" s="5" customFormat="1" ht="20.149999999999999" customHeight="1" x14ac:dyDescent="0.35">
      <c r="A10" s="137" t="s">
        <v>4</v>
      </c>
      <c r="B10" s="144"/>
      <c r="C10" s="185">
        <v>60</v>
      </c>
      <c r="D10" s="59">
        <f t="shared" si="0"/>
        <v>0</v>
      </c>
      <c r="E10" s="11"/>
      <c r="F10" s="189">
        <v>3</v>
      </c>
      <c r="G10" s="64">
        <f t="shared" ref="G10" si="1">F10*E10</f>
        <v>0</v>
      </c>
      <c r="H10" s="121"/>
      <c r="I10" s="192">
        <v>26</v>
      </c>
      <c r="J10" s="58">
        <f t="shared" ref="J9:J10" si="2">I10*H10</f>
        <v>0</v>
      </c>
    </row>
    <row r="11" spans="1:16" s="5" customFormat="1" ht="20.149999999999999" customHeight="1" x14ac:dyDescent="0.35">
      <c r="A11" s="137" t="s">
        <v>5</v>
      </c>
      <c r="B11" s="144"/>
      <c r="C11" s="185">
        <v>14</v>
      </c>
      <c r="D11" s="59">
        <f t="shared" si="0"/>
        <v>0</v>
      </c>
      <c r="E11" s="11"/>
      <c r="F11" s="189"/>
      <c r="G11" s="63"/>
      <c r="H11" s="1"/>
      <c r="I11" s="192"/>
      <c r="J11" s="58"/>
    </row>
    <row r="12" spans="1:16" s="5" customFormat="1" ht="20.149999999999999" customHeight="1" x14ac:dyDescent="0.35">
      <c r="A12" s="137" t="s">
        <v>6</v>
      </c>
      <c r="B12" s="144"/>
      <c r="C12" s="185">
        <v>2</v>
      </c>
      <c r="D12" s="59">
        <f t="shared" si="0"/>
        <v>0</v>
      </c>
      <c r="E12" s="11"/>
      <c r="F12" s="189"/>
      <c r="G12" s="63"/>
      <c r="H12" s="1"/>
      <c r="I12" s="192"/>
      <c r="J12" s="58"/>
    </row>
    <row r="13" spans="1:16" s="5" customFormat="1" ht="20.149999999999999" customHeight="1" x14ac:dyDescent="0.35">
      <c r="A13" s="138" t="s">
        <v>7</v>
      </c>
      <c r="B13" s="144"/>
      <c r="C13" s="185">
        <v>1</v>
      </c>
      <c r="D13" s="59">
        <f t="shared" si="0"/>
        <v>0</v>
      </c>
      <c r="E13" s="11"/>
      <c r="F13" s="190"/>
      <c r="G13" s="65"/>
      <c r="H13" s="4"/>
      <c r="I13" s="194"/>
      <c r="J13" s="58"/>
    </row>
    <row r="14" spans="1:16" s="5" customFormat="1" ht="20.149999999999999" customHeight="1" x14ac:dyDescent="0.35">
      <c r="A14" s="137" t="s">
        <v>8</v>
      </c>
      <c r="B14" s="144"/>
      <c r="C14" s="186">
        <v>3</v>
      </c>
      <c r="D14" s="59">
        <f t="shared" si="0"/>
        <v>0</v>
      </c>
      <c r="E14" s="14"/>
      <c r="F14" s="189"/>
      <c r="G14" s="63"/>
      <c r="H14" s="1"/>
      <c r="I14" s="193"/>
      <c r="J14" s="58"/>
    </row>
    <row r="15" spans="1:16" s="5" customFormat="1" ht="20.149999999999999" customHeight="1" x14ac:dyDescent="0.35">
      <c r="A15" s="137" t="s">
        <v>9</v>
      </c>
      <c r="B15" s="144"/>
      <c r="C15" s="185">
        <v>4</v>
      </c>
      <c r="D15" s="59">
        <f t="shared" si="0"/>
        <v>0</v>
      </c>
      <c r="E15" s="11"/>
      <c r="F15" s="189"/>
      <c r="G15" s="63"/>
      <c r="H15" s="1"/>
      <c r="I15" s="192"/>
      <c r="J15" s="58"/>
    </row>
    <row r="16" spans="1:16" s="5" customFormat="1" ht="20.149999999999999" customHeight="1" x14ac:dyDescent="0.35">
      <c r="A16" s="137" t="s">
        <v>10</v>
      </c>
      <c r="B16" s="144"/>
      <c r="C16" s="186">
        <v>3</v>
      </c>
      <c r="D16" s="59">
        <f t="shared" si="0"/>
        <v>0</v>
      </c>
      <c r="E16" s="14"/>
      <c r="F16" s="188">
        <v>4</v>
      </c>
      <c r="G16" s="66">
        <f t="shared" ref="G16:G18" si="3">F16*E16</f>
        <v>0</v>
      </c>
      <c r="H16" s="121"/>
      <c r="I16" s="192">
        <v>73</v>
      </c>
      <c r="J16" s="58">
        <f t="shared" ref="J16:J19" si="4">I16*H16</f>
        <v>0</v>
      </c>
    </row>
    <row r="17" spans="1:10" s="5" customFormat="1" ht="20.149999999999999" customHeight="1" x14ac:dyDescent="0.35">
      <c r="A17" s="137" t="s">
        <v>11</v>
      </c>
      <c r="B17" s="144"/>
      <c r="C17" s="186">
        <v>4</v>
      </c>
      <c r="D17" s="59">
        <f t="shared" si="0"/>
        <v>0</v>
      </c>
      <c r="E17" s="14"/>
      <c r="F17" s="189">
        <v>6</v>
      </c>
      <c r="G17" s="66">
        <f t="shared" si="3"/>
        <v>0</v>
      </c>
      <c r="H17" s="121"/>
      <c r="I17" s="193">
        <v>22</v>
      </c>
      <c r="J17" s="58">
        <f t="shared" si="4"/>
        <v>0</v>
      </c>
    </row>
    <row r="18" spans="1:10" s="5" customFormat="1" ht="20.149999999999999" customHeight="1" x14ac:dyDescent="0.35">
      <c r="A18" s="137" t="s">
        <v>12</v>
      </c>
      <c r="B18" s="144"/>
      <c r="C18" s="185">
        <v>39</v>
      </c>
      <c r="D18" s="59">
        <f t="shared" si="0"/>
        <v>0</v>
      </c>
      <c r="E18" s="109"/>
      <c r="F18" s="191">
        <v>4</v>
      </c>
      <c r="G18" s="66">
        <f t="shared" si="3"/>
        <v>0</v>
      </c>
      <c r="H18" s="122"/>
      <c r="I18" s="195">
        <v>50</v>
      </c>
      <c r="J18" s="58">
        <f t="shared" si="4"/>
        <v>0</v>
      </c>
    </row>
    <row r="19" spans="1:10" s="5" customFormat="1" ht="20.149999999999999" customHeight="1" x14ac:dyDescent="0.35">
      <c r="A19" s="137" t="s">
        <v>114</v>
      </c>
      <c r="B19" s="144"/>
      <c r="C19" s="186">
        <v>4</v>
      </c>
      <c r="D19" s="59">
        <f t="shared" si="0"/>
        <v>0</v>
      </c>
      <c r="E19" s="105"/>
      <c r="F19" s="191"/>
      <c r="G19" s="63"/>
      <c r="H19" s="110"/>
      <c r="I19" s="196"/>
      <c r="J19" s="70"/>
    </row>
    <row r="20" spans="1:10" s="5" customFormat="1" ht="20.149999999999999" customHeight="1" x14ac:dyDescent="0.35">
      <c r="A20" s="137" t="s">
        <v>13</v>
      </c>
      <c r="B20" s="144"/>
      <c r="C20" s="185">
        <v>10</v>
      </c>
      <c r="D20" s="59">
        <f t="shared" si="0"/>
        <v>0</v>
      </c>
      <c r="E20" s="11"/>
      <c r="F20" s="189"/>
      <c r="G20" s="63"/>
      <c r="H20" s="1"/>
      <c r="I20" s="192"/>
      <c r="J20" s="69"/>
    </row>
    <row r="21" spans="1:10" s="5" customFormat="1" ht="20.149999999999999" customHeight="1" x14ac:dyDescent="0.35">
      <c r="A21" s="137" t="s">
        <v>14</v>
      </c>
      <c r="B21" s="144"/>
      <c r="C21" s="185">
        <v>26</v>
      </c>
      <c r="D21" s="59">
        <f t="shared" si="0"/>
        <v>0</v>
      </c>
      <c r="E21" s="11"/>
      <c r="F21" s="189"/>
      <c r="G21" s="63"/>
      <c r="H21" s="1"/>
      <c r="I21" s="192"/>
      <c r="J21" s="69"/>
    </row>
    <row r="22" spans="1:10" s="6" customFormat="1" ht="20.149999999999999" customHeight="1" x14ac:dyDescent="0.35">
      <c r="A22" s="138" t="s">
        <v>15</v>
      </c>
      <c r="B22" s="144"/>
      <c r="C22" s="185">
        <v>23</v>
      </c>
      <c r="D22" s="59">
        <f t="shared" si="0"/>
        <v>0</v>
      </c>
      <c r="E22" s="11"/>
      <c r="F22" s="188"/>
      <c r="G22" s="62"/>
      <c r="H22" s="3"/>
      <c r="I22" s="192"/>
      <c r="J22" s="69"/>
    </row>
    <row r="23" spans="1:10" s="5" customFormat="1" ht="20.149999999999999" customHeight="1" x14ac:dyDescent="0.35">
      <c r="A23" s="137" t="s">
        <v>16</v>
      </c>
      <c r="B23" s="144"/>
      <c r="C23" s="185">
        <v>1</v>
      </c>
      <c r="D23" s="59">
        <f t="shared" si="0"/>
        <v>0</v>
      </c>
      <c r="E23" s="11"/>
      <c r="F23" s="189"/>
      <c r="G23" s="63"/>
      <c r="H23" s="1"/>
      <c r="I23" s="192"/>
      <c r="J23" s="69"/>
    </row>
    <row r="24" spans="1:10" s="5" customFormat="1" ht="20.149999999999999" customHeight="1" thickBot="1" x14ac:dyDescent="0.4">
      <c r="A24" s="137" t="s">
        <v>17</v>
      </c>
      <c r="B24" s="278"/>
      <c r="C24" s="185">
        <v>10</v>
      </c>
      <c r="D24" s="59">
        <f t="shared" si="0"/>
        <v>0</v>
      </c>
      <c r="E24" s="11"/>
      <c r="F24" s="189"/>
      <c r="G24" s="63"/>
      <c r="H24" s="1"/>
      <c r="I24" s="193"/>
      <c r="J24" s="70"/>
    </row>
    <row r="25" spans="1:10" s="15" customFormat="1" ht="15.5" thickTop="1" thickBot="1" x14ac:dyDescent="0.4">
      <c r="A25" s="139" t="s">
        <v>86</v>
      </c>
      <c r="B25" s="118"/>
      <c r="C25" s="187">
        <f>SUM(C9:C24)</f>
        <v>205</v>
      </c>
      <c r="D25" s="40">
        <f>SUM(D9:D24)</f>
        <v>0</v>
      </c>
      <c r="E25" s="41"/>
      <c r="F25" s="187">
        <f>SUM(F9:F24)</f>
        <v>17</v>
      </c>
      <c r="G25" s="41">
        <f>SUM(G8:G24)</f>
        <v>0</v>
      </c>
      <c r="H25" s="41"/>
      <c r="I25" s="187">
        <f>SUM(I9:I24)</f>
        <v>171</v>
      </c>
      <c r="J25" s="40">
        <f>SUM(J8:J24)</f>
        <v>0</v>
      </c>
    </row>
    <row r="26" spans="1:10" s="5" customFormat="1" ht="15.75" customHeight="1" thickTop="1" x14ac:dyDescent="0.35">
      <c r="A26" s="136" t="s">
        <v>122</v>
      </c>
      <c r="B26" s="279"/>
      <c r="C26" s="185"/>
      <c r="D26" s="58"/>
      <c r="E26" s="11"/>
      <c r="F26" s="189"/>
      <c r="G26" s="63"/>
      <c r="H26" s="1"/>
      <c r="I26" s="193"/>
      <c r="J26" s="70"/>
    </row>
    <row r="27" spans="1:10" s="5" customFormat="1" ht="20.149999999999999" customHeight="1" x14ac:dyDescent="0.35">
      <c r="A27" s="137" t="s">
        <v>18</v>
      </c>
      <c r="B27" s="144"/>
      <c r="C27" s="185">
        <v>3</v>
      </c>
      <c r="D27" s="58">
        <f t="shared" si="0"/>
        <v>0</v>
      </c>
      <c r="E27" s="11"/>
      <c r="F27" s="189">
        <v>4</v>
      </c>
      <c r="G27" s="64">
        <f t="shared" ref="G27" si="5">F27*E27</f>
        <v>0</v>
      </c>
      <c r="H27" s="121"/>
      <c r="I27" s="192">
        <v>48</v>
      </c>
      <c r="J27" s="58">
        <f t="shared" ref="J27" si="6">I27*H27</f>
        <v>0</v>
      </c>
    </row>
    <row r="28" spans="1:10" s="5" customFormat="1" ht="20.149999999999999" customHeight="1" x14ac:dyDescent="0.35">
      <c r="A28" s="137" t="s">
        <v>19</v>
      </c>
      <c r="B28" s="144"/>
      <c r="C28" s="185">
        <v>2</v>
      </c>
      <c r="D28" s="58">
        <f t="shared" si="0"/>
        <v>0</v>
      </c>
      <c r="E28" s="11"/>
      <c r="F28" s="189"/>
      <c r="G28" s="64"/>
      <c r="H28" s="1"/>
      <c r="I28" s="192"/>
      <c r="J28" s="58"/>
    </row>
    <row r="29" spans="1:10" s="5" customFormat="1" ht="20.149999999999999" customHeight="1" x14ac:dyDescent="0.35">
      <c r="A29" s="137" t="s">
        <v>20</v>
      </c>
      <c r="B29" s="144"/>
      <c r="C29" s="186">
        <v>3</v>
      </c>
      <c r="D29" s="58">
        <f t="shared" si="0"/>
        <v>0</v>
      </c>
      <c r="E29" s="14"/>
      <c r="F29" s="189"/>
      <c r="G29" s="64"/>
      <c r="H29" s="1"/>
      <c r="I29" s="193"/>
      <c r="J29" s="58"/>
    </row>
    <row r="30" spans="1:10" s="5" customFormat="1" ht="20.149999999999999" customHeight="1" x14ac:dyDescent="0.35">
      <c r="A30" s="137" t="s">
        <v>21</v>
      </c>
      <c r="B30" s="144"/>
      <c r="C30" s="185">
        <v>1</v>
      </c>
      <c r="D30" s="58">
        <f t="shared" si="0"/>
        <v>0</v>
      </c>
      <c r="E30" s="11"/>
      <c r="F30" s="189"/>
      <c r="G30" s="64"/>
      <c r="H30" s="1"/>
      <c r="I30" s="192"/>
      <c r="J30" s="58"/>
    </row>
    <row r="31" spans="1:10" s="5" customFormat="1" ht="20.149999999999999" customHeight="1" x14ac:dyDescent="0.35">
      <c r="A31" s="137" t="s">
        <v>22</v>
      </c>
      <c r="B31" s="144"/>
      <c r="C31" s="186">
        <v>2</v>
      </c>
      <c r="D31" s="58">
        <f t="shared" si="0"/>
        <v>0</v>
      </c>
      <c r="E31" s="14"/>
      <c r="F31" s="189"/>
      <c r="G31" s="64"/>
      <c r="H31" s="1"/>
      <c r="I31" s="193"/>
      <c r="J31" s="58"/>
    </row>
    <row r="32" spans="1:10" s="5" customFormat="1" ht="20.149999999999999" customHeight="1" x14ac:dyDescent="0.35">
      <c r="A32" s="137" t="s">
        <v>23</v>
      </c>
      <c r="B32" s="144"/>
      <c r="C32" s="185">
        <v>3</v>
      </c>
      <c r="D32" s="58">
        <f t="shared" si="0"/>
        <v>0</v>
      </c>
      <c r="E32" s="11"/>
      <c r="F32" s="189">
        <v>8</v>
      </c>
      <c r="G32" s="64">
        <f t="shared" ref="G32" si="7">F32*E32</f>
        <v>0</v>
      </c>
      <c r="H32" s="121"/>
      <c r="I32" s="192">
        <v>24</v>
      </c>
      <c r="J32" s="58">
        <f t="shared" ref="J32" si="8">I32*H32</f>
        <v>0</v>
      </c>
    </row>
    <row r="33" spans="1:10" s="5" customFormat="1" ht="20.149999999999999" customHeight="1" x14ac:dyDescent="0.35">
      <c r="A33" s="137" t="s">
        <v>24</v>
      </c>
      <c r="B33" s="144"/>
      <c r="C33" s="185">
        <v>15</v>
      </c>
      <c r="D33" s="58">
        <f t="shared" si="0"/>
        <v>0</v>
      </c>
      <c r="E33" s="11"/>
      <c r="F33" s="189"/>
      <c r="G33" s="64"/>
      <c r="H33" s="1"/>
      <c r="I33" s="192"/>
      <c r="J33" s="69"/>
    </row>
    <row r="34" spans="1:10" s="5" customFormat="1" ht="20.149999999999999" customHeight="1" x14ac:dyDescent="0.35">
      <c r="A34" s="138" t="s">
        <v>203</v>
      </c>
      <c r="B34" s="144"/>
      <c r="C34" s="185">
        <v>1</v>
      </c>
      <c r="D34" s="58">
        <f t="shared" si="0"/>
        <v>0</v>
      </c>
      <c r="E34" s="11"/>
      <c r="F34" s="189"/>
      <c r="G34" s="64"/>
      <c r="H34" s="1"/>
      <c r="I34" s="192"/>
      <c r="J34" s="69"/>
    </row>
    <row r="35" spans="1:10" s="5" customFormat="1" ht="20.149999999999999" customHeight="1" x14ac:dyDescent="0.35">
      <c r="A35" s="138" t="s">
        <v>124</v>
      </c>
      <c r="B35" s="144"/>
      <c r="C35" s="185">
        <v>1</v>
      </c>
      <c r="D35" s="58">
        <f t="shared" si="0"/>
        <v>0</v>
      </c>
      <c r="E35" s="11"/>
      <c r="F35" s="189"/>
      <c r="G35" s="64"/>
      <c r="H35" s="1"/>
      <c r="I35" s="192"/>
      <c r="J35" s="69"/>
    </row>
    <row r="36" spans="1:10" s="5" customFormat="1" ht="20.149999999999999" customHeight="1" x14ac:dyDescent="0.35">
      <c r="A36" s="137" t="s">
        <v>25</v>
      </c>
      <c r="B36" s="144"/>
      <c r="C36" s="186">
        <v>4</v>
      </c>
      <c r="D36" s="58">
        <f t="shared" si="0"/>
        <v>0</v>
      </c>
      <c r="E36" s="14"/>
      <c r="F36" s="189"/>
      <c r="G36" s="64"/>
      <c r="H36" s="1"/>
      <c r="I36" s="193"/>
      <c r="J36" s="69"/>
    </row>
    <row r="37" spans="1:10" s="5" customFormat="1" ht="20.149999999999999" customHeight="1" x14ac:dyDescent="0.35">
      <c r="A37" s="137" t="s">
        <v>26</v>
      </c>
      <c r="B37" s="144"/>
      <c r="C37" s="186">
        <v>2</v>
      </c>
      <c r="D37" s="58">
        <f t="shared" si="0"/>
        <v>0</v>
      </c>
      <c r="E37" s="14"/>
      <c r="F37" s="189"/>
      <c r="G37" s="64"/>
      <c r="H37" s="1"/>
      <c r="I37" s="193"/>
      <c r="J37" s="69"/>
    </row>
    <row r="38" spans="1:10" s="5" customFormat="1" ht="20.149999999999999" customHeight="1" x14ac:dyDescent="0.35">
      <c r="A38" s="137" t="s">
        <v>100</v>
      </c>
      <c r="B38" s="144"/>
      <c r="C38" s="186">
        <v>3</v>
      </c>
      <c r="D38" s="58">
        <f t="shared" si="0"/>
        <v>0</v>
      </c>
      <c r="E38" s="14"/>
      <c r="F38" s="189"/>
      <c r="G38" s="64"/>
      <c r="H38" s="1"/>
      <c r="I38" s="193"/>
      <c r="J38" s="69"/>
    </row>
    <row r="39" spans="1:10" s="5" customFormat="1" ht="20.149999999999999" customHeight="1" x14ac:dyDescent="0.35">
      <c r="A39" s="137" t="s">
        <v>27</v>
      </c>
      <c r="B39" s="144"/>
      <c r="C39" s="185">
        <v>11</v>
      </c>
      <c r="D39" s="58">
        <f t="shared" si="0"/>
        <v>0</v>
      </c>
      <c r="E39" s="11"/>
      <c r="F39" s="189">
        <v>16</v>
      </c>
      <c r="G39" s="64">
        <f t="shared" ref="G39:G41" si="9">F39*E39</f>
        <v>0</v>
      </c>
      <c r="H39" s="121"/>
      <c r="I39" s="192">
        <v>84</v>
      </c>
      <c r="J39" s="58">
        <f t="shared" ref="J39:J41" si="10">I39*H39</f>
        <v>0</v>
      </c>
    </row>
    <row r="40" spans="1:10" s="5" customFormat="1" ht="20.149999999999999" customHeight="1" thickBot="1" x14ac:dyDescent="0.4">
      <c r="A40" s="137" t="s">
        <v>28</v>
      </c>
      <c r="B40" s="278"/>
      <c r="C40" s="185">
        <v>88</v>
      </c>
      <c r="D40" s="58">
        <f t="shared" si="0"/>
        <v>0</v>
      </c>
      <c r="E40" s="11"/>
      <c r="F40" s="189">
        <v>1</v>
      </c>
      <c r="G40" s="64">
        <f t="shared" si="9"/>
        <v>0</v>
      </c>
      <c r="H40" s="121"/>
      <c r="I40" s="192">
        <v>6</v>
      </c>
      <c r="J40" s="58">
        <f t="shared" si="10"/>
        <v>0</v>
      </c>
    </row>
    <row r="41" spans="1:10" s="15" customFormat="1" ht="15.5" thickTop="1" thickBot="1" x14ac:dyDescent="0.4">
      <c r="A41" s="139" t="s">
        <v>86</v>
      </c>
      <c r="B41" s="118"/>
      <c r="C41" s="187">
        <f>SUM(C27:C40)</f>
        <v>139</v>
      </c>
      <c r="D41" s="40">
        <f>SUM(D26:D40)</f>
        <v>0</v>
      </c>
      <c r="E41" s="41"/>
      <c r="F41" s="187">
        <f>SUM(F27:F40)</f>
        <v>29</v>
      </c>
      <c r="G41" s="41">
        <f>SUM(G26:G40)</f>
        <v>0</v>
      </c>
      <c r="H41" s="41"/>
      <c r="I41" s="187">
        <f>SUM(I27:I40)</f>
        <v>162</v>
      </c>
      <c r="J41" s="40">
        <f>SUM(J26:J40)</f>
        <v>0</v>
      </c>
    </row>
    <row r="42" spans="1:10" s="5" customFormat="1" ht="20.149999999999999" customHeight="1" thickTop="1" x14ac:dyDescent="0.35">
      <c r="A42" s="136" t="s">
        <v>29</v>
      </c>
      <c r="B42" s="279"/>
      <c r="C42" s="185"/>
      <c r="D42" s="58"/>
      <c r="E42" s="11"/>
      <c r="F42" s="189"/>
      <c r="G42" s="63"/>
      <c r="H42" s="1"/>
      <c r="I42" s="192"/>
      <c r="J42" s="69"/>
    </row>
    <row r="43" spans="1:10" s="5" customFormat="1" ht="20.149999999999999" customHeight="1" x14ac:dyDescent="0.35">
      <c r="A43" s="137" t="s">
        <v>30</v>
      </c>
      <c r="B43" s="144"/>
      <c r="C43" s="185">
        <v>7</v>
      </c>
      <c r="D43" s="58">
        <f t="shared" si="0"/>
        <v>0</v>
      </c>
      <c r="E43" s="11"/>
      <c r="F43" s="189">
        <v>2</v>
      </c>
      <c r="G43" s="64">
        <f t="shared" ref="G43" si="11">F43*E43</f>
        <v>0</v>
      </c>
      <c r="H43" s="121"/>
      <c r="I43" s="192">
        <v>2</v>
      </c>
      <c r="J43" s="58">
        <f t="shared" ref="J43" si="12">I43*H43</f>
        <v>0</v>
      </c>
    </row>
    <row r="44" spans="1:10" s="5" customFormat="1" ht="20.149999999999999" customHeight="1" x14ac:dyDescent="0.35">
      <c r="A44" s="137" t="s">
        <v>31</v>
      </c>
      <c r="B44" s="144"/>
      <c r="C44" s="186">
        <v>3</v>
      </c>
      <c r="D44" s="58">
        <f t="shared" si="0"/>
        <v>0</v>
      </c>
      <c r="E44" s="14"/>
      <c r="F44" s="189"/>
      <c r="G44" s="63"/>
      <c r="H44" s="1"/>
      <c r="I44" s="193"/>
      <c r="J44" s="70"/>
    </row>
    <row r="45" spans="1:10" s="5" customFormat="1" ht="20.149999999999999" customHeight="1" thickBot="1" x14ac:dyDescent="0.4">
      <c r="A45" s="137" t="s">
        <v>32</v>
      </c>
      <c r="B45" s="278"/>
      <c r="C45" s="185">
        <v>4</v>
      </c>
      <c r="D45" s="58">
        <f t="shared" si="0"/>
        <v>0</v>
      </c>
      <c r="E45" s="11"/>
      <c r="F45" s="189"/>
      <c r="G45" s="63"/>
      <c r="H45" s="1"/>
      <c r="I45" s="192"/>
      <c r="J45" s="69"/>
    </row>
    <row r="46" spans="1:10" s="15" customFormat="1" ht="15.5" thickTop="1" thickBot="1" x14ac:dyDescent="0.4">
      <c r="A46" s="139" t="s">
        <v>86</v>
      </c>
      <c r="B46" s="118"/>
      <c r="C46" s="187">
        <f t="shared" ref="C46:J46" si="13">SUM(C43:C45)</f>
        <v>14</v>
      </c>
      <c r="D46" s="40">
        <f>SUM(D42:D45)</f>
        <v>0</v>
      </c>
      <c r="E46" s="41"/>
      <c r="F46" s="187">
        <f t="shared" si="13"/>
        <v>2</v>
      </c>
      <c r="G46" s="41">
        <f>SUM(G42:G45)</f>
        <v>0</v>
      </c>
      <c r="H46" s="41"/>
      <c r="I46" s="187">
        <f t="shared" si="13"/>
        <v>2</v>
      </c>
      <c r="J46" s="40">
        <f>SUM(J42:J45)</f>
        <v>0</v>
      </c>
    </row>
    <row r="47" spans="1:10" s="5" customFormat="1" ht="35.15" customHeight="1" thickTop="1" thickBot="1" x14ac:dyDescent="0.4">
      <c r="A47" s="335" t="s">
        <v>146</v>
      </c>
      <c r="B47" s="327" t="s">
        <v>87</v>
      </c>
      <c r="C47" s="328"/>
      <c r="D47" s="329"/>
      <c r="E47" s="330" t="s">
        <v>88</v>
      </c>
      <c r="F47" s="331"/>
      <c r="G47" s="332"/>
      <c r="H47" s="327" t="s">
        <v>89</v>
      </c>
      <c r="I47" s="328"/>
      <c r="J47" s="329"/>
    </row>
    <row r="48" spans="1:10" s="5" customFormat="1" ht="35.15" customHeight="1" thickBot="1" x14ac:dyDescent="0.4">
      <c r="A48" s="336"/>
      <c r="B48" s="115"/>
      <c r="C48" s="197">
        <f>C46+C41+C25+SMT!C35+SMT!C32+SMT!C29+SMT!C23+SMT!C20</f>
        <v>406</v>
      </c>
      <c r="D48" s="116">
        <f>D46+D41+D25</f>
        <v>0</v>
      </c>
      <c r="E48" s="117"/>
      <c r="F48" s="198">
        <f>F46+F41+F25+SMT!F35+SMT!F32+SMT!F29+SMT!F23+SMT!F20</f>
        <v>48</v>
      </c>
      <c r="G48" s="117">
        <f>G46+G41+G25+SMT!G35+SMT!G32+SMT!G29+SMT!G23+SMT!G20</f>
        <v>0</v>
      </c>
      <c r="H48" s="117"/>
      <c r="I48" s="198">
        <f>I46+I41+I25+SMT!I35+SMT!I32+SMT!I29+SMT!I23+SMT!I20</f>
        <v>335</v>
      </c>
      <c r="J48" s="117">
        <f>J46+J41+J25</f>
        <v>0</v>
      </c>
    </row>
    <row r="49" spans="1:10" ht="35.25" customHeight="1" thickBot="1" x14ac:dyDescent="0.4">
      <c r="A49" s="199" t="s">
        <v>147</v>
      </c>
      <c r="B49" s="324">
        <f>D48+G48+J48</f>
        <v>0</v>
      </c>
      <c r="C49" s="325"/>
      <c r="D49" s="325"/>
      <c r="E49" s="325"/>
      <c r="F49" s="325"/>
      <c r="G49" s="325"/>
      <c r="H49" s="325"/>
      <c r="I49" s="325"/>
      <c r="J49" s="326"/>
    </row>
  </sheetData>
  <mergeCells count="14">
    <mergeCell ref="A1:J1"/>
    <mergeCell ref="A47:A48"/>
    <mergeCell ref="A6:A7"/>
    <mergeCell ref="A4:A5"/>
    <mergeCell ref="B6:D6"/>
    <mergeCell ref="B4:D5"/>
    <mergeCell ref="E4:J5"/>
    <mergeCell ref="E6:G6"/>
    <mergeCell ref="H6:J6"/>
    <mergeCell ref="B49:J49"/>
    <mergeCell ref="B47:D47"/>
    <mergeCell ref="E47:G47"/>
    <mergeCell ref="H47:J47"/>
    <mergeCell ref="A2:J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fitToHeight="0" orientation="landscape" r:id="rId1"/>
  <headerFooter>
    <oddHeader>&amp;L&amp;G</oddHeader>
    <oddFooter>&amp;L&amp;"Tahoma,Gras"&amp;10DPGF LOT N°2
SITE DE TALENCE&amp;R&amp;"Tahoma,Gras"&amp;10Université de Bordeaux
&amp;"Tahoma,Normal" Maintenance des moyens de secours et de désenfumage</oddFooter>
  </headerFooter>
  <rowBreaks count="1" manualBreakCount="1">
    <brk id="25" max="6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8"/>
  <sheetViews>
    <sheetView showGridLines="0" topLeftCell="A3" zoomScale="89" zoomScaleNormal="89" zoomScaleSheetLayoutView="70" workbookViewId="0">
      <selection activeCell="B39" sqref="B39"/>
    </sheetView>
  </sheetViews>
  <sheetFormatPr baseColWidth="10" defaultColWidth="11.453125" defaultRowHeight="14.5" x14ac:dyDescent="0.35"/>
  <cols>
    <col min="1" max="1" width="55.453125" customWidth="1"/>
    <col min="2" max="2" width="23.7265625" customWidth="1"/>
    <col min="3" max="3" width="15.7265625" customWidth="1"/>
    <col min="4" max="5" width="15.7265625" style="28" customWidth="1"/>
    <col min="6" max="6" width="15.7265625" customWidth="1"/>
    <col min="7" max="8" width="15.7265625" style="28" customWidth="1"/>
    <col min="9" max="9" width="15.7265625" customWidth="1"/>
    <col min="10" max="10" width="15.7265625" style="28" customWidth="1"/>
  </cols>
  <sheetData>
    <row r="1" spans="1:10" ht="19" customHeight="1" x14ac:dyDescent="0.35">
      <c r="A1" s="334"/>
      <c r="B1" s="334"/>
      <c r="C1" s="334"/>
      <c r="D1" s="334"/>
      <c r="E1" s="334"/>
      <c r="F1" s="334"/>
      <c r="G1" s="334"/>
      <c r="H1" s="334"/>
      <c r="I1" s="334"/>
      <c r="J1" s="334"/>
    </row>
    <row r="2" spans="1:10" ht="92.15" customHeight="1" x14ac:dyDescent="0.35">
      <c r="A2" s="333" t="s">
        <v>205</v>
      </c>
      <c r="B2" s="333"/>
      <c r="C2" s="333"/>
      <c r="D2" s="333"/>
      <c r="E2" s="333"/>
      <c r="F2" s="333"/>
      <c r="G2" s="333"/>
      <c r="H2" s="333"/>
      <c r="I2" s="333"/>
      <c r="J2" s="333"/>
    </row>
    <row r="3" spans="1:10" ht="28.5" customHeight="1" thickBot="1" x14ac:dyDescent="0.4"/>
    <row r="4" spans="1:10" s="27" customFormat="1" ht="36" customHeight="1" thickBot="1" x14ac:dyDescent="0.4">
      <c r="A4" s="362" t="s">
        <v>85</v>
      </c>
      <c r="B4" s="356" t="s">
        <v>83</v>
      </c>
      <c r="C4" s="357"/>
      <c r="D4" s="358"/>
      <c r="E4" s="356" t="s">
        <v>84</v>
      </c>
      <c r="F4" s="357"/>
      <c r="G4" s="357"/>
      <c r="H4" s="357"/>
      <c r="I4" s="357"/>
      <c r="J4" s="358"/>
    </row>
    <row r="5" spans="1:10" s="27" customFormat="1" ht="36" customHeight="1" thickBot="1" x14ac:dyDescent="0.4">
      <c r="A5" s="363"/>
      <c r="B5" s="345" t="s">
        <v>87</v>
      </c>
      <c r="C5" s="346"/>
      <c r="D5" s="347"/>
      <c r="E5" s="356" t="s">
        <v>88</v>
      </c>
      <c r="F5" s="357"/>
      <c r="G5" s="358"/>
      <c r="H5" s="356" t="s">
        <v>89</v>
      </c>
      <c r="I5" s="357"/>
      <c r="J5" s="358"/>
    </row>
    <row r="6" spans="1:10" s="27" customFormat="1" ht="36" customHeight="1" thickBot="1" x14ac:dyDescent="0.4">
      <c r="A6" s="205" t="s">
        <v>151</v>
      </c>
      <c r="B6" s="111" t="s">
        <v>96</v>
      </c>
      <c r="C6" s="111" t="s">
        <v>97</v>
      </c>
      <c r="D6" s="54" t="s">
        <v>98</v>
      </c>
      <c r="E6" s="111" t="s">
        <v>96</v>
      </c>
      <c r="F6" s="111" t="s">
        <v>97</v>
      </c>
      <c r="G6" s="54" t="s">
        <v>98</v>
      </c>
      <c r="H6" s="111" t="s">
        <v>96</v>
      </c>
      <c r="I6" s="111" t="s">
        <v>97</v>
      </c>
      <c r="J6" s="111" t="s">
        <v>98</v>
      </c>
    </row>
    <row r="7" spans="1:10" s="5" customFormat="1" ht="20.149999999999999" customHeight="1" x14ac:dyDescent="0.35">
      <c r="A7" s="206" t="s">
        <v>202</v>
      </c>
      <c r="B7" s="157"/>
      <c r="C7" s="285">
        <v>3</v>
      </c>
      <c r="D7" s="158">
        <f t="shared" ref="D7:D35" si="0">C7*B7</f>
        <v>0</v>
      </c>
      <c r="E7" s="289"/>
      <c r="F7" s="292"/>
      <c r="G7" s="161"/>
      <c r="H7" s="295"/>
      <c r="I7" s="298"/>
      <c r="J7" s="302"/>
    </row>
    <row r="8" spans="1:10" s="5" customFormat="1" ht="20.149999999999999" customHeight="1" x14ac:dyDescent="0.35">
      <c r="A8" s="207" t="s">
        <v>41</v>
      </c>
      <c r="B8" s="153"/>
      <c r="C8" s="286">
        <v>38</v>
      </c>
      <c r="D8" s="159">
        <f t="shared" si="0"/>
        <v>0</v>
      </c>
      <c r="E8" s="11"/>
      <c r="F8" s="1"/>
      <c r="G8" s="162"/>
      <c r="H8" s="29"/>
      <c r="I8" s="293"/>
      <c r="J8" s="59"/>
    </row>
    <row r="9" spans="1:10" s="5" customFormat="1" ht="20.149999999999999" customHeight="1" x14ac:dyDescent="0.35">
      <c r="A9" s="207" t="s">
        <v>48</v>
      </c>
      <c r="B9" s="153"/>
      <c r="C9" s="287">
        <v>2</v>
      </c>
      <c r="D9" s="159">
        <f t="shared" si="0"/>
        <v>0</v>
      </c>
      <c r="E9" s="14"/>
      <c r="F9" s="1"/>
      <c r="G9" s="162"/>
      <c r="H9" s="29"/>
      <c r="I9" s="299"/>
      <c r="J9" s="59"/>
    </row>
    <row r="10" spans="1:10" s="5" customFormat="1" ht="20.149999999999999" customHeight="1" x14ac:dyDescent="0.35">
      <c r="A10" s="207" t="s">
        <v>49</v>
      </c>
      <c r="B10" s="153"/>
      <c r="C10" s="287">
        <v>6</v>
      </c>
      <c r="D10" s="159">
        <f t="shared" si="0"/>
        <v>0</v>
      </c>
      <c r="E10" s="14"/>
      <c r="F10" s="1"/>
      <c r="G10" s="162"/>
      <c r="H10" s="29"/>
      <c r="I10" s="299"/>
      <c r="J10" s="59"/>
    </row>
    <row r="11" spans="1:10" s="5" customFormat="1" ht="20.149999999999999" customHeight="1" x14ac:dyDescent="0.35">
      <c r="A11" s="207" t="s">
        <v>50</v>
      </c>
      <c r="B11" s="153"/>
      <c r="C11" s="287">
        <v>4</v>
      </c>
      <c r="D11" s="149">
        <f t="shared" si="0"/>
        <v>0</v>
      </c>
      <c r="E11" s="14"/>
      <c r="F11" s="1"/>
      <c r="G11" s="162"/>
      <c r="H11" s="29"/>
      <c r="I11" s="299"/>
      <c r="J11" s="59"/>
    </row>
    <row r="12" spans="1:10" s="5" customFormat="1" ht="20.149999999999999" customHeight="1" x14ac:dyDescent="0.35">
      <c r="A12" s="207" t="s">
        <v>52</v>
      </c>
      <c r="B12" s="153"/>
      <c r="C12" s="287">
        <v>2</v>
      </c>
      <c r="D12" s="159">
        <f t="shared" si="0"/>
        <v>0</v>
      </c>
      <c r="E12" s="14"/>
      <c r="F12" s="1"/>
      <c r="G12" s="162"/>
      <c r="H12" s="29"/>
      <c r="I12" s="299"/>
      <c r="J12" s="59"/>
    </row>
    <row r="13" spans="1:10" s="5" customFormat="1" ht="20.149999999999999" customHeight="1" x14ac:dyDescent="0.35">
      <c r="A13" s="207" t="s">
        <v>53</v>
      </c>
      <c r="B13" s="153"/>
      <c r="C13" s="286">
        <v>2</v>
      </c>
      <c r="D13" s="149">
        <f t="shared" si="0"/>
        <v>0</v>
      </c>
      <c r="E13" s="11"/>
      <c r="F13" s="1"/>
      <c r="G13" s="162"/>
      <c r="H13" s="29"/>
      <c r="I13" s="293"/>
      <c r="J13" s="59"/>
    </row>
    <row r="14" spans="1:10" s="5" customFormat="1" ht="20.149999999999999" customHeight="1" x14ac:dyDescent="0.35">
      <c r="A14" s="207" t="s">
        <v>51</v>
      </c>
      <c r="B14" s="153"/>
      <c r="C14" s="287">
        <v>3</v>
      </c>
      <c r="D14" s="159">
        <f t="shared" si="0"/>
        <v>0</v>
      </c>
      <c r="E14" s="14"/>
      <c r="F14" s="1"/>
      <c r="G14" s="162"/>
      <c r="H14" s="29"/>
      <c r="I14" s="299"/>
      <c r="J14" s="59"/>
    </row>
    <row r="15" spans="1:10" s="5" customFormat="1" ht="20.149999999999999" customHeight="1" x14ac:dyDescent="0.35">
      <c r="A15" s="207" t="s">
        <v>55</v>
      </c>
      <c r="B15" s="153"/>
      <c r="C15" s="287">
        <v>4</v>
      </c>
      <c r="D15" s="149">
        <f t="shared" si="0"/>
        <v>0</v>
      </c>
      <c r="E15" s="14"/>
      <c r="F15" s="1"/>
      <c r="G15" s="162"/>
      <c r="H15" s="29"/>
      <c r="I15" s="299"/>
      <c r="J15" s="59"/>
    </row>
    <row r="16" spans="1:10" s="5" customFormat="1" ht="20.149999999999999" customHeight="1" x14ac:dyDescent="0.35">
      <c r="A16" s="207" t="s">
        <v>54</v>
      </c>
      <c r="B16" s="153"/>
      <c r="C16" s="286">
        <v>4</v>
      </c>
      <c r="D16" s="159">
        <f t="shared" si="0"/>
        <v>0</v>
      </c>
      <c r="E16" s="11"/>
      <c r="F16" s="1"/>
      <c r="G16" s="162"/>
      <c r="H16" s="29"/>
      <c r="I16" s="293"/>
      <c r="J16" s="59"/>
    </row>
    <row r="17" spans="1:14" s="5" customFormat="1" ht="20.149999999999999" customHeight="1" x14ac:dyDescent="0.35">
      <c r="A17" s="207" t="s">
        <v>107</v>
      </c>
      <c r="B17" s="153"/>
      <c r="C17" s="287">
        <v>2</v>
      </c>
      <c r="D17" s="159">
        <f t="shared" si="0"/>
        <v>0</v>
      </c>
      <c r="E17" s="14"/>
      <c r="F17" s="1"/>
      <c r="G17" s="162"/>
      <c r="H17" s="29"/>
      <c r="I17" s="299"/>
      <c r="J17" s="59"/>
    </row>
    <row r="18" spans="1:14" s="5" customFormat="1" ht="20.149999999999999" customHeight="1" x14ac:dyDescent="0.35">
      <c r="A18" s="207" t="s">
        <v>194</v>
      </c>
      <c r="B18" s="153"/>
      <c r="C18" s="287">
        <v>2</v>
      </c>
      <c r="D18" s="149">
        <f t="shared" si="0"/>
        <v>0</v>
      </c>
      <c r="E18" s="14"/>
      <c r="F18" s="1"/>
      <c r="G18" s="162"/>
      <c r="H18" s="29"/>
      <c r="I18" s="299"/>
      <c r="J18" s="59"/>
    </row>
    <row r="19" spans="1:14" s="5" customFormat="1" ht="20.149999999999999" customHeight="1" x14ac:dyDescent="0.35">
      <c r="A19" s="207" t="s">
        <v>195</v>
      </c>
      <c r="B19" s="153"/>
      <c r="C19" s="287">
        <v>4</v>
      </c>
      <c r="D19" s="159">
        <f t="shared" si="0"/>
        <v>0</v>
      </c>
      <c r="E19" s="14"/>
      <c r="F19" s="1"/>
      <c r="G19" s="165"/>
      <c r="H19" s="29"/>
      <c r="I19" s="299"/>
      <c r="J19" s="59"/>
    </row>
    <row r="20" spans="1:14" s="5" customFormat="1" ht="27" customHeight="1" x14ac:dyDescent="0.35">
      <c r="A20" s="207" t="s">
        <v>196</v>
      </c>
      <c r="B20" s="153"/>
      <c r="C20" s="287">
        <v>2</v>
      </c>
      <c r="D20" s="159">
        <f t="shared" si="0"/>
        <v>0</v>
      </c>
      <c r="E20" s="14"/>
      <c r="F20" s="1"/>
      <c r="G20" s="162"/>
      <c r="H20" s="29"/>
      <c r="I20" s="299"/>
      <c r="J20" s="59"/>
    </row>
    <row r="21" spans="1:14" s="5" customFormat="1" ht="20.149999999999999" customHeight="1" x14ac:dyDescent="0.35">
      <c r="A21" s="207" t="s">
        <v>56</v>
      </c>
      <c r="B21" s="153"/>
      <c r="C21" s="287">
        <v>1</v>
      </c>
      <c r="D21" s="149">
        <f t="shared" si="0"/>
        <v>0</v>
      </c>
      <c r="E21" s="14"/>
      <c r="F21" s="1">
        <v>8</v>
      </c>
      <c r="G21" s="162">
        <f t="shared" ref="G21:G24" si="1">F21*E21</f>
        <v>0</v>
      </c>
      <c r="H21" s="119"/>
      <c r="I21" s="299">
        <v>34</v>
      </c>
      <c r="J21" s="59">
        <f t="shared" ref="J21:J24" si="2">I21*H21</f>
        <v>0</v>
      </c>
    </row>
    <row r="22" spans="1:14" s="5" customFormat="1" ht="20.149999999999999" customHeight="1" x14ac:dyDescent="0.35">
      <c r="A22" s="207" t="s">
        <v>57</v>
      </c>
      <c r="B22" s="153"/>
      <c r="C22" s="286">
        <v>1</v>
      </c>
      <c r="D22" s="159">
        <f t="shared" si="0"/>
        <v>0</v>
      </c>
      <c r="E22" s="11"/>
      <c r="F22" s="1">
        <v>16</v>
      </c>
      <c r="G22" s="163">
        <f t="shared" si="1"/>
        <v>0</v>
      </c>
      <c r="H22" s="119"/>
      <c r="I22" s="293">
        <v>50</v>
      </c>
      <c r="J22" s="58">
        <f t="shared" si="2"/>
        <v>0</v>
      </c>
    </row>
    <row r="23" spans="1:14" s="5" customFormat="1" ht="20.149999999999999" customHeight="1" x14ac:dyDescent="0.35">
      <c r="A23" s="207" t="s">
        <v>58</v>
      </c>
      <c r="B23" s="153"/>
      <c r="C23" s="286">
        <v>1</v>
      </c>
      <c r="D23" s="159">
        <f t="shared" si="0"/>
        <v>0</v>
      </c>
      <c r="E23" s="109"/>
      <c r="F23" s="110">
        <v>11</v>
      </c>
      <c r="G23" s="164">
        <f t="shared" si="1"/>
        <v>0</v>
      </c>
      <c r="H23" s="296"/>
      <c r="I23" s="300">
        <v>45</v>
      </c>
      <c r="J23" s="58">
        <f t="shared" si="2"/>
        <v>0</v>
      </c>
    </row>
    <row r="24" spans="1:14" s="5" customFormat="1" ht="20.149999999999999" customHeight="1" x14ac:dyDescent="0.35">
      <c r="A24" s="207" t="s">
        <v>59</v>
      </c>
      <c r="B24" s="153"/>
      <c r="C24" s="287">
        <v>1</v>
      </c>
      <c r="D24" s="149">
        <f t="shared" si="0"/>
        <v>0</v>
      </c>
      <c r="E24" s="14"/>
      <c r="F24" s="1">
        <v>9</v>
      </c>
      <c r="G24" s="164">
        <f t="shared" si="1"/>
        <v>0</v>
      </c>
      <c r="H24" s="119"/>
      <c r="I24" s="299">
        <v>28</v>
      </c>
      <c r="J24" s="59">
        <f t="shared" si="2"/>
        <v>0</v>
      </c>
      <c r="N24" s="99"/>
    </row>
    <row r="25" spans="1:14" s="5" customFormat="1" ht="20.149999999999999" customHeight="1" x14ac:dyDescent="0.35">
      <c r="A25" s="207" t="s">
        <v>60</v>
      </c>
      <c r="B25" s="153"/>
      <c r="C25" s="287">
        <v>3</v>
      </c>
      <c r="D25" s="149">
        <f t="shared" si="0"/>
        <v>0</v>
      </c>
      <c r="E25" s="14"/>
      <c r="F25" s="1"/>
      <c r="G25" s="166"/>
      <c r="H25" s="29"/>
      <c r="I25" s="299"/>
      <c r="J25" s="59"/>
    </row>
    <row r="26" spans="1:14" s="5" customFormat="1" ht="20.149999999999999" customHeight="1" x14ac:dyDescent="0.35">
      <c r="A26" s="207" t="s">
        <v>61</v>
      </c>
      <c r="B26" s="153"/>
      <c r="C26" s="287">
        <v>3</v>
      </c>
      <c r="D26" s="159">
        <f t="shared" si="0"/>
        <v>0</v>
      </c>
      <c r="E26" s="14"/>
      <c r="F26" s="1"/>
      <c r="G26" s="162"/>
      <c r="H26" s="29"/>
      <c r="I26" s="299"/>
      <c r="J26" s="59"/>
    </row>
    <row r="27" spans="1:14" s="5" customFormat="1" ht="20.149999999999999" customHeight="1" x14ac:dyDescent="0.35">
      <c r="A27" s="207" t="s">
        <v>62</v>
      </c>
      <c r="B27" s="153"/>
      <c r="C27" s="287">
        <v>3</v>
      </c>
      <c r="D27" s="149">
        <f t="shared" si="0"/>
        <v>0</v>
      </c>
      <c r="E27" s="14"/>
      <c r="F27" s="1"/>
      <c r="G27" s="162"/>
      <c r="H27" s="29"/>
      <c r="I27" s="299"/>
      <c r="J27" s="59"/>
    </row>
    <row r="28" spans="1:14" s="5" customFormat="1" ht="20.149999999999999" customHeight="1" x14ac:dyDescent="0.35">
      <c r="A28" s="207" t="s">
        <v>63</v>
      </c>
      <c r="B28" s="153"/>
      <c r="C28" s="286">
        <v>2</v>
      </c>
      <c r="D28" s="159">
        <f t="shared" si="0"/>
        <v>0</v>
      </c>
      <c r="E28" s="11"/>
      <c r="F28" s="1"/>
      <c r="G28" s="162"/>
      <c r="H28" s="29"/>
      <c r="I28" s="293"/>
      <c r="J28" s="59"/>
    </row>
    <row r="29" spans="1:14" s="5" customFormat="1" ht="20.149999999999999" customHeight="1" x14ac:dyDescent="0.35">
      <c r="A29" s="207" t="s">
        <v>79</v>
      </c>
      <c r="B29" s="153"/>
      <c r="C29" s="286">
        <v>1</v>
      </c>
      <c r="D29" s="149">
        <f t="shared" si="0"/>
        <v>0</v>
      </c>
      <c r="E29" s="11"/>
      <c r="F29" s="1"/>
      <c r="G29" s="162"/>
      <c r="H29" s="29"/>
      <c r="I29" s="293"/>
      <c r="J29" s="59"/>
    </row>
    <row r="30" spans="1:14" s="5" customFormat="1" ht="20.149999999999999" customHeight="1" x14ac:dyDescent="0.35">
      <c r="A30" s="207" t="s">
        <v>193</v>
      </c>
      <c r="B30" s="153"/>
      <c r="C30" s="287">
        <v>3</v>
      </c>
      <c r="D30" s="159">
        <f t="shared" si="0"/>
        <v>0</v>
      </c>
      <c r="E30" s="14"/>
      <c r="F30" s="1"/>
      <c r="G30" s="162"/>
      <c r="H30" s="29"/>
      <c r="I30" s="299"/>
      <c r="J30" s="59"/>
    </row>
    <row r="31" spans="1:14" s="5" customFormat="1" ht="20.149999999999999" customHeight="1" x14ac:dyDescent="0.35">
      <c r="A31" s="207" t="s">
        <v>64</v>
      </c>
      <c r="B31" s="153"/>
      <c r="C31" s="287">
        <v>2</v>
      </c>
      <c r="D31" s="149">
        <f t="shared" si="0"/>
        <v>0</v>
      </c>
      <c r="E31" s="14"/>
      <c r="F31" s="1">
        <v>7</v>
      </c>
      <c r="G31" s="162">
        <f t="shared" ref="G31:G33" si="3">F31*E31</f>
        <v>0</v>
      </c>
      <c r="H31" s="119"/>
      <c r="I31" s="299">
        <v>49</v>
      </c>
      <c r="J31" s="59">
        <f t="shared" ref="J31:J33" si="4">I31*H31</f>
        <v>0</v>
      </c>
    </row>
    <row r="32" spans="1:14" s="5" customFormat="1" ht="20.149999999999999" customHeight="1" x14ac:dyDescent="0.35">
      <c r="A32" s="207" t="s">
        <v>197</v>
      </c>
      <c r="B32" s="154"/>
      <c r="C32" s="287">
        <v>8</v>
      </c>
      <c r="D32" s="159">
        <f t="shared" si="0"/>
        <v>0</v>
      </c>
      <c r="E32" s="14"/>
      <c r="F32" s="1">
        <v>3</v>
      </c>
      <c r="G32" s="162">
        <f t="shared" si="3"/>
        <v>0</v>
      </c>
      <c r="H32" s="119"/>
      <c r="I32" s="299">
        <v>28</v>
      </c>
      <c r="J32" s="59">
        <f t="shared" si="4"/>
        <v>0</v>
      </c>
    </row>
    <row r="33" spans="1:10" s="5" customFormat="1" ht="20.149999999999999" customHeight="1" x14ac:dyDescent="0.35">
      <c r="A33" s="207" t="s">
        <v>198</v>
      </c>
      <c r="B33" s="153"/>
      <c r="C33" s="286">
        <v>8</v>
      </c>
      <c r="D33" s="149">
        <f t="shared" si="0"/>
        <v>0</v>
      </c>
      <c r="E33" s="290"/>
      <c r="F33" s="293">
        <v>13</v>
      </c>
      <c r="G33" s="162">
        <f t="shared" si="3"/>
        <v>0</v>
      </c>
      <c r="H33" s="109"/>
      <c r="I33" s="300">
        <v>69</v>
      </c>
      <c r="J33" s="58">
        <f t="shared" si="4"/>
        <v>0</v>
      </c>
    </row>
    <row r="34" spans="1:10" s="5" customFormat="1" ht="20.149999999999999" customHeight="1" thickBot="1" x14ac:dyDescent="0.4">
      <c r="A34" s="208" t="s">
        <v>101</v>
      </c>
      <c r="B34" s="155"/>
      <c r="C34" s="288">
        <v>6</v>
      </c>
      <c r="D34" s="160">
        <f t="shared" si="0"/>
        <v>0</v>
      </c>
      <c r="E34" s="291"/>
      <c r="F34" s="294"/>
      <c r="G34" s="162"/>
      <c r="H34" s="297"/>
      <c r="I34" s="301"/>
      <c r="J34" s="303"/>
    </row>
    <row r="35" spans="1:10" ht="18.75" customHeight="1" thickTop="1" thickBot="1" x14ac:dyDescent="0.4">
      <c r="A35" s="209" t="s">
        <v>86</v>
      </c>
      <c r="B35" s="118"/>
      <c r="C35" s="156">
        <v>121</v>
      </c>
      <c r="D35" s="133">
        <f t="shared" si="0"/>
        <v>0</v>
      </c>
      <c r="E35" s="134"/>
      <c r="F35" s="156">
        <v>67</v>
      </c>
      <c r="G35" s="42">
        <f t="shared" ref="G35" si="5">F35*E35</f>
        <v>0</v>
      </c>
      <c r="H35" s="134"/>
      <c r="I35" s="156">
        <v>303</v>
      </c>
      <c r="J35" s="134">
        <f t="shared" ref="J35" si="6">I35*H35</f>
        <v>0</v>
      </c>
    </row>
    <row r="36" spans="1:10" ht="35.15" customHeight="1" thickTop="1" thickBot="1" x14ac:dyDescent="0.4">
      <c r="A36" s="354" t="s">
        <v>150</v>
      </c>
      <c r="B36" s="359" t="s">
        <v>87</v>
      </c>
      <c r="C36" s="360"/>
      <c r="D36" s="361"/>
      <c r="E36" s="330" t="s">
        <v>88</v>
      </c>
      <c r="F36" s="331"/>
      <c r="G36" s="332"/>
      <c r="H36" s="327" t="s">
        <v>89</v>
      </c>
      <c r="I36" s="328"/>
      <c r="J36" s="329"/>
    </row>
    <row r="37" spans="1:10" ht="35.15" customHeight="1" thickBot="1" x14ac:dyDescent="0.4">
      <c r="A37" s="355"/>
      <c r="B37" s="129"/>
      <c r="C37" s="128">
        <f>C35</f>
        <v>121</v>
      </c>
      <c r="D37" s="129">
        <f>D35</f>
        <v>0</v>
      </c>
      <c r="E37" s="129"/>
      <c r="F37" s="130">
        <f>F35</f>
        <v>67</v>
      </c>
      <c r="G37" s="129">
        <f>G35</f>
        <v>0</v>
      </c>
      <c r="H37" s="129"/>
      <c r="I37" s="128">
        <f>I35</f>
        <v>303</v>
      </c>
      <c r="J37" s="129">
        <f>J35</f>
        <v>0</v>
      </c>
    </row>
    <row r="38" spans="1:10" ht="48.75" customHeight="1" thickBot="1" x14ac:dyDescent="0.4">
      <c r="A38" s="210" t="s">
        <v>149</v>
      </c>
      <c r="B38" s="351">
        <f>D37+G37+J37</f>
        <v>0</v>
      </c>
      <c r="C38" s="352"/>
      <c r="D38" s="352"/>
      <c r="E38" s="352"/>
      <c r="F38" s="352"/>
      <c r="G38" s="352"/>
      <c r="H38" s="352"/>
      <c r="I38" s="352"/>
      <c r="J38" s="353"/>
    </row>
  </sheetData>
  <mergeCells count="13">
    <mergeCell ref="A1:J1"/>
    <mergeCell ref="A2:J2"/>
    <mergeCell ref="A4:A5"/>
    <mergeCell ref="B4:D4"/>
    <mergeCell ref="E4:J4"/>
    <mergeCell ref="B38:J38"/>
    <mergeCell ref="A36:A37"/>
    <mergeCell ref="B5:D5"/>
    <mergeCell ref="E5:G5"/>
    <mergeCell ref="H5:J5"/>
    <mergeCell ref="B36:D36"/>
    <mergeCell ref="E36:G36"/>
    <mergeCell ref="H36:J3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9" orientation="portrait" r:id="rId1"/>
  <headerFooter>
    <oddHeader>&amp;L&amp;G&amp;R&amp;"Tahoma,Gras italique"&amp;26IND02
&amp;"Tahoma,Normal"&amp;12 29/03/2021</oddHeader>
    <oddFooter>&amp;L&amp;"Tahoma,Gras"&amp;10DPGF LOT N°2
SITE DE CARREIRE&amp;R&amp;"Tahoma,Gras"&amp;10Université de Bordeaux
&amp;"Tahoma,Normal" Maintenance des moyens de secours et de désenfumage</oddFooter>
  </headerFooter>
  <rowBreaks count="1" manualBreakCount="1">
    <brk id="19" max="6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"/>
  <sheetViews>
    <sheetView showGridLines="0" topLeftCell="A3" zoomScale="82" zoomScaleNormal="82" zoomScaleSheetLayoutView="100" workbookViewId="0">
      <selection activeCell="J30" sqref="J30"/>
    </sheetView>
  </sheetViews>
  <sheetFormatPr baseColWidth="10" defaultColWidth="11.453125" defaultRowHeight="14.5" x14ac:dyDescent="0.35"/>
  <cols>
    <col min="1" max="1" width="62.1796875" customWidth="1"/>
    <col min="2" max="2" width="16.7265625" customWidth="1"/>
    <col min="3" max="3" width="15.7265625" style="32" customWidth="1"/>
    <col min="4" max="4" width="15.7265625" style="28" customWidth="1"/>
    <col min="5" max="5" width="15.54296875" style="28" customWidth="1"/>
    <col min="6" max="6" width="15.7265625" style="32" customWidth="1"/>
    <col min="7" max="8" width="15.7265625" style="28" customWidth="1"/>
    <col min="9" max="9" width="15.7265625" style="32" customWidth="1"/>
    <col min="10" max="10" width="15.7265625" style="28" customWidth="1"/>
  </cols>
  <sheetData>
    <row r="1" spans="1:10" ht="14.5" customHeight="1" x14ac:dyDescent="0.35">
      <c r="A1" s="334"/>
      <c r="B1" s="334"/>
      <c r="C1" s="334"/>
      <c r="D1" s="334"/>
      <c r="E1" s="334"/>
      <c r="F1" s="334"/>
      <c r="G1" s="334"/>
      <c r="H1" s="334"/>
      <c r="I1" s="334"/>
      <c r="J1" s="334"/>
    </row>
    <row r="2" spans="1:10" ht="100" customHeight="1" x14ac:dyDescent="0.35">
      <c r="A2" s="333" t="s">
        <v>205</v>
      </c>
      <c r="B2" s="333"/>
      <c r="C2" s="333"/>
      <c r="D2" s="333"/>
      <c r="E2" s="333"/>
      <c r="F2" s="333"/>
      <c r="G2" s="333"/>
      <c r="H2" s="333"/>
      <c r="I2" s="333"/>
      <c r="J2" s="333"/>
    </row>
    <row r="3" spans="1:10" ht="46" customHeight="1" thickBot="1" x14ac:dyDescent="0.4"/>
    <row r="4" spans="1:10" s="2" customFormat="1" ht="36" customHeight="1" x14ac:dyDescent="0.35">
      <c r="A4" s="367" t="s">
        <v>85</v>
      </c>
      <c r="B4" s="342" t="s">
        <v>83</v>
      </c>
      <c r="C4" s="343"/>
      <c r="D4" s="344"/>
      <c r="E4" s="342" t="s">
        <v>84</v>
      </c>
      <c r="F4" s="343"/>
      <c r="G4" s="343"/>
      <c r="H4" s="343"/>
      <c r="I4" s="343"/>
      <c r="J4" s="344"/>
    </row>
    <row r="5" spans="1:10" s="2" customFormat="1" ht="25.5" customHeight="1" thickBot="1" x14ac:dyDescent="0.4">
      <c r="A5" s="368"/>
      <c r="B5" s="345"/>
      <c r="C5" s="346"/>
      <c r="D5" s="347"/>
      <c r="E5" s="345"/>
      <c r="F5" s="346"/>
      <c r="G5" s="346"/>
      <c r="H5" s="346"/>
      <c r="I5" s="346"/>
      <c r="J5" s="347"/>
    </row>
    <row r="6" spans="1:10" s="2" customFormat="1" ht="36" customHeight="1" thickBot="1" x14ac:dyDescent="0.4">
      <c r="A6" s="369" t="s">
        <v>153</v>
      </c>
      <c r="B6" s="371" t="s">
        <v>82</v>
      </c>
      <c r="C6" s="372"/>
      <c r="D6" s="373"/>
      <c r="E6" s="348" t="s">
        <v>80</v>
      </c>
      <c r="F6" s="349"/>
      <c r="G6" s="350"/>
      <c r="H6" s="348" t="s">
        <v>81</v>
      </c>
      <c r="I6" s="349"/>
      <c r="J6" s="350"/>
    </row>
    <row r="7" spans="1:10" s="2" customFormat="1" ht="25.5" customHeight="1" thickBot="1" x14ac:dyDescent="0.4">
      <c r="A7" s="370"/>
      <c r="B7" s="135" t="s">
        <v>96</v>
      </c>
      <c r="C7" s="135" t="s">
        <v>97</v>
      </c>
      <c r="D7" s="135" t="s">
        <v>98</v>
      </c>
      <c r="E7" s="135" t="s">
        <v>96</v>
      </c>
      <c r="F7" s="135" t="s">
        <v>97</v>
      </c>
      <c r="G7" s="135" t="s">
        <v>98</v>
      </c>
      <c r="H7" s="135" t="s">
        <v>96</v>
      </c>
      <c r="I7" s="135" t="s">
        <v>97</v>
      </c>
      <c r="J7" s="135" t="s">
        <v>98</v>
      </c>
    </row>
    <row r="8" spans="1:10" s="5" customFormat="1" ht="20.149999999999999" customHeight="1" x14ac:dyDescent="0.35">
      <c r="A8" s="212" t="s">
        <v>126</v>
      </c>
      <c r="B8" s="145"/>
      <c r="C8" s="275"/>
      <c r="D8" s="169"/>
      <c r="E8" s="33"/>
      <c r="F8" s="19"/>
      <c r="G8" s="79"/>
      <c r="H8" s="30"/>
      <c r="I8" s="260"/>
      <c r="J8" s="82"/>
    </row>
    <row r="9" spans="1:10" s="5" customFormat="1" ht="20.149999999999999" customHeight="1" thickBot="1" x14ac:dyDescent="0.4">
      <c r="A9" s="213" t="s">
        <v>128</v>
      </c>
      <c r="B9" s="151"/>
      <c r="C9" s="245">
        <v>10</v>
      </c>
      <c r="D9" s="57">
        <f>B9*C9</f>
        <v>0</v>
      </c>
      <c r="E9" s="140"/>
      <c r="F9" s="404">
        <v>6</v>
      </c>
      <c r="G9" s="77">
        <f>E9*F9</f>
        <v>0</v>
      </c>
      <c r="H9" s="141"/>
      <c r="I9" s="276">
        <v>28</v>
      </c>
      <c r="J9" s="83">
        <f t="shared" ref="J9:J10" si="0">H9*I9</f>
        <v>0</v>
      </c>
    </row>
    <row r="10" spans="1:10" s="15" customFormat="1" ht="20.149999999999999" customHeight="1" thickTop="1" thickBot="1" x14ac:dyDescent="0.4">
      <c r="A10" s="214" t="s">
        <v>86</v>
      </c>
      <c r="B10" s="304"/>
      <c r="C10" s="259">
        <f>SUM(C8:C9)</f>
        <v>10</v>
      </c>
      <c r="D10" s="42">
        <f>SUM(D8:D9)</f>
        <v>0</v>
      </c>
      <c r="E10" s="42"/>
      <c r="F10" s="403">
        <f>SUM(F8:F9)</f>
        <v>6</v>
      </c>
      <c r="G10" s="42">
        <f>SUM(G8:G9)</f>
        <v>0</v>
      </c>
      <c r="H10" s="42"/>
      <c r="I10" s="259">
        <f>SUM(I8:I9)</f>
        <v>28</v>
      </c>
      <c r="J10" s="43">
        <f>SUM(J8:J9)</f>
        <v>0</v>
      </c>
    </row>
    <row r="11" spans="1:10" s="5" customFormat="1" ht="20.149999999999999" customHeight="1" thickTop="1" x14ac:dyDescent="0.35">
      <c r="A11" s="212" t="s">
        <v>126</v>
      </c>
      <c r="B11" s="145"/>
      <c r="C11" s="275"/>
      <c r="D11" s="169"/>
      <c r="E11" s="33"/>
      <c r="F11" s="19"/>
      <c r="G11" s="79"/>
      <c r="H11" s="30"/>
      <c r="I11" s="260"/>
      <c r="J11" s="82"/>
    </row>
    <row r="12" spans="1:10" s="5" customFormat="1" ht="20.149999999999999" customHeight="1" x14ac:dyDescent="0.35">
      <c r="A12" s="215" t="s">
        <v>129</v>
      </c>
      <c r="B12" s="152"/>
      <c r="C12" s="186">
        <v>5</v>
      </c>
      <c r="D12" s="59">
        <f t="shared" ref="D12:D13" si="1">B12*C12</f>
        <v>0</v>
      </c>
      <c r="E12" s="14"/>
      <c r="F12" s="20"/>
      <c r="G12" s="64"/>
      <c r="H12" s="29"/>
      <c r="I12" s="193"/>
      <c r="J12" s="86"/>
    </row>
    <row r="13" spans="1:10" s="5" customFormat="1" ht="19" customHeight="1" x14ac:dyDescent="0.35">
      <c r="A13" s="215" t="s">
        <v>130</v>
      </c>
      <c r="B13" s="152"/>
      <c r="C13" s="186">
        <v>1</v>
      </c>
      <c r="D13" s="59">
        <f t="shared" si="1"/>
        <v>0</v>
      </c>
      <c r="E13" s="14"/>
      <c r="F13" s="20"/>
      <c r="G13" s="64"/>
      <c r="H13" s="29"/>
      <c r="I13" s="193"/>
      <c r="J13" s="86"/>
    </row>
    <row r="14" spans="1:10" s="5" customFormat="1" ht="20.149999999999999" customHeight="1" x14ac:dyDescent="0.35">
      <c r="A14" s="211" t="s">
        <v>127</v>
      </c>
      <c r="B14" s="152"/>
      <c r="C14" s="236"/>
      <c r="D14" s="72"/>
      <c r="E14" s="16"/>
      <c r="F14" s="405">
        <v>4</v>
      </c>
      <c r="G14" s="76">
        <f>E14*F14</f>
        <v>0</v>
      </c>
      <c r="H14" s="124"/>
      <c r="I14" s="241">
        <v>15</v>
      </c>
      <c r="J14" s="83">
        <f>H14*I14</f>
        <v>0</v>
      </c>
    </row>
    <row r="15" spans="1:10" s="5" customFormat="1" ht="20.149999999999999" customHeight="1" x14ac:dyDescent="0.35">
      <c r="A15" s="215" t="s">
        <v>33</v>
      </c>
      <c r="B15" s="152"/>
      <c r="C15" s="186">
        <v>3</v>
      </c>
      <c r="D15" s="59">
        <f t="shared" ref="D15:D28" si="2">B15*C15</f>
        <v>0</v>
      </c>
      <c r="E15" s="14"/>
      <c r="F15" s="20"/>
      <c r="G15" s="64"/>
      <c r="H15" s="29"/>
      <c r="I15" s="193"/>
      <c r="J15" s="86"/>
    </row>
    <row r="16" spans="1:10" s="5" customFormat="1" ht="20.149999999999999" customHeight="1" x14ac:dyDescent="0.35">
      <c r="A16" s="215" t="s">
        <v>35</v>
      </c>
      <c r="B16" s="152"/>
      <c r="C16" s="186">
        <v>1</v>
      </c>
      <c r="D16" s="59">
        <f t="shared" si="2"/>
        <v>0</v>
      </c>
      <c r="E16" s="14"/>
      <c r="F16" s="20"/>
      <c r="G16" s="64"/>
      <c r="H16" s="29"/>
      <c r="I16" s="193"/>
      <c r="J16" s="86"/>
    </row>
    <row r="17" spans="1:10" s="5" customFormat="1" ht="20.149999999999999" customHeight="1" x14ac:dyDescent="0.35">
      <c r="A17" s="215" t="s">
        <v>40</v>
      </c>
      <c r="B17" s="152"/>
      <c r="C17" s="186">
        <v>1</v>
      </c>
      <c r="D17" s="59">
        <f t="shared" si="2"/>
        <v>0</v>
      </c>
      <c r="E17" s="14"/>
      <c r="F17" s="20"/>
      <c r="G17" s="64"/>
      <c r="H17" s="29"/>
      <c r="I17" s="193"/>
      <c r="J17" s="86"/>
    </row>
    <row r="18" spans="1:10" s="5" customFormat="1" ht="20.149999999999999" customHeight="1" x14ac:dyDescent="0.35">
      <c r="A18" s="215" t="s">
        <v>131</v>
      </c>
      <c r="B18" s="152"/>
      <c r="C18" s="185">
        <v>2</v>
      </c>
      <c r="D18" s="59">
        <f t="shared" si="2"/>
        <v>0</v>
      </c>
      <c r="E18" s="11"/>
      <c r="F18" s="20"/>
      <c r="G18" s="64"/>
      <c r="H18" s="29"/>
      <c r="I18" s="192"/>
      <c r="J18" s="85"/>
    </row>
    <row r="19" spans="1:10" s="5" customFormat="1" ht="20.149999999999999" customHeight="1" x14ac:dyDescent="0.35">
      <c r="A19" s="215" t="s">
        <v>132</v>
      </c>
      <c r="B19" s="152"/>
      <c r="C19" s="186">
        <v>2</v>
      </c>
      <c r="D19" s="59">
        <f t="shared" si="2"/>
        <v>0</v>
      </c>
      <c r="E19" s="14"/>
      <c r="F19" s="20"/>
      <c r="G19" s="64"/>
      <c r="H19" s="29"/>
      <c r="I19" s="193"/>
      <c r="J19" s="86"/>
    </row>
    <row r="20" spans="1:10" s="5" customFormat="1" ht="20.149999999999999" customHeight="1" x14ac:dyDescent="0.35">
      <c r="A20" s="215" t="s">
        <v>133</v>
      </c>
      <c r="B20" s="152"/>
      <c r="C20" s="185">
        <v>1</v>
      </c>
      <c r="D20" s="59">
        <f t="shared" si="2"/>
        <v>0</v>
      </c>
      <c r="E20" s="11"/>
      <c r="F20" s="20"/>
      <c r="G20" s="64"/>
      <c r="H20" s="29"/>
      <c r="I20" s="192"/>
      <c r="J20" s="85"/>
    </row>
    <row r="21" spans="1:10" s="5" customFormat="1" ht="20.149999999999999" customHeight="1" x14ac:dyDescent="0.35">
      <c r="A21" s="215" t="s">
        <v>134</v>
      </c>
      <c r="B21" s="152"/>
      <c r="C21" s="185">
        <v>2</v>
      </c>
      <c r="D21" s="59">
        <f t="shared" si="2"/>
        <v>0</v>
      </c>
      <c r="E21" s="11"/>
      <c r="F21" s="20"/>
      <c r="G21" s="64"/>
      <c r="H21" s="29"/>
      <c r="I21" s="192"/>
      <c r="J21" s="85"/>
    </row>
    <row r="22" spans="1:10" s="5" customFormat="1" ht="20.149999999999999" customHeight="1" x14ac:dyDescent="0.35">
      <c r="A22" s="215" t="s">
        <v>135</v>
      </c>
      <c r="B22" s="152"/>
      <c r="C22" s="186">
        <v>2</v>
      </c>
      <c r="D22" s="59">
        <f t="shared" si="2"/>
        <v>0</v>
      </c>
      <c r="E22" s="14"/>
      <c r="F22" s="20"/>
      <c r="G22" s="64"/>
      <c r="H22" s="29"/>
      <c r="I22" s="193"/>
      <c r="J22" s="86"/>
    </row>
    <row r="23" spans="1:10" s="5" customFormat="1" ht="20.149999999999999" customHeight="1" x14ac:dyDescent="0.35">
      <c r="A23" s="215" t="s">
        <v>136</v>
      </c>
      <c r="B23" s="152"/>
      <c r="C23" s="186">
        <v>1</v>
      </c>
      <c r="D23" s="59">
        <f t="shared" si="2"/>
        <v>0</v>
      </c>
      <c r="E23" s="14"/>
      <c r="F23" s="20"/>
      <c r="G23" s="64"/>
      <c r="H23" s="29"/>
      <c r="I23" s="193"/>
      <c r="J23" s="86"/>
    </row>
    <row r="24" spans="1:10" s="5" customFormat="1" ht="20.149999999999999" customHeight="1" x14ac:dyDescent="0.35">
      <c r="A24" s="215" t="s">
        <v>137</v>
      </c>
      <c r="B24" s="152"/>
      <c r="C24" s="186">
        <v>4</v>
      </c>
      <c r="D24" s="59">
        <f t="shared" si="2"/>
        <v>0</v>
      </c>
      <c r="E24" s="14"/>
      <c r="F24" s="20"/>
      <c r="G24" s="64"/>
      <c r="H24" s="29"/>
      <c r="I24" s="193"/>
      <c r="J24" s="86"/>
    </row>
    <row r="25" spans="1:10" s="5" customFormat="1" ht="20.149999999999999" customHeight="1" x14ac:dyDescent="0.35">
      <c r="A25" s="215" t="s">
        <v>138</v>
      </c>
      <c r="B25" s="152"/>
      <c r="C25" s="186">
        <v>2</v>
      </c>
      <c r="D25" s="59">
        <f t="shared" si="2"/>
        <v>0</v>
      </c>
      <c r="E25" s="14"/>
      <c r="F25" s="20"/>
      <c r="G25" s="64"/>
      <c r="H25" s="29"/>
      <c r="I25" s="193"/>
      <c r="J25" s="86"/>
    </row>
    <row r="26" spans="1:10" s="5" customFormat="1" ht="20.149999999999999" customHeight="1" x14ac:dyDescent="0.35">
      <c r="A26" s="215" t="s">
        <v>139</v>
      </c>
      <c r="B26" s="152"/>
      <c r="C26" s="185">
        <v>13</v>
      </c>
      <c r="D26" s="59">
        <f t="shared" si="2"/>
        <v>0</v>
      </c>
      <c r="E26" s="14"/>
      <c r="F26" s="20"/>
      <c r="G26" s="64"/>
      <c r="H26" s="29"/>
      <c r="I26" s="193"/>
      <c r="J26" s="86"/>
    </row>
    <row r="27" spans="1:10" s="5" customFormat="1" ht="20.25" customHeight="1" thickBot="1" x14ac:dyDescent="0.4">
      <c r="A27" s="211" t="s">
        <v>140</v>
      </c>
      <c r="B27" s="152"/>
      <c r="C27" s="236">
        <v>4</v>
      </c>
      <c r="D27" s="59">
        <f t="shared" si="2"/>
        <v>0</v>
      </c>
      <c r="E27" s="16"/>
      <c r="F27" s="21"/>
      <c r="G27" s="76"/>
      <c r="H27" s="31"/>
      <c r="I27" s="241"/>
      <c r="J27" s="83"/>
    </row>
    <row r="28" spans="1:10" s="15" customFormat="1" ht="20.149999999999999" customHeight="1" thickTop="1" thickBot="1" x14ac:dyDescent="0.4">
      <c r="A28" s="214" t="s">
        <v>86</v>
      </c>
      <c r="B28" s="118"/>
      <c r="C28" s="259">
        <f>SUM(C12:C27)</f>
        <v>44</v>
      </c>
      <c r="D28" s="42">
        <f>SUM(D11:D27)</f>
        <v>0</v>
      </c>
      <c r="E28" s="42"/>
      <c r="F28" s="403">
        <v>10</v>
      </c>
      <c r="G28" s="42">
        <f>SUM(G11:G27)</f>
        <v>0</v>
      </c>
      <c r="H28" s="42"/>
      <c r="I28" s="259">
        <v>43</v>
      </c>
      <c r="J28" s="42">
        <f>SUM(J11:J27)</f>
        <v>0</v>
      </c>
    </row>
    <row r="29" spans="1:10" ht="35.15" customHeight="1" thickTop="1" thickBot="1" x14ac:dyDescent="0.4">
      <c r="A29" s="374" t="s">
        <v>164</v>
      </c>
      <c r="B29" s="359" t="s">
        <v>87</v>
      </c>
      <c r="C29" s="360"/>
      <c r="D29" s="361"/>
      <c r="E29" s="330" t="s">
        <v>88</v>
      </c>
      <c r="F29" s="331"/>
      <c r="G29" s="332"/>
      <c r="H29" s="327" t="s">
        <v>89</v>
      </c>
      <c r="I29" s="328"/>
      <c r="J29" s="329"/>
    </row>
    <row r="30" spans="1:10" ht="35.15" customHeight="1" thickBot="1" x14ac:dyDescent="0.4">
      <c r="A30" s="375"/>
      <c r="B30" s="129"/>
      <c r="C30" s="402">
        <f>C28+C10</f>
        <v>54</v>
      </c>
      <c r="D30" s="129">
        <f>SUM(D10+D28)</f>
        <v>0</v>
      </c>
      <c r="E30" s="129"/>
      <c r="F30" s="402">
        <f>F28+F10</f>
        <v>16</v>
      </c>
      <c r="G30" s="129">
        <f>SUM(G10+G28)</f>
        <v>0</v>
      </c>
      <c r="H30" s="129"/>
      <c r="I30" s="128">
        <f>I28+I10</f>
        <v>71</v>
      </c>
      <c r="J30" s="129">
        <f>SUM(J10+J28)</f>
        <v>0</v>
      </c>
    </row>
    <row r="31" spans="1:10" ht="57.65" customHeight="1" thickBot="1" x14ac:dyDescent="0.4">
      <c r="A31" s="216" t="s">
        <v>152</v>
      </c>
      <c r="B31" s="364">
        <f>D30+G30+J30</f>
        <v>0</v>
      </c>
      <c r="C31" s="365"/>
      <c r="D31" s="365"/>
      <c r="E31" s="365"/>
      <c r="F31" s="365"/>
      <c r="G31" s="365"/>
      <c r="H31" s="365"/>
      <c r="I31" s="365"/>
      <c r="J31" s="366"/>
    </row>
  </sheetData>
  <mergeCells count="14">
    <mergeCell ref="B31:J31"/>
    <mergeCell ref="A1:J1"/>
    <mergeCell ref="A2:J2"/>
    <mergeCell ref="A4:A5"/>
    <mergeCell ref="B4:D5"/>
    <mergeCell ref="E4:J5"/>
    <mergeCell ref="A6:A7"/>
    <mergeCell ref="B6:D6"/>
    <mergeCell ref="E6:G6"/>
    <mergeCell ref="H6:J6"/>
    <mergeCell ref="A29:A30"/>
    <mergeCell ref="B29:D29"/>
    <mergeCell ref="E29:G29"/>
    <mergeCell ref="H29:J2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2" fitToHeight="0" orientation="portrait" r:id="rId1"/>
  <headerFooter>
    <oddHeader>&amp;L&amp;G&amp;R&amp;"Tahoma,Gras italique"&amp;26IND02
&amp;"Tahoma,Normal"&amp;12 29/03/2021</oddHeader>
    <oddFooter>&amp;L&amp;"Tahoma,Gras"&amp;10DPGF LOT N°2
SITE BORDEAUX CENTRE&amp;R&amp;"Tahoma,Gras"&amp;10Université de Bordeaux
&amp;"Tahoma,Normal" Maintenance des moyens de secours et de désenfumage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7"/>
  <sheetViews>
    <sheetView showGridLines="0" zoomScale="82" zoomScaleNormal="82" zoomScaleSheetLayoutView="100" workbookViewId="0">
      <selection activeCell="L10" sqref="L10"/>
    </sheetView>
  </sheetViews>
  <sheetFormatPr baseColWidth="10" defaultColWidth="11.453125" defaultRowHeight="14.5" x14ac:dyDescent="0.35"/>
  <cols>
    <col min="1" max="1" width="63.81640625" customWidth="1"/>
    <col min="2" max="2" width="16.7265625" customWidth="1"/>
    <col min="3" max="3" width="15.7265625" style="32" customWidth="1"/>
    <col min="4" max="4" width="15.7265625" style="28" customWidth="1"/>
    <col min="5" max="5" width="15.54296875" style="28" customWidth="1"/>
    <col min="6" max="6" width="15.7265625" style="32" customWidth="1"/>
    <col min="7" max="8" width="15.7265625" style="28" customWidth="1"/>
    <col min="9" max="9" width="15.7265625" style="32" customWidth="1"/>
    <col min="10" max="10" width="15.7265625" style="28" customWidth="1"/>
  </cols>
  <sheetData>
    <row r="1" spans="1:10" ht="9.65" customHeight="1" x14ac:dyDescent="0.35">
      <c r="A1" s="334"/>
      <c r="B1" s="334"/>
      <c r="C1" s="334"/>
      <c r="D1" s="334"/>
      <c r="E1" s="334"/>
      <c r="F1" s="334"/>
      <c r="G1" s="334"/>
      <c r="H1" s="334"/>
      <c r="I1" s="334"/>
      <c r="J1" s="334"/>
    </row>
    <row r="2" spans="1:10" ht="123.65" customHeight="1" x14ac:dyDescent="0.35">
      <c r="A2" s="333" t="s">
        <v>206</v>
      </c>
      <c r="B2" s="333"/>
      <c r="C2" s="333"/>
      <c r="D2" s="333"/>
      <c r="E2" s="333"/>
      <c r="F2" s="333"/>
      <c r="G2" s="333"/>
      <c r="H2" s="333"/>
      <c r="I2" s="333"/>
      <c r="J2" s="333"/>
    </row>
    <row r="3" spans="1:10" ht="15" thickBot="1" x14ac:dyDescent="0.4"/>
    <row r="4" spans="1:10" s="2" customFormat="1" ht="36" customHeight="1" x14ac:dyDescent="0.35">
      <c r="A4" s="376" t="s">
        <v>85</v>
      </c>
      <c r="B4" s="342" t="s">
        <v>83</v>
      </c>
      <c r="C4" s="343"/>
      <c r="D4" s="344"/>
      <c r="E4" s="342" t="s">
        <v>84</v>
      </c>
      <c r="F4" s="343"/>
      <c r="G4" s="343"/>
      <c r="H4" s="343"/>
      <c r="I4" s="343"/>
      <c r="J4" s="344"/>
    </row>
    <row r="5" spans="1:10" s="2" customFormat="1" ht="25.5" customHeight="1" thickBot="1" x14ac:dyDescent="0.4">
      <c r="A5" s="377"/>
      <c r="B5" s="345"/>
      <c r="C5" s="346"/>
      <c r="D5" s="347"/>
      <c r="E5" s="345"/>
      <c r="F5" s="346"/>
      <c r="G5" s="346"/>
      <c r="H5" s="346"/>
      <c r="I5" s="346"/>
      <c r="J5" s="347"/>
    </row>
    <row r="6" spans="1:10" s="2" customFormat="1" ht="36" customHeight="1" thickBot="1" x14ac:dyDescent="0.4">
      <c r="A6" s="378" t="s">
        <v>155</v>
      </c>
      <c r="B6" s="371" t="s">
        <v>82</v>
      </c>
      <c r="C6" s="372"/>
      <c r="D6" s="373"/>
      <c r="E6" s="348" t="s">
        <v>80</v>
      </c>
      <c r="F6" s="349"/>
      <c r="G6" s="350"/>
      <c r="H6" s="348" t="s">
        <v>81</v>
      </c>
      <c r="I6" s="349"/>
      <c r="J6" s="350"/>
    </row>
    <row r="7" spans="1:10" s="2" customFormat="1" ht="25.5" customHeight="1" thickBot="1" x14ac:dyDescent="0.4">
      <c r="A7" s="379"/>
      <c r="B7" s="54" t="s">
        <v>96</v>
      </c>
      <c r="C7" s="54" t="s">
        <v>97</v>
      </c>
      <c r="D7" s="54" t="s">
        <v>98</v>
      </c>
      <c r="E7" s="54" t="s">
        <v>96</v>
      </c>
      <c r="F7" s="54" t="s">
        <v>97</v>
      </c>
      <c r="G7" s="54" t="s">
        <v>98</v>
      </c>
      <c r="H7" s="54" t="s">
        <v>96</v>
      </c>
      <c r="I7" s="54" t="s">
        <v>97</v>
      </c>
      <c r="J7" s="54" t="s">
        <v>98</v>
      </c>
    </row>
    <row r="8" spans="1:10" s="5" customFormat="1" ht="20.149999999999999" customHeight="1" x14ac:dyDescent="0.35">
      <c r="A8" s="136" t="s">
        <v>43</v>
      </c>
      <c r="B8" s="120"/>
      <c r="C8" s="240"/>
      <c r="D8" s="56"/>
      <c r="E8" s="10"/>
      <c r="F8" s="254"/>
      <c r="G8" s="79"/>
      <c r="H8" s="30"/>
      <c r="I8" s="240"/>
      <c r="J8" s="80"/>
    </row>
    <row r="9" spans="1:10" s="5" customFormat="1" ht="20.149999999999999" customHeight="1" thickBot="1" x14ac:dyDescent="0.4">
      <c r="A9" s="204" t="s">
        <v>44</v>
      </c>
      <c r="B9" s="124"/>
      <c r="C9" s="261">
        <v>20</v>
      </c>
      <c r="D9" s="75">
        <f>C9*B9</f>
        <v>0</v>
      </c>
      <c r="E9" s="34"/>
      <c r="F9" s="238">
        <v>7</v>
      </c>
      <c r="G9" s="76">
        <f t="shared" ref="G9:G10" si="0">F9*E9</f>
        <v>0</v>
      </c>
      <c r="H9" s="124"/>
      <c r="I9" s="274">
        <v>19</v>
      </c>
      <c r="J9" s="106">
        <f t="shared" ref="J9:J10" si="1">I9*H9</f>
        <v>0</v>
      </c>
    </row>
    <row r="10" spans="1:10" s="15" customFormat="1" ht="20.149999999999999" customHeight="1" thickTop="1" thickBot="1" x14ac:dyDescent="0.4">
      <c r="A10" s="139" t="s">
        <v>86</v>
      </c>
      <c r="B10" s="118"/>
      <c r="C10" s="259">
        <f>C9</f>
        <v>20</v>
      </c>
      <c r="D10" s="43">
        <f>C10*B10</f>
        <v>0</v>
      </c>
      <c r="E10" s="42"/>
      <c r="F10" s="259">
        <f t="shared" ref="F10:J10" si="2">F9</f>
        <v>7</v>
      </c>
      <c r="G10" s="42">
        <f t="shared" si="0"/>
        <v>0</v>
      </c>
      <c r="H10" s="42"/>
      <c r="I10" s="259">
        <f t="shared" si="2"/>
        <v>19</v>
      </c>
      <c r="J10" s="43">
        <f t="shared" si="1"/>
        <v>0</v>
      </c>
    </row>
    <row r="11" spans="1:10" s="5" customFormat="1" ht="20.149999999999999" customHeight="1" thickTop="1" x14ac:dyDescent="0.35">
      <c r="A11" s="224" t="s">
        <v>45</v>
      </c>
      <c r="B11" s="120"/>
      <c r="C11" s="240"/>
      <c r="D11" s="56"/>
      <c r="E11" s="10"/>
      <c r="F11" s="254"/>
      <c r="G11" s="79"/>
      <c r="H11" s="30"/>
      <c r="I11" s="240"/>
      <c r="J11" s="84"/>
    </row>
    <row r="12" spans="1:10" s="5" customFormat="1" ht="20.149999999999999" customHeight="1" x14ac:dyDescent="0.35">
      <c r="A12" s="137" t="s">
        <v>46</v>
      </c>
      <c r="B12" s="124"/>
      <c r="C12" s="192">
        <v>2</v>
      </c>
      <c r="D12" s="58">
        <f t="shared" ref="D12:D14" si="3">C12*B12</f>
        <v>0</v>
      </c>
      <c r="E12" s="11"/>
      <c r="F12" s="189"/>
      <c r="G12" s="64"/>
      <c r="H12" s="29"/>
      <c r="I12" s="192"/>
      <c r="J12" s="85"/>
    </row>
    <row r="13" spans="1:10" s="5" customFormat="1" ht="20.149999999999999" customHeight="1" thickBot="1" x14ac:dyDescent="0.4">
      <c r="A13" s="204" t="s">
        <v>47</v>
      </c>
      <c r="B13" s="124"/>
      <c r="C13" s="261">
        <v>5</v>
      </c>
      <c r="D13" s="58">
        <f t="shared" si="3"/>
        <v>0</v>
      </c>
      <c r="E13" s="34"/>
      <c r="F13" s="238">
        <v>3</v>
      </c>
      <c r="G13" s="76">
        <f t="shared" ref="G13:G14" si="4">F13*E13</f>
        <v>0</v>
      </c>
      <c r="H13" s="124"/>
      <c r="I13" s="261">
        <v>6</v>
      </c>
      <c r="J13" s="81">
        <f t="shared" ref="J13:J14" si="5">I13*H13</f>
        <v>0</v>
      </c>
    </row>
    <row r="14" spans="1:10" s="15" customFormat="1" ht="19.5" customHeight="1" thickTop="1" thickBot="1" x14ac:dyDescent="0.4">
      <c r="A14" s="139" t="s">
        <v>86</v>
      </c>
      <c r="B14" s="118"/>
      <c r="C14" s="259">
        <f>SUM(C12:C13)</f>
        <v>7</v>
      </c>
      <c r="D14" s="43">
        <f t="shared" si="3"/>
        <v>0</v>
      </c>
      <c r="E14" s="43"/>
      <c r="F14" s="259">
        <f t="shared" ref="F14:J14" si="6">SUM(F12:F13)</f>
        <v>3</v>
      </c>
      <c r="G14" s="43">
        <f t="shared" si="4"/>
        <v>0</v>
      </c>
      <c r="H14" s="43"/>
      <c r="I14" s="259">
        <f t="shared" si="6"/>
        <v>6</v>
      </c>
      <c r="J14" s="43">
        <f t="shared" si="5"/>
        <v>0</v>
      </c>
    </row>
    <row r="15" spans="1:10" ht="35.15" customHeight="1" thickTop="1" thickBot="1" x14ac:dyDescent="0.4">
      <c r="A15" s="335" t="s">
        <v>154</v>
      </c>
      <c r="B15" s="327" t="s">
        <v>87</v>
      </c>
      <c r="C15" s="328"/>
      <c r="D15" s="329"/>
      <c r="E15" s="330" t="s">
        <v>88</v>
      </c>
      <c r="F15" s="331"/>
      <c r="G15" s="332"/>
      <c r="H15" s="327" t="s">
        <v>89</v>
      </c>
      <c r="I15" s="328"/>
      <c r="J15" s="329"/>
    </row>
    <row r="16" spans="1:10" ht="35.15" customHeight="1" thickBot="1" x14ac:dyDescent="0.4">
      <c r="A16" s="336"/>
      <c r="B16" s="127"/>
      <c r="C16" s="237">
        <f>C10+C14</f>
        <v>27</v>
      </c>
      <c r="D16" s="71">
        <f>SUM(D10+D14)</f>
        <v>0</v>
      </c>
      <c r="E16" s="47"/>
      <c r="F16" s="239">
        <f>F10+F14</f>
        <v>10</v>
      </c>
      <c r="G16" s="48">
        <f>SUM(G10+G14)</f>
        <v>0</v>
      </c>
      <c r="H16" s="48"/>
      <c r="I16" s="239">
        <f>I10+I14</f>
        <v>25</v>
      </c>
      <c r="J16" s="48">
        <f>SUM(J10+J14)</f>
        <v>0</v>
      </c>
    </row>
    <row r="17" spans="1:10" ht="67" customHeight="1" thickBot="1" x14ac:dyDescent="0.4">
      <c r="A17" s="225" t="s">
        <v>163</v>
      </c>
      <c r="B17" s="364">
        <f>SUM(D16+G16+J16)</f>
        <v>0</v>
      </c>
      <c r="C17" s="365"/>
      <c r="D17" s="365"/>
      <c r="E17" s="365"/>
      <c r="F17" s="365"/>
      <c r="G17" s="365"/>
      <c r="H17" s="365"/>
      <c r="I17" s="365"/>
      <c r="J17" s="366"/>
    </row>
  </sheetData>
  <mergeCells count="14">
    <mergeCell ref="A1:J1"/>
    <mergeCell ref="A2:J2"/>
    <mergeCell ref="A15:A16"/>
    <mergeCell ref="A4:A5"/>
    <mergeCell ref="A6:A7"/>
    <mergeCell ref="B4:D5"/>
    <mergeCell ref="E4:J5"/>
    <mergeCell ref="E6:G6"/>
    <mergeCell ref="B17:J17"/>
    <mergeCell ref="H6:J6"/>
    <mergeCell ref="B6:D6"/>
    <mergeCell ref="B15:D15"/>
    <mergeCell ref="E15:G15"/>
    <mergeCell ref="H15:J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2" fitToHeight="0" orientation="portrait" r:id="rId1"/>
  <headerFooter>
    <oddHeader>&amp;L&amp;G&amp;R&amp;"Tahoma,Gras italique"&amp;26IND02
&amp;"Tahoma,Normal"&amp;12 29/03/2021</oddHeader>
    <oddFooter>&amp;L&amp;"Tahoma,Gras"&amp;10DPGF LOT N°2
SITE BORDEAUX CENTRE&amp;R&amp;"Tahoma,Gras"&amp;10Université de Bordeaux
&amp;"Tahoma,Normal" Maintenance des moyens de secours et de désenfumage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28"/>
  <sheetViews>
    <sheetView showGridLines="0" topLeftCell="A8" zoomScale="90" zoomScaleNormal="90" zoomScaleSheetLayoutView="85" workbookViewId="0">
      <selection activeCell="J20" sqref="J20"/>
    </sheetView>
  </sheetViews>
  <sheetFormatPr baseColWidth="10" defaultColWidth="11.453125" defaultRowHeight="14.5" x14ac:dyDescent="0.35"/>
  <cols>
    <col min="1" max="1" width="50.7265625" customWidth="1"/>
    <col min="2" max="2" width="17.453125" customWidth="1"/>
    <col min="3" max="3" width="15.7265625" style="32" customWidth="1"/>
    <col min="4" max="5" width="15.7265625" style="28" customWidth="1"/>
    <col min="6" max="6" width="15.7265625" style="32" customWidth="1"/>
    <col min="7" max="8" width="15.7265625" style="28" customWidth="1"/>
    <col min="9" max="9" width="15.7265625" style="32" customWidth="1"/>
    <col min="10" max="10" width="15.7265625" style="28" customWidth="1"/>
    <col min="13" max="13" width="12.453125" bestFit="1" customWidth="1"/>
  </cols>
  <sheetData>
    <row r="1" spans="1:17" ht="11.5" customHeight="1" x14ac:dyDescent="0.35">
      <c r="A1" s="334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</row>
    <row r="2" spans="1:17" ht="115.5" customHeight="1" x14ac:dyDescent="0.35">
      <c r="A2" s="383" t="s">
        <v>207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</row>
    <row r="3" spans="1:17" ht="15" thickBot="1" x14ac:dyDescent="0.4"/>
    <row r="4" spans="1:17" s="2" customFormat="1" ht="36" customHeight="1" thickBot="1" x14ac:dyDescent="0.4">
      <c r="A4" s="393" t="s">
        <v>85</v>
      </c>
      <c r="B4" s="342" t="s">
        <v>83</v>
      </c>
      <c r="C4" s="343"/>
      <c r="D4" s="344"/>
      <c r="E4" s="342" t="s">
        <v>84</v>
      </c>
      <c r="F4" s="343"/>
      <c r="G4" s="343"/>
      <c r="H4" s="343"/>
      <c r="I4" s="343"/>
      <c r="J4" s="344"/>
      <c r="K4" s="342" t="s">
        <v>102</v>
      </c>
      <c r="L4" s="343"/>
      <c r="M4" s="344"/>
    </row>
    <row r="5" spans="1:17" s="2" customFormat="1" ht="36" customHeight="1" thickBot="1" x14ac:dyDescent="0.4">
      <c r="A5" s="393"/>
      <c r="B5" s="345"/>
      <c r="C5" s="346"/>
      <c r="D5" s="347"/>
      <c r="E5" s="345"/>
      <c r="F5" s="346"/>
      <c r="G5" s="346"/>
      <c r="H5" s="346"/>
      <c r="I5" s="346"/>
      <c r="J5" s="347"/>
      <c r="K5" s="345"/>
      <c r="L5" s="346"/>
      <c r="M5" s="347"/>
    </row>
    <row r="6" spans="1:17" s="2" customFormat="1" ht="36" customHeight="1" thickBot="1" x14ac:dyDescent="0.4">
      <c r="A6" s="392" t="s">
        <v>156</v>
      </c>
      <c r="B6" s="348" t="s">
        <v>82</v>
      </c>
      <c r="C6" s="349"/>
      <c r="D6" s="350"/>
      <c r="E6" s="348" t="s">
        <v>80</v>
      </c>
      <c r="F6" s="349"/>
      <c r="G6" s="350"/>
      <c r="H6" s="348" t="s">
        <v>81</v>
      </c>
      <c r="I6" s="349"/>
      <c r="J6" s="350"/>
      <c r="K6" s="93"/>
      <c r="M6" s="94"/>
    </row>
    <row r="7" spans="1:17" s="2" customFormat="1" ht="45.75" customHeight="1" thickBot="1" x14ac:dyDescent="0.4">
      <c r="A7" s="392"/>
      <c r="B7" s="54" t="s">
        <v>96</v>
      </c>
      <c r="C7" s="54" t="s">
        <v>97</v>
      </c>
      <c r="D7" s="54" t="s">
        <v>98</v>
      </c>
      <c r="E7" s="54" t="s">
        <v>96</v>
      </c>
      <c r="F7" s="54" t="s">
        <v>97</v>
      </c>
      <c r="G7" s="54" t="s">
        <v>98</v>
      </c>
      <c r="H7" s="54" t="s">
        <v>96</v>
      </c>
      <c r="I7" s="54" t="s">
        <v>97</v>
      </c>
      <c r="J7" s="54" t="s">
        <v>98</v>
      </c>
      <c r="K7" s="111" t="s">
        <v>103</v>
      </c>
      <c r="L7" s="111" t="s">
        <v>97</v>
      </c>
      <c r="M7" s="112" t="s">
        <v>104</v>
      </c>
    </row>
    <row r="8" spans="1:17" s="5" customFormat="1" ht="20.149999999999999" customHeight="1" x14ac:dyDescent="0.35">
      <c r="A8" s="219" t="s">
        <v>36</v>
      </c>
      <c r="B8" s="277"/>
      <c r="C8" s="269"/>
      <c r="D8" s="183"/>
      <c r="E8" s="46"/>
      <c r="F8" s="270"/>
      <c r="G8" s="87"/>
      <c r="H8" s="35"/>
      <c r="I8" s="260"/>
      <c r="J8" s="171"/>
      <c r="K8" s="306"/>
      <c r="L8" s="307"/>
      <c r="M8" s="308"/>
    </row>
    <row r="9" spans="1:17" s="5" customFormat="1" ht="20.149999999999999" customHeight="1" x14ac:dyDescent="0.35">
      <c r="A9" s="220" t="s">
        <v>33</v>
      </c>
      <c r="B9" s="144"/>
      <c r="C9" s="246">
        <v>2</v>
      </c>
      <c r="D9" s="180">
        <f t="shared" ref="D9:D25" si="0">C9*B9</f>
        <v>0</v>
      </c>
      <c r="E9" s="100"/>
      <c r="F9" s="191"/>
      <c r="G9" s="64"/>
      <c r="H9" s="108"/>
      <c r="I9" s="196"/>
      <c r="J9" s="164"/>
      <c r="K9" s="309"/>
      <c r="L9" s="310"/>
      <c r="M9" s="113"/>
    </row>
    <row r="10" spans="1:17" s="5" customFormat="1" ht="20.149999999999999" customHeight="1" x14ac:dyDescent="0.35">
      <c r="A10" s="220" t="s">
        <v>37</v>
      </c>
      <c r="B10" s="144"/>
      <c r="C10" s="247">
        <v>2</v>
      </c>
      <c r="D10" s="180">
        <f t="shared" si="0"/>
        <v>0</v>
      </c>
      <c r="E10" s="100"/>
      <c r="F10" s="191"/>
      <c r="G10" s="64"/>
      <c r="H10" s="108"/>
      <c r="I10" s="196"/>
      <c r="J10" s="164"/>
      <c r="K10" s="309"/>
      <c r="L10" s="310"/>
      <c r="M10" s="113"/>
    </row>
    <row r="11" spans="1:17" s="5" customFormat="1" ht="20.149999999999999" customHeight="1" x14ac:dyDescent="0.35">
      <c r="A11" s="220" t="s">
        <v>38</v>
      </c>
      <c r="B11" s="144"/>
      <c r="C11" s="247">
        <v>8</v>
      </c>
      <c r="D11" s="180">
        <f t="shared" si="0"/>
        <v>0</v>
      </c>
      <c r="E11" s="100"/>
      <c r="F11" s="191"/>
      <c r="G11" s="64"/>
      <c r="H11" s="108"/>
      <c r="I11" s="196"/>
      <c r="J11" s="164"/>
      <c r="K11" s="309"/>
      <c r="L11" s="311"/>
      <c r="M11" s="316"/>
      <c r="N11" s="132"/>
      <c r="Q11" s="5" t="s">
        <v>113</v>
      </c>
    </row>
    <row r="12" spans="1:17" s="5" customFormat="1" ht="20.149999999999999" customHeight="1" x14ac:dyDescent="0.35">
      <c r="A12" s="220" t="s">
        <v>34</v>
      </c>
      <c r="B12" s="144"/>
      <c r="C12" s="185">
        <v>2</v>
      </c>
      <c r="D12" s="180">
        <f t="shared" si="0"/>
        <v>0</v>
      </c>
      <c r="E12" s="109"/>
      <c r="F12" s="191"/>
      <c r="G12" s="64"/>
      <c r="H12" s="108"/>
      <c r="I12" s="195"/>
      <c r="J12" s="159"/>
      <c r="K12" s="309"/>
      <c r="L12" s="310"/>
      <c r="M12" s="113"/>
    </row>
    <row r="13" spans="1:17" s="5" customFormat="1" ht="20.149999999999999" customHeight="1" x14ac:dyDescent="0.35">
      <c r="A13" s="220" t="s">
        <v>35</v>
      </c>
      <c r="B13" s="144"/>
      <c r="C13" s="185">
        <v>8</v>
      </c>
      <c r="D13" s="180">
        <f t="shared" si="0"/>
        <v>0</v>
      </c>
      <c r="E13" s="109"/>
      <c r="F13" s="191"/>
      <c r="G13" s="64"/>
      <c r="H13" s="108"/>
      <c r="I13" s="195"/>
      <c r="J13" s="159"/>
      <c r="K13" s="309"/>
      <c r="L13" s="310"/>
      <c r="M13" s="113"/>
    </row>
    <row r="14" spans="1:17" s="5" customFormat="1" ht="20.149999999999999" customHeight="1" x14ac:dyDescent="0.35">
      <c r="A14" s="226" t="s">
        <v>39</v>
      </c>
      <c r="B14" s="144"/>
      <c r="C14" s="185">
        <v>4</v>
      </c>
      <c r="D14" s="180">
        <f t="shared" si="0"/>
        <v>0</v>
      </c>
      <c r="E14" s="11"/>
      <c r="F14" s="188"/>
      <c r="G14" s="66"/>
      <c r="H14" s="36"/>
      <c r="I14" s="192"/>
      <c r="J14" s="159"/>
      <c r="K14" s="312"/>
      <c r="L14" s="313"/>
      <c r="M14" s="113"/>
    </row>
    <row r="15" spans="1:17" s="5" customFormat="1" ht="20.149999999999999" customHeight="1" x14ac:dyDescent="0.35">
      <c r="A15" s="220" t="s">
        <v>40</v>
      </c>
      <c r="B15" s="144"/>
      <c r="C15" s="186">
        <v>6</v>
      </c>
      <c r="D15" s="180">
        <f t="shared" si="0"/>
        <v>0</v>
      </c>
      <c r="E15" s="14"/>
      <c r="F15" s="189"/>
      <c r="G15" s="64"/>
      <c r="H15" s="29"/>
      <c r="I15" s="193"/>
      <c r="J15" s="164"/>
      <c r="K15" s="312"/>
      <c r="L15" s="313"/>
      <c r="M15" s="113"/>
    </row>
    <row r="16" spans="1:17" s="5" customFormat="1" ht="20.149999999999999" customHeight="1" x14ac:dyDescent="0.35">
      <c r="A16" s="220" t="s">
        <v>199</v>
      </c>
      <c r="B16" s="144"/>
      <c r="C16" s="185">
        <v>2</v>
      </c>
      <c r="D16" s="180">
        <f t="shared" si="0"/>
        <v>0</v>
      </c>
      <c r="E16" s="11"/>
      <c r="F16" s="189">
        <v>1</v>
      </c>
      <c r="G16" s="64">
        <f t="shared" ref="G16:G20" si="1">F16*E16</f>
        <v>0</v>
      </c>
      <c r="H16" s="121"/>
      <c r="I16" s="192">
        <v>6</v>
      </c>
      <c r="J16" s="159">
        <f t="shared" ref="J16:J20" si="2">I16*H16</f>
        <v>0</v>
      </c>
      <c r="K16" s="312"/>
      <c r="L16" s="313"/>
      <c r="M16" s="113"/>
    </row>
    <row r="17" spans="1:13" s="5" customFormat="1" ht="20.149999999999999" customHeight="1" x14ac:dyDescent="0.35">
      <c r="A17" s="220" t="s">
        <v>200</v>
      </c>
      <c r="B17" s="144"/>
      <c r="C17" s="186">
        <v>2</v>
      </c>
      <c r="D17" s="180">
        <f t="shared" si="0"/>
        <v>0</v>
      </c>
      <c r="E17" s="14"/>
      <c r="F17" s="189">
        <v>1</v>
      </c>
      <c r="G17" s="64">
        <f t="shared" si="1"/>
        <v>0</v>
      </c>
      <c r="H17" s="121"/>
      <c r="I17" s="193">
        <v>6</v>
      </c>
      <c r="J17" s="159">
        <f t="shared" si="2"/>
        <v>0</v>
      </c>
      <c r="K17" s="312"/>
      <c r="L17" s="313"/>
      <c r="M17" s="113"/>
    </row>
    <row r="18" spans="1:13" s="5" customFormat="1" ht="20.149999999999999" customHeight="1" x14ac:dyDescent="0.35">
      <c r="A18" s="220" t="s">
        <v>116</v>
      </c>
      <c r="B18" s="144"/>
      <c r="C18" s="185">
        <v>10</v>
      </c>
      <c r="D18" s="180">
        <f t="shared" si="0"/>
        <v>0</v>
      </c>
      <c r="E18" s="105"/>
      <c r="F18" s="191">
        <v>2</v>
      </c>
      <c r="G18" s="64">
        <f t="shared" si="1"/>
        <v>0</v>
      </c>
      <c r="H18" s="122"/>
      <c r="I18" s="196">
        <v>7</v>
      </c>
      <c r="J18" s="159">
        <f t="shared" si="2"/>
        <v>0</v>
      </c>
      <c r="K18" s="313"/>
      <c r="L18" s="313"/>
      <c r="M18" s="113"/>
    </row>
    <row r="19" spans="1:13" s="5" customFormat="1" ht="20.149999999999999" customHeight="1" thickBot="1" x14ac:dyDescent="0.4">
      <c r="A19" s="217" t="s">
        <v>201</v>
      </c>
      <c r="B19" s="278"/>
      <c r="C19" s="242">
        <v>168</v>
      </c>
      <c r="D19" s="180">
        <f t="shared" si="0"/>
        <v>0</v>
      </c>
      <c r="E19" s="107"/>
      <c r="F19" s="271">
        <v>6</v>
      </c>
      <c r="G19" s="64">
        <f t="shared" si="1"/>
        <v>0</v>
      </c>
      <c r="H19" s="122"/>
      <c r="I19" s="272">
        <v>51</v>
      </c>
      <c r="J19" s="159">
        <f t="shared" si="2"/>
        <v>0</v>
      </c>
      <c r="K19" s="314"/>
      <c r="L19" s="314"/>
      <c r="M19" s="315"/>
    </row>
    <row r="20" spans="1:13" s="15" customFormat="1" ht="20.149999999999999" customHeight="1" thickTop="1" thickBot="1" x14ac:dyDescent="0.4">
      <c r="A20" s="218" t="s">
        <v>86</v>
      </c>
      <c r="B20" s="304"/>
      <c r="C20" s="406">
        <f>SUM(C8:C19)</f>
        <v>214</v>
      </c>
      <c r="D20" s="45">
        <f>SUM(D8:D19)</f>
        <v>0</v>
      </c>
      <c r="E20" s="45"/>
      <c r="F20" s="253">
        <f>SUM(F8:F19)</f>
        <v>10</v>
      </c>
      <c r="G20" s="45">
        <f>SUM(G8:G19)</f>
        <v>0</v>
      </c>
      <c r="H20" s="125"/>
      <c r="I20" s="253">
        <f>SUM(I8:I19)</f>
        <v>70</v>
      </c>
      <c r="J20" s="42">
        <f>SUM(J8:J19)</f>
        <v>0</v>
      </c>
      <c r="K20" s="178"/>
      <c r="L20" s="253">
        <f>SUM(L8:L19)</f>
        <v>0</v>
      </c>
      <c r="M20" s="42">
        <f>SUM(M8:M19)</f>
        <v>0</v>
      </c>
    </row>
    <row r="21" spans="1:13" s="5" customFormat="1" ht="20.149999999999999" customHeight="1" thickTop="1" x14ac:dyDescent="0.35">
      <c r="A21" s="219" t="s">
        <v>123</v>
      </c>
      <c r="B21" s="279"/>
      <c r="C21" s="243"/>
      <c r="D21" s="56"/>
      <c r="E21" s="10"/>
      <c r="F21" s="254"/>
      <c r="G21" s="79"/>
      <c r="H21" s="30"/>
      <c r="I21" s="240"/>
      <c r="J21" s="84"/>
      <c r="K21" s="323"/>
      <c r="L21" s="323"/>
      <c r="M21" s="114"/>
    </row>
    <row r="22" spans="1:13" s="5" customFormat="1" ht="20.149999999999999" customHeight="1" x14ac:dyDescent="0.35">
      <c r="A22" s="220" t="s">
        <v>108</v>
      </c>
      <c r="B22" s="144"/>
      <c r="C22" s="185">
        <v>1</v>
      </c>
      <c r="D22" s="58">
        <f t="shared" si="0"/>
        <v>0</v>
      </c>
      <c r="E22" s="11"/>
      <c r="F22" s="189"/>
      <c r="G22" s="64"/>
      <c r="H22" s="121"/>
      <c r="I22" s="192"/>
      <c r="J22" s="85"/>
      <c r="K22" s="313"/>
      <c r="L22" s="313"/>
      <c r="M22" s="113"/>
    </row>
    <row r="23" spans="1:13" s="5" customFormat="1" ht="20.149999999999999" customHeight="1" x14ac:dyDescent="0.35">
      <c r="A23" s="220" t="s">
        <v>125</v>
      </c>
      <c r="B23" s="144"/>
      <c r="C23" s="185">
        <v>4</v>
      </c>
      <c r="D23" s="58">
        <f t="shared" si="0"/>
        <v>0</v>
      </c>
      <c r="E23" s="11"/>
      <c r="F23" s="189"/>
      <c r="G23" s="64"/>
      <c r="H23" s="29"/>
      <c r="I23" s="192"/>
      <c r="J23" s="85"/>
      <c r="K23" s="313"/>
      <c r="L23" s="313"/>
      <c r="M23" s="113"/>
    </row>
    <row r="24" spans="1:13" s="5" customFormat="1" ht="20.149999999999999" customHeight="1" thickBot="1" x14ac:dyDescent="0.4">
      <c r="A24" s="227" t="s">
        <v>117</v>
      </c>
      <c r="B24" s="278"/>
      <c r="C24" s="248">
        <v>3</v>
      </c>
      <c r="D24" s="58">
        <f t="shared" si="0"/>
        <v>0</v>
      </c>
      <c r="E24" s="95"/>
      <c r="F24" s="255"/>
      <c r="G24" s="97"/>
      <c r="H24" s="98"/>
      <c r="I24" s="273"/>
      <c r="J24" s="78"/>
      <c r="K24" s="291"/>
      <c r="L24" s="301">
        <v>42</v>
      </c>
      <c r="M24" s="72">
        <f t="shared" ref="M24:M25" si="3">L24*K24</f>
        <v>0</v>
      </c>
    </row>
    <row r="25" spans="1:13" s="15" customFormat="1" ht="20.149999999999999" customHeight="1" thickTop="1" thickBot="1" x14ac:dyDescent="0.4">
      <c r="A25" s="218" t="s">
        <v>86</v>
      </c>
      <c r="B25" s="118"/>
      <c r="C25" s="253">
        <f>SUM(C21:C24)</f>
        <v>8</v>
      </c>
      <c r="D25" s="305">
        <f>SUM(D21:D24)</f>
        <v>0</v>
      </c>
      <c r="E25" s="45"/>
      <c r="F25" s="253">
        <f>SUM(F21:F24)</f>
        <v>0</v>
      </c>
      <c r="G25" s="45">
        <f>SUM(G21:G24)</f>
        <v>0</v>
      </c>
      <c r="H25" s="118"/>
      <c r="I25" s="253">
        <f>SUM(I21:I24)</f>
        <v>0</v>
      </c>
      <c r="J25" s="42">
        <f>SUM(J21:J24)</f>
        <v>0</v>
      </c>
      <c r="K25" s="118"/>
      <c r="L25" s="253">
        <f>SUM(L21:L24)</f>
        <v>42</v>
      </c>
      <c r="M25" s="43">
        <f>SUM(M21:M24)</f>
        <v>0</v>
      </c>
    </row>
    <row r="26" spans="1:13" ht="35.15" customHeight="1" thickTop="1" thickBot="1" x14ac:dyDescent="0.4">
      <c r="A26" s="390" t="s">
        <v>157</v>
      </c>
      <c r="B26" s="384" t="s">
        <v>87</v>
      </c>
      <c r="C26" s="385"/>
      <c r="D26" s="386"/>
      <c r="E26" s="387" t="s">
        <v>88</v>
      </c>
      <c r="F26" s="388"/>
      <c r="G26" s="389"/>
      <c r="H26" s="384" t="s">
        <v>89</v>
      </c>
      <c r="I26" s="385"/>
      <c r="J26" s="386"/>
      <c r="K26" s="384" t="s">
        <v>105</v>
      </c>
      <c r="L26" s="385"/>
      <c r="M26" s="386"/>
    </row>
    <row r="27" spans="1:13" ht="35.15" customHeight="1" thickBot="1" x14ac:dyDescent="0.4">
      <c r="A27" s="391"/>
      <c r="B27" s="172"/>
      <c r="C27" s="176">
        <f>C25+C20</f>
        <v>222</v>
      </c>
      <c r="D27" s="173">
        <f>D25+D20</f>
        <v>0</v>
      </c>
      <c r="E27" s="173"/>
      <c r="F27" s="174">
        <f>F25+F20</f>
        <v>10</v>
      </c>
      <c r="G27" s="175">
        <f>G25+G20</f>
        <v>0</v>
      </c>
      <c r="H27" s="172"/>
      <c r="I27" s="174">
        <f>I25+I20</f>
        <v>70</v>
      </c>
      <c r="J27" s="175">
        <f>J25+J20</f>
        <v>0</v>
      </c>
      <c r="K27" s="172"/>
      <c r="L27" s="176">
        <f>L25+L20</f>
        <v>42</v>
      </c>
      <c r="M27" s="177">
        <f>M25+M20</f>
        <v>0</v>
      </c>
    </row>
    <row r="28" spans="1:13" ht="49.5" customHeight="1" thickBot="1" x14ac:dyDescent="0.4">
      <c r="A28" s="228" t="s">
        <v>158</v>
      </c>
      <c r="B28" s="380">
        <f>D27+G27+J27+M27</f>
        <v>0</v>
      </c>
      <c r="C28" s="381"/>
      <c r="D28" s="381"/>
      <c r="E28" s="381"/>
      <c r="F28" s="381"/>
      <c r="G28" s="381"/>
      <c r="H28" s="381"/>
      <c r="I28" s="381"/>
      <c r="J28" s="381"/>
      <c r="K28" s="381"/>
      <c r="L28" s="381"/>
      <c r="M28" s="382"/>
    </row>
  </sheetData>
  <mergeCells count="16">
    <mergeCell ref="B28:M28"/>
    <mergeCell ref="A1:M1"/>
    <mergeCell ref="A2:M2"/>
    <mergeCell ref="K4:M5"/>
    <mergeCell ref="K26:M26"/>
    <mergeCell ref="E6:G6"/>
    <mergeCell ref="H6:J6"/>
    <mergeCell ref="B26:D26"/>
    <mergeCell ref="E26:G26"/>
    <mergeCell ref="H26:J26"/>
    <mergeCell ref="A26:A27"/>
    <mergeCell ref="A6:A7"/>
    <mergeCell ref="A4:A5"/>
    <mergeCell ref="E4:J5"/>
    <mergeCell ref="B4:D5"/>
    <mergeCell ref="B6:D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5" fitToHeight="0" orientation="landscape" r:id="rId1"/>
  <headerFooter>
    <oddHeader>&amp;L&amp;G&amp;R&amp;"Tahoma,Gras italique"&amp;26IND02
&amp;"Tahoma,Normal"&amp;12 29/03/2021</oddHeader>
    <oddFooter>&amp;L&amp;"Tahoma,Gras"&amp;10DPGF LOT N°2
SITE DE PESSAC&amp;R&amp;"Tahoma,Gras"&amp;10Université de Bordeaux
&amp;"Tahoma,Normal" Maintenance des moyens de secours et de désenfumage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69"/>
  <sheetViews>
    <sheetView showGridLines="0" topLeftCell="A47" zoomScale="80" zoomScaleNormal="80" zoomScaleSheetLayoutView="85" workbookViewId="0">
      <selection activeCell="B70" sqref="B70"/>
    </sheetView>
  </sheetViews>
  <sheetFormatPr baseColWidth="10" defaultColWidth="11.453125" defaultRowHeight="14.5" x14ac:dyDescent="0.35"/>
  <cols>
    <col min="1" max="1" width="55" customWidth="1"/>
    <col min="2" max="2" width="21.54296875" customWidth="1"/>
    <col min="3" max="3" width="15.7265625" style="32" customWidth="1"/>
    <col min="4" max="5" width="15.7265625" style="28" customWidth="1"/>
    <col min="6" max="6" width="15.7265625" style="32" customWidth="1"/>
    <col min="7" max="8" width="15.7265625" style="28" customWidth="1"/>
    <col min="9" max="9" width="15.7265625" style="32" customWidth="1"/>
    <col min="10" max="10" width="15.7265625" style="28" customWidth="1"/>
  </cols>
  <sheetData>
    <row r="1" spans="1:14" ht="19.5" customHeight="1" x14ac:dyDescent="0.35">
      <c r="A1" s="334"/>
      <c r="B1" s="334"/>
      <c r="C1" s="334"/>
      <c r="D1" s="334"/>
      <c r="E1" s="334"/>
      <c r="F1" s="334"/>
      <c r="G1" s="334"/>
      <c r="H1" s="334"/>
      <c r="I1" s="334"/>
      <c r="J1" s="334"/>
    </row>
    <row r="2" spans="1:14" ht="110.15" customHeight="1" x14ac:dyDescent="0.35">
      <c r="A2" s="333" t="s">
        <v>205</v>
      </c>
      <c r="B2" s="333"/>
      <c r="C2" s="333"/>
      <c r="D2" s="333"/>
      <c r="E2" s="333"/>
      <c r="F2" s="333"/>
      <c r="G2" s="333"/>
      <c r="H2" s="333"/>
      <c r="I2" s="333"/>
      <c r="J2" s="333"/>
    </row>
    <row r="3" spans="1:14" ht="44.15" customHeight="1" thickBot="1" x14ac:dyDescent="0.4"/>
    <row r="4" spans="1:14" s="2" customFormat="1" ht="36" customHeight="1" thickBot="1" x14ac:dyDescent="0.4">
      <c r="A4" s="396" t="s">
        <v>85</v>
      </c>
      <c r="B4" s="342" t="s">
        <v>83</v>
      </c>
      <c r="C4" s="343"/>
      <c r="D4" s="344"/>
      <c r="E4" s="342" t="s">
        <v>84</v>
      </c>
      <c r="F4" s="343"/>
      <c r="G4" s="343"/>
      <c r="H4" s="343"/>
      <c r="I4" s="343"/>
      <c r="J4" s="344"/>
    </row>
    <row r="5" spans="1:14" s="2" customFormat="1" ht="36" customHeight="1" thickBot="1" x14ac:dyDescent="0.4">
      <c r="A5" s="396"/>
      <c r="B5" s="345"/>
      <c r="C5" s="346"/>
      <c r="D5" s="347"/>
      <c r="E5" s="345"/>
      <c r="F5" s="346"/>
      <c r="G5" s="346"/>
      <c r="H5" s="346"/>
      <c r="I5" s="346"/>
      <c r="J5" s="347"/>
    </row>
    <row r="6" spans="1:14" s="2" customFormat="1" ht="36" customHeight="1" thickBot="1" x14ac:dyDescent="0.4">
      <c r="A6" s="397" t="s">
        <v>144</v>
      </c>
      <c r="B6" s="348" t="s">
        <v>82</v>
      </c>
      <c r="C6" s="349"/>
      <c r="D6" s="350"/>
      <c r="E6" s="348" t="s">
        <v>80</v>
      </c>
      <c r="F6" s="349"/>
      <c r="G6" s="350"/>
      <c r="H6" s="348" t="s">
        <v>81</v>
      </c>
      <c r="I6" s="349"/>
      <c r="J6" s="350"/>
    </row>
    <row r="7" spans="1:14" s="2" customFormat="1" ht="29.25" customHeight="1" thickBot="1" x14ac:dyDescent="0.4">
      <c r="A7" s="397"/>
      <c r="B7" s="54" t="s">
        <v>96</v>
      </c>
      <c r="C7" s="54" t="s">
        <v>97</v>
      </c>
      <c r="D7" s="54" t="s">
        <v>98</v>
      </c>
      <c r="E7" s="54" t="s">
        <v>96</v>
      </c>
      <c r="F7" s="54" t="s">
        <v>97</v>
      </c>
      <c r="G7" s="54" t="s">
        <v>98</v>
      </c>
      <c r="H7" s="54" t="s">
        <v>96</v>
      </c>
      <c r="I7" s="54" t="s">
        <v>97</v>
      </c>
      <c r="J7" s="54" t="s">
        <v>98</v>
      </c>
    </row>
    <row r="8" spans="1:14" s="5" customFormat="1" ht="20.149999999999999" customHeight="1" x14ac:dyDescent="0.35">
      <c r="A8" s="232" t="s">
        <v>187</v>
      </c>
      <c r="B8" s="277"/>
      <c r="C8" s="249"/>
      <c r="D8" s="180"/>
      <c r="E8" s="13"/>
      <c r="F8" s="189"/>
      <c r="G8" s="63"/>
      <c r="H8" s="1"/>
      <c r="I8" s="193"/>
      <c r="J8" s="63"/>
    </row>
    <row r="9" spans="1:14" s="5" customFormat="1" ht="26.15" customHeight="1" x14ac:dyDescent="0.35">
      <c r="A9" s="233" t="s">
        <v>109</v>
      </c>
      <c r="B9" s="144"/>
      <c r="C9" s="250">
        <v>10</v>
      </c>
      <c r="D9" s="58">
        <f>C9*B9</f>
        <v>0</v>
      </c>
      <c r="E9" s="14"/>
      <c r="F9" s="189"/>
      <c r="G9" s="76"/>
      <c r="H9" s="29"/>
      <c r="I9" s="268"/>
      <c r="J9" s="76"/>
    </row>
    <row r="10" spans="1:14" s="5" customFormat="1" ht="48.75" customHeight="1" thickBot="1" x14ac:dyDescent="0.4">
      <c r="A10" s="234" t="s">
        <v>118</v>
      </c>
      <c r="B10" s="278"/>
      <c r="C10" s="251">
        <v>2</v>
      </c>
      <c r="D10" s="58">
        <f t="shared" ref="D10:D11" si="0">C10*B10</f>
        <v>0</v>
      </c>
      <c r="E10" s="16"/>
      <c r="F10" s="238"/>
      <c r="G10" s="64"/>
      <c r="H10" s="31"/>
      <c r="I10" s="266"/>
      <c r="J10" s="64"/>
      <c r="K10" s="15"/>
      <c r="L10" s="15"/>
      <c r="M10" s="15"/>
      <c r="N10" s="15"/>
    </row>
    <row r="11" spans="1:14" s="15" customFormat="1" ht="21.65" customHeight="1" thickTop="1" thickBot="1" x14ac:dyDescent="0.4">
      <c r="A11" s="203" t="s">
        <v>86</v>
      </c>
      <c r="B11" s="317"/>
      <c r="C11" s="259">
        <f>SUM(C8:C10)</f>
        <v>12</v>
      </c>
      <c r="D11" s="42">
        <f>SUM(D8:D10)</f>
        <v>0</v>
      </c>
      <c r="E11" s="42"/>
      <c r="F11" s="259"/>
      <c r="G11" s="42"/>
      <c r="H11" s="42"/>
      <c r="I11" s="259"/>
      <c r="J11" s="42"/>
      <c r="K11" s="5"/>
      <c r="L11" s="5"/>
      <c r="M11" s="5"/>
      <c r="N11" s="5"/>
    </row>
    <row r="12" spans="1:14" s="5" customFormat="1" ht="20.149999999999999" customHeight="1" thickTop="1" x14ac:dyDescent="0.35">
      <c r="A12" s="222" t="s">
        <v>186</v>
      </c>
      <c r="B12" s="145"/>
      <c r="C12" s="243"/>
      <c r="D12" s="56"/>
      <c r="E12" s="10"/>
      <c r="F12" s="254"/>
      <c r="G12" s="79"/>
      <c r="H12" s="30"/>
      <c r="I12" s="265"/>
      <c r="J12" s="123"/>
    </row>
    <row r="13" spans="1:14" s="5" customFormat="1" ht="20.149999999999999" customHeight="1" thickBot="1" x14ac:dyDescent="0.4">
      <c r="A13" s="201" t="s">
        <v>141</v>
      </c>
      <c r="B13" s="152"/>
      <c r="C13" s="236">
        <v>15</v>
      </c>
      <c r="D13" s="72">
        <f t="shared" ref="D13:D14" si="1">C13*B13</f>
        <v>0</v>
      </c>
      <c r="E13" s="16"/>
      <c r="F13" s="238">
        <v>1</v>
      </c>
      <c r="G13" s="76">
        <f t="shared" ref="G13:G14" si="2">F13*E13</f>
        <v>0</v>
      </c>
      <c r="H13" s="124"/>
      <c r="I13" s="266">
        <v>3</v>
      </c>
      <c r="J13" s="167">
        <f t="shared" ref="J13:J14" si="3">I13*H13</f>
        <v>0</v>
      </c>
    </row>
    <row r="14" spans="1:14" s="15" customFormat="1" ht="20.149999999999999" customHeight="1" thickTop="1" thickBot="1" x14ac:dyDescent="0.4">
      <c r="A14" s="203" t="s">
        <v>86</v>
      </c>
      <c r="B14" s="318"/>
      <c r="C14" s="319">
        <f>SUM(C12:C13)</f>
        <v>15</v>
      </c>
      <c r="D14" s="320">
        <f>SUM(D12:D13)</f>
        <v>0</v>
      </c>
      <c r="E14" s="42"/>
      <c r="F14" s="259">
        <f>SUM(F12:F13)</f>
        <v>1</v>
      </c>
      <c r="G14" s="42">
        <f>SUM(G12:G13)</f>
        <v>0</v>
      </c>
      <c r="H14" s="42"/>
      <c r="I14" s="259">
        <f>SUM(I12:I13)</f>
        <v>3</v>
      </c>
      <c r="J14" s="184">
        <f>SUM(J12:J13)</f>
        <v>0</v>
      </c>
      <c r="K14" s="5"/>
      <c r="L14" s="5"/>
      <c r="M14" s="5"/>
      <c r="N14" s="5"/>
    </row>
    <row r="15" spans="1:14" s="5" customFormat="1" ht="20.149999999999999" customHeight="1" thickTop="1" x14ac:dyDescent="0.35">
      <c r="A15" s="221" t="s">
        <v>185</v>
      </c>
      <c r="B15" s="182"/>
      <c r="C15" s="247"/>
      <c r="D15" s="180"/>
      <c r="E15" s="13"/>
      <c r="F15" s="189"/>
      <c r="G15" s="63"/>
      <c r="H15" s="1"/>
      <c r="I15" s="193"/>
      <c r="J15" s="70"/>
    </row>
    <row r="16" spans="1:14" s="5" customFormat="1" ht="20.149999999999999" customHeight="1" thickBot="1" x14ac:dyDescent="0.4">
      <c r="A16" s="200" t="s">
        <v>159</v>
      </c>
      <c r="B16" s="151"/>
      <c r="C16" s="185">
        <v>2</v>
      </c>
      <c r="D16" s="58">
        <f t="shared" ref="D16:D17" si="4">C16*B16</f>
        <v>0</v>
      </c>
      <c r="E16" s="11"/>
      <c r="F16" s="189"/>
      <c r="G16" s="64"/>
      <c r="H16" s="121"/>
      <c r="I16" s="267"/>
      <c r="J16" s="168"/>
    </row>
    <row r="17" spans="1:14" s="15" customFormat="1" ht="20.149999999999999" customHeight="1" thickTop="1" thickBot="1" x14ac:dyDescent="0.4">
      <c r="A17" s="203" t="s">
        <v>86</v>
      </c>
      <c r="B17" s="118"/>
      <c r="C17" s="259">
        <f>SUM(C15:C16)</f>
        <v>2</v>
      </c>
      <c r="D17" s="42">
        <f>SUM(D15:D16)</f>
        <v>0</v>
      </c>
      <c r="E17" s="42"/>
      <c r="F17" s="259"/>
      <c r="G17" s="42"/>
      <c r="H17" s="42"/>
      <c r="I17" s="259"/>
      <c r="J17" s="184"/>
      <c r="K17" s="5"/>
      <c r="L17" s="5"/>
      <c r="M17" s="5"/>
      <c r="N17" s="5"/>
    </row>
    <row r="18" spans="1:14" s="5" customFormat="1" ht="20.149999999999999" customHeight="1" thickTop="1" x14ac:dyDescent="0.35">
      <c r="A18" s="280" t="s">
        <v>184</v>
      </c>
      <c r="B18" s="279"/>
      <c r="C18" s="283"/>
      <c r="D18" s="56"/>
      <c r="E18" s="10"/>
      <c r="F18" s="254"/>
      <c r="G18" s="60"/>
      <c r="H18" s="7"/>
      <c r="I18" s="240"/>
      <c r="J18" s="67"/>
    </row>
    <row r="19" spans="1:14" s="5" customFormat="1" ht="20.149999999999999" customHeight="1" thickBot="1" x14ac:dyDescent="0.4">
      <c r="A19" s="281" t="s">
        <v>0</v>
      </c>
      <c r="B19" s="282"/>
      <c r="C19" s="186">
        <v>2</v>
      </c>
      <c r="D19" s="57">
        <f t="shared" ref="D19:D20" si="5">C19*B19</f>
        <v>0</v>
      </c>
      <c r="E19" s="38"/>
      <c r="F19" s="257"/>
      <c r="G19" s="61"/>
      <c r="H19" s="39"/>
      <c r="I19" s="263"/>
      <c r="J19" s="68"/>
    </row>
    <row r="20" spans="1:14" s="15" customFormat="1" ht="15.5" thickTop="1" thickBot="1" x14ac:dyDescent="0.4">
      <c r="A20" s="203" t="s">
        <v>86</v>
      </c>
      <c r="B20" s="118"/>
      <c r="C20" s="187">
        <f>SUM(C18:C19)</f>
        <v>2</v>
      </c>
      <c r="D20" s="40">
        <f>SUM(D18:D19)</f>
        <v>0</v>
      </c>
      <c r="E20" s="41"/>
      <c r="F20" s="187"/>
      <c r="G20" s="41"/>
      <c r="H20" s="41"/>
      <c r="I20" s="187"/>
      <c r="J20" s="41"/>
    </row>
    <row r="21" spans="1:14" s="5" customFormat="1" ht="20.149999999999999" customHeight="1" thickTop="1" x14ac:dyDescent="0.35">
      <c r="A21" s="222" t="s">
        <v>183</v>
      </c>
      <c r="B21" s="145"/>
      <c r="C21" s="243"/>
      <c r="D21" s="56"/>
      <c r="E21" s="10"/>
      <c r="F21" s="254"/>
      <c r="G21" s="60"/>
      <c r="H21" s="7"/>
      <c r="I21" s="240"/>
      <c r="J21" s="67"/>
    </row>
    <row r="22" spans="1:14" s="5" customFormat="1" ht="20.149999999999999" customHeight="1" thickBot="1" x14ac:dyDescent="0.4">
      <c r="A22" s="200" t="s">
        <v>1</v>
      </c>
      <c r="B22" s="151"/>
      <c r="C22" s="284">
        <v>6</v>
      </c>
      <c r="D22" s="58">
        <f t="shared" ref="D22:D23" si="6">C22*B22</f>
        <v>0</v>
      </c>
      <c r="E22" s="11"/>
      <c r="F22" s="188"/>
      <c r="G22" s="62"/>
      <c r="H22" s="3"/>
      <c r="I22" s="192"/>
      <c r="J22" s="69"/>
    </row>
    <row r="23" spans="1:14" s="15" customFormat="1" ht="15.5" thickTop="1" thickBot="1" x14ac:dyDescent="0.4">
      <c r="A23" s="203" t="s">
        <v>86</v>
      </c>
      <c r="B23" s="118"/>
      <c r="C23" s="187">
        <f>SUM(C21:C22)</f>
        <v>6</v>
      </c>
      <c r="D23" s="40">
        <f>SUM(D21:D22)</f>
        <v>0</v>
      </c>
      <c r="E23" s="41"/>
      <c r="F23" s="187"/>
      <c r="G23" s="41"/>
      <c r="H23" s="41"/>
      <c r="I23" s="187"/>
      <c r="J23" s="41"/>
    </row>
    <row r="24" spans="1:14" s="5" customFormat="1" ht="20.149999999999999" customHeight="1" thickTop="1" x14ac:dyDescent="0.35">
      <c r="A24" s="221" t="s">
        <v>178</v>
      </c>
      <c r="B24" s="279"/>
      <c r="C24" s="246"/>
      <c r="D24" s="179"/>
      <c r="E24" s="12"/>
      <c r="F24" s="188"/>
      <c r="G24" s="62"/>
      <c r="H24" s="3"/>
      <c r="I24" s="192"/>
      <c r="J24" s="69"/>
    </row>
    <row r="25" spans="1:14" s="5" customFormat="1" ht="20.149999999999999" customHeight="1" x14ac:dyDescent="0.35">
      <c r="A25" s="200" t="s">
        <v>173</v>
      </c>
      <c r="B25" s="144"/>
      <c r="C25" s="247">
        <v>2</v>
      </c>
      <c r="D25" s="180">
        <f t="shared" ref="D25:D29" si="7">C25*B25</f>
        <v>0</v>
      </c>
      <c r="E25" s="13"/>
      <c r="F25" s="189"/>
      <c r="G25" s="63"/>
      <c r="H25" s="1"/>
      <c r="I25" s="193"/>
      <c r="J25" s="70"/>
    </row>
    <row r="26" spans="1:14" s="5" customFormat="1" ht="20.149999999999999" customHeight="1" x14ac:dyDescent="0.35">
      <c r="A26" s="200" t="s">
        <v>174</v>
      </c>
      <c r="B26" s="144"/>
      <c r="C26" s="247">
        <v>3</v>
      </c>
      <c r="D26" s="180">
        <f t="shared" si="7"/>
        <v>0</v>
      </c>
      <c r="E26" s="13"/>
      <c r="F26" s="189"/>
      <c r="G26" s="63"/>
      <c r="H26" s="1"/>
      <c r="I26" s="193"/>
      <c r="J26" s="70"/>
    </row>
    <row r="27" spans="1:14" s="5" customFormat="1" ht="20.149999999999999" customHeight="1" x14ac:dyDescent="0.35">
      <c r="A27" s="200" t="s">
        <v>175</v>
      </c>
      <c r="B27" s="144"/>
      <c r="C27" s="247">
        <v>1</v>
      </c>
      <c r="D27" s="180">
        <f t="shared" si="7"/>
        <v>0</v>
      </c>
      <c r="E27" s="13"/>
      <c r="F27" s="189"/>
      <c r="G27" s="63"/>
      <c r="H27" s="1"/>
      <c r="I27" s="193"/>
      <c r="J27" s="70"/>
    </row>
    <row r="28" spans="1:14" s="5" customFormat="1" ht="20.149999999999999" customHeight="1" thickBot="1" x14ac:dyDescent="0.4">
      <c r="A28" s="202" t="s">
        <v>176</v>
      </c>
      <c r="B28" s="278"/>
      <c r="C28" s="248">
        <v>1</v>
      </c>
      <c r="D28" s="180">
        <f t="shared" si="7"/>
        <v>0</v>
      </c>
      <c r="E28" s="103"/>
      <c r="F28" s="258"/>
      <c r="G28" s="61"/>
      <c r="H28" s="104"/>
      <c r="I28" s="264"/>
      <c r="J28" s="68"/>
    </row>
    <row r="29" spans="1:14" s="15" customFormat="1" ht="15.5" thickTop="1" thickBot="1" x14ac:dyDescent="0.4">
      <c r="A29" s="203" t="s">
        <v>86</v>
      </c>
      <c r="B29" s="118"/>
      <c r="C29" s="187">
        <f>SUM(C24:C28)</f>
        <v>7</v>
      </c>
      <c r="D29" s="40">
        <f>SUM(D24:D28)</f>
        <v>0</v>
      </c>
      <c r="E29" s="41"/>
      <c r="F29" s="187"/>
      <c r="G29" s="41"/>
      <c r="H29" s="41"/>
      <c r="I29" s="187"/>
      <c r="J29" s="41"/>
    </row>
    <row r="30" spans="1:14" s="5" customFormat="1" ht="20.149999999999999" customHeight="1" thickTop="1" x14ac:dyDescent="0.35">
      <c r="A30" s="221" t="s">
        <v>177</v>
      </c>
      <c r="B30" s="182"/>
      <c r="C30" s="247"/>
      <c r="D30" s="180"/>
      <c r="E30" s="13"/>
      <c r="F30" s="189"/>
      <c r="G30" s="63"/>
      <c r="H30" s="1"/>
      <c r="I30" s="193"/>
      <c r="J30" s="70"/>
    </row>
    <row r="31" spans="1:14" s="5" customFormat="1" ht="20.149999999999999" customHeight="1" thickBot="1" x14ac:dyDescent="0.4">
      <c r="A31" s="200" t="s">
        <v>2</v>
      </c>
      <c r="B31" s="151"/>
      <c r="C31" s="185">
        <v>5</v>
      </c>
      <c r="D31" s="58">
        <f t="shared" ref="D31:D32" si="8">C31*B31</f>
        <v>0</v>
      </c>
      <c r="E31" s="11"/>
      <c r="F31" s="189"/>
      <c r="G31" s="63"/>
      <c r="H31" s="1"/>
      <c r="I31" s="192"/>
      <c r="J31" s="69"/>
    </row>
    <row r="32" spans="1:14" s="15" customFormat="1" ht="15.5" thickTop="1" thickBot="1" x14ac:dyDescent="0.4">
      <c r="A32" s="203" t="s">
        <v>86</v>
      </c>
      <c r="B32" s="118"/>
      <c r="C32" s="187">
        <f>SUM(C30:C31)</f>
        <v>5</v>
      </c>
      <c r="D32" s="40">
        <f>SUM(D30:D31)</f>
        <v>0</v>
      </c>
      <c r="E32" s="41"/>
      <c r="F32" s="187"/>
      <c r="G32" s="41"/>
      <c r="H32" s="41"/>
      <c r="I32" s="187"/>
      <c r="J32" s="41"/>
    </row>
    <row r="33" spans="1:10" s="5" customFormat="1" ht="20.149999999999999" customHeight="1" thickTop="1" x14ac:dyDescent="0.35">
      <c r="A33" s="221" t="s">
        <v>179</v>
      </c>
      <c r="B33" s="150"/>
      <c r="C33" s="185"/>
      <c r="D33" s="58"/>
      <c r="E33" s="11"/>
      <c r="F33" s="189"/>
      <c r="G33" s="63"/>
      <c r="H33" s="1"/>
      <c r="I33" s="192"/>
      <c r="J33" s="69"/>
    </row>
    <row r="34" spans="1:10" s="5" customFormat="1" ht="20.149999999999999" customHeight="1" thickBot="1" x14ac:dyDescent="0.4">
      <c r="A34" s="200" t="s">
        <v>90</v>
      </c>
      <c r="B34" s="151"/>
      <c r="C34" s="185">
        <v>28</v>
      </c>
      <c r="D34" s="58">
        <f t="shared" ref="D34:D35" si="9">C34*B34</f>
        <v>0</v>
      </c>
      <c r="E34" s="109"/>
      <c r="F34" s="191"/>
      <c r="G34" s="63"/>
      <c r="H34" s="110"/>
      <c r="I34" s="195"/>
      <c r="J34" s="69"/>
    </row>
    <row r="35" spans="1:10" s="15" customFormat="1" ht="15.5" thickTop="1" thickBot="1" x14ac:dyDescent="0.4">
      <c r="A35" s="203" t="s">
        <v>86</v>
      </c>
      <c r="B35" s="118"/>
      <c r="C35" s="187">
        <f>SUM(C33:C34)</f>
        <v>28</v>
      </c>
      <c r="D35" s="40">
        <f>SUM(D33:D34)</f>
        <v>0</v>
      </c>
      <c r="E35" s="40"/>
      <c r="F35" s="187"/>
      <c r="G35" s="40"/>
      <c r="H35" s="40"/>
      <c r="I35" s="187"/>
      <c r="J35" s="40"/>
    </row>
    <row r="36" spans="1:10" s="5" customFormat="1" ht="20.149999999999999" customHeight="1" thickTop="1" x14ac:dyDescent="0.35">
      <c r="A36" s="221" t="s">
        <v>111</v>
      </c>
      <c r="B36" s="150"/>
      <c r="C36" s="186"/>
      <c r="D36" s="59"/>
      <c r="E36" s="14"/>
      <c r="F36" s="189"/>
      <c r="G36" s="64"/>
      <c r="H36" s="29"/>
      <c r="I36" s="193"/>
      <c r="J36" s="86"/>
    </row>
    <row r="37" spans="1:10" s="5" customFormat="1" ht="20.25" customHeight="1" x14ac:dyDescent="0.35">
      <c r="A37" s="200" t="s">
        <v>110</v>
      </c>
      <c r="B37" s="152"/>
      <c r="C37" s="185">
        <v>4</v>
      </c>
      <c r="D37" s="58">
        <f t="shared" ref="D37:D39" si="10">C37*B37</f>
        <v>0</v>
      </c>
      <c r="E37" s="11"/>
      <c r="F37" s="189">
        <v>8</v>
      </c>
      <c r="G37" s="64">
        <f t="shared" ref="G37:G39" si="11">F37*E37</f>
        <v>0</v>
      </c>
      <c r="H37" s="124"/>
      <c r="I37" s="192">
        <v>12</v>
      </c>
      <c r="J37" s="85">
        <f t="shared" ref="J37:J39" si="12">I37*H37</f>
        <v>0</v>
      </c>
    </row>
    <row r="38" spans="1:10" s="5" customFormat="1" ht="17.25" customHeight="1" thickBot="1" x14ac:dyDescent="0.4">
      <c r="A38" s="202" t="s">
        <v>169</v>
      </c>
      <c r="B38" s="152"/>
      <c r="C38" s="244">
        <v>2</v>
      </c>
      <c r="D38" s="58">
        <f t="shared" si="10"/>
        <v>0</v>
      </c>
      <c r="E38" s="96"/>
      <c r="F38" s="255">
        <v>9</v>
      </c>
      <c r="G38" s="97">
        <f t="shared" si="11"/>
        <v>0</v>
      </c>
      <c r="H38" s="126"/>
      <c r="I38" s="262">
        <v>32</v>
      </c>
      <c r="J38" s="75">
        <f t="shared" si="12"/>
        <v>0</v>
      </c>
    </row>
    <row r="39" spans="1:10" s="15" customFormat="1" ht="20.149999999999999" customHeight="1" thickTop="1" thickBot="1" x14ac:dyDescent="0.4">
      <c r="A39" s="203" t="s">
        <v>86</v>
      </c>
      <c r="B39" s="321"/>
      <c r="C39" s="253">
        <f>SUM(C36:C38)</f>
        <v>6</v>
      </c>
      <c r="D39" s="45">
        <f>SUM(D36:D38)</f>
        <v>0</v>
      </c>
      <c r="E39" s="45"/>
      <c r="F39" s="253">
        <f>SUM(F36:F38)</f>
        <v>17</v>
      </c>
      <c r="G39" s="45">
        <f>SUM(G36:G38)</f>
        <v>0</v>
      </c>
      <c r="H39" s="45"/>
      <c r="I39" s="253">
        <f>SUM(I36:I38)</f>
        <v>44</v>
      </c>
      <c r="J39" s="43">
        <f>SUM(J36:J38)</f>
        <v>0</v>
      </c>
    </row>
    <row r="40" spans="1:10" s="5" customFormat="1" ht="20.149999999999999" customHeight="1" thickTop="1" x14ac:dyDescent="0.35">
      <c r="A40" s="222" t="s">
        <v>188</v>
      </c>
      <c r="B40" s="145"/>
      <c r="C40" s="170"/>
      <c r="D40" s="169"/>
      <c r="E40" s="33"/>
      <c r="F40" s="37"/>
      <c r="G40" s="87"/>
      <c r="H40" s="35"/>
      <c r="I40" s="260"/>
      <c r="J40" s="89"/>
    </row>
    <row r="41" spans="1:10" s="5" customFormat="1" ht="20.149999999999999" customHeight="1" thickBot="1" x14ac:dyDescent="0.4">
      <c r="A41" s="201" t="s">
        <v>182</v>
      </c>
      <c r="B41" s="152"/>
      <c r="C41" s="242">
        <v>36</v>
      </c>
      <c r="D41" s="75">
        <f t="shared" ref="D41:D42" si="13">C41*B41</f>
        <v>0</v>
      </c>
      <c r="E41" s="34"/>
      <c r="F41" s="252"/>
      <c r="G41" s="88"/>
      <c r="H41" s="49"/>
      <c r="I41" s="261"/>
      <c r="J41" s="81"/>
    </row>
    <row r="42" spans="1:10" s="15" customFormat="1" ht="20.149999999999999" customHeight="1" thickTop="1" thickBot="1" x14ac:dyDescent="0.4">
      <c r="A42" s="203" t="s">
        <v>86</v>
      </c>
      <c r="B42" s="321"/>
      <c r="C42" s="253">
        <f>SUM(C40:C41)</f>
        <v>36</v>
      </c>
      <c r="D42" s="45">
        <f>SUM(D40:D41)</f>
        <v>0</v>
      </c>
      <c r="E42" s="45"/>
      <c r="F42" s="253"/>
      <c r="G42" s="45"/>
      <c r="H42" s="45"/>
      <c r="I42" s="253"/>
      <c r="J42" s="42"/>
    </row>
    <row r="43" spans="1:10" s="5" customFormat="1" ht="20.149999999999999" customHeight="1" thickTop="1" x14ac:dyDescent="0.35">
      <c r="A43" s="222" t="s">
        <v>180</v>
      </c>
      <c r="B43" s="145"/>
      <c r="C43" s="243"/>
      <c r="D43" s="56"/>
      <c r="E43" s="10"/>
      <c r="F43" s="254"/>
      <c r="G43" s="79"/>
      <c r="H43" s="30"/>
      <c r="I43" s="240"/>
      <c r="J43" s="84"/>
    </row>
    <row r="44" spans="1:10" s="5" customFormat="1" ht="20.149999999999999" customHeight="1" x14ac:dyDescent="0.35">
      <c r="A44" s="200" t="s">
        <v>33</v>
      </c>
      <c r="B44" s="152"/>
      <c r="C44" s="186">
        <v>13</v>
      </c>
      <c r="D44" s="59">
        <f t="shared" ref="D44:D47" si="14">C44*B44</f>
        <v>0</v>
      </c>
      <c r="E44" s="14"/>
      <c r="F44" s="189"/>
      <c r="G44" s="64"/>
      <c r="H44" s="29"/>
      <c r="I44" s="193"/>
      <c r="J44" s="86"/>
    </row>
    <row r="45" spans="1:10" s="5" customFormat="1" ht="20.149999999999999" customHeight="1" x14ac:dyDescent="0.35">
      <c r="A45" s="200" t="s">
        <v>34</v>
      </c>
      <c r="B45" s="152"/>
      <c r="C45" s="186">
        <v>4</v>
      </c>
      <c r="D45" s="59">
        <f t="shared" si="14"/>
        <v>0</v>
      </c>
      <c r="E45" s="14"/>
      <c r="F45" s="189"/>
      <c r="G45" s="64"/>
      <c r="H45" s="29"/>
      <c r="I45" s="193"/>
      <c r="J45" s="86"/>
    </row>
    <row r="46" spans="1:10" s="5" customFormat="1" ht="20.149999999999999" customHeight="1" thickBot="1" x14ac:dyDescent="0.4">
      <c r="A46" s="200" t="s">
        <v>181</v>
      </c>
      <c r="B46" s="152"/>
      <c r="C46" s="186">
        <v>18</v>
      </c>
      <c r="D46" s="59">
        <f t="shared" si="14"/>
        <v>0</v>
      </c>
      <c r="E46" s="14"/>
      <c r="F46" s="189"/>
      <c r="G46" s="64"/>
      <c r="H46" s="29"/>
      <c r="I46" s="193"/>
      <c r="J46" s="86"/>
    </row>
    <row r="47" spans="1:10" s="15" customFormat="1" ht="20.149999999999999" customHeight="1" thickTop="1" thickBot="1" x14ac:dyDescent="0.4">
      <c r="A47" s="203" t="s">
        <v>86</v>
      </c>
      <c r="B47" s="321"/>
      <c r="C47" s="253">
        <f>SUM(C43:C46)</f>
        <v>35</v>
      </c>
      <c r="D47" s="45">
        <f>SUM(D43:D46)</f>
        <v>0</v>
      </c>
      <c r="E47" s="45"/>
      <c r="F47" s="253"/>
      <c r="G47" s="45"/>
      <c r="H47" s="45"/>
      <c r="I47" s="253"/>
      <c r="J47" s="42"/>
    </row>
    <row r="48" spans="1:10" s="5" customFormat="1" ht="20.149999999999999" customHeight="1" thickTop="1" x14ac:dyDescent="0.35">
      <c r="A48" s="221" t="s">
        <v>91</v>
      </c>
      <c r="B48" s="150"/>
      <c r="C48" s="185"/>
      <c r="D48" s="58"/>
      <c r="E48" s="11"/>
      <c r="F48" s="189"/>
      <c r="G48" s="64"/>
      <c r="H48" s="29"/>
      <c r="I48" s="192"/>
      <c r="J48" s="82"/>
    </row>
    <row r="49" spans="1:10" s="5" customFormat="1" ht="20.149999999999999" customHeight="1" x14ac:dyDescent="0.35">
      <c r="A49" s="200" t="s">
        <v>192</v>
      </c>
      <c r="B49" s="152"/>
      <c r="C49" s="185">
        <v>21</v>
      </c>
      <c r="D49" s="58">
        <f t="shared" ref="D49:D50" si="15">C49*B49</f>
        <v>0</v>
      </c>
      <c r="E49" s="11"/>
      <c r="F49" s="189"/>
      <c r="G49" s="64"/>
      <c r="H49" s="29"/>
      <c r="I49" s="192"/>
      <c r="J49" s="85"/>
    </row>
    <row r="50" spans="1:10" s="5" customFormat="1" ht="20.149999999999999" customHeight="1" thickBot="1" x14ac:dyDescent="0.4">
      <c r="A50" s="200" t="s">
        <v>191</v>
      </c>
      <c r="B50" s="152"/>
      <c r="C50" s="186">
        <v>4</v>
      </c>
      <c r="D50" s="58">
        <f t="shared" si="15"/>
        <v>0</v>
      </c>
      <c r="E50" s="14"/>
      <c r="F50" s="189"/>
      <c r="G50" s="64"/>
      <c r="H50" s="29"/>
      <c r="I50" s="193"/>
      <c r="J50" s="86"/>
    </row>
    <row r="51" spans="1:10" s="15" customFormat="1" ht="20.149999999999999" customHeight="1" thickTop="1" thickBot="1" x14ac:dyDescent="0.4">
      <c r="A51" s="203" t="s">
        <v>86</v>
      </c>
      <c r="B51" s="321"/>
      <c r="C51" s="253">
        <f>SUM(C48:C50)</f>
        <v>25</v>
      </c>
      <c r="D51" s="45">
        <f>SUM(D48:D50)</f>
        <v>0</v>
      </c>
      <c r="E51" s="45"/>
      <c r="F51" s="253"/>
      <c r="G51" s="45"/>
      <c r="H51" s="45"/>
      <c r="I51" s="253"/>
      <c r="J51" s="42"/>
    </row>
    <row r="52" spans="1:10" s="5" customFormat="1" ht="20.149999999999999" customHeight="1" thickTop="1" x14ac:dyDescent="0.35">
      <c r="A52" s="221" t="s">
        <v>92</v>
      </c>
      <c r="B52" s="150"/>
      <c r="C52" s="186"/>
      <c r="D52" s="59"/>
      <c r="E52" s="14"/>
      <c r="F52" s="189"/>
      <c r="G52" s="64"/>
      <c r="H52" s="29"/>
      <c r="I52" s="193"/>
      <c r="J52" s="86"/>
    </row>
    <row r="53" spans="1:10" s="5" customFormat="1" ht="20.149999999999999" customHeight="1" x14ac:dyDescent="0.35">
      <c r="A53" s="200" t="s">
        <v>42</v>
      </c>
      <c r="B53" s="152"/>
      <c r="C53" s="186">
        <v>2</v>
      </c>
      <c r="D53" s="59">
        <f t="shared" ref="D53:D57" si="16">C53*B53</f>
        <v>0</v>
      </c>
      <c r="E53" s="14"/>
      <c r="F53" s="189"/>
      <c r="G53" s="64"/>
      <c r="H53" s="29"/>
      <c r="I53" s="193"/>
      <c r="J53" s="86"/>
    </row>
    <row r="54" spans="1:10" s="5" customFormat="1" ht="20.149999999999999" customHeight="1" x14ac:dyDescent="0.35">
      <c r="A54" s="200" t="s">
        <v>39</v>
      </c>
      <c r="B54" s="152"/>
      <c r="C54" s="186">
        <v>3</v>
      </c>
      <c r="D54" s="59">
        <f t="shared" si="16"/>
        <v>0</v>
      </c>
      <c r="E54" s="14"/>
      <c r="F54" s="189"/>
      <c r="G54" s="64"/>
      <c r="H54" s="29"/>
      <c r="I54" s="193"/>
      <c r="J54" s="86"/>
    </row>
    <row r="55" spans="1:10" s="5" customFormat="1" ht="20.149999999999999" customHeight="1" x14ac:dyDescent="0.35">
      <c r="A55" s="200" t="s">
        <v>40</v>
      </c>
      <c r="B55" s="152"/>
      <c r="C55" s="186">
        <v>4</v>
      </c>
      <c r="D55" s="59">
        <f t="shared" si="16"/>
        <v>0</v>
      </c>
      <c r="E55" s="14"/>
      <c r="F55" s="189"/>
      <c r="G55" s="64"/>
      <c r="H55" s="29"/>
      <c r="I55" s="193"/>
      <c r="J55" s="86"/>
    </row>
    <row r="56" spans="1:10" s="5" customFormat="1" ht="20.149999999999999" customHeight="1" thickBot="1" x14ac:dyDescent="0.4">
      <c r="A56" s="200" t="s">
        <v>190</v>
      </c>
      <c r="B56" s="152"/>
      <c r="C56" s="186">
        <v>2</v>
      </c>
      <c r="D56" s="59">
        <f t="shared" si="16"/>
        <v>0</v>
      </c>
      <c r="E56" s="14"/>
      <c r="F56" s="189"/>
      <c r="G56" s="64"/>
      <c r="H56" s="29"/>
      <c r="I56" s="193"/>
      <c r="J56" s="86"/>
    </row>
    <row r="57" spans="1:10" s="15" customFormat="1" ht="20.149999999999999" customHeight="1" thickTop="1" thickBot="1" x14ac:dyDescent="0.4">
      <c r="A57" s="203" t="s">
        <v>86</v>
      </c>
      <c r="B57" s="321"/>
      <c r="C57" s="253">
        <f>SUM(C52:C56)</f>
        <v>11</v>
      </c>
      <c r="D57" s="45">
        <f>SUM(D52:D56)</f>
        <v>0</v>
      </c>
      <c r="E57" s="45"/>
      <c r="F57" s="253"/>
      <c r="G57" s="45"/>
      <c r="H57" s="45"/>
      <c r="I57" s="253"/>
      <c r="J57" s="42"/>
    </row>
    <row r="58" spans="1:10" s="15" customFormat="1" ht="20.149999999999999" customHeight="1" thickTop="1" x14ac:dyDescent="0.35">
      <c r="A58" s="229" t="s">
        <v>106</v>
      </c>
      <c r="B58" s="150"/>
      <c r="C58" s="186"/>
      <c r="D58" s="59"/>
      <c r="E58" s="14"/>
      <c r="F58" s="189"/>
      <c r="G58" s="64"/>
      <c r="H58" s="29"/>
      <c r="I58" s="193"/>
      <c r="J58" s="86"/>
    </row>
    <row r="59" spans="1:10" s="15" customFormat="1" ht="20.149999999999999" customHeight="1" thickBot="1" x14ac:dyDescent="0.4">
      <c r="A59" s="200" t="s">
        <v>119</v>
      </c>
      <c r="B59" s="152"/>
      <c r="C59" s="186">
        <v>4</v>
      </c>
      <c r="D59" s="59">
        <f t="shared" ref="D59:D60" si="17">C59*B59</f>
        <v>0</v>
      </c>
      <c r="E59" s="14"/>
      <c r="F59" s="189"/>
      <c r="G59" s="64"/>
      <c r="H59" s="29"/>
      <c r="I59" s="193"/>
      <c r="J59" s="86"/>
    </row>
    <row r="60" spans="1:10" s="15" customFormat="1" ht="20.149999999999999" customHeight="1" thickTop="1" thickBot="1" x14ac:dyDescent="0.4">
      <c r="A60" s="203" t="s">
        <v>86</v>
      </c>
      <c r="B60" s="321"/>
      <c r="C60" s="253">
        <f>SUM(C58:C59)</f>
        <v>4</v>
      </c>
      <c r="D60" s="44">
        <f>SUM(D58:D59)</f>
        <v>0</v>
      </c>
      <c r="E60" s="45"/>
      <c r="F60" s="253"/>
      <c r="G60" s="45"/>
      <c r="H60" s="45"/>
      <c r="I60" s="253"/>
      <c r="J60" s="42"/>
    </row>
    <row r="61" spans="1:10" s="5" customFormat="1" ht="20.149999999999999" customHeight="1" thickTop="1" x14ac:dyDescent="0.35">
      <c r="A61" s="230" t="s">
        <v>93</v>
      </c>
      <c r="B61" s="181"/>
      <c r="C61" s="236"/>
      <c r="D61" s="72"/>
      <c r="E61" s="16"/>
      <c r="F61" s="238"/>
      <c r="G61" s="76"/>
      <c r="H61" s="31"/>
      <c r="I61" s="241"/>
      <c r="J61" s="86"/>
    </row>
    <row r="62" spans="1:10" s="5" customFormat="1" ht="20.149999999999999" customHeight="1" thickBot="1" x14ac:dyDescent="0.4">
      <c r="A62" s="201" t="s">
        <v>189</v>
      </c>
      <c r="B62" s="152"/>
      <c r="C62" s="242">
        <v>9</v>
      </c>
      <c r="D62" s="75">
        <f t="shared" ref="D62:D63" si="18">C62*B62</f>
        <v>0</v>
      </c>
      <c r="E62" s="34"/>
      <c r="F62" s="238"/>
      <c r="G62" s="76"/>
      <c r="H62" s="31"/>
      <c r="I62" s="261"/>
      <c r="J62" s="81"/>
    </row>
    <row r="63" spans="1:10" s="15" customFormat="1" ht="24.65" customHeight="1" thickTop="1" thickBot="1" x14ac:dyDescent="0.4">
      <c r="A63" s="231" t="s">
        <v>86</v>
      </c>
      <c r="B63" s="322"/>
      <c r="C63" s="256">
        <f>SUM(C61:C62)</f>
        <v>9</v>
      </c>
      <c r="D63" s="50">
        <f>SUM(D61:D62)</f>
        <v>0</v>
      </c>
      <c r="E63" s="50"/>
      <c r="F63" s="256"/>
      <c r="G63" s="50"/>
      <c r="H63" s="50"/>
      <c r="I63" s="256"/>
      <c r="J63" s="51"/>
    </row>
    <row r="64" spans="1:10" s="15" customFormat="1" ht="20.149999999999999" customHeight="1" x14ac:dyDescent="0.35">
      <c r="A64" s="229" t="s">
        <v>112</v>
      </c>
      <c r="B64" s="152"/>
      <c r="C64" s="186"/>
      <c r="D64" s="59"/>
      <c r="E64" s="14"/>
      <c r="F64" s="189"/>
      <c r="G64" s="64"/>
      <c r="H64" s="29"/>
      <c r="I64" s="193"/>
      <c r="J64" s="86"/>
    </row>
    <row r="65" spans="1:14" s="15" customFormat="1" ht="20.149999999999999" customHeight="1" thickBot="1" x14ac:dyDescent="0.4">
      <c r="A65" s="200" t="s">
        <v>120</v>
      </c>
      <c r="B65" s="152"/>
      <c r="C65" s="186">
        <v>2</v>
      </c>
      <c r="D65" s="59">
        <f t="shared" ref="D65:D66" si="19">C65*B65</f>
        <v>0</v>
      </c>
      <c r="E65" s="14"/>
      <c r="F65" s="189"/>
      <c r="G65" s="64"/>
      <c r="H65" s="29"/>
      <c r="I65" s="193"/>
      <c r="J65" s="86"/>
    </row>
    <row r="66" spans="1:14" s="15" customFormat="1" ht="20.149999999999999" customHeight="1" thickTop="1" thickBot="1" x14ac:dyDescent="0.4">
      <c r="A66" s="203" t="s">
        <v>86</v>
      </c>
      <c r="B66" s="321"/>
      <c r="C66" s="253">
        <f>SUM(C64:C65)</f>
        <v>2</v>
      </c>
      <c r="D66" s="44">
        <f>SUM(D64:D65)</f>
        <v>0</v>
      </c>
      <c r="E66" s="45"/>
      <c r="F66" s="253"/>
      <c r="G66" s="45"/>
      <c r="H66" s="45"/>
      <c r="I66" s="253"/>
      <c r="J66" s="42"/>
    </row>
    <row r="67" spans="1:14" ht="35.15" customHeight="1" thickTop="1" thickBot="1" x14ac:dyDescent="0.4">
      <c r="A67" s="394" t="s">
        <v>143</v>
      </c>
      <c r="B67" s="327" t="s">
        <v>87</v>
      </c>
      <c r="C67" s="328"/>
      <c r="D67" s="329"/>
      <c r="E67" s="330" t="s">
        <v>88</v>
      </c>
      <c r="F67" s="331"/>
      <c r="G67" s="332"/>
      <c r="H67" s="327" t="s">
        <v>89</v>
      </c>
      <c r="I67" s="328"/>
      <c r="J67" s="329"/>
      <c r="K67" s="15"/>
      <c r="L67" s="15"/>
      <c r="M67" s="15"/>
      <c r="N67" s="15"/>
    </row>
    <row r="68" spans="1:14" ht="35.15" customHeight="1" thickBot="1" x14ac:dyDescent="0.4">
      <c r="A68" s="395"/>
      <c r="B68" s="131"/>
      <c r="C68" s="237">
        <f>C66+C63+C60+C57+C51+C47+C42+C39+C35+C32+C29+C23+C20+C17+C14+C11</f>
        <v>205</v>
      </c>
      <c r="D68" s="71">
        <f>D11+D17+D35+D32+D29+D23+D20++D63+D66+D60+D57+D51+D39+D47+D42+D14</f>
        <v>0</v>
      </c>
      <c r="E68" s="48"/>
      <c r="F68" s="239">
        <f>F66+F63+F60+F57+F51+F47+F42+F39+F35+F32+F29+F23+F20+F17+F14+F11</f>
        <v>18</v>
      </c>
      <c r="G68" s="48">
        <f>G11+G17+G35+G32+G29+G23+G20++G63+G66+G60+G57+G51+G39+G47+G42+G14</f>
        <v>0</v>
      </c>
      <c r="H68" s="131"/>
      <c r="I68" s="239">
        <f>I66+I63+I60+I57+I51+I47+I42+I39+I35+I32+I29+I23+I20+I17+I14+I11</f>
        <v>47</v>
      </c>
      <c r="J68" s="48">
        <f>J11+J17+J35+J32+J29+J23+J20++J63+J66+J60+J57+J51+J39+J47+J42+J14</f>
        <v>0</v>
      </c>
      <c r="K68" s="5"/>
      <c r="L68" s="5"/>
      <c r="M68" s="5"/>
      <c r="N68" s="5"/>
    </row>
    <row r="69" spans="1:14" ht="35.5" thickBot="1" x14ac:dyDescent="0.4">
      <c r="A69" s="223" t="s">
        <v>145</v>
      </c>
      <c r="B69" s="364">
        <f>D68+G68+J68</f>
        <v>0</v>
      </c>
      <c r="C69" s="407"/>
      <c r="D69" s="407"/>
      <c r="E69" s="407"/>
      <c r="F69" s="407"/>
      <c r="G69" s="407"/>
      <c r="H69" s="407"/>
      <c r="I69" s="407"/>
      <c r="J69" s="408"/>
    </row>
  </sheetData>
  <mergeCells count="14">
    <mergeCell ref="A1:J1"/>
    <mergeCell ref="A2:J2"/>
    <mergeCell ref="A67:A68"/>
    <mergeCell ref="A4:A5"/>
    <mergeCell ref="A6:A7"/>
    <mergeCell ref="E4:J5"/>
    <mergeCell ref="B4:D5"/>
    <mergeCell ref="B6:D6"/>
    <mergeCell ref="B69:J69"/>
    <mergeCell ref="E6:G6"/>
    <mergeCell ref="H6:J6"/>
    <mergeCell ref="B67:D67"/>
    <mergeCell ref="E67:G67"/>
    <mergeCell ref="H67:J6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7" orientation="landscape" r:id="rId1"/>
  <headerFooter>
    <oddHeader>&amp;L&amp;G&amp;R&amp;"Tahoma,Gras italique"&amp;26IND02
&amp;"Tahoma,Normal"&amp;12 29/03/2021</oddHeader>
    <oddFooter>&amp;L&amp;"Tahoma,Gras"&amp;10DPGF LOT N°2
INSPE D'AQUITAINE&amp;R&amp;"Tahoma,Gras"&amp;10Université de Bordeaux
&amp;"Tahoma,Normal" Maintenance des moyens de secours et de désenfumage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0"/>
  <sheetViews>
    <sheetView showGridLines="0" topLeftCell="A3" zoomScale="80" zoomScaleNormal="80" zoomScaleSheetLayoutView="80" workbookViewId="0">
      <selection activeCell="G9" sqref="G9"/>
    </sheetView>
  </sheetViews>
  <sheetFormatPr baseColWidth="10" defaultColWidth="11.453125" defaultRowHeight="14.5" x14ac:dyDescent="0.35"/>
  <cols>
    <col min="1" max="1" width="50.7265625" style="8" customWidth="1"/>
    <col min="2" max="2" width="21" style="8" customWidth="1"/>
    <col min="3" max="3" width="15.7265625" style="26" customWidth="1"/>
    <col min="4" max="5" width="15.7265625" style="9" customWidth="1"/>
    <col min="6" max="6" width="15.7265625" style="18" customWidth="1"/>
    <col min="7" max="8" width="15.7265625" style="5" customWidth="1"/>
    <col min="9" max="9" width="15.7265625" style="18" customWidth="1"/>
    <col min="10" max="11" width="15.7265625" style="5" customWidth="1"/>
    <col min="12" max="12" width="15.7265625" style="18" customWidth="1"/>
    <col min="13" max="13" width="15.7265625" style="5" customWidth="1"/>
  </cols>
  <sheetData>
    <row r="1" spans="1:15" ht="11.5" customHeight="1" x14ac:dyDescent="0.35">
      <c r="A1" s="398"/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</row>
    <row r="2" spans="1:15" ht="109.5" customHeight="1" x14ac:dyDescent="0.35">
      <c r="A2" s="399" t="s">
        <v>205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</row>
    <row r="3" spans="1:15" ht="42.65" customHeight="1" thickBot="1" x14ac:dyDescent="0.4"/>
    <row r="4" spans="1:15" s="2" customFormat="1" ht="36" customHeight="1" thickBot="1" x14ac:dyDescent="0.4">
      <c r="A4" s="400" t="s">
        <v>85</v>
      </c>
      <c r="B4" s="342" t="s">
        <v>83</v>
      </c>
      <c r="C4" s="343"/>
      <c r="D4" s="344"/>
      <c r="E4" s="342" t="s">
        <v>84</v>
      </c>
      <c r="F4" s="343"/>
      <c r="G4" s="343"/>
      <c r="H4" s="343"/>
      <c r="I4" s="343"/>
      <c r="J4" s="343"/>
      <c r="K4" s="343"/>
      <c r="L4" s="343"/>
      <c r="M4" s="344"/>
    </row>
    <row r="5" spans="1:15" s="2" customFormat="1" ht="36" customHeight="1" thickBot="1" x14ac:dyDescent="0.4">
      <c r="A5" s="400"/>
      <c r="B5" s="345"/>
      <c r="C5" s="346"/>
      <c r="D5" s="347"/>
      <c r="E5" s="345"/>
      <c r="F5" s="346"/>
      <c r="G5" s="346"/>
      <c r="H5" s="346"/>
      <c r="I5" s="346"/>
      <c r="J5" s="346"/>
      <c r="K5" s="346"/>
      <c r="L5" s="346"/>
      <c r="M5" s="347"/>
    </row>
    <row r="6" spans="1:15" s="2" customFormat="1" ht="36" customHeight="1" thickBot="1" x14ac:dyDescent="0.4">
      <c r="A6" s="401" t="s">
        <v>160</v>
      </c>
      <c r="B6" s="339" t="s">
        <v>87</v>
      </c>
      <c r="C6" s="340"/>
      <c r="D6" s="341"/>
      <c r="E6" s="348" t="s">
        <v>80</v>
      </c>
      <c r="F6" s="349"/>
      <c r="G6" s="350"/>
      <c r="H6" s="348" t="s">
        <v>81</v>
      </c>
      <c r="I6" s="349"/>
      <c r="J6" s="350"/>
      <c r="K6" s="348" t="s">
        <v>142</v>
      </c>
      <c r="L6" s="349"/>
      <c r="M6" s="350"/>
      <c r="N6" s="147"/>
      <c r="O6" s="148"/>
    </row>
    <row r="7" spans="1:15" s="2" customFormat="1" ht="36" customHeight="1" thickBot="1" x14ac:dyDescent="0.4">
      <c r="A7" s="401"/>
      <c r="B7" s="54" t="s">
        <v>96</v>
      </c>
      <c r="C7" s="54" t="s">
        <v>97</v>
      </c>
      <c r="D7" s="54" t="s">
        <v>98</v>
      </c>
      <c r="E7" s="54" t="s">
        <v>96</v>
      </c>
      <c r="F7" s="54" t="s">
        <v>97</v>
      </c>
      <c r="G7" s="54" t="s">
        <v>98</v>
      </c>
      <c r="H7" s="54" t="s">
        <v>96</v>
      </c>
      <c r="I7" s="54" t="s">
        <v>97</v>
      </c>
      <c r="J7" s="54" t="s">
        <v>98</v>
      </c>
      <c r="K7" s="142" t="s">
        <v>96</v>
      </c>
      <c r="L7" s="142" t="s">
        <v>97</v>
      </c>
      <c r="M7" s="142" t="s">
        <v>98</v>
      </c>
    </row>
    <row r="8" spans="1:15" s="5" customFormat="1" ht="20.149999999999999" customHeight="1" x14ac:dyDescent="0.35">
      <c r="A8" s="212" t="s">
        <v>68</v>
      </c>
      <c r="B8" s="145"/>
      <c r="C8" s="146"/>
      <c r="D8" s="56"/>
      <c r="E8" s="10"/>
      <c r="F8" s="19"/>
      <c r="G8" s="60"/>
      <c r="H8" s="7"/>
      <c r="I8" s="22"/>
      <c r="J8" s="67"/>
      <c r="K8" s="7"/>
      <c r="L8" s="240"/>
      <c r="M8" s="67"/>
    </row>
    <row r="9" spans="1:15" s="5" customFormat="1" ht="20.149999999999999" customHeight="1" x14ac:dyDescent="0.35">
      <c r="A9" s="215" t="s">
        <v>170</v>
      </c>
      <c r="B9" s="144"/>
      <c r="C9" s="185">
        <v>2</v>
      </c>
      <c r="D9" s="59">
        <f>C9*B9</f>
        <v>0</v>
      </c>
      <c r="E9" s="14"/>
      <c r="F9" s="20"/>
      <c r="G9" s="63"/>
      <c r="H9" s="1"/>
      <c r="I9" s="24"/>
      <c r="J9" s="70"/>
      <c r="K9" s="1"/>
      <c r="L9" s="193"/>
      <c r="M9" s="70"/>
    </row>
    <row r="10" spans="1:15" s="5" customFormat="1" ht="20.149999999999999" customHeight="1" x14ac:dyDescent="0.35">
      <c r="A10" s="215" t="s">
        <v>172</v>
      </c>
      <c r="B10" s="144"/>
      <c r="C10" s="185">
        <v>1</v>
      </c>
      <c r="D10" s="59">
        <f t="shared" ref="D10:D23" si="0">C10*B10</f>
        <v>0</v>
      </c>
      <c r="E10" s="14"/>
      <c r="F10" s="20"/>
      <c r="G10" s="63"/>
      <c r="H10" s="1"/>
      <c r="I10" s="24"/>
      <c r="J10" s="70"/>
      <c r="K10" s="1"/>
      <c r="L10" s="193"/>
      <c r="M10" s="70"/>
    </row>
    <row r="11" spans="1:15" s="5" customFormat="1" ht="19" customHeight="1" x14ac:dyDescent="0.35">
      <c r="A11" s="215" t="s">
        <v>171</v>
      </c>
      <c r="B11" s="144"/>
      <c r="C11" s="185">
        <v>3</v>
      </c>
      <c r="D11" s="59">
        <f t="shared" si="0"/>
        <v>0</v>
      </c>
      <c r="E11" s="14"/>
      <c r="F11" s="20"/>
      <c r="G11" s="63"/>
      <c r="H11" s="1"/>
      <c r="I11" s="24"/>
      <c r="J11" s="70"/>
      <c r="K11" s="1"/>
      <c r="L11" s="193"/>
      <c r="M11" s="70"/>
    </row>
    <row r="12" spans="1:15" s="5" customFormat="1" ht="20.149999999999999" customHeight="1" x14ac:dyDescent="0.35">
      <c r="A12" s="215" t="s">
        <v>115</v>
      </c>
      <c r="B12" s="144"/>
      <c r="C12" s="185">
        <v>4</v>
      </c>
      <c r="D12" s="59">
        <f t="shared" si="0"/>
        <v>0</v>
      </c>
      <c r="E12" s="11"/>
      <c r="F12" s="20"/>
      <c r="G12" s="63"/>
      <c r="H12" s="119"/>
      <c r="I12" s="23"/>
      <c r="J12" s="58"/>
      <c r="K12" s="119"/>
      <c r="L12" s="192">
        <v>10</v>
      </c>
      <c r="M12" s="58">
        <f>L12*K12</f>
        <v>0</v>
      </c>
    </row>
    <row r="13" spans="1:15" s="5" customFormat="1" ht="20.149999999999999" customHeight="1" x14ac:dyDescent="0.35">
      <c r="A13" s="215" t="s">
        <v>69</v>
      </c>
      <c r="B13" s="144"/>
      <c r="C13" s="185">
        <v>1</v>
      </c>
      <c r="D13" s="59">
        <f t="shared" si="0"/>
        <v>0</v>
      </c>
      <c r="E13" s="11"/>
      <c r="F13" s="20"/>
      <c r="G13" s="63"/>
      <c r="H13" s="1"/>
      <c r="I13" s="23"/>
      <c r="J13" s="69"/>
      <c r="K13" s="1"/>
      <c r="L13" s="192"/>
      <c r="M13" s="69"/>
    </row>
    <row r="14" spans="1:15" s="5" customFormat="1" ht="20.149999999999999" customHeight="1" x14ac:dyDescent="0.35">
      <c r="A14" s="215" t="s">
        <v>70</v>
      </c>
      <c r="B14" s="144"/>
      <c r="C14" s="186">
        <v>4</v>
      </c>
      <c r="D14" s="59">
        <f t="shared" si="0"/>
        <v>0</v>
      </c>
      <c r="E14" s="14"/>
      <c r="F14" s="20"/>
      <c r="G14" s="63"/>
      <c r="H14" s="1"/>
      <c r="I14" s="24"/>
      <c r="J14" s="70"/>
      <c r="K14" s="1"/>
      <c r="L14" s="193"/>
      <c r="M14" s="70"/>
    </row>
    <row r="15" spans="1:15" s="5" customFormat="1" ht="20.149999999999999" customHeight="1" x14ac:dyDescent="0.35">
      <c r="A15" s="215" t="s">
        <v>71</v>
      </c>
      <c r="B15" s="144"/>
      <c r="C15" s="186">
        <v>10</v>
      </c>
      <c r="D15" s="59">
        <f t="shared" si="0"/>
        <v>0</v>
      </c>
      <c r="E15" s="14"/>
      <c r="F15" s="20"/>
      <c r="G15" s="63"/>
      <c r="H15" s="1"/>
      <c r="I15" s="24"/>
      <c r="J15" s="70"/>
      <c r="K15" s="1"/>
      <c r="L15" s="193"/>
      <c r="M15" s="70"/>
    </row>
    <row r="16" spans="1:15" s="5" customFormat="1" ht="20.149999999999999" customHeight="1" x14ac:dyDescent="0.35">
      <c r="A16" s="215" t="s">
        <v>72</v>
      </c>
      <c r="B16" s="144"/>
      <c r="C16" s="186">
        <v>4</v>
      </c>
      <c r="D16" s="59">
        <f t="shared" si="0"/>
        <v>0</v>
      </c>
      <c r="E16" s="14"/>
      <c r="F16" s="20"/>
      <c r="G16" s="63"/>
      <c r="H16" s="1"/>
      <c r="I16" s="24"/>
      <c r="J16" s="70"/>
      <c r="K16" s="1"/>
      <c r="L16" s="193"/>
      <c r="M16" s="70"/>
    </row>
    <row r="17" spans="1:13" s="5" customFormat="1" ht="20.149999999999999" customHeight="1" x14ac:dyDescent="0.35">
      <c r="A17" s="215" t="s">
        <v>73</v>
      </c>
      <c r="B17" s="144"/>
      <c r="C17" s="186">
        <v>6</v>
      </c>
      <c r="D17" s="59">
        <f t="shared" si="0"/>
        <v>0</v>
      </c>
      <c r="E17" s="14"/>
      <c r="F17" s="20"/>
      <c r="G17" s="63"/>
      <c r="H17" s="1"/>
      <c r="I17" s="24"/>
      <c r="J17" s="70"/>
      <c r="K17" s="1"/>
      <c r="L17" s="193"/>
      <c r="M17" s="70"/>
    </row>
    <row r="18" spans="1:13" s="5" customFormat="1" ht="20.149999999999999" customHeight="1" x14ac:dyDescent="0.35">
      <c r="A18" s="215" t="s">
        <v>74</v>
      </c>
      <c r="B18" s="144"/>
      <c r="C18" s="186">
        <v>12</v>
      </c>
      <c r="D18" s="59">
        <f t="shared" si="0"/>
        <v>0</v>
      </c>
      <c r="E18" s="14"/>
      <c r="F18" s="20"/>
      <c r="G18" s="63"/>
      <c r="H18" s="1"/>
      <c r="I18" s="24"/>
      <c r="J18" s="70"/>
      <c r="K18" s="1"/>
      <c r="L18" s="193"/>
      <c r="M18" s="70"/>
    </row>
    <row r="19" spans="1:13" s="5" customFormat="1" ht="20.149999999999999" customHeight="1" x14ac:dyDescent="0.35">
      <c r="A19" s="215" t="s">
        <v>75</v>
      </c>
      <c r="B19" s="144"/>
      <c r="C19" s="185">
        <v>6</v>
      </c>
      <c r="D19" s="59">
        <f t="shared" si="0"/>
        <v>0</v>
      </c>
      <c r="E19" s="11"/>
      <c r="F19" s="20"/>
      <c r="G19" s="63"/>
      <c r="H19" s="1"/>
      <c r="I19" s="23"/>
      <c r="J19" s="69"/>
      <c r="K19" s="1"/>
      <c r="L19" s="192"/>
      <c r="M19" s="69"/>
    </row>
    <row r="20" spans="1:13" s="5" customFormat="1" ht="20.149999999999999" customHeight="1" x14ac:dyDescent="0.35">
      <c r="A20" s="215" t="s">
        <v>76</v>
      </c>
      <c r="B20" s="144"/>
      <c r="C20" s="185">
        <v>4</v>
      </c>
      <c r="D20" s="59">
        <f t="shared" si="0"/>
        <v>0</v>
      </c>
      <c r="E20" s="11"/>
      <c r="F20" s="20"/>
      <c r="G20" s="63"/>
      <c r="H20" s="1"/>
      <c r="I20" s="23"/>
      <c r="J20" s="69"/>
      <c r="K20" s="1"/>
      <c r="L20" s="192"/>
      <c r="M20" s="69"/>
    </row>
    <row r="21" spans="1:13" s="5" customFormat="1" ht="20.149999999999999" customHeight="1" x14ac:dyDescent="0.35">
      <c r="A21" s="215" t="s">
        <v>77</v>
      </c>
      <c r="B21" s="144"/>
      <c r="C21" s="186">
        <v>3</v>
      </c>
      <c r="D21" s="59">
        <f t="shared" si="0"/>
        <v>0</v>
      </c>
      <c r="E21" s="14"/>
      <c r="F21" s="189"/>
      <c r="G21" s="63"/>
      <c r="H21" s="1"/>
      <c r="I21" s="24"/>
      <c r="J21" s="70"/>
      <c r="K21" s="1"/>
      <c r="L21" s="193"/>
      <c r="M21" s="70"/>
    </row>
    <row r="22" spans="1:13" s="5" customFormat="1" ht="20.149999999999999" customHeight="1" thickBot="1" x14ac:dyDescent="0.4">
      <c r="A22" s="211" t="s">
        <v>78</v>
      </c>
      <c r="B22" s="144"/>
      <c r="C22" s="236">
        <v>8</v>
      </c>
      <c r="D22" s="59">
        <f t="shared" si="0"/>
        <v>0</v>
      </c>
      <c r="E22" s="16"/>
      <c r="F22" s="238"/>
      <c r="G22" s="73"/>
      <c r="H22" s="31"/>
      <c r="I22" s="25"/>
      <c r="J22" s="72"/>
      <c r="K22" s="31"/>
      <c r="L22" s="241">
        <v>18</v>
      </c>
      <c r="M22" s="72">
        <f>L22*K22</f>
        <v>0</v>
      </c>
    </row>
    <row r="23" spans="1:13" s="15" customFormat="1" ht="15.5" thickTop="1" thickBot="1" x14ac:dyDescent="0.4">
      <c r="A23" s="214" t="s">
        <v>86</v>
      </c>
      <c r="B23" s="118"/>
      <c r="C23" s="409">
        <f>SUM(C8:C22)</f>
        <v>68</v>
      </c>
      <c r="D23" s="41">
        <f>SUM(D8:D22)</f>
        <v>0</v>
      </c>
      <c r="E23" s="41"/>
      <c r="F23" s="187"/>
      <c r="G23" s="41"/>
      <c r="H23" s="41"/>
      <c r="I23" s="40"/>
      <c r="J23" s="41"/>
      <c r="K23" s="41"/>
      <c r="L23" s="187">
        <f>SUM(L8:L22)</f>
        <v>28</v>
      </c>
      <c r="M23" s="41">
        <f>SUM(M8:M22)</f>
        <v>0</v>
      </c>
    </row>
    <row r="24" spans="1:13" s="5" customFormat="1" ht="20.149999999999999" customHeight="1" thickTop="1" x14ac:dyDescent="0.35">
      <c r="A24" s="235" t="s">
        <v>65</v>
      </c>
      <c r="B24" s="143"/>
      <c r="C24" s="185"/>
      <c r="D24" s="58"/>
      <c r="E24" s="11"/>
      <c r="F24" s="189"/>
      <c r="G24" s="63"/>
      <c r="H24" s="1"/>
      <c r="I24" s="192"/>
      <c r="J24" s="69"/>
      <c r="K24" s="1"/>
      <c r="L24" s="192"/>
      <c r="M24" s="69"/>
    </row>
    <row r="25" spans="1:13" s="5" customFormat="1" ht="20.149999999999999" customHeight="1" x14ac:dyDescent="0.35">
      <c r="A25" s="215" t="s">
        <v>66</v>
      </c>
      <c r="B25" s="144"/>
      <c r="C25" s="186">
        <v>4</v>
      </c>
      <c r="D25" s="59">
        <f t="shared" ref="D25:D27" si="1">C25*B25</f>
        <v>0</v>
      </c>
      <c r="E25" s="14"/>
      <c r="F25" s="189">
        <v>2</v>
      </c>
      <c r="G25" s="64">
        <f>F25*E25</f>
        <v>0</v>
      </c>
      <c r="H25" s="119"/>
      <c r="I25" s="193">
        <v>11</v>
      </c>
      <c r="J25" s="59">
        <f>I25*H25</f>
        <v>0</v>
      </c>
      <c r="K25" s="119"/>
      <c r="L25" s="193"/>
      <c r="M25" s="59"/>
    </row>
    <row r="26" spans="1:13" s="5" customFormat="1" ht="20.149999999999999" customHeight="1" thickBot="1" x14ac:dyDescent="0.4">
      <c r="A26" s="211" t="s">
        <v>67</v>
      </c>
      <c r="B26" s="144"/>
      <c r="C26" s="236">
        <v>44</v>
      </c>
      <c r="D26" s="59">
        <f t="shared" si="1"/>
        <v>0</v>
      </c>
      <c r="E26" s="16"/>
      <c r="F26" s="238"/>
      <c r="G26" s="73"/>
      <c r="H26" s="17"/>
      <c r="I26" s="241"/>
      <c r="J26" s="74"/>
      <c r="K26" s="17"/>
      <c r="L26" s="241"/>
      <c r="M26" s="74"/>
    </row>
    <row r="27" spans="1:13" s="15" customFormat="1" ht="15.5" thickTop="1" thickBot="1" x14ac:dyDescent="0.4">
      <c r="A27" s="214" t="s">
        <v>86</v>
      </c>
      <c r="B27" s="118"/>
      <c r="C27" s="187">
        <f>SUM(C24:C26)</f>
        <v>48</v>
      </c>
      <c r="D27" s="40">
        <f>SUM(D24:D26)</f>
        <v>0</v>
      </c>
      <c r="E27" s="40"/>
      <c r="F27" s="187">
        <f>SUM(F24:F26)</f>
        <v>2</v>
      </c>
      <c r="G27" s="41">
        <f>SUM(G24:G26)</f>
        <v>0</v>
      </c>
      <c r="H27" s="41"/>
      <c r="I27" s="187">
        <f>SUM(I24:I26)</f>
        <v>11</v>
      </c>
      <c r="J27" s="40">
        <f>SUM(J24:J26)</f>
        <v>0</v>
      </c>
      <c r="K27" s="41"/>
      <c r="L27" s="187">
        <f>SUM(L24:L26)</f>
        <v>0</v>
      </c>
      <c r="M27" s="40">
        <f>SUM(M24:M26)</f>
        <v>0</v>
      </c>
    </row>
    <row r="28" spans="1:13" s="5" customFormat="1" ht="35.15" customHeight="1" thickTop="1" thickBot="1" x14ac:dyDescent="0.4">
      <c r="A28" s="374" t="s">
        <v>161</v>
      </c>
      <c r="B28" s="327" t="s">
        <v>87</v>
      </c>
      <c r="C28" s="328"/>
      <c r="D28" s="329"/>
      <c r="E28" s="330" t="s">
        <v>88</v>
      </c>
      <c r="F28" s="331"/>
      <c r="G28" s="332"/>
      <c r="H28" s="327" t="s">
        <v>89</v>
      </c>
      <c r="I28" s="328"/>
      <c r="J28" s="329"/>
      <c r="K28" s="327" t="s">
        <v>142</v>
      </c>
      <c r="L28" s="328"/>
      <c r="M28" s="329"/>
    </row>
    <row r="29" spans="1:13" s="5" customFormat="1" ht="35.15" customHeight="1" thickBot="1" x14ac:dyDescent="0.4">
      <c r="A29" s="375"/>
      <c r="B29" s="115"/>
      <c r="C29" s="237">
        <f>C27+C23</f>
        <v>116</v>
      </c>
      <c r="D29" s="71">
        <f>D23+D27</f>
        <v>0</v>
      </c>
      <c r="E29" s="48"/>
      <c r="F29" s="239">
        <f>F27+F23</f>
        <v>2</v>
      </c>
      <c r="G29" s="48">
        <f>G23+G27</f>
        <v>0</v>
      </c>
      <c r="H29" s="48"/>
      <c r="I29" s="239">
        <f>I27+I23</f>
        <v>11</v>
      </c>
      <c r="J29" s="48">
        <f>J23+J27</f>
        <v>0</v>
      </c>
      <c r="K29" s="48"/>
      <c r="L29" s="239">
        <f>L27+L23</f>
        <v>28</v>
      </c>
      <c r="M29" s="48">
        <f>M23+M27</f>
        <v>0</v>
      </c>
    </row>
    <row r="30" spans="1:13" ht="55.5" customHeight="1" thickBot="1" x14ac:dyDescent="0.4">
      <c r="A30" s="216" t="s">
        <v>162</v>
      </c>
      <c r="B30" s="364">
        <f>D29+G29+J29+M29</f>
        <v>0</v>
      </c>
      <c r="C30" s="365"/>
      <c r="D30" s="365"/>
      <c r="E30" s="365"/>
      <c r="F30" s="365"/>
      <c r="G30" s="365"/>
      <c r="H30" s="365"/>
      <c r="I30" s="365"/>
      <c r="J30" s="365"/>
      <c r="K30" s="365"/>
      <c r="L30" s="365"/>
      <c r="M30" s="366"/>
    </row>
  </sheetData>
  <mergeCells count="16">
    <mergeCell ref="B30:M30"/>
    <mergeCell ref="K6:M6"/>
    <mergeCell ref="K28:M28"/>
    <mergeCell ref="A1:M1"/>
    <mergeCell ref="A2:M2"/>
    <mergeCell ref="E4:M5"/>
    <mergeCell ref="A28:A29"/>
    <mergeCell ref="A4:A5"/>
    <mergeCell ref="A6:A7"/>
    <mergeCell ref="B4:D5"/>
    <mergeCell ref="E6:G6"/>
    <mergeCell ref="H6:J6"/>
    <mergeCell ref="B6:D6"/>
    <mergeCell ref="B28:D28"/>
    <mergeCell ref="E28:G28"/>
    <mergeCell ref="H28:J2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fitToHeight="0" orientation="landscape" r:id="rId1"/>
  <headerFooter>
    <oddHeader>&amp;L&amp;G&amp;R&amp;"Tahoma,Gras italique"&amp;26IND02
&amp;"Tahoma,Normal"&amp;12 29/03/2021</oddHeader>
    <oddFooter>&amp;L&amp;"Tahoma,Gras"&amp;10DPGF LOT N°2
SITE IUT&amp;R&amp;"Tahoma,Gras"&amp;10Université de Bordeaux
&amp;"Tahoma,Normal" Maintenance des moyens de secours et de désenfumage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2"/>
  <sheetViews>
    <sheetView showGridLines="0" zoomScale="87" zoomScaleNormal="87" workbookViewId="0">
      <selection activeCell="B11" sqref="B11"/>
    </sheetView>
  </sheetViews>
  <sheetFormatPr baseColWidth="10" defaultColWidth="11.453125" defaultRowHeight="14.5" x14ac:dyDescent="0.35"/>
  <cols>
    <col min="1" max="1" width="31.81640625" customWidth="1"/>
    <col min="2" max="2" width="22.26953125" customWidth="1"/>
    <col min="3" max="3" width="15.81640625" customWidth="1"/>
    <col min="4" max="4" width="17.1796875" customWidth="1"/>
    <col min="7" max="7" width="15.81640625" customWidth="1"/>
  </cols>
  <sheetData>
    <row r="1" spans="1:7" ht="96" customHeight="1" x14ac:dyDescent="0.35">
      <c r="A1" s="334"/>
      <c r="B1" s="334"/>
      <c r="C1" s="334"/>
      <c r="D1" s="334"/>
      <c r="E1" s="334"/>
      <c r="F1" s="334"/>
      <c r="G1" s="334"/>
    </row>
    <row r="2" spans="1:7" ht="112.5" customHeight="1" x14ac:dyDescent="0.35">
      <c r="A2" s="333" t="s">
        <v>208</v>
      </c>
      <c r="B2" s="333"/>
      <c r="C2" s="333"/>
      <c r="D2" s="333"/>
      <c r="E2" s="333"/>
      <c r="F2" s="333"/>
      <c r="G2" s="333"/>
    </row>
    <row r="3" spans="1:7" ht="18" thickBot="1" x14ac:dyDescent="0.4">
      <c r="A3" s="53"/>
      <c r="B3" s="53"/>
      <c r="C3" s="53"/>
      <c r="D3" s="53"/>
      <c r="E3" s="53"/>
      <c r="F3" s="53"/>
      <c r="G3" s="53"/>
    </row>
    <row r="4" spans="1:7" ht="18" customHeight="1" x14ac:dyDescent="0.35">
      <c r="A4" s="90" t="s">
        <v>94</v>
      </c>
      <c r="B4" s="91" t="s">
        <v>95</v>
      </c>
    </row>
    <row r="5" spans="1:7" ht="22.5" customHeight="1" x14ac:dyDescent="0.45">
      <c r="A5" s="92" t="s">
        <v>148</v>
      </c>
      <c r="B5" s="101">
        <f>'DSO TALENCE'!B49</f>
        <v>0</v>
      </c>
    </row>
    <row r="6" spans="1:7" ht="22.5" customHeight="1" x14ac:dyDescent="0.45">
      <c r="A6" s="92" t="s">
        <v>151</v>
      </c>
      <c r="B6" s="101">
        <f>'DSO CARREIRE'!B38</f>
        <v>0</v>
      </c>
    </row>
    <row r="7" spans="1:7" ht="24.75" customHeight="1" x14ac:dyDescent="0.45">
      <c r="A7" s="92" t="s">
        <v>165</v>
      </c>
      <c r="B7" s="101">
        <f>'DSO VICTOIRE'!B31</f>
        <v>0</v>
      </c>
    </row>
    <row r="8" spans="1:7" ht="23.25" customHeight="1" x14ac:dyDescent="0.45">
      <c r="A8" s="92" t="s">
        <v>166</v>
      </c>
      <c r="B8" s="101">
        <f>'DSO PUSG - PJJ'!B17</f>
        <v>0</v>
      </c>
    </row>
    <row r="9" spans="1:7" ht="22.5" customHeight="1" x14ac:dyDescent="0.45">
      <c r="A9" s="92" t="s">
        <v>156</v>
      </c>
      <c r="B9" s="101">
        <f>'DSO PESSAC'!B28</f>
        <v>0</v>
      </c>
    </row>
    <row r="10" spans="1:7" ht="22.5" customHeight="1" x14ac:dyDescent="0.45">
      <c r="A10" s="92" t="s">
        <v>167</v>
      </c>
      <c r="B10" s="101">
        <f>SMT!B69</f>
        <v>0</v>
      </c>
    </row>
    <row r="11" spans="1:7" ht="22.5" customHeight="1" thickBot="1" x14ac:dyDescent="0.5">
      <c r="A11" s="92" t="s">
        <v>168</v>
      </c>
      <c r="B11" s="101">
        <f>'IUT GRADIGNAN - AGEN'!B30</f>
        <v>0</v>
      </c>
    </row>
    <row r="12" spans="1:7" ht="39" customHeight="1" thickBot="1" x14ac:dyDescent="0.4">
      <c r="A12" s="55" t="s">
        <v>99</v>
      </c>
      <c r="B12" s="102">
        <f>SUM(B5:B11)</f>
        <v>0</v>
      </c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14</vt:i4>
      </vt:variant>
    </vt:vector>
  </HeadingPairs>
  <TitlesOfParts>
    <vt:vector size="22" baseType="lpstr">
      <vt:lpstr>DSO TALENCE</vt:lpstr>
      <vt:lpstr>DSO CARREIRE</vt:lpstr>
      <vt:lpstr>DSO VICTOIRE</vt:lpstr>
      <vt:lpstr>DSO PUSG - PJJ</vt:lpstr>
      <vt:lpstr>DSO PESSAC</vt:lpstr>
      <vt:lpstr>SMT</vt:lpstr>
      <vt:lpstr>IUT GRADIGNAN - AGEN</vt:lpstr>
      <vt:lpstr>DPGF LOT 2</vt:lpstr>
      <vt:lpstr>'DSO CARREIRE'!Impression_des_titres</vt:lpstr>
      <vt:lpstr>'DSO PESSAC'!Impression_des_titres</vt:lpstr>
      <vt:lpstr>'DSO PUSG - PJJ'!Impression_des_titres</vt:lpstr>
      <vt:lpstr>'DSO TALENCE'!Impression_des_titres</vt:lpstr>
      <vt:lpstr>'DSO VICTOIRE'!Impression_des_titres</vt:lpstr>
      <vt:lpstr>'IUT GRADIGNAN - AGEN'!Impression_des_titres</vt:lpstr>
      <vt:lpstr>SMT!Impression_des_titres</vt:lpstr>
      <vt:lpstr>'DSO CARREIRE'!Zone_d_impression</vt:lpstr>
      <vt:lpstr>'DSO PESSAC'!Zone_d_impression</vt:lpstr>
      <vt:lpstr>'DSO PUSG - PJJ'!Zone_d_impression</vt:lpstr>
      <vt:lpstr>'DSO TALENCE'!Zone_d_impression</vt:lpstr>
      <vt:lpstr>'DSO VICTOIRE'!Zone_d_impression</vt:lpstr>
      <vt:lpstr>'IUT GRADIGNAN - AGEN'!Zone_d_impression</vt:lpstr>
      <vt:lpstr>SMT!Zone_d_impression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</dc:creator>
  <cp:lastModifiedBy>Angelica Grosjean</cp:lastModifiedBy>
  <cp:lastPrinted>2025-01-13T12:39:57Z</cp:lastPrinted>
  <dcterms:created xsi:type="dcterms:W3CDTF">2019-03-08T09:04:54Z</dcterms:created>
  <dcterms:modified xsi:type="dcterms:W3CDTF">2025-10-16T09:40:13Z</dcterms:modified>
</cp:coreProperties>
</file>