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stockage.parc.u-bordeaux.fr\Mon_Service\PFA_DA\01.Marches\1.01.En_Preparation\2024-150_Maintenance_moyens_secours\1.Preparation\1.1.DCE_Travail\"/>
    </mc:Choice>
  </mc:AlternateContent>
  <xr:revisionPtr revIDLastSave="0" documentId="13_ncr:1_{0C33253D-6442-469A-9CF3-A0D75CE59F0F}" xr6:coauthVersionLast="47" xr6:coauthVersionMax="47" xr10:uidLastSave="{00000000-0000-0000-0000-000000000000}"/>
  <bookViews>
    <workbookView xWindow="-28920" yWindow="-120" windowWidth="29040" windowHeight="15720" tabRatio="597" xr2:uid="{00000000-000D-0000-FFFF-FFFF00000000}"/>
  </bookViews>
  <sheets>
    <sheet name="DSO TALENCE" sheetId="18" r:id="rId1"/>
    <sheet name="DSO VICTOIRE" sheetId="21" r:id="rId2"/>
    <sheet name="DSO PUSG-PJJ" sheetId="23" r:id="rId3"/>
    <sheet name="DSO CARREIRE " sheetId="5" r:id="rId4"/>
    <sheet name="DSO PESSAC" sheetId="27" r:id="rId5"/>
    <sheet name="SMT" sheetId="22" r:id="rId6"/>
    <sheet name="IUT Gradignan-Agen" sheetId="12" r:id="rId7"/>
    <sheet name="DPGF LOT 1" sheetId="15" r:id="rId8"/>
  </sheets>
  <definedNames>
    <definedName name="_xlnm.Print_Titles" localSheetId="3">'DSO CARREIRE '!$4:$6</definedName>
    <definedName name="_xlnm.Print_Titles" localSheetId="6">'IUT Gradignan-Agen'!$4:$6</definedName>
    <definedName name="_xlnm.Print_Area" localSheetId="3">'DSO CARREIRE '!$A$4:$AB$45</definedName>
    <definedName name="_xlnm.Print_Area" localSheetId="6">'IUT Gradignan-Agen'!$A$4:$AE$31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3" i="22" l="1"/>
  <c r="D103" i="22"/>
  <c r="C99" i="22"/>
  <c r="D99" i="22"/>
  <c r="C86" i="22"/>
  <c r="D86" i="22"/>
  <c r="C77" i="22"/>
  <c r="D77" i="22"/>
  <c r="C75" i="22"/>
  <c r="D75" i="22"/>
  <c r="C73" i="22"/>
  <c r="D73" i="22"/>
  <c r="C66" i="22"/>
  <c r="D66" i="22"/>
  <c r="C53" i="22"/>
  <c r="D53" i="22"/>
  <c r="C45" i="22"/>
  <c r="D45" i="22"/>
  <c r="C42" i="22"/>
  <c r="D42" i="22"/>
  <c r="C39" i="22"/>
  <c r="D39" i="22"/>
  <c r="C36" i="22"/>
  <c r="D36" i="22"/>
  <c r="C33" i="22"/>
  <c r="D33" i="22"/>
  <c r="C30" i="22"/>
  <c r="D30" i="22"/>
  <c r="D27" i="22"/>
  <c r="C23" i="22"/>
  <c r="D23" i="22"/>
  <c r="C19" i="22"/>
  <c r="D19" i="22"/>
  <c r="D106" i="22"/>
  <c r="F103" i="22"/>
  <c r="G103" i="22"/>
  <c r="F99" i="22"/>
  <c r="G99" i="22"/>
  <c r="F86" i="22"/>
  <c r="G86" i="22"/>
  <c r="F77" i="22"/>
  <c r="G77" i="22"/>
  <c r="F75" i="22"/>
  <c r="G75" i="22"/>
  <c r="F73" i="22"/>
  <c r="G73" i="22"/>
  <c r="F66" i="22"/>
  <c r="G66" i="22"/>
  <c r="F53" i="22"/>
  <c r="G53" i="22"/>
  <c r="F45" i="22"/>
  <c r="G45" i="22"/>
  <c r="G42" i="22"/>
  <c r="F39" i="22"/>
  <c r="G39" i="22"/>
  <c r="F36" i="22"/>
  <c r="G36" i="22"/>
  <c r="F33" i="22"/>
  <c r="G33" i="22"/>
  <c r="F30" i="22"/>
  <c r="G30" i="22"/>
  <c r="F27" i="22"/>
  <c r="G27" i="22"/>
  <c r="F23" i="22"/>
  <c r="G23" i="22"/>
  <c r="F19" i="22"/>
  <c r="G19" i="22"/>
  <c r="G106" i="22"/>
  <c r="I103" i="22"/>
  <c r="J103" i="22"/>
  <c r="I99" i="22"/>
  <c r="J99" i="22"/>
  <c r="I86" i="22"/>
  <c r="J86" i="22"/>
  <c r="I77" i="22"/>
  <c r="J77" i="22"/>
  <c r="I75" i="22"/>
  <c r="J75" i="22"/>
  <c r="I73" i="22"/>
  <c r="J73" i="22"/>
  <c r="I66" i="22"/>
  <c r="J66" i="22"/>
  <c r="I53" i="22"/>
  <c r="J53" i="22"/>
  <c r="I45" i="22"/>
  <c r="J45" i="22"/>
  <c r="I42" i="22"/>
  <c r="J42" i="22"/>
  <c r="I39" i="22"/>
  <c r="J39" i="22"/>
  <c r="I36" i="22"/>
  <c r="J36" i="22"/>
  <c r="I33" i="22"/>
  <c r="J33" i="22"/>
  <c r="I30" i="22"/>
  <c r="J30" i="22"/>
  <c r="J27" i="22"/>
  <c r="I23" i="22"/>
  <c r="J23" i="22"/>
  <c r="I19" i="22"/>
  <c r="J19" i="22"/>
  <c r="J106" i="22"/>
  <c r="M99" i="22"/>
  <c r="M86" i="22"/>
  <c r="L33" i="22"/>
  <c r="M33" i="22"/>
  <c r="M106" i="22"/>
  <c r="P99" i="22"/>
  <c r="P86" i="22"/>
  <c r="O33" i="22"/>
  <c r="P33" i="22"/>
  <c r="P106" i="22"/>
  <c r="S99" i="22"/>
  <c r="S86" i="22"/>
  <c r="R33" i="22"/>
  <c r="S33" i="22"/>
  <c r="S106" i="22"/>
  <c r="V106" i="22"/>
  <c r="Y106" i="22"/>
  <c r="AB106" i="22"/>
  <c r="AD45" i="22"/>
  <c r="AE45" i="22"/>
  <c r="AE19" i="22"/>
  <c r="AE106" i="22"/>
  <c r="AH33" i="22"/>
  <c r="AH106" i="22"/>
  <c r="B107" i="22"/>
  <c r="B10" i="15"/>
  <c r="B12" i="15"/>
  <c r="B11" i="15"/>
  <c r="B9" i="15"/>
  <c r="B8" i="15"/>
  <c r="B7" i="15"/>
  <c r="B6" i="15"/>
  <c r="B5" i="15"/>
  <c r="B32" i="12"/>
  <c r="AH31" i="12"/>
  <c r="AG31" i="12"/>
  <c r="AE31" i="12"/>
  <c r="AD31" i="12"/>
  <c r="AB31" i="12"/>
  <c r="AA31" i="12"/>
  <c r="Y31" i="12"/>
  <c r="X31" i="12"/>
  <c r="V31" i="12"/>
  <c r="U31" i="12"/>
  <c r="S31" i="12"/>
  <c r="R31" i="12"/>
  <c r="P31" i="12"/>
  <c r="O31" i="12"/>
  <c r="M31" i="12"/>
  <c r="L31" i="12"/>
  <c r="J31" i="12"/>
  <c r="I31" i="12"/>
  <c r="G31" i="12"/>
  <c r="F31" i="12"/>
  <c r="AE24" i="12"/>
  <c r="AE21" i="12"/>
  <c r="J12" i="12"/>
  <c r="J11" i="12"/>
  <c r="J10" i="12"/>
  <c r="J9" i="12"/>
  <c r="J8" i="12"/>
  <c r="J24" i="12"/>
  <c r="J23" i="12"/>
  <c r="J22" i="12"/>
  <c r="J21" i="12"/>
  <c r="J20" i="12"/>
  <c r="J19" i="12"/>
  <c r="J18" i="12"/>
  <c r="J17" i="12"/>
  <c r="J16" i="12"/>
  <c r="J15" i="12"/>
  <c r="J29" i="12"/>
  <c r="J28" i="12"/>
  <c r="J27" i="12"/>
  <c r="J26" i="12"/>
  <c r="G29" i="12"/>
  <c r="G27" i="12"/>
  <c r="G26" i="12"/>
  <c r="G24" i="12"/>
  <c r="G23" i="12"/>
  <c r="G21" i="12"/>
  <c r="G20" i="12"/>
  <c r="G18" i="12"/>
  <c r="G17" i="12"/>
  <c r="G16" i="12"/>
  <c r="G14" i="12"/>
  <c r="G13" i="12"/>
  <c r="G12" i="12"/>
  <c r="G11" i="12"/>
  <c r="D29" i="12"/>
  <c r="D28" i="12"/>
  <c r="D27" i="12"/>
  <c r="D26" i="12"/>
  <c r="D24" i="12"/>
  <c r="D23" i="12"/>
  <c r="D22" i="12"/>
  <c r="D21" i="12"/>
  <c r="D20" i="12"/>
  <c r="D19" i="12"/>
  <c r="D18" i="12"/>
  <c r="D17" i="12"/>
  <c r="D16" i="12"/>
  <c r="D15" i="12"/>
  <c r="D13" i="12"/>
  <c r="D12" i="12"/>
  <c r="D11" i="12"/>
  <c r="D10" i="12"/>
  <c r="D9" i="12"/>
  <c r="D31" i="12"/>
  <c r="C31" i="12"/>
  <c r="AE10" i="22"/>
  <c r="AH32" i="22"/>
  <c r="AE44" i="22"/>
  <c r="S96" i="22"/>
  <c r="P96" i="22"/>
  <c r="M96" i="22"/>
  <c r="M89" i="22"/>
  <c r="P89" i="22"/>
  <c r="S89" i="22"/>
  <c r="S32" i="22"/>
  <c r="P32" i="22"/>
  <c r="M32" i="22"/>
  <c r="AG106" i="22"/>
  <c r="AD106" i="22"/>
  <c r="AA106" i="22"/>
  <c r="X106" i="22"/>
  <c r="U106" i="22"/>
  <c r="R106" i="22"/>
  <c r="O106" i="22"/>
  <c r="L106" i="22"/>
  <c r="I106" i="22"/>
  <c r="F106" i="22"/>
  <c r="J102" i="22"/>
  <c r="J101" i="22"/>
  <c r="G101" i="22"/>
  <c r="D102" i="22"/>
  <c r="D101" i="22"/>
  <c r="J98" i="22"/>
  <c r="J96" i="22"/>
  <c r="J95" i="22"/>
  <c r="J94" i="22"/>
  <c r="J93" i="22"/>
  <c r="J92" i="22"/>
  <c r="J91" i="22"/>
  <c r="J90" i="22"/>
  <c r="J89" i="22"/>
  <c r="J88" i="22"/>
  <c r="G98" i="22"/>
  <c r="G97" i="22"/>
  <c r="G96" i="22"/>
  <c r="G95" i="22"/>
  <c r="G93" i="22"/>
  <c r="G91" i="22"/>
  <c r="G90" i="22"/>
  <c r="G89" i="22"/>
  <c r="G88" i="22"/>
  <c r="D98" i="22"/>
  <c r="D96" i="22"/>
  <c r="D95" i="22"/>
  <c r="D94" i="22"/>
  <c r="D93" i="22"/>
  <c r="D92" i="22"/>
  <c r="D91" i="22"/>
  <c r="D90" i="22"/>
  <c r="D89" i="22"/>
  <c r="D88" i="22"/>
  <c r="J85" i="22"/>
  <c r="J84" i="22"/>
  <c r="J83" i="22"/>
  <c r="J82" i="22"/>
  <c r="J81" i="22"/>
  <c r="J80" i="22"/>
  <c r="J79" i="22"/>
  <c r="G85" i="22"/>
  <c r="G82" i="22"/>
  <c r="G81" i="22"/>
  <c r="G79" i="22"/>
  <c r="D84" i="22"/>
  <c r="D83" i="22"/>
  <c r="D82" i="22"/>
  <c r="D81" i="22"/>
  <c r="D80" i="22"/>
  <c r="D79" i="22"/>
  <c r="J76" i="22"/>
  <c r="J74" i="22"/>
  <c r="J72" i="22"/>
  <c r="J71" i="22"/>
  <c r="J70" i="22"/>
  <c r="J69" i="22"/>
  <c r="J68" i="22"/>
  <c r="G76" i="22"/>
  <c r="G74" i="22"/>
  <c r="G72" i="22"/>
  <c r="G71" i="22"/>
  <c r="G70" i="22"/>
  <c r="D76" i="22"/>
  <c r="D74" i="22"/>
  <c r="D71" i="22"/>
  <c r="D70" i="22"/>
  <c r="D69" i="22"/>
  <c r="D68" i="22"/>
  <c r="J64" i="22"/>
  <c r="J63" i="22"/>
  <c r="J62" i="22"/>
  <c r="J61" i="22"/>
  <c r="J60" i="22"/>
  <c r="J59" i="22"/>
  <c r="J58" i="22"/>
  <c r="J57" i="22"/>
  <c r="J56" i="22"/>
  <c r="J55" i="22"/>
  <c r="G65" i="22"/>
  <c r="G63" i="22"/>
  <c r="G61" i="22"/>
  <c r="G60" i="22"/>
  <c r="G59" i="22"/>
  <c r="G58" i="22"/>
  <c r="G56" i="22"/>
  <c r="D63" i="22"/>
  <c r="D62" i="22"/>
  <c r="D61" i="22"/>
  <c r="D60" i="22"/>
  <c r="D59" i="22"/>
  <c r="D58" i="22"/>
  <c r="D57" i="22"/>
  <c r="D56" i="22"/>
  <c r="D55" i="22"/>
  <c r="D52" i="22"/>
  <c r="J52" i="22"/>
  <c r="J50" i="22"/>
  <c r="G52" i="22"/>
  <c r="G51" i="22"/>
  <c r="G48" i="22"/>
  <c r="D50" i="22"/>
  <c r="D49" i="22"/>
  <c r="D48" i="22"/>
  <c r="D47" i="22"/>
  <c r="D44" i="22"/>
  <c r="G44" i="22"/>
  <c r="J44" i="22"/>
  <c r="J41" i="22"/>
  <c r="G41" i="22"/>
  <c r="D41" i="22"/>
  <c r="J38" i="22"/>
  <c r="J35" i="22"/>
  <c r="G38" i="22"/>
  <c r="G35" i="22"/>
  <c r="D38" i="22"/>
  <c r="D37" i="22"/>
  <c r="D35" i="22"/>
  <c r="D32" i="22"/>
  <c r="G32" i="22"/>
  <c r="J32" i="22"/>
  <c r="J29" i="22"/>
  <c r="G29" i="22"/>
  <c r="D29" i="22"/>
  <c r="D26" i="22"/>
  <c r="D25" i="22"/>
  <c r="G25" i="22"/>
  <c r="J26" i="22"/>
  <c r="J25" i="22"/>
  <c r="J22" i="22"/>
  <c r="J21" i="22"/>
  <c r="G22" i="22"/>
  <c r="D22" i="22"/>
  <c r="D21" i="22"/>
  <c r="J17" i="22"/>
  <c r="J16" i="22"/>
  <c r="J15" i="22"/>
  <c r="J14" i="22"/>
  <c r="J13" i="22"/>
  <c r="J12" i="22"/>
  <c r="J11" i="22"/>
  <c r="J9" i="22"/>
  <c r="J8" i="22"/>
  <c r="G17" i="22"/>
  <c r="G16" i="22"/>
  <c r="G12" i="22"/>
  <c r="G10" i="22"/>
  <c r="G9" i="22"/>
  <c r="D18" i="22"/>
  <c r="D17" i="22"/>
  <c r="D16" i="22"/>
  <c r="D15" i="22"/>
  <c r="D14" i="22"/>
  <c r="D13" i="22"/>
  <c r="D12" i="22"/>
  <c r="D11" i="22"/>
  <c r="D9" i="22"/>
  <c r="B27" i="27"/>
  <c r="D10" i="27"/>
  <c r="D11" i="27"/>
  <c r="D12" i="27"/>
  <c r="D13" i="27"/>
  <c r="D14" i="27"/>
  <c r="D15" i="27"/>
  <c r="D16" i="27"/>
  <c r="D17" i="27"/>
  <c r="D20" i="27"/>
  <c r="D21" i="27"/>
  <c r="D22" i="27"/>
  <c r="D23" i="27"/>
  <c r="C8" i="27"/>
  <c r="D8" i="27"/>
  <c r="D26" i="27"/>
  <c r="G10" i="27"/>
  <c r="G12" i="27"/>
  <c r="G17" i="27"/>
  <c r="G18" i="27"/>
  <c r="G19" i="27"/>
  <c r="G20" i="27"/>
  <c r="G23" i="27"/>
  <c r="G26" i="27"/>
  <c r="J10" i="27"/>
  <c r="J11" i="27"/>
  <c r="J12" i="27"/>
  <c r="J13" i="27"/>
  <c r="J14" i="27"/>
  <c r="J15" i="27"/>
  <c r="J16" i="27"/>
  <c r="J17" i="27"/>
  <c r="J18" i="27"/>
  <c r="J21" i="27"/>
  <c r="J22" i="27"/>
  <c r="J23" i="27"/>
  <c r="I8" i="27"/>
  <c r="J8" i="27"/>
  <c r="J26" i="27"/>
  <c r="M17" i="27"/>
  <c r="M23" i="27"/>
  <c r="M26" i="27"/>
  <c r="P17" i="27"/>
  <c r="P23" i="27"/>
  <c r="P26" i="27"/>
  <c r="S17" i="27"/>
  <c r="S23" i="27"/>
  <c r="S26" i="27"/>
  <c r="V17" i="27"/>
  <c r="V23" i="27"/>
  <c r="V26" i="27"/>
  <c r="Y17" i="27"/>
  <c r="Y23" i="27"/>
  <c r="Y26" i="27"/>
  <c r="AH17" i="27"/>
  <c r="AH23" i="27"/>
  <c r="AG23" i="27"/>
  <c r="AE23" i="27"/>
  <c r="AD23" i="27"/>
  <c r="AB17" i="27"/>
  <c r="AB23" i="27"/>
  <c r="AA23" i="27"/>
  <c r="X23" i="27"/>
  <c r="U23" i="27"/>
  <c r="R23" i="27"/>
  <c r="O23" i="27"/>
  <c r="L23" i="27"/>
  <c r="I23" i="27"/>
  <c r="F23" i="27"/>
  <c r="C23" i="27"/>
  <c r="AH26" i="27"/>
  <c r="AG26" i="27"/>
  <c r="AE26" i="27"/>
  <c r="AD26" i="27"/>
  <c r="AB26" i="27"/>
  <c r="AA26" i="27"/>
  <c r="X26" i="27"/>
  <c r="U26" i="27"/>
  <c r="R26" i="27"/>
  <c r="O26" i="27"/>
  <c r="L26" i="27"/>
  <c r="I26" i="27"/>
  <c r="F26" i="27"/>
  <c r="J7" i="27"/>
  <c r="D7" i="27"/>
  <c r="B46" i="5"/>
  <c r="AH44" i="5"/>
  <c r="AG44" i="5"/>
  <c r="AE44" i="5"/>
  <c r="AD44" i="5"/>
  <c r="AB44" i="5"/>
  <c r="AA44" i="5"/>
  <c r="Y44" i="5"/>
  <c r="X44" i="5"/>
  <c r="V44" i="5"/>
  <c r="U44" i="5"/>
  <c r="S44" i="5"/>
  <c r="R44" i="5"/>
  <c r="P44" i="5"/>
  <c r="O44" i="5"/>
  <c r="M44" i="5"/>
  <c r="L44" i="5"/>
  <c r="J44" i="5"/>
  <c r="I44" i="5"/>
  <c r="G44" i="5"/>
  <c r="F44" i="5"/>
  <c r="AE41" i="5"/>
  <c r="AE37" i="5"/>
  <c r="AE32" i="5"/>
  <c r="AE27" i="5"/>
  <c r="AH10" i="5"/>
  <c r="AE10" i="5"/>
  <c r="AB25" i="5"/>
  <c r="AB41" i="5"/>
  <c r="Y41" i="5"/>
  <c r="V41" i="5"/>
  <c r="AB37" i="5"/>
  <c r="AB31" i="5"/>
  <c r="Y37" i="5"/>
  <c r="Y31" i="5"/>
  <c r="V37" i="5"/>
  <c r="V31" i="5"/>
  <c r="V25" i="5"/>
  <c r="Y25" i="5"/>
  <c r="AB10" i="5"/>
  <c r="Y10" i="5"/>
  <c r="V10" i="5"/>
  <c r="S10" i="5"/>
  <c r="P10" i="5"/>
  <c r="M10" i="5"/>
  <c r="J42" i="5"/>
  <c r="J41" i="5"/>
  <c r="J40" i="5"/>
  <c r="J39" i="5"/>
  <c r="J38" i="5"/>
  <c r="J37" i="5"/>
  <c r="J36" i="5"/>
  <c r="J34" i="5"/>
  <c r="J33" i="5"/>
  <c r="J32" i="5"/>
  <c r="J31" i="5"/>
  <c r="J30" i="5"/>
  <c r="J28" i="5"/>
  <c r="J27" i="5"/>
  <c r="J26" i="5"/>
  <c r="J25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G7" i="5"/>
  <c r="G10" i="5"/>
  <c r="G13" i="5"/>
  <c r="G29" i="5"/>
  <c r="G28" i="5"/>
  <c r="G27" i="5"/>
  <c r="G26" i="5"/>
  <c r="G25" i="5"/>
  <c r="G24" i="5"/>
  <c r="G23" i="5"/>
  <c r="G22" i="5"/>
  <c r="G42" i="5"/>
  <c r="G41" i="5"/>
  <c r="G40" i="5"/>
  <c r="G37" i="5"/>
  <c r="G36" i="5"/>
  <c r="G34" i="5"/>
  <c r="D42" i="5"/>
  <c r="D41" i="5"/>
  <c r="D40" i="5"/>
  <c r="D39" i="5"/>
  <c r="D38" i="5"/>
  <c r="D37" i="5"/>
  <c r="D36" i="5"/>
  <c r="D35" i="5"/>
  <c r="D34" i="5"/>
  <c r="D32" i="5"/>
  <c r="D31" i="5"/>
  <c r="D30" i="5"/>
  <c r="D28" i="5"/>
  <c r="D27" i="5"/>
  <c r="D26" i="5"/>
  <c r="D25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AH16" i="23"/>
  <c r="AG16" i="23"/>
  <c r="AF16" i="23"/>
  <c r="AE16" i="23"/>
  <c r="AD16" i="23"/>
  <c r="AC16" i="23"/>
  <c r="AB16" i="23"/>
  <c r="AA16" i="23"/>
  <c r="Z16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C16" i="23"/>
  <c r="B16" i="23"/>
  <c r="AB9" i="23"/>
  <c r="AB8" i="23"/>
  <c r="Y9" i="23"/>
  <c r="Y8" i="23"/>
  <c r="V9" i="23"/>
  <c r="V8" i="23"/>
  <c r="J13" i="23"/>
  <c r="J12" i="23"/>
  <c r="J11" i="23"/>
  <c r="J9" i="23"/>
  <c r="J8" i="23"/>
  <c r="G13" i="23"/>
  <c r="G12" i="23"/>
  <c r="G11" i="23"/>
  <c r="G9" i="23"/>
  <c r="G8" i="23"/>
  <c r="D13" i="23"/>
  <c r="D12" i="23"/>
  <c r="D11" i="23"/>
  <c r="D9" i="23"/>
  <c r="D16" i="23"/>
  <c r="B18" i="23"/>
  <c r="AG36" i="21"/>
  <c r="AD36" i="21"/>
  <c r="AA36" i="21"/>
  <c r="X36" i="21"/>
  <c r="U36" i="21"/>
  <c r="R36" i="21"/>
  <c r="O36" i="21"/>
  <c r="L36" i="21"/>
  <c r="I36" i="21"/>
  <c r="F36" i="21"/>
  <c r="AF36" i="21"/>
  <c r="AC36" i="21"/>
  <c r="Z36" i="21"/>
  <c r="W36" i="21"/>
  <c r="T36" i="21"/>
  <c r="Q36" i="21"/>
  <c r="N36" i="21"/>
  <c r="K36" i="21"/>
  <c r="H36" i="21"/>
  <c r="E36" i="21"/>
  <c r="B36" i="21"/>
  <c r="AF70" i="18"/>
  <c r="AC70" i="18"/>
  <c r="Z70" i="18"/>
  <c r="W70" i="18"/>
  <c r="T70" i="18"/>
  <c r="Q70" i="18"/>
  <c r="N70" i="18"/>
  <c r="K70" i="18"/>
  <c r="H70" i="18"/>
  <c r="E70" i="18"/>
  <c r="B70" i="18"/>
  <c r="AH36" i="21"/>
  <c r="AE36" i="21"/>
  <c r="AB36" i="21"/>
  <c r="Y36" i="21"/>
  <c r="V36" i="21"/>
  <c r="S36" i="21"/>
  <c r="P36" i="21"/>
  <c r="M36" i="21"/>
  <c r="J36" i="21"/>
  <c r="G36" i="21"/>
  <c r="AE14" i="21"/>
  <c r="AB10" i="21"/>
  <c r="Y10" i="21"/>
  <c r="V10" i="21"/>
  <c r="S11" i="21"/>
  <c r="S10" i="21"/>
  <c r="S30" i="21"/>
  <c r="S29" i="21"/>
  <c r="S28" i="21"/>
  <c r="S27" i="21"/>
  <c r="S26" i="21"/>
  <c r="S25" i="21"/>
  <c r="S24" i="21"/>
  <c r="S23" i="21"/>
  <c r="S32" i="21"/>
  <c r="P32" i="21"/>
  <c r="P30" i="21"/>
  <c r="P29" i="21"/>
  <c r="P28" i="21"/>
  <c r="P27" i="21"/>
  <c r="P26" i="21"/>
  <c r="P25" i="21"/>
  <c r="P24" i="21"/>
  <c r="P23" i="21"/>
  <c r="P11" i="21"/>
  <c r="P10" i="21"/>
  <c r="M11" i="21"/>
  <c r="M10" i="21"/>
  <c r="M30" i="21"/>
  <c r="M29" i="21"/>
  <c r="M28" i="21"/>
  <c r="M27" i="21"/>
  <c r="M26" i="21"/>
  <c r="M25" i="21"/>
  <c r="M24" i="21"/>
  <c r="M23" i="21"/>
  <c r="M32" i="21"/>
  <c r="I34" i="21"/>
  <c r="J34" i="21"/>
  <c r="J33" i="21"/>
  <c r="J32" i="21"/>
  <c r="J31" i="21"/>
  <c r="J30" i="21"/>
  <c r="J29" i="21"/>
  <c r="J28" i="21"/>
  <c r="J27" i="21"/>
  <c r="J26" i="21"/>
  <c r="J25" i="21"/>
  <c r="J24" i="21"/>
  <c r="J23" i="21"/>
  <c r="J22" i="21"/>
  <c r="J21" i="21"/>
  <c r="J20" i="21"/>
  <c r="J19" i="21"/>
  <c r="J18" i="21"/>
  <c r="J17" i="21"/>
  <c r="J16" i="21"/>
  <c r="J15" i="21"/>
  <c r="J14" i="21"/>
  <c r="J13" i="21"/>
  <c r="J12" i="21"/>
  <c r="J11" i="21"/>
  <c r="J10" i="21"/>
  <c r="J8" i="21"/>
  <c r="J7" i="21"/>
  <c r="G8" i="21"/>
  <c r="G7" i="21"/>
  <c r="G12" i="21"/>
  <c r="G11" i="21"/>
  <c r="G10" i="21"/>
  <c r="G21" i="21"/>
  <c r="G20" i="21"/>
  <c r="G19" i="21"/>
  <c r="G18" i="21"/>
  <c r="G17" i="21"/>
  <c r="G16" i="21"/>
  <c r="G23" i="21"/>
  <c r="G26" i="21"/>
  <c r="G30" i="21"/>
  <c r="G29" i="21"/>
  <c r="G28" i="21"/>
  <c r="G32" i="21"/>
  <c r="D34" i="21"/>
  <c r="D33" i="21"/>
  <c r="C32" i="21"/>
  <c r="D32" i="21"/>
  <c r="D31" i="21"/>
  <c r="D30" i="21"/>
  <c r="D29" i="21"/>
  <c r="D28" i="21"/>
  <c r="D27" i="21"/>
  <c r="D26" i="21"/>
  <c r="D25" i="21"/>
  <c r="D24" i="21"/>
  <c r="D23" i="21"/>
  <c r="D22" i="21"/>
  <c r="D21" i="21"/>
  <c r="D20" i="21"/>
  <c r="D19" i="21"/>
  <c r="D18" i="21"/>
  <c r="D17" i="21"/>
  <c r="D16" i="21"/>
  <c r="D15" i="21"/>
  <c r="D14" i="21"/>
  <c r="D13" i="21"/>
  <c r="D11" i="21"/>
  <c r="D10" i="21"/>
  <c r="D8" i="21"/>
  <c r="D36" i="21"/>
  <c r="B38" i="21"/>
  <c r="G40" i="18"/>
  <c r="AE40" i="18"/>
  <c r="AB40" i="18"/>
  <c r="Y40" i="18"/>
  <c r="V40" i="18"/>
  <c r="S40" i="18"/>
  <c r="P40" i="18"/>
  <c r="M40" i="18"/>
  <c r="J40" i="18"/>
  <c r="D40" i="18"/>
  <c r="J8" i="18"/>
  <c r="J7" i="18"/>
  <c r="G7" i="18"/>
  <c r="G8" i="18"/>
  <c r="D7" i="18"/>
  <c r="D8" i="18"/>
  <c r="G63" i="18"/>
  <c r="G70" i="18"/>
  <c r="D70" i="18"/>
  <c r="J70" i="18"/>
  <c r="M70" i="18"/>
  <c r="P70" i="18"/>
  <c r="S70" i="18"/>
  <c r="V70" i="18"/>
  <c r="Y70" i="18"/>
  <c r="AB70" i="18"/>
  <c r="AE70" i="18"/>
  <c r="B71" i="18"/>
  <c r="AE63" i="18"/>
  <c r="AE60" i="18"/>
  <c r="AE48" i="18"/>
  <c r="AE49" i="18"/>
  <c r="AB49" i="18"/>
  <c r="AB42" i="18"/>
  <c r="AB34" i="18"/>
  <c r="AE25" i="18"/>
  <c r="AE22" i="18"/>
  <c r="AB27" i="18"/>
  <c r="AB26" i="18"/>
  <c r="AB22" i="18"/>
  <c r="AB11" i="18"/>
  <c r="J68" i="18"/>
  <c r="G68" i="18"/>
  <c r="G66" i="18"/>
  <c r="J66" i="18"/>
  <c r="J67" i="18"/>
  <c r="J65" i="18"/>
  <c r="J63" i="18"/>
  <c r="M63" i="18"/>
  <c r="Y63" i="18"/>
  <c r="V63" i="18"/>
  <c r="S63" i="18"/>
  <c r="P63" i="18"/>
  <c r="Y60" i="18"/>
  <c r="V60" i="18"/>
  <c r="S60" i="18"/>
  <c r="P60" i="18"/>
  <c r="M60" i="18"/>
  <c r="Y49" i="18"/>
  <c r="Y42" i="18"/>
  <c r="V42" i="18"/>
  <c r="V49" i="18"/>
  <c r="S49" i="18"/>
  <c r="S42" i="18"/>
  <c r="P49" i="18"/>
  <c r="P42" i="18"/>
  <c r="M49" i="18"/>
  <c r="M42" i="18"/>
  <c r="Y34" i="18"/>
  <c r="V34" i="18"/>
  <c r="M27" i="18"/>
  <c r="S27" i="18"/>
  <c r="V22" i="18"/>
  <c r="S22" i="18"/>
  <c r="P22" i="18"/>
  <c r="M22" i="18"/>
  <c r="M26" i="18"/>
  <c r="P27" i="18"/>
  <c r="P26" i="18"/>
  <c r="S26" i="18"/>
  <c r="V27" i="18"/>
  <c r="V26" i="18"/>
  <c r="Y27" i="18"/>
  <c r="Y26" i="18"/>
  <c r="Y22" i="18"/>
  <c r="Y11" i="18"/>
  <c r="V11" i="18"/>
  <c r="S11" i="18"/>
  <c r="S10" i="18"/>
  <c r="P11" i="18"/>
  <c r="P10" i="18"/>
  <c r="M11" i="18"/>
  <c r="M10" i="18"/>
  <c r="O70" i="18"/>
  <c r="AH70" i="18"/>
  <c r="D68" i="18"/>
  <c r="D67" i="18"/>
  <c r="D66" i="18"/>
  <c r="D65" i="18"/>
  <c r="D63" i="18"/>
  <c r="D62" i="18"/>
  <c r="D61" i="18"/>
  <c r="D60" i="18"/>
  <c r="D58" i="18"/>
  <c r="D57" i="18"/>
  <c r="D56" i="18"/>
  <c r="D55" i="18"/>
  <c r="D54" i="18"/>
  <c r="D53" i="18"/>
  <c r="D52" i="18"/>
  <c r="D51" i="18"/>
  <c r="D50" i="18"/>
  <c r="D49" i="18"/>
  <c r="D47" i="18"/>
  <c r="D46" i="18"/>
  <c r="D45" i="18"/>
  <c r="D44" i="18"/>
  <c r="D43" i="18"/>
  <c r="D42" i="18"/>
  <c r="D39" i="18"/>
  <c r="D38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2" i="18"/>
  <c r="D21" i="18"/>
  <c r="D20" i="18"/>
  <c r="D19" i="18"/>
  <c r="D18" i="18"/>
  <c r="D16" i="18"/>
  <c r="D15" i="18"/>
  <c r="D14" i="18"/>
  <c r="D12" i="18"/>
  <c r="D11" i="18"/>
  <c r="D10" i="18"/>
  <c r="L32" i="21"/>
  <c r="I32" i="21"/>
  <c r="F32" i="21"/>
  <c r="I63" i="18"/>
  <c r="J53" i="18"/>
  <c r="I40" i="18"/>
  <c r="J38" i="18"/>
  <c r="J35" i="18"/>
  <c r="L40" i="18"/>
  <c r="C40" i="18"/>
  <c r="C63" i="18"/>
  <c r="F63" i="18"/>
  <c r="D8" i="22"/>
  <c r="G59" i="18"/>
  <c r="J48" i="18"/>
  <c r="G49" i="18"/>
  <c r="J49" i="18"/>
  <c r="I29" i="12"/>
  <c r="F29" i="12"/>
  <c r="C29" i="12"/>
  <c r="C34" i="21"/>
  <c r="I13" i="23"/>
  <c r="F13" i="23"/>
  <c r="C13" i="23"/>
  <c r="AA9" i="23"/>
  <c r="X9" i="23"/>
  <c r="U9" i="23"/>
  <c r="I9" i="23"/>
  <c r="F9" i="23"/>
  <c r="C9" i="23"/>
  <c r="D8" i="23"/>
  <c r="D7" i="21"/>
  <c r="R70" i="18"/>
  <c r="U70" i="18"/>
  <c r="X70" i="18"/>
  <c r="AA70" i="18"/>
  <c r="AG70" i="18"/>
  <c r="L63" i="18"/>
  <c r="G62" i="18"/>
  <c r="J61" i="18"/>
  <c r="G61" i="18"/>
  <c r="J60" i="18"/>
  <c r="J58" i="18"/>
  <c r="G58" i="18"/>
  <c r="J57" i="18"/>
  <c r="G57" i="18"/>
  <c r="J56" i="18"/>
  <c r="J55" i="18"/>
  <c r="G55" i="18"/>
  <c r="J54" i="18"/>
  <c r="G53" i="18"/>
  <c r="J52" i="18"/>
  <c r="J51" i="18"/>
  <c r="G51" i="18"/>
  <c r="J47" i="18"/>
  <c r="J46" i="18"/>
  <c r="J45" i="18"/>
  <c r="J44" i="18"/>
  <c r="J43" i="18"/>
  <c r="J42" i="18"/>
  <c r="G42" i="18"/>
  <c r="G65" i="18"/>
  <c r="G67" i="18"/>
  <c r="C68" i="18"/>
  <c r="F68" i="18"/>
  <c r="F70" i="18"/>
  <c r="I68" i="18"/>
  <c r="AD40" i="18"/>
  <c r="AD70" i="18"/>
  <c r="F40" i="18"/>
  <c r="J39" i="18"/>
  <c r="G38" i="18"/>
  <c r="J37" i="18"/>
  <c r="J36" i="18"/>
  <c r="G35" i="18"/>
  <c r="J34" i="18"/>
  <c r="J33" i="18"/>
  <c r="J32" i="18"/>
  <c r="J31" i="18"/>
  <c r="J30" i="18"/>
  <c r="J29" i="18"/>
  <c r="J28" i="18"/>
  <c r="J27" i="18"/>
  <c r="G27" i="18"/>
  <c r="J26" i="18"/>
  <c r="G25" i="18"/>
  <c r="J24" i="18"/>
  <c r="J23" i="18"/>
  <c r="J22" i="18"/>
  <c r="G22" i="18"/>
  <c r="J21" i="18"/>
  <c r="G21" i="18"/>
  <c r="J20" i="18"/>
  <c r="G20" i="18"/>
  <c r="J19" i="18"/>
  <c r="G17" i="18"/>
  <c r="J16" i="18"/>
  <c r="J15" i="18"/>
  <c r="J14" i="18"/>
  <c r="G14" i="18"/>
  <c r="J12" i="18"/>
  <c r="J11" i="18"/>
  <c r="G11" i="18"/>
  <c r="J10" i="18"/>
  <c r="I8" i="18"/>
  <c r="C8" i="18"/>
  <c r="C70" i="18"/>
  <c r="C36" i="21"/>
  <c r="I70" i="18"/>
  <c r="L70" i="18"/>
  <c r="C106" i="22"/>
  <c r="C26" i="27"/>
  <c r="AD24" i="12"/>
  <c r="Q44" i="5"/>
  <c r="N44" i="5"/>
  <c r="C44" i="5"/>
  <c r="D7" i="5"/>
  <c r="D44" i="5"/>
  <c r="D8" i="12"/>
  <c r="C24" i="12"/>
  <c r="F24" i="12"/>
  <c r="I24" i="12"/>
</calcChain>
</file>

<file path=xl/sharedStrings.xml><?xml version="1.0" encoding="utf-8"?>
<sst xmlns="http://schemas.openxmlformats.org/spreadsheetml/2006/main" count="708" uniqueCount="294">
  <si>
    <t>RIA</t>
  </si>
  <si>
    <t>INNO VIN-ISVV</t>
  </si>
  <si>
    <t>ADMINISTRATION</t>
  </si>
  <si>
    <t>ESPACE SANTE</t>
  </si>
  <si>
    <t>BU</t>
  </si>
  <si>
    <t>ESPACE5D</t>
  </si>
  <si>
    <t>HALL D'ACCUEIL</t>
  </si>
  <si>
    <t>AMPHI1</t>
  </si>
  <si>
    <t>AMPHI3</t>
  </si>
  <si>
    <t>AMPHI 6 à 8</t>
  </si>
  <si>
    <t>AMPHI4</t>
  </si>
  <si>
    <t>AMPHI5</t>
  </si>
  <si>
    <t>AMPHI 10 à 12</t>
  </si>
  <si>
    <t>MAISON DES ETUDIANTS</t>
  </si>
  <si>
    <t>ENSEIGNEMENTS DIRIGES</t>
  </si>
  <si>
    <t>GARAGE ESPACES VERTS</t>
  </si>
  <si>
    <t>TRAVAUX PRATIQUES</t>
  </si>
  <si>
    <t>PHARMACIE 1ERE TRANCHE</t>
  </si>
  <si>
    <t>PHARMACIE TRANCHES 2-3-4</t>
  </si>
  <si>
    <t>SOUTE ALCOOLS</t>
  </si>
  <si>
    <t>RMSB</t>
  </si>
  <si>
    <t>ZONE NORD COTE A</t>
  </si>
  <si>
    <t>ZONE NORD COTE B</t>
  </si>
  <si>
    <t>LOCAL ESPACES VERTS</t>
  </si>
  <si>
    <t>GALERIE ZONE SUD</t>
  </si>
  <si>
    <t>FORMATION CONTINUE</t>
  </si>
  <si>
    <t>BATIMENT IBIO</t>
  </si>
  <si>
    <t>PCSI</t>
  </si>
  <si>
    <t>ODONTOLOGIE</t>
  </si>
  <si>
    <t>PABIM</t>
  </si>
  <si>
    <t>LES EYZIES</t>
  </si>
  <si>
    <t>SOLARIUM</t>
  </si>
  <si>
    <t>PRISNA</t>
  </si>
  <si>
    <t>TRANSFORMATEUR</t>
  </si>
  <si>
    <t>SAMES</t>
  </si>
  <si>
    <t>POA</t>
  </si>
  <si>
    <t>STATION MARINE</t>
  </si>
  <si>
    <t>GEODE-AMPHITHEATRE (IUT)CAMPUS MICHEL SERRES</t>
  </si>
  <si>
    <t>GACO (IUT) CAMPUS MICHEL SERRES</t>
  </si>
  <si>
    <t>BAT 10ABC GLT</t>
  </si>
  <si>
    <t>BAT 4A CHAUFFERIE</t>
  </si>
  <si>
    <t>BAT 4B GARAGES ET LOCAL DECHETS CHIMIQUES</t>
  </si>
  <si>
    <t>BAT 4C ATELIERS</t>
  </si>
  <si>
    <t>BAT 5 ABC GEII</t>
  </si>
  <si>
    <t>BAT 6AB MP</t>
  </si>
  <si>
    <t>BAT 7A CRED</t>
  </si>
  <si>
    <t>BAT 7B LOGEMENTS</t>
  </si>
  <si>
    <t>BAT 9AB HSE/INFO</t>
  </si>
  <si>
    <t>BAT 8AB GMP</t>
  </si>
  <si>
    <t>HALL DE MONTAGE</t>
  </si>
  <si>
    <t>ILP LE BARP</t>
  </si>
  <si>
    <t>B22</t>
  </si>
  <si>
    <t>B21</t>
  </si>
  <si>
    <t>B20</t>
  </si>
  <si>
    <t>B9</t>
  </si>
  <si>
    <t>B8</t>
  </si>
  <si>
    <t>B7</t>
  </si>
  <si>
    <t>B6</t>
  </si>
  <si>
    <t>B5</t>
  </si>
  <si>
    <t>B4</t>
  </si>
  <si>
    <t>B3</t>
  </si>
  <si>
    <t>B2</t>
  </si>
  <si>
    <t>B16</t>
  </si>
  <si>
    <t>B15</t>
  </si>
  <si>
    <t>B14</t>
  </si>
  <si>
    <t>B13-IECB</t>
  </si>
  <si>
    <t>C5</t>
  </si>
  <si>
    <t>C4</t>
  </si>
  <si>
    <t>A4N</t>
  </si>
  <si>
    <t>A8</t>
  </si>
  <si>
    <t>A5</t>
  </si>
  <si>
    <t>A40</t>
  </si>
  <si>
    <t>A39</t>
  </si>
  <si>
    <t>A38</t>
  </si>
  <si>
    <t>A37</t>
  </si>
  <si>
    <t>A36</t>
  </si>
  <si>
    <t>A33</t>
  </si>
  <si>
    <t>A32</t>
  </si>
  <si>
    <t>A30</t>
  </si>
  <si>
    <t>A29</t>
  </si>
  <si>
    <t>A28</t>
  </si>
  <si>
    <t>A22</t>
  </si>
  <si>
    <t>A21</t>
  </si>
  <si>
    <t>A20</t>
  </si>
  <si>
    <t>A2</t>
  </si>
  <si>
    <t>A14</t>
  </si>
  <si>
    <t>A13</t>
  </si>
  <si>
    <t>A12</t>
  </si>
  <si>
    <t>A10</t>
  </si>
  <si>
    <t>A1</t>
  </si>
  <si>
    <t>AO PCSI</t>
  </si>
  <si>
    <t>LOGEMENT</t>
  </si>
  <si>
    <t>PETITE SERRE</t>
  </si>
  <si>
    <t>GRANDE SERRE</t>
  </si>
  <si>
    <t>ORANGERIE</t>
  </si>
  <si>
    <t>GARAGE</t>
  </si>
  <si>
    <t>LABO MICRO</t>
  </si>
  <si>
    <t>VEHICULES</t>
  </si>
  <si>
    <t>BATIMENT ABCD</t>
  </si>
  <si>
    <t>PEY BERLAND</t>
  </si>
  <si>
    <t>MAISON INTERNATIONALE</t>
  </si>
  <si>
    <t>LA VICTOIRE</t>
  </si>
  <si>
    <t>DAX</t>
  </si>
  <si>
    <t>INSTITUT DU THERMALISME</t>
  </si>
  <si>
    <t>Sous-total HT</t>
  </si>
  <si>
    <t>CO2</t>
  </si>
  <si>
    <t>POUDRE</t>
  </si>
  <si>
    <t>EP</t>
  </si>
  <si>
    <t>DOUCHES</t>
  </si>
  <si>
    <t>DESIGNATION DES OUVRAGES</t>
  </si>
  <si>
    <t>TOTAL BORDEAUX CENTRE</t>
  </si>
  <si>
    <t>LOGEMENT 1</t>
  </si>
  <si>
    <t>SITE MONTESQUIEU</t>
  </si>
  <si>
    <t xml:space="preserve">EP </t>
  </si>
  <si>
    <t>COLONNES SECHES</t>
  </si>
  <si>
    <t>BATIMENT 1</t>
  </si>
  <si>
    <t>BATIMENT 2/3</t>
  </si>
  <si>
    <t>BATIMENT CESAIRE</t>
  </si>
  <si>
    <t>BATIMENT COMENUIS</t>
  </si>
  <si>
    <t>BATIMENT CONDORCET</t>
  </si>
  <si>
    <t>BATIMENT KERGOMARD</t>
  </si>
  <si>
    <t>BATIMENT A</t>
  </si>
  <si>
    <t>BATIMENT D</t>
  </si>
  <si>
    <t>BATIMENT E</t>
  </si>
  <si>
    <t>BATIMENT F</t>
  </si>
  <si>
    <t>BATIMENT B</t>
  </si>
  <si>
    <t>BATIMENT C</t>
  </si>
  <si>
    <t>BATIMENT G</t>
  </si>
  <si>
    <t>BATIMENT L</t>
  </si>
  <si>
    <t>BATIMENT JOFFRE</t>
  </si>
  <si>
    <t>BATIMENT PEY BERLAND</t>
  </si>
  <si>
    <t>BATIMENT BROCA 1</t>
  </si>
  <si>
    <t>BATIMENT BROCA 2</t>
  </si>
  <si>
    <t>BATIMENT BROCA 3</t>
  </si>
  <si>
    <t>BATIMENT BROCA 4</t>
  </si>
  <si>
    <t>BATIMENT H</t>
  </si>
  <si>
    <t>BATIMENT I</t>
  </si>
  <si>
    <t>BATIMENT J</t>
  </si>
  <si>
    <t>BATIMENT K</t>
  </si>
  <si>
    <t>BATIMENT M</t>
  </si>
  <si>
    <t>BATIMENT N</t>
  </si>
  <si>
    <t>BATIMENT O</t>
  </si>
  <si>
    <t>BATIMENT P</t>
  </si>
  <si>
    <t>BATIMENT Q</t>
  </si>
  <si>
    <t>EVERING</t>
  </si>
  <si>
    <t>INSPE BORDEAUX-CAUDERAN</t>
  </si>
  <si>
    <t>INSPE MONT DE MARSAN</t>
  </si>
  <si>
    <t>INSPE PAU</t>
  </si>
  <si>
    <t>INSPE MERIGNAC</t>
  </si>
  <si>
    <t>Stock PCSI-formations</t>
  </si>
  <si>
    <t>TOTAL SITE DE CARREIRE</t>
  </si>
  <si>
    <t>Prix Total annuel 
€ HT</t>
  </si>
  <si>
    <t xml:space="preserve">Quantité </t>
  </si>
  <si>
    <t>Prix unitaire
€ HT</t>
  </si>
  <si>
    <t>B17</t>
  </si>
  <si>
    <t>Montant Total Bordeaux centre
€ HT</t>
  </si>
  <si>
    <t>Montant Total site de CARREIRE
€ HT</t>
  </si>
  <si>
    <t>Montant Total site de Pessac
€ HT</t>
  </si>
  <si>
    <t>Sites</t>
  </si>
  <si>
    <t>Montant en € HT</t>
  </si>
  <si>
    <t>Montant total DPGF Lot n°1</t>
  </si>
  <si>
    <t>Pôle de Vie</t>
  </si>
  <si>
    <t>BBS (Bâtiment Recherche)</t>
  </si>
  <si>
    <t>Bâtiment MARNE</t>
  </si>
  <si>
    <t>B13 bis EPOC</t>
  </si>
  <si>
    <t>AMPHI 9</t>
  </si>
  <si>
    <t>C6</t>
  </si>
  <si>
    <t>A31b EXTENSION</t>
  </si>
  <si>
    <t>A31a</t>
  </si>
  <si>
    <t>A5b EPICERIE SOLIDAIRE</t>
  </si>
  <si>
    <t xml:space="preserve">A11 + CAP FOREST </t>
  </si>
  <si>
    <t>R1 STAPS</t>
  </si>
  <si>
    <t>R2 STAPS extension</t>
  </si>
  <si>
    <t>R3 SIUAPS SALLE OMNISPORTS</t>
  </si>
  <si>
    <t>R4 SIUAPS COSEC</t>
  </si>
  <si>
    <t>R8 SIUAPS LOGEMENT ATELIER</t>
  </si>
  <si>
    <t>R5 SIUAPS SALLE DE MUSCULATION</t>
  </si>
  <si>
    <t>R7 SIUAPS VESTIAIRE RUGBY PLEIN AIR</t>
  </si>
  <si>
    <t>B18n</t>
  </si>
  <si>
    <t>EP sans fluor</t>
  </si>
  <si>
    <t xml:space="preserve">R12 SMART </t>
  </si>
  <si>
    <t>A9.1</t>
  </si>
  <si>
    <t>A9.0</t>
  </si>
  <si>
    <t xml:space="preserve">B13 Ter Chaufferie bois </t>
  </si>
  <si>
    <t>A4 en travaux</t>
  </si>
  <si>
    <t>BAT 3 SGM</t>
  </si>
  <si>
    <t>BAT 11 AB GC</t>
  </si>
  <si>
    <t>BAT 1-SUMBIOSI</t>
  </si>
  <si>
    <t>BASTIDE / PUSG</t>
  </si>
  <si>
    <t xml:space="preserve">CARF-(CENTRE GENOMIQUE FONCTIONNELLE DE BX) </t>
  </si>
  <si>
    <t>ISPED</t>
  </si>
  <si>
    <t>CBNA-NEUROCAMPUS</t>
  </si>
  <si>
    <t>M4 SIUAPS VESTIAIRE FOOT</t>
  </si>
  <si>
    <t>CAMPUS MICHEL SERRES</t>
  </si>
  <si>
    <t>IUT/INSPE PERIGUEUX</t>
  </si>
  <si>
    <t>RIA quinquennale</t>
  </si>
  <si>
    <t>RIA annuelle</t>
  </si>
  <si>
    <t>RIA décennale</t>
  </si>
  <si>
    <t>Prix Total décennal
€ HT</t>
  </si>
  <si>
    <t>Prix Total quinquennal
€ HT</t>
  </si>
  <si>
    <t>SURPRESSEUR</t>
  </si>
  <si>
    <t>IUT GRADIGNAN</t>
  </si>
  <si>
    <t>COLONES SECHES annuelle</t>
  </si>
  <si>
    <t>COLONES SECHES Quinquennale</t>
  </si>
  <si>
    <t>COLONES SECHES décennale</t>
  </si>
  <si>
    <t>DOUCHES annuele</t>
  </si>
  <si>
    <t>SURPRESSEUR annuel</t>
  </si>
  <si>
    <t>EXTINCTEURS annuelle</t>
  </si>
  <si>
    <t>COLONNES SECHEs</t>
  </si>
  <si>
    <t xml:space="preserve">COLONNES SECHES </t>
  </si>
  <si>
    <t xml:space="preserve">RIA </t>
  </si>
  <si>
    <t>COLONES SECHES quiquennalle</t>
  </si>
  <si>
    <t>COLONES SECHES décenalle</t>
  </si>
  <si>
    <t>DOUCHES annuelle</t>
  </si>
  <si>
    <t xml:space="preserve">DOUCHES </t>
  </si>
  <si>
    <t>COLONES SECHES quiquennale</t>
  </si>
  <si>
    <t>COLONES SECHES décennalle</t>
  </si>
  <si>
    <t>RIA annulelle</t>
  </si>
  <si>
    <t>SURPRESSEUR annuelle</t>
  </si>
  <si>
    <t>RIA décennalle</t>
  </si>
  <si>
    <t>COLONES SECHES quinquennalle</t>
  </si>
  <si>
    <t xml:space="preserve">COLONES SECHES décennalle </t>
  </si>
  <si>
    <t xml:space="preserve">DOUCHES annuelle </t>
  </si>
  <si>
    <t>RIA quinquenale</t>
  </si>
  <si>
    <t>QLIO-OGP (IUT) CAMPUS MICHEL SERRES</t>
  </si>
  <si>
    <t>TOTAL SMT</t>
  </si>
  <si>
    <t>DSO PUSG-PJJ</t>
  </si>
  <si>
    <t xml:space="preserve">DSO VICTOIRE SITE DE BORDEAUX CENTRE </t>
  </si>
  <si>
    <t>TOTAL DSO VICTOIRE BORDEAUX CENTRE</t>
  </si>
  <si>
    <t>Montant Total DSO VICTOIRE  Bordeaux centre
€ HT</t>
  </si>
  <si>
    <t>DSO  CARREIRE</t>
  </si>
  <si>
    <t>DSO  TALENCE</t>
  </si>
  <si>
    <t>SITE PEIXOTTO Talence</t>
  </si>
  <si>
    <t>SITE BORDES Pessac</t>
  </si>
  <si>
    <t>HAUT CARRÉ Talence</t>
  </si>
  <si>
    <t>TOTAL DSO TALENCE</t>
  </si>
  <si>
    <t>Montant Total DSO Talence
€ HT</t>
  </si>
  <si>
    <t xml:space="preserve">SITE AGEN Campus Michel Serres </t>
  </si>
  <si>
    <t>DSO  PESSAC</t>
  </si>
  <si>
    <t>TOTAL DSO PESSAC</t>
  </si>
  <si>
    <t>BUDL</t>
  </si>
  <si>
    <t>LOGEMENT 2-3</t>
  </si>
  <si>
    <t xml:space="preserve">SMT </t>
  </si>
  <si>
    <t>Montant Total SMT
€ HT</t>
  </si>
  <si>
    <t>LP2I (CENBG) Gradignan</t>
  </si>
  <si>
    <t>SITE DU PIN DÉJÀ AGEN</t>
  </si>
  <si>
    <t>JARDIN BOTANIQUE TALENCE</t>
  </si>
  <si>
    <t>ISVV VILLENAVE  D ORNON</t>
  </si>
  <si>
    <t>BORDES/MONADEY/ROCQUENCOURT</t>
  </si>
  <si>
    <t>M1 LOCAUX PISCINE</t>
  </si>
  <si>
    <t>M2 LA HALLE DES SPORTS</t>
  </si>
  <si>
    <t>B11 ESPACE SANTE ETUDIANTS</t>
  </si>
  <si>
    <t>BAT RAYET</t>
  </si>
  <si>
    <t>OBS FLOIRAC</t>
  </si>
  <si>
    <t>Bâtiment K1 / DUSA</t>
  </si>
  <si>
    <t>Bâtiment K1 / INSPE</t>
  </si>
  <si>
    <t>BATIMENT B INSPE</t>
  </si>
  <si>
    <t>BATIMENT CROUS</t>
  </si>
  <si>
    <t>BAT 2B</t>
  </si>
  <si>
    <t>BAT 2A</t>
  </si>
  <si>
    <t>BAT O ADM</t>
  </si>
  <si>
    <t>SITE IUT Gradignan-Agen</t>
  </si>
  <si>
    <t>TOTAL SITE IUT  Gradignan-Agen</t>
  </si>
  <si>
    <t>Montant Total site IUT Gradignan-Agen
€ HT</t>
  </si>
  <si>
    <t xml:space="preserve">B7 bis </t>
  </si>
  <si>
    <t>B18n vehiculle</t>
  </si>
  <si>
    <t>CLASCUB</t>
  </si>
  <si>
    <t>SMT (MULTISITE)</t>
  </si>
  <si>
    <t>CREATIF</t>
  </si>
  <si>
    <t xml:space="preserve">AIFIRA   </t>
  </si>
  <si>
    <t xml:space="preserve">BUNGALOW BIO </t>
  </si>
  <si>
    <t xml:space="preserve">CANTINE </t>
  </si>
  <si>
    <t xml:space="preserve">CHAUFFERIE </t>
  </si>
  <si>
    <t xml:space="preserve">CHÂTEAU  </t>
  </si>
  <si>
    <t>BAT B SALLE REPAS/SNACK</t>
  </si>
  <si>
    <t>BAT G GYMNASE</t>
  </si>
  <si>
    <t>BAT L SALLE CONFERENCE</t>
  </si>
  <si>
    <t>BATC CHÂTEAU</t>
  </si>
  <si>
    <t>BAT I PREFABRIQUES</t>
  </si>
  <si>
    <t>BAT H ATELIER</t>
  </si>
  <si>
    <t>BAT K GARAGES</t>
  </si>
  <si>
    <t>BAT E/F ATELIER</t>
  </si>
  <si>
    <t>BAT BOUGUER-SIMEROT-GRAND EQUATORIAL</t>
  </si>
  <si>
    <t>DSO Talence</t>
  </si>
  <si>
    <t>IUT Gradignan-Agen</t>
  </si>
  <si>
    <t>DSO Carreire</t>
  </si>
  <si>
    <t>DSO Pessac</t>
  </si>
  <si>
    <t xml:space="preserve">DSO Victoire </t>
  </si>
  <si>
    <t>R101 SIUAPS GARAGE ATELIERS</t>
  </si>
  <si>
    <t>R6 NOUVEAU VESTIAIRE RUGBY</t>
  </si>
  <si>
    <r>
      <t xml:space="preserve">Marché n° 2024-150:  Maintenance préventive et curative des moyens de secours de l'université de Bordeaux
Lot n°1 : Moyens d'extinction 
</t>
    </r>
    <r>
      <rPr>
        <b/>
        <sz val="16"/>
        <color theme="1"/>
        <rFont val="Tahoma"/>
        <family val="2"/>
      </rPr>
      <t xml:space="preserve">
Annexe 1 à l'acte d'engagement : Décomposition du Prix Global et Forfaitaire (DPGF)
</t>
    </r>
  </si>
  <si>
    <r>
      <t xml:space="preserve">Marché n°2024-150 :  Maintenance préventive et curative des moyens de secours de l'université de Bordeaux
Lot n°1 : Moyens d'extinction
</t>
    </r>
    <r>
      <rPr>
        <b/>
        <sz val="16"/>
        <color theme="1"/>
        <rFont val="Tahoma"/>
        <family val="2"/>
      </rPr>
      <t xml:space="preserve">
Annexe 1 à l'acte d'engagement : Décomposition du Prix Global et Forfaitaire (DPGF)
</t>
    </r>
  </si>
  <si>
    <r>
      <t xml:space="preserve">Marché n°2024-150 :  Maintenance préventive et curative des moyens de secours de l'université de Bordeaux
Lot n°1 : Moyens d'extinction
</t>
    </r>
    <r>
      <rPr>
        <b/>
        <sz val="16"/>
        <color theme="1"/>
        <rFont val="Tahoma"/>
        <family val="2"/>
      </rPr>
      <t xml:space="preserve">Annexe 1 à l'acte d'engagement : Décomposition du Prix Global et Forfaitaire (DPGF)
</t>
    </r>
  </si>
  <si>
    <r>
      <t xml:space="preserve">Marché n°2024-150 :  Maintenance préventive et curative des moyens de secours de l'université de Bordeaux
Lot n°1 : Moyens d'extinction
</t>
    </r>
    <r>
      <rPr>
        <b/>
        <sz val="14"/>
        <color theme="1"/>
        <rFont val="Tahoma"/>
        <family val="2"/>
      </rPr>
      <t>Annexe 1 à l'acte d'engagement : 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</si>
</sst>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i/>
      <sz val="11"/>
      <color theme="1"/>
      <name val="Tahoma"/>
      <family val="2"/>
    </font>
    <font>
      <b/>
      <i/>
      <u/>
      <sz val="11"/>
      <color theme="1"/>
      <name val="Tahoma"/>
      <family val="2"/>
    </font>
    <font>
      <b/>
      <u/>
      <sz val="11"/>
      <color theme="1"/>
      <name val="Tahoma"/>
      <family val="2"/>
    </font>
    <font>
      <b/>
      <u/>
      <sz val="12"/>
      <color theme="1"/>
      <name val="Tahoma"/>
      <family val="2"/>
    </font>
    <font>
      <b/>
      <i/>
      <sz val="11"/>
      <color theme="1"/>
      <name val="Tahoma"/>
      <family val="2"/>
    </font>
    <font>
      <sz val="10"/>
      <name val="Century Gothic"/>
      <family val="2"/>
    </font>
    <font>
      <sz val="16"/>
      <color theme="1"/>
      <name val="Tahoma"/>
      <family val="2"/>
    </font>
    <font>
      <b/>
      <sz val="16"/>
      <color theme="1"/>
      <name val="Tahoma"/>
      <family val="2"/>
    </font>
    <font>
      <sz val="14"/>
      <color theme="1"/>
      <name val="Tahoma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Tahoma"/>
      <family val="2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2"/>
      <name val="Tahoma"/>
      <family val="2"/>
    </font>
    <font>
      <b/>
      <i/>
      <sz val="11"/>
      <color theme="2"/>
      <name val="Tahoma"/>
      <family val="2"/>
    </font>
    <font>
      <sz val="11"/>
      <color theme="2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b/>
      <i/>
      <sz val="11"/>
      <name val="Tahoma"/>
      <family val="2"/>
    </font>
    <font>
      <b/>
      <sz val="12"/>
      <name val="Tahoma"/>
      <family val="2"/>
    </font>
    <font>
      <b/>
      <i/>
      <sz val="12"/>
      <color theme="1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0" fillId="0" borderId="0"/>
    <xf numFmtId="44" fontId="17" fillId="0" borderId="0" applyFont="0" applyFill="0" applyBorder="0" applyAlignment="0" applyProtection="0"/>
  </cellStyleXfs>
  <cellXfs count="46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4" fillId="0" borderId="0" xfId="0" applyFont="1"/>
    <xf numFmtId="0" fontId="3" fillId="0" borderId="2" xfId="0" applyFont="1" applyBorder="1" applyAlignment="1">
      <alignment horizontal="center" wrapText="1"/>
    </xf>
    <xf numFmtId="0" fontId="3" fillId="0" borderId="0" xfId="0" applyFont="1"/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/>
    <xf numFmtId="164" fontId="2" fillId="0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2" fillId="0" borderId="24" xfId="0" applyFont="1" applyBorder="1"/>
    <xf numFmtId="0" fontId="2" fillId="0" borderId="1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center" vertical="center" wrapText="1"/>
    </xf>
    <xf numFmtId="164" fontId="3" fillId="0" borderId="16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9" fillId="2" borderId="26" xfId="0" applyFont="1" applyFill="1" applyBorder="1" applyAlignment="1">
      <alignment horizontal="center" vertical="center"/>
    </xf>
    <xf numFmtId="164" fontId="9" fillId="2" borderId="26" xfId="0" applyNumberFormat="1" applyFont="1" applyFill="1" applyBorder="1" applyAlignment="1">
      <alignment horizontal="center" vertical="center"/>
    </xf>
    <xf numFmtId="0" fontId="9" fillId="0" borderId="0" xfId="0" applyFont="1"/>
    <xf numFmtId="164" fontId="3" fillId="0" borderId="2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4" fillId="0" borderId="25" xfId="0" applyFont="1" applyFill="1" applyBorder="1" applyAlignment="1">
      <alignment horizontal="center" vertical="center" wrapText="1"/>
    </xf>
    <xf numFmtId="2" fontId="9" fillId="2" borderId="26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2" fontId="2" fillId="0" borderId="18" xfId="0" applyNumberFormat="1" applyFont="1" applyFill="1" applyBorder="1" applyAlignment="1">
      <alignment horizontal="center" vertical="center" wrapText="1"/>
    </xf>
    <xf numFmtId="0" fontId="9" fillId="2" borderId="26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25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22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2" fillId="0" borderId="27" xfId="0" applyNumberFormat="1" applyFont="1" applyFill="1" applyBorder="1" applyAlignment="1">
      <alignment horizontal="center" vertical="center"/>
    </xf>
    <xf numFmtId="164" fontId="2" fillId="0" borderId="2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3" fillId="5" borderId="25" xfId="0" applyNumberFormat="1" applyFont="1" applyFill="1" applyBorder="1" applyAlignment="1">
      <alignment horizontal="center" vertical="center" wrapText="1"/>
    </xf>
    <xf numFmtId="164" fontId="9" fillId="5" borderId="26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64" fontId="2" fillId="5" borderId="13" xfId="0" applyNumberFormat="1" applyFont="1" applyFill="1" applyBorder="1" applyAlignment="1">
      <alignment horizontal="center" vertical="center"/>
    </xf>
    <xf numFmtId="164" fontId="2" fillId="5" borderId="13" xfId="0" applyNumberFormat="1" applyFont="1" applyFill="1" applyBorder="1" applyAlignment="1">
      <alignment horizontal="center" vertical="center" wrapText="1"/>
    </xf>
    <xf numFmtId="164" fontId="3" fillId="6" borderId="25" xfId="0" applyNumberFormat="1" applyFont="1" applyFill="1" applyBorder="1" applyAlignment="1">
      <alignment horizontal="center" vertical="center" wrapText="1"/>
    </xf>
    <xf numFmtId="164" fontId="2" fillId="6" borderId="13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164" fontId="2" fillId="6" borderId="4" xfId="0" applyNumberFormat="1" applyFont="1" applyFill="1" applyBorder="1" applyAlignment="1">
      <alignment horizontal="center" vertical="center" wrapText="1"/>
    </xf>
    <xf numFmtId="164" fontId="2" fillId="6" borderId="13" xfId="0" applyNumberFormat="1" applyFont="1" applyFill="1" applyBorder="1" applyAlignment="1">
      <alignment horizontal="center" vertical="center"/>
    </xf>
    <xf numFmtId="164" fontId="2" fillId="6" borderId="3" xfId="0" applyNumberFormat="1" applyFont="1" applyFill="1" applyBorder="1" applyAlignment="1">
      <alignment horizontal="center" vertical="center"/>
    </xf>
    <xf numFmtId="164" fontId="2" fillId="6" borderId="4" xfId="0" applyNumberFormat="1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center" vertical="center"/>
    </xf>
    <xf numFmtId="0" fontId="4" fillId="0" borderId="0" xfId="0" applyFont="1" applyBorder="1"/>
    <xf numFmtId="164" fontId="2" fillId="5" borderId="18" xfId="0" applyNumberFormat="1" applyFont="1" applyFill="1" applyBorder="1" applyAlignment="1">
      <alignment horizontal="center" vertical="center"/>
    </xf>
    <xf numFmtId="164" fontId="9" fillId="2" borderId="34" xfId="0" applyNumberFormat="1" applyFont="1" applyFill="1" applyBorder="1" applyAlignment="1">
      <alignment horizontal="center" vertical="center"/>
    </xf>
    <xf numFmtId="0" fontId="9" fillId="2" borderId="35" xfId="0" applyNumberFormat="1" applyFont="1" applyFill="1" applyBorder="1" applyAlignment="1">
      <alignment horizontal="center" vertical="center"/>
    </xf>
    <xf numFmtId="164" fontId="9" fillId="5" borderId="35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164" fontId="2" fillId="5" borderId="8" xfId="0" applyNumberFormat="1" applyFont="1" applyFill="1" applyBorder="1" applyAlignment="1">
      <alignment horizontal="center" vertical="center"/>
    </xf>
    <xf numFmtId="164" fontId="2" fillId="5" borderId="17" xfId="0" applyNumberFormat="1" applyFont="1" applyFill="1" applyBorder="1" applyAlignment="1">
      <alignment horizontal="center" vertical="center"/>
    </xf>
    <xf numFmtId="164" fontId="2" fillId="6" borderId="7" xfId="0" applyNumberFormat="1" applyFont="1" applyFill="1" applyBorder="1" applyAlignment="1">
      <alignment horizontal="center" vertical="center"/>
    </xf>
    <xf numFmtId="164" fontId="2" fillId="6" borderId="8" xfId="0" applyNumberFormat="1" applyFont="1" applyFill="1" applyBorder="1" applyAlignment="1">
      <alignment horizontal="center" vertical="center"/>
    </xf>
    <xf numFmtId="164" fontId="2" fillId="6" borderId="17" xfId="0" applyNumberFormat="1" applyFont="1" applyFill="1" applyBorder="1" applyAlignment="1">
      <alignment horizontal="center" vertical="center"/>
    </xf>
    <xf numFmtId="164" fontId="2" fillId="5" borderId="18" xfId="0" applyNumberFormat="1" applyFont="1" applyFill="1" applyBorder="1" applyAlignment="1">
      <alignment horizontal="center" vertical="center" wrapText="1"/>
    </xf>
    <xf numFmtId="2" fontId="9" fillId="5" borderId="26" xfId="0" applyNumberFormat="1" applyFont="1" applyFill="1" applyBorder="1" applyAlignment="1">
      <alignment horizontal="center" vertical="center"/>
    </xf>
    <xf numFmtId="0" fontId="13" fillId="0" borderId="17" xfId="0" applyFont="1" applyBorder="1" applyAlignment="1">
      <alignment vertical="center" wrapText="1"/>
    </xf>
    <xf numFmtId="164" fontId="1" fillId="0" borderId="26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44" fontId="4" fillId="0" borderId="3" xfId="2" applyFont="1" applyFill="1" applyBorder="1" applyAlignment="1">
      <alignment horizontal="left" vertical="center"/>
    </xf>
    <xf numFmtId="44" fontId="9" fillId="2" borderId="26" xfId="2" applyFont="1" applyFill="1" applyBorder="1" applyAlignment="1">
      <alignment horizontal="right" vertical="center"/>
    </xf>
    <xf numFmtId="44" fontId="4" fillId="0" borderId="4" xfId="2" applyFont="1" applyFill="1" applyBorder="1" applyAlignment="1">
      <alignment horizontal="left" vertical="center"/>
    </xf>
    <xf numFmtId="164" fontId="2" fillId="0" borderId="25" xfId="0" applyNumberFormat="1" applyFont="1" applyFill="1" applyBorder="1" applyAlignment="1">
      <alignment horizontal="center" vertical="center" wrapText="1"/>
    </xf>
    <xf numFmtId="164" fontId="1" fillId="5" borderId="25" xfId="0" applyNumberFormat="1" applyFont="1" applyFill="1" applyBorder="1" applyAlignment="1">
      <alignment horizontal="center" vertical="center" wrapText="1"/>
    </xf>
    <xf numFmtId="164" fontId="2" fillId="5" borderId="25" xfId="0" applyNumberFormat="1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center" vertical="center" wrapText="1"/>
    </xf>
    <xf numFmtId="2" fontId="1" fillId="0" borderId="25" xfId="0" applyNumberFormat="1" applyFont="1" applyFill="1" applyBorder="1" applyAlignment="1">
      <alignment horizontal="center" vertical="center" wrapText="1"/>
    </xf>
    <xf numFmtId="164" fontId="4" fillId="0" borderId="29" xfId="0" applyNumberFormat="1" applyFont="1" applyFill="1" applyBorder="1" applyAlignment="1">
      <alignment horizontal="center" vertical="center" wrapText="1"/>
    </xf>
    <xf numFmtId="0" fontId="9" fillId="2" borderId="34" xfId="0" applyNumberFormat="1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>
      <alignment horizontal="center" vertical="center"/>
    </xf>
    <xf numFmtId="0" fontId="9" fillId="2" borderId="39" xfId="0" applyNumberFormat="1" applyFont="1" applyFill="1" applyBorder="1" applyAlignment="1">
      <alignment horizontal="center" vertical="center"/>
    </xf>
    <xf numFmtId="164" fontId="3" fillId="0" borderId="40" xfId="0" applyNumberFormat="1" applyFont="1" applyFill="1" applyBorder="1" applyAlignment="1">
      <alignment horizontal="center" vertical="center" wrapText="1"/>
    </xf>
    <xf numFmtId="164" fontId="9" fillId="2" borderId="41" xfId="0" applyNumberFormat="1" applyFont="1" applyFill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center" vertical="center" wrapText="1"/>
    </xf>
    <xf numFmtId="164" fontId="4" fillId="5" borderId="38" xfId="0" applyNumberFormat="1" applyFont="1" applyFill="1" applyBorder="1" applyAlignment="1">
      <alignment horizontal="center" vertical="center" wrapText="1"/>
    </xf>
    <xf numFmtId="164" fontId="4" fillId="5" borderId="43" xfId="0" applyNumberFormat="1" applyFont="1" applyFill="1" applyBorder="1" applyAlignment="1">
      <alignment horizontal="center" vertical="center" wrapText="1"/>
    </xf>
    <xf numFmtId="164" fontId="3" fillId="5" borderId="42" xfId="0" applyNumberFormat="1" applyFont="1" applyFill="1" applyBorder="1" applyAlignment="1">
      <alignment horizontal="center" vertical="center" wrapText="1"/>
    </xf>
    <xf numFmtId="164" fontId="3" fillId="3" borderId="46" xfId="0" applyNumberFormat="1" applyFont="1" applyFill="1" applyBorder="1" applyAlignment="1">
      <alignment horizontal="center" vertical="center" wrapText="1"/>
    </xf>
    <xf numFmtId="164" fontId="3" fillId="3" borderId="44" xfId="0" applyNumberFormat="1" applyFont="1" applyFill="1" applyBorder="1" applyAlignment="1">
      <alignment horizontal="center" vertical="center" wrapText="1"/>
    </xf>
    <xf numFmtId="2" fontId="3" fillId="3" borderId="44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 wrapText="1"/>
    </xf>
    <xf numFmtId="164" fontId="3" fillId="5" borderId="29" xfId="0" applyNumberFormat="1" applyFont="1" applyFill="1" applyBorder="1" applyAlignment="1">
      <alignment horizontal="center" vertical="center" wrapText="1"/>
    </xf>
    <xf numFmtId="164" fontId="9" fillId="5" borderId="34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164" fontId="2" fillId="5" borderId="17" xfId="0" applyNumberFormat="1" applyFont="1" applyFill="1" applyBorder="1" applyAlignment="1">
      <alignment horizontal="center" vertical="center" wrapText="1"/>
    </xf>
    <xf numFmtId="164" fontId="3" fillId="3" borderId="45" xfId="0" applyNumberFormat="1" applyFont="1" applyFill="1" applyBorder="1" applyAlignment="1">
      <alignment horizontal="center" vertical="center" wrapText="1"/>
    </xf>
    <xf numFmtId="2" fontId="3" fillId="3" borderId="15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2" fillId="0" borderId="4" xfId="0" applyFont="1" applyBorder="1"/>
    <xf numFmtId="0" fontId="2" fillId="0" borderId="4" xfId="0" applyFont="1" applyFill="1" applyBorder="1"/>
    <xf numFmtId="0" fontId="4" fillId="0" borderId="4" xfId="0" applyFont="1" applyBorder="1"/>
    <xf numFmtId="164" fontId="3" fillId="3" borderId="48" xfId="0" applyNumberFormat="1" applyFont="1" applyFill="1" applyBorder="1" applyAlignment="1">
      <alignment horizontal="center" vertical="center" wrapText="1"/>
    </xf>
    <xf numFmtId="164" fontId="2" fillId="5" borderId="30" xfId="0" applyNumberFormat="1" applyFont="1" applyFill="1" applyBorder="1" applyAlignment="1">
      <alignment horizontal="center" vertical="center" wrapText="1"/>
    </xf>
    <xf numFmtId="0" fontId="2" fillId="0" borderId="3" xfId="0" applyFont="1" applyBorder="1"/>
    <xf numFmtId="0" fontId="3" fillId="5" borderId="49" xfId="0" applyFont="1" applyFill="1" applyBorder="1" applyAlignment="1">
      <alignment horizontal="center" wrapText="1"/>
    </xf>
    <xf numFmtId="0" fontId="2" fillId="5" borderId="50" xfId="0" applyFont="1" applyFill="1" applyBorder="1"/>
    <xf numFmtId="2" fontId="3" fillId="3" borderId="47" xfId="0" applyNumberFormat="1" applyFont="1" applyFill="1" applyBorder="1" applyAlignment="1">
      <alignment horizontal="center" vertical="center" wrapText="1"/>
    </xf>
    <xf numFmtId="164" fontId="3" fillId="3" borderId="47" xfId="0" applyNumberFormat="1" applyFont="1" applyFill="1" applyBorder="1" applyAlignment="1">
      <alignment horizontal="center" vertical="center" wrapText="1"/>
    </xf>
    <xf numFmtId="2" fontId="3" fillId="3" borderId="16" xfId="0" applyNumberFormat="1" applyFont="1" applyFill="1" applyBorder="1" applyAlignment="1">
      <alignment horizontal="center" vertical="center" wrapText="1"/>
    </xf>
    <xf numFmtId="164" fontId="3" fillId="3" borderId="16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2" fillId="5" borderId="51" xfId="0" applyFont="1" applyFill="1" applyBorder="1"/>
    <xf numFmtId="0" fontId="9" fillId="5" borderId="41" xfId="0" applyFont="1" applyFill="1" applyBorder="1"/>
    <xf numFmtId="0" fontId="4" fillId="0" borderId="3" xfId="0" applyFont="1" applyBorder="1"/>
    <xf numFmtId="164" fontId="2" fillId="5" borderId="29" xfId="0" applyNumberFormat="1" applyFont="1" applyFill="1" applyBorder="1" applyAlignment="1">
      <alignment horizontal="center" vertical="center"/>
    </xf>
    <xf numFmtId="0" fontId="2" fillId="0" borderId="25" xfId="0" applyFont="1" applyBorder="1"/>
    <xf numFmtId="0" fontId="3" fillId="0" borderId="3" xfId="0" applyFont="1" applyBorder="1" applyAlignment="1">
      <alignment horizontal="center" wrapText="1"/>
    </xf>
    <xf numFmtId="0" fontId="5" fillId="0" borderId="3" xfId="0" applyFont="1" applyBorder="1"/>
    <xf numFmtId="0" fontId="9" fillId="0" borderId="3" xfId="0" applyFont="1" applyBorder="1"/>
    <xf numFmtId="0" fontId="2" fillId="5" borderId="40" xfId="0" applyFont="1" applyFill="1" applyBorder="1"/>
    <xf numFmtId="0" fontId="5" fillId="5" borderId="41" xfId="0" applyFont="1" applyFill="1" applyBorder="1"/>
    <xf numFmtId="2" fontId="3" fillId="3" borderId="52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5" borderId="4" xfId="0" applyFont="1" applyFill="1" applyBorder="1"/>
    <xf numFmtId="164" fontId="2" fillId="6" borderId="18" xfId="0" applyNumberFormat="1" applyFont="1" applyFill="1" applyBorder="1" applyAlignment="1">
      <alignment horizontal="center" vertical="center" wrapText="1"/>
    </xf>
    <xf numFmtId="164" fontId="9" fillId="7" borderId="26" xfId="0" applyNumberFormat="1" applyFont="1" applyFill="1" applyBorder="1" applyAlignment="1">
      <alignment horizontal="center" vertical="center"/>
    </xf>
    <xf numFmtId="2" fontId="9" fillId="7" borderId="26" xfId="0" applyNumberFormat="1" applyFont="1" applyFill="1" applyBorder="1" applyAlignment="1">
      <alignment horizontal="center" vertical="center"/>
    </xf>
    <xf numFmtId="0" fontId="5" fillId="7" borderId="0" xfId="0" applyFont="1" applyFill="1"/>
    <xf numFmtId="0" fontId="2" fillId="0" borderId="4" xfId="0" applyFont="1" applyBorder="1" applyAlignment="1">
      <alignment horizontal="center"/>
    </xf>
    <xf numFmtId="0" fontId="2" fillId="0" borderId="13" xfId="0" applyFont="1" applyBorder="1"/>
    <xf numFmtId="0" fontId="8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164" fontId="2" fillId="5" borderId="26" xfId="0" applyNumberFormat="1" applyFont="1" applyFill="1" applyBorder="1" applyAlignment="1">
      <alignment horizontal="center" vertical="center"/>
    </xf>
    <xf numFmtId="44" fontId="4" fillId="0" borderId="29" xfId="2" applyFont="1" applyBorder="1" applyAlignment="1">
      <alignment horizontal="center" vertical="center"/>
    </xf>
    <xf numFmtId="44" fontId="7" fillId="0" borderId="27" xfId="2" applyFont="1" applyFill="1" applyBorder="1" applyAlignment="1">
      <alignment horizontal="center" vertical="center" wrapText="1"/>
    </xf>
    <xf numFmtId="44" fontId="2" fillId="0" borderId="27" xfId="2" applyFont="1" applyFill="1" applyBorder="1" applyAlignment="1">
      <alignment horizontal="center" vertical="center" wrapText="1"/>
    </xf>
    <xf numFmtId="44" fontId="9" fillId="2" borderId="34" xfId="2" applyFont="1" applyFill="1" applyBorder="1" applyAlignment="1">
      <alignment horizontal="center" vertical="center" wrapText="1"/>
    </xf>
    <xf numFmtId="44" fontId="2" fillId="0" borderId="28" xfId="2" applyFont="1" applyFill="1" applyBorder="1" applyAlignment="1">
      <alignment horizontal="center" vertical="center" wrapText="1"/>
    </xf>
    <xf numFmtId="44" fontId="9" fillId="2" borderId="34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 wrapText="1"/>
    </xf>
    <xf numFmtId="2" fontId="3" fillId="3" borderId="10" xfId="0" applyNumberFormat="1" applyFont="1" applyFill="1" applyBorder="1" applyAlignment="1">
      <alignment horizontal="center" vertical="center" wrapText="1"/>
    </xf>
    <xf numFmtId="164" fontId="9" fillId="2" borderId="35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wrapText="1"/>
    </xf>
    <xf numFmtId="0" fontId="9" fillId="5" borderId="26" xfId="0" applyFont="1" applyFill="1" applyBorder="1"/>
    <xf numFmtId="0" fontId="5" fillId="5" borderId="26" xfId="0" applyFont="1" applyFill="1" applyBorder="1"/>
    <xf numFmtId="0" fontId="2" fillId="3" borderId="10" xfId="0" applyFont="1" applyFill="1" applyBorder="1"/>
    <xf numFmtId="0" fontId="2" fillId="3" borderId="2" xfId="0" applyFont="1" applyFill="1" applyBorder="1"/>
    <xf numFmtId="164" fontId="4" fillId="0" borderId="25" xfId="0" applyNumberFormat="1" applyFont="1" applyFill="1" applyBorder="1" applyAlignment="1">
      <alignment horizontal="center" vertical="center" wrapText="1"/>
    </xf>
    <xf numFmtId="164" fontId="3" fillId="3" borderId="57" xfId="0" applyNumberFormat="1" applyFont="1" applyFill="1" applyBorder="1" applyAlignment="1">
      <alignment horizontal="center" vertical="center" wrapText="1"/>
    </xf>
    <xf numFmtId="164" fontId="9" fillId="5" borderId="26" xfId="2" applyNumberFormat="1" applyFont="1" applyFill="1" applyBorder="1" applyAlignment="1">
      <alignment horizontal="center"/>
    </xf>
    <xf numFmtId="164" fontId="1" fillId="5" borderId="26" xfId="0" applyNumberFormat="1" applyFont="1" applyFill="1" applyBorder="1" applyAlignment="1">
      <alignment horizontal="center" vertical="center"/>
    </xf>
    <xf numFmtId="164" fontId="18" fillId="5" borderId="25" xfId="0" applyNumberFormat="1" applyFont="1" applyFill="1" applyBorder="1" applyAlignment="1">
      <alignment horizontal="center" vertical="center" wrapText="1"/>
    </xf>
    <xf numFmtId="164" fontId="2" fillId="5" borderId="36" xfId="0" applyNumberFormat="1" applyFont="1" applyFill="1" applyBorder="1" applyAlignment="1">
      <alignment horizontal="center" vertical="center"/>
    </xf>
    <xf numFmtId="164" fontId="1" fillId="5" borderId="37" xfId="0" applyNumberFormat="1" applyFont="1" applyFill="1" applyBorder="1" applyAlignment="1">
      <alignment horizontal="center" vertical="center"/>
    </xf>
    <xf numFmtId="164" fontId="20" fillId="5" borderId="4" xfId="0" applyNumberFormat="1" applyFont="1" applyFill="1" applyBorder="1" applyAlignment="1">
      <alignment horizontal="center" vertical="center" wrapText="1"/>
    </xf>
    <xf numFmtId="164" fontId="19" fillId="5" borderId="26" xfId="0" applyNumberFormat="1" applyFont="1" applyFill="1" applyBorder="1" applyAlignment="1">
      <alignment horizontal="center" vertical="center"/>
    </xf>
    <xf numFmtId="164" fontId="20" fillId="5" borderId="3" xfId="0" applyNumberFormat="1" applyFont="1" applyFill="1" applyBorder="1" applyAlignment="1">
      <alignment horizontal="center" vertical="center" wrapText="1"/>
    </xf>
    <xf numFmtId="164" fontId="21" fillId="5" borderId="4" xfId="0" applyNumberFormat="1" applyFont="1" applyFill="1" applyBorder="1" applyAlignment="1">
      <alignment horizontal="center" vertical="center" wrapText="1"/>
    </xf>
    <xf numFmtId="164" fontId="22" fillId="5" borderId="26" xfId="0" applyNumberFormat="1" applyFont="1" applyFill="1" applyBorder="1" applyAlignment="1">
      <alignment horizontal="center" vertical="center" wrapText="1"/>
    </xf>
    <xf numFmtId="164" fontId="23" fillId="5" borderId="26" xfId="0" applyNumberFormat="1" applyFont="1" applyFill="1" applyBorder="1" applyAlignment="1">
      <alignment horizontal="center" vertical="center"/>
    </xf>
    <xf numFmtId="164" fontId="9" fillId="5" borderId="4" xfId="0" applyNumberFormat="1" applyFont="1" applyFill="1" applyBorder="1" applyAlignment="1">
      <alignment horizontal="center" vertical="center"/>
    </xf>
    <xf numFmtId="164" fontId="3" fillId="5" borderId="53" xfId="0" applyNumberFormat="1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/>
    </xf>
    <xf numFmtId="0" fontId="9" fillId="5" borderId="26" xfId="0" applyNumberFormat="1" applyFont="1" applyFill="1" applyBorder="1" applyAlignment="1">
      <alignment horizontal="center" vertical="center"/>
    </xf>
    <xf numFmtId="164" fontId="25" fillId="5" borderId="58" xfId="0" applyNumberFormat="1" applyFont="1" applyFill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5" borderId="26" xfId="0" applyNumberFormat="1" applyFont="1" applyFill="1" applyBorder="1" applyAlignment="1">
      <alignment horizontal="center" vertical="center"/>
    </xf>
    <xf numFmtId="164" fontId="25" fillId="5" borderId="26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15" xfId="0" applyFont="1" applyBorder="1"/>
    <xf numFmtId="164" fontId="2" fillId="5" borderId="35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64" fontId="2" fillId="0" borderId="51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44" fontId="3" fillId="5" borderId="3" xfId="2" applyFont="1" applyFill="1" applyBorder="1" applyAlignment="1">
      <alignment horizontal="center" vertical="center"/>
    </xf>
    <xf numFmtId="0" fontId="3" fillId="5" borderId="3" xfId="2" applyNumberFormat="1" applyFont="1" applyFill="1" applyBorder="1" applyAlignment="1">
      <alignment horizontal="center" vertical="center"/>
    </xf>
    <xf numFmtId="44" fontId="3" fillId="5" borderId="3" xfId="2" applyFont="1" applyFill="1" applyBorder="1" applyAlignment="1">
      <alignment horizontal="left" vertical="center"/>
    </xf>
    <xf numFmtId="164" fontId="2" fillId="0" borderId="59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/>
    </xf>
    <xf numFmtId="0" fontId="5" fillId="5" borderId="3" xfId="0" applyFont="1" applyFill="1" applyBorder="1"/>
    <xf numFmtId="164" fontId="2" fillId="5" borderId="51" xfId="0" applyNumberFormat="1" applyFont="1" applyFill="1" applyBorder="1"/>
    <xf numFmtId="0" fontId="9" fillId="5" borderId="51" xfId="0" applyFont="1" applyFill="1" applyBorder="1"/>
    <xf numFmtId="2" fontId="24" fillId="5" borderId="16" xfId="0" applyNumberFormat="1" applyFont="1" applyFill="1" applyBorder="1" applyAlignment="1">
      <alignment horizontal="center" vertical="center" wrapText="1"/>
    </xf>
    <xf numFmtId="2" fontId="3" fillId="5" borderId="1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/>
    </xf>
    <xf numFmtId="0" fontId="9" fillId="8" borderId="26" xfId="0" applyFont="1" applyFill="1" applyBorder="1" applyAlignment="1">
      <alignment horizontal="right" vertical="center"/>
    </xf>
    <xf numFmtId="0" fontId="3" fillId="9" borderId="6" xfId="0" applyFont="1" applyFill="1" applyBorder="1" applyAlignment="1">
      <alignment horizontal="center" vertical="center" wrapText="1"/>
    </xf>
    <xf numFmtId="0" fontId="8" fillId="9" borderId="25" xfId="0" applyFont="1" applyFill="1" applyBorder="1" applyAlignment="1">
      <alignment horizontal="left" vertical="center"/>
    </xf>
    <xf numFmtId="0" fontId="9" fillId="9" borderId="26" xfId="0" applyFont="1" applyFill="1" applyBorder="1" applyAlignment="1">
      <alignment horizontal="right" vertical="center"/>
    </xf>
    <xf numFmtId="0" fontId="7" fillId="9" borderId="4" xfId="0" applyFont="1" applyFill="1" applyBorder="1" applyAlignment="1">
      <alignment horizontal="left" vertical="center"/>
    </xf>
    <xf numFmtId="0" fontId="2" fillId="9" borderId="4" xfId="0" applyFont="1" applyFill="1" applyBorder="1" applyAlignment="1">
      <alignment horizontal="left" vertical="center"/>
    </xf>
    <xf numFmtId="0" fontId="2" fillId="9" borderId="18" xfId="0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center" vertical="center" wrapText="1"/>
    </xf>
    <xf numFmtId="0" fontId="9" fillId="10" borderId="26" xfId="0" applyFont="1" applyFill="1" applyBorder="1" applyAlignment="1">
      <alignment horizontal="right" vertical="center"/>
    </xf>
    <xf numFmtId="0" fontId="2" fillId="10" borderId="4" xfId="0" applyFont="1" applyFill="1" applyBorder="1" applyAlignment="1">
      <alignment horizontal="left" vertical="center"/>
    </xf>
    <xf numFmtId="0" fontId="3" fillId="10" borderId="1" xfId="0" applyFont="1" applyFill="1" applyBorder="1" applyAlignment="1">
      <alignment vertical="center" wrapText="1"/>
    </xf>
    <xf numFmtId="0" fontId="9" fillId="11" borderId="26" xfId="0" applyFont="1" applyFill="1" applyBorder="1" applyAlignment="1">
      <alignment horizontal="right" vertical="center"/>
    </xf>
    <xf numFmtId="0" fontId="3" fillId="11" borderId="1" xfId="0" applyFont="1" applyFill="1" applyBorder="1" applyAlignment="1">
      <alignment vertical="center" wrapText="1"/>
    </xf>
    <xf numFmtId="0" fontId="3" fillId="12" borderId="6" xfId="0" applyFont="1" applyFill="1" applyBorder="1" applyAlignment="1">
      <alignment horizontal="left" vertical="center" wrapText="1"/>
    </xf>
    <xf numFmtId="0" fontId="7" fillId="12" borderId="13" xfId="0" applyFont="1" applyFill="1" applyBorder="1" applyAlignment="1">
      <alignment horizontal="left" vertical="center"/>
    </xf>
    <xf numFmtId="0" fontId="2" fillId="12" borderId="3" xfId="0" applyFont="1" applyFill="1" applyBorder="1" applyAlignment="1">
      <alignment horizontal="left" vertical="center"/>
    </xf>
    <xf numFmtId="0" fontId="9" fillId="12" borderId="26" xfId="0" applyFont="1" applyFill="1" applyBorder="1" applyAlignment="1">
      <alignment horizontal="right" vertical="center"/>
    </xf>
    <xf numFmtId="0" fontId="7" fillId="12" borderId="3" xfId="0" applyFont="1" applyFill="1" applyBorder="1" applyAlignment="1">
      <alignment horizontal="left" vertical="center"/>
    </xf>
    <xf numFmtId="0" fontId="2" fillId="12" borderId="4" xfId="0" applyFont="1" applyFill="1" applyBorder="1" applyAlignment="1">
      <alignment horizontal="left" vertical="center"/>
    </xf>
    <xf numFmtId="0" fontId="7" fillId="12" borderId="0" xfId="0" applyFont="1" applyFill="1" applyBorder="1" applyAlignment="1">
      <alignment horizontal="right" vertical="center"/>
    </xf>
    <xf numFmtId="0" fontId="3" fillId="12" borderId="1" xfId="0" applyFont="1" applyFill="1" applyBorder="1" applyAlignment="1">
      <alignment vertical="center" wrapText="1"/>
    </xf>
    <xf numFmtId="0" fontId="3" fillId="11" borderId="0" xfId="0" applyFont="1" applyFill="1" applyBorder="1" applyAlignment="1">
      <alignment horizontal="left" vertical="center"/>
    </xf>
    <xf numFmtId="0" fontId="8" fillId="11" borderId="25" xfId="0" applyFont="1" applyFill="1" applyBorder="1" applyAlignment="1">
      <alignment horizontal="left" vertical="center"/>
    </xf>
    <xf numFmtId="0" fontId="8" fillId="11" borderId="4" xfId="0" applyFont="1" applyFill="1" applyBorder="1" applyAlignment="1">
      <alignment horizontal="left" vertical="center"/>
    </xf>
    <xf numFmtId="0" fontId="4" fillId="11" borderId="4" xfId="0" applyFont="1" applyFill="1" applyBorder="1" applyAlignment="1">
      <alignment horizontal="left" vertical="center"/>
    </xf>
    <xf numFmtId="0" fontId="4" fillId="11" borderId="18" xfId="0" applyFont="1" applyFill="1" applyBorder="1" applyAlignment="1">
      <alignment horizontal="left" vertical="center"/>
    </xf>
    <xf numFmtId="0" fontId="3" fillId="13" borderId="1" xfId="0" applyFont="1" applyFill="1" applyBorder="1" applyAlignment="1">
      <alignment vertical="center" wrapText="1"/>
    </xf>
    <xf numFmtId="0" fontId="2" fillId="13" borderId="3" xfId="0" applyFont="1" applyFill="1" applyBorder="1" applyAlignment="1">
      <alignment horizontal="left" vertical="center"/>
    </xf>
    <xf numFmtId="0" fontId="2" fillId="13" borderId="13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left" vertical="center"/>
    </xf>
    <xf numFmtId="0" fontId="8" fillId="8" borderId="3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0" fontId="8" fillId="8" borderId="4" xfId="0" applyFont="1" applyFill="1" applyBorder="1" applyAlignment="1">
      <alignment horizontal="left" vertical="center"/>
    </xf>
    <xf numFmtId="0" fontId="15" fillId="8" borderId="1" xfId="0" applyFont="1" applyFill="1" applyBorder="1" applyAlignment="1">
      <alignment vertical="center" wrapText="1"/>
    </xf>
    <xf numFmtId="164" fontId="1" fillId="0" borderId="16" xfId="0" applyNumberFormat="1" applyFont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/>
    </xf>
    <xf numFmtId="0" fontId="8" fillId="14" borderId="25" xfId="0" applyFont="1" applyFill="1" applyBorder="1" applyAlignment="1">
      <alignment horizontal="left" vertical="center"/>
    </xf>
    <xf numFmtId="0" fontId="9" fillId="14" borderId="26" xfId="0" applyFont="1" applyFill="1" applyBorder="1" applyAlignment="1">
      <alignment horizontal="right" vertical="center"/>
    </xf>
    <xf numFmtId="0" fontId="8" fillId="14" borderId="4" xfId="0" applyFont="1" applyFill="1" applyBorder="1" applyAlignment="1">
      <alignment horizontal="left" vertical="center"/>
    </xf>
    <xf numFmtId="0" fontId="4" fillId="14" borderId="4" xfId="0" applyFont="1" applyFill="1" applyBorder="1" applyAlignment="1">
      <alignment horizontal="left" vertical="center"/>
    </xf>
    <xf numFmtId="0" fontId="6" fillId="14" borderId="5" xfId="0" applyFont="1" applyFill="1" applyBorder="1" applyAlignment="1">
      <alignment horizontal="right" vertical="center"/>
    </xf>
    <xf numFmtId="0" fontId="3" fillId="10" borderId="1" xfId="0" applyFont="1" applyFill="1" applyBorder="1" applyAlignment="1">
      <alignment vertical="center"/>
    </xf>
    <xf numFmtId="0" fontId="7" fillId="10" borderId="4" xfId="0" applyFont="1" applyFill="1" applyBorder="1" applyAlignment="1">
      <alignment horizontal="left" vertical="center"/>
    </xf>
    <xf numFmtId="0" fontId="7" fillId="10" borderId="18" xfId="0" applyFont="1" applyFill="1" applyBorder="1" applyAlignment="1">
      <alignment horizontal="left" vertical="center"/>
    </xf>
    <xf numFmtId="0" fontId="8" fillId="10" borderId="4" xfId="0" applyFont="1" applyFill="1" applyBorder="1" applyAlignment="1">
      <alignment horizontal="left" vertical="center"/>
    </xf>
    <xf numFmtId="0" fontId="4" fillId="10" borderId="4" xfId="0" applyFont="1" applyFill="1" applyBorder="1" applyAlignment="1">
      <alignment horizontal="left" vertical="center"/>
    </xf>
    <xf numFmtId="0" fontId="4" fillId="10" borderId="18" xfId="0" applyFont="1" applyFill="1" applyBorder="1" applyAlignment="1">
      <alignment horizontal="left" vertical="center"/>
    </xf>
    <xf numFmtId="0" fontId="8" fillId="10" borderId="3" xfId="0" applyFont="1" applyFill="1" applyBorder="1" applyAlignment="1">
      <alignment horizontal="left" vertical="center"/>
    </xf>
    <xf numFmtId="0" fontId="4" fillId="10" borderId="3" xfId="0" applyFont="1" applyFill="1" applyBorder="1" applyAlignment="1">
      <alignment horizontal="left" vertical="center"/>
    </xf>
    <xf numFmtId="0" fontId="6" fillId="10" borderId="5" xfId="0" applyFont="1" applyFill="1" applyBorder="1" applyAlignment="1">
      <alignment horizontal="right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7" fillId="0" borderId="28" xfId="0" applyFont="1" applyFill="1" applyBorder="1" applyAlignment="1">
      <alignment horizontal="center" wrapText="1"/>
    </xf>
    <xf numFmtId="44" fontId="7" fillId="0" borderId="5" xfId="2" applyFont="1" applyFill="1" applyBorder="1" applyAlignment="1">
      <alignment horizontal="center" wrapText="1"/>
    </xf>
    <xf numFmtId="164" fontId="4" fillId="0" borderId="18" xfId="0" applyNumberFormat="1" applyFont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14" borderId="18" xfId="0" applyFont="1" applyFill="1" applyBorder="1" applyAlignment="1">
      <alignment horizontal="left" vertical="center"/>
    </xf>
    <xf numFmtId="164" fontId="2" fillId="0" borderId="4" xfId="0" applyNumberFormat="1" applyFont="1" applyBorder="1"/>
    <xf numFmtId="44" fontId="8" fillId="8" borderId="4" xfId="2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/>
    </xf>
    <xf numFmtId="164" fontId="3" fillId="6" borderId="16" xfId="0" applyNumberFormat="1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5" borderId="26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164" fontId="25" fillId="0" borderId="2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164" fontId="25" fillId="0" borderId="26" xfId="0" applyNumberFormat="1" applyFont="1" applyBorder="1" applyAlignment="1">
      <alignment horizontal="center" vertical="center"/>
    </xf>
    <xf numFmtId="164" fontId="1" fillId="5" borderId="26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/>
    </xf>
    <xf numFmtId="164" fontId="2" fillId="5" borderId="3" xfId="0" applyNumberFormat="1" applyFont="1" applyFill="1" applyBorder="1" applyAlignment="1">
      <alignment horizontal="center"/>
    </xf>
    <xf numFmtId="164" fontId="2" fillId="5" borderId="51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 vertical="center" wrapText="1"/>
    </xf>
    <xf numFmtId="164" fontId="7" fillId="0" borderId="25" xfId="0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2" fontId="3" fillId="3" borderId="61" xfId="0" applyNumberFormat="1" applyFont="1" applyFill="1" applyBorder="1" applyAlignment="1">
      <alignment horizontal="center" vertical="center" wrapText="1"/>
    </xf>
    <xf numFmtId="2" fontId="3" fillId="3" borderId="62" xfId="0" applyNumberFormat="1" applyFont="1" applyFill="1" applyBorder="1" applyAlignment="1">
      <alignment horizontal="center" vertical="center" wrapText="1"/>
    </xf>
    <xf numFmtId="164" fontId="3" fillId="3" borderId="62" xfId="0" applyNumberFormat="1" applyFont="1" applyFill="1" applyBorder="1" applyAlignment="1">
      <alignment horizontal="center" vertical="center" wrapText="1"/>
    </xf>
    <xf numFmtId="0" fontId="2" fillId="7" borderId="26" xfId="0" applyFont="1" applyFill="1" applyBorder="1"/>
    <xf numFmtId="0" fontId="2" fillId="5" borderId="41" xfId="0" applyFont="1" applyFill="1" applyBorder="1"/>
    <xf numFmtId="0" fontId="2" fillId="7" borderId="63" xfId="0" applyFont="1" applyFill="1" applyBorder="1"/>
    <xf numFmtId="0" fontId="4" fillId="0" borderId="25" xfId="0" applyFont="1" applyBorder="1"/>
    <xf numFmtId="164" fontId="2" fillId="5" borderId="26" xfId="0" applyNumberFormat="1" applyFont="1" applyFill="1" applyBorder="1"/>
    <xf numFmtId="2" fontId="15" fillId="6" borderId="0" xfId="0" applyNumberFormat="1" applyFont="1" applyFill="1" applyBorder="1" applyAlignment="1">
      <alignment horizontal="left" vertical="center"/>
    </xf>
    <xf numFmtId="0" fontId="2" fillId="6" borderId="0" xfId="0" applyFont="1" applyFill="1"/>
    <xf numFmtId="0" fontId="3" fillId="6" borderId="0" xfId="0" applyFont="1" applyFill="1" applyBorder="1" applyAlignment="1">
      <alignment vertical="center" wrapText="1"/>
    </xf>
    <xf numFmtId="0" fontId="9" fillId="6" borderId="0" xfId="0" applyFont="1" applyFill="1"/>
    <xf numFmtId="0" fontId="0" fillId="6" borderId="0" xfId="0" applyFill="1"/>
    <xf numFmtId="2" fontId="13" fillId="6" borderId="2" xfId="0" applyNumberFormat="1" applyFont="1" applyFill="1" applyBorder="1" applyAlignment="1">
      <alignment horizontal="left" vertical="center"/>
    </xf>
    <xf numFmtId="2" fontId="13" fillId="6" borderId="0" xfId="0" applyNumberFormat="1" applyFont="1" applyFill="1" applyBorder="1" applyAlignment="1">
      <alignment horizontal="left" vertical="center"/>
    </xf>
    <xf numFmtId="7" fontId="16" fillId="0" borderId="38" xfId="2" applyNumberFormat="1" applyFont="1" applyBorder="1"/>
    <xf numFmtId="164" fontId="1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/>
    </xf>
    <xf numFmtId="164" fontId="2" fillId="5" borderId="4" xfId="0" applyNumberFormat="1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vertical="center"/>
    </xf>
    <xf numFmtId="164" fontId="2" fillId="5" borderId="4" xfId="0" applyNumberFormat="1" applyFont="1" applyFill="1" applyBorder="1"/>
    <xf numFmtId="0" fontId="2" fillId="6" borderId="0" xfId="0" applyFont="1" applyFill="1" applyBorder="1"/>
    <xf numFmtId="0" fontId="0" fillId="6" borderId="0" xfId="0" applyFill="1" applyBorder="1"/>
    <xf numFmtId="0" fontId="0" fillId="0" borderId="0" xfId="0" applyBorder="1"/>
    <xf numFmtId="0" fontId="5" fillId="6" borderId="0" xfId="0" applyFont="1" applyFill="1" applyBorder="1"/>
    <xf numFmtId="0" fontId="3" fillId="0" borderId="0" xfId="0" applyFont="1" applyBorder="1"/>
    <xf numFmtId="0" fontId="5" fillId="0" borderId="0" xfId="0" applyFont="1" applyBorder="1"/>
    <xf numFmtId="0" fontId="2" fillId="0" borderId="40" xfId="0" applyFont="1" applyBorder="1"/>
    <xf numFmtId="2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left" vertical="center"/>
    </xf>
    <xf numFmtId="0" fontId="2" fillId="5" borderId="36" xfId="0" applyFont="1" applyFill="1" applyBorder="1"/>
    <xf numFmtId="0" fontId="2" fillId="5" borderId="3" xfId="0" applyFont="1" applyFill="1" applyBorder="1"/>
    <xf numFmtId="0" fontId="9" fillId="0" borderId="29" xfId="0" applyFont="1" applyBorder="1"/>
    <xf numFmtId="0" fontId="3" fillId="6" borderId="25" xfId="0" applyFont="1" applyFill="1" applyBorder="1" applyAlignment="1">
      <alignment vertical="center" wrapText="1"/>
    </xf>
    <xf numFmtId="0" fontId="3" fillId="6" borderId="29" xfId="0" applyFont="1" applyFill="1" applyBorder="1" applyAlignment="1">
      <alignment vertical="center" wrapText="1"/>
    </xf>
    <xf numFmtId="164" fontId="2" fillId="5" borderId="36" xfId="0" applyNumberFormat="1" applyFont="1" applyFill="1" applyBorder="1" applyAlignment="1">
      <alignment horizontal="center" vertical="center" wrapText="1"/>
    </xf>
    <xf numFmtId="0" fontId="14" fillId="5" borderId="30" xfId="0" applyFont="1" applyFill="1" applyBorder="1" applyAlignment="1">
      <alignment vertical="center"/>
    </xf>
    <xf numFmtId="0" fontId="14" fillId="5" borderId="13" xfId="0" applyFont="1" applyFill="1" applyBorder="1" applyAlignment="1">
      <alignment vertical="center"/>
    </xf>
    <xf numFmtId="7" fontId="14" fillId="0" borderId="1" xfId="0" applyNumberFormat="1" applyFont="1" applyBorder="1" applyAlignment="1">
      <alignment vertical="center" wrapText="1"/>
    </xf>
    <xf numFmtId="164" fontId="4" fillId="8" borderId="3" xfId="0" applyNumberFormat="1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8" borderId="3" xfId="0" applyNumberFormat="1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 wrapText="1"/>
    </xf>
    <xf numFmtId="164" fontId="20" fillId="8" borderId="4" xfId="0" applyNumberFormat="1" applyFont="1" applyFill="1" applyBorder="1" applyAlignment="1">
      <alignment horizontal="center" vertical="center" wrapText="1"/>
    </xf>
    <xf numFmtId="164" fontId="2" fillId="8" borderId="4" xfId="0" applyNumberFormat="1" applyFont="1" applyFill="1" applyBorder="1" applyAlignment="1">
      <alignment horizontal="center" vertical="center" wrapText="1"/>
    </xf>
    <xf numFmtId="0" fontId="2" fillId="8" borderId="4" xfId="0" applyFont="1" applyFill="1" applyBorder="1"/>
    <xf numFmtId="0" fontId="2" fillId="8" borderId="51" xfId="0" applyFont="1" applyFill="1" applyBorder="1"/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164" fontId="15" fillId="3" borderId="6" xfId="0" applyNumberFormat="1" applyFont="1" applyFill="1" applyBorder="1" applyAlignment="1">
      <alignment horizontal="left" vertical="center"/>
    </xf>
    <xf numFmtId="164" fontId="15" fillId="3" borderId="2" xfId="0" applyNumberFormat="1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11" borderId="60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164" fontId="15" fillId="3" borderId="22" xfId="0" applyNumberFormat="1" applyFont="1" applyFill="1" applyBorder="1" applyAlignment="1">
      <alignment horizontal="left" vertical="center"/>
    </xf>
    <xf numFmtId="164" fontId="15" fillId="3" borderId="9" xfId="0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9" borderId="15" xfId="0" applyFont="1" applyFill="1" applyBorder="1" applyAlignment="1">
      <alignment horizontal="center" vertical="center" wrapText="1"/>
    </xf>
    <xf numFmtId="0" fontId="1" fillId="9" borderId="25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1" fillId="0" borderId="15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0" fontId="1" fillId="12" borderId="15" xfId="0" applyFont="1" applyFill="1" applyBorder="1" applyAlignment="1">
      <alignment horizontal="center" vertical="center"/>
    </xf>
    <xf numFmtId="0" fontId="1" fillId="12" borderId="25" xfId="0" applyFont="1" applyFill="1" applyBorder="1" applyAlignment="1">
      <alignment horizontal="center" vertical="center"/>
    </xf>
    <xf numFmtId="0" fontId="1" fillId="12" borderId="16" xfId="0" applyFont="1" applyFill="1" applyBorder="1" applyAlignment="1">
      <alignment horizontal="center" vertical="center"/>
    </xf>
    <xf numFmtId="44" fontId="1" fillId="0" borderId="25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3" fillId="12" borderId="15" xfId="0" applyFont="1" applyFill="1" applyBorder="1" applyAlignment="1">
      <alignment horizontal="center" vertical="center"/>
    </xf>
    <xf numFmtId="0" fontId="3" fillId="12" borderId="25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13" borderId="15" xfId="0" applyFont="1" applyFill="1" applyBorder="1" applyAlignment="1">
      <alignment horizontal="center" vertical="center"/>
    </xf>
    <xf numFmtId="0" fontId="1" fillId="13" borderId="25" xfId="0" applyFont="1" applyFill="1" applyBorder="1" applyAlignment="1">
      <alignment horizontal="center" vertical="center"/>
    </xf>
    <xf numFmtId="0" fontId="1" fillId="13" borderId="16" xfId="0" applyFont="1" applyFill="1" applyBorder="1" applyAlignment="1">
      <alignment horizontal="center" vertical="center"/>
    </xf>
    <xf numFmtId="0" fontId="3" fillId="13" borderId="15" xfId="0" applyFont="1" applyFill="1" applyBorder="1" applyAlignment="1">
      <alignment horizontal="center" vertical="center" wrapText="1"/>
    </xf>
    <xf numFmtId="0" fontId="3" fillId="13" borderId="25" xfId="0" applyFont="1" applyFill="1" applyBorder="1" applyAlignment="1">
      <alignment horizontal="center" vertical="center" wrapText="1"/>
    </xf>
    <xf numFmtId="0" fontId="15" fillId="3" borderId="2" xfId="0" applyNumberFormat="1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15" fillId="3" borderId="6" xfId="0" applyNumberFormat="1" applyFont="1" applyFill="1" applyBorder="1" applyAlignment="1">
      <alignment horizontal="left" vertical="center"/>
    </xf>
    <xf numFmtId="2" fontId="15" fillId="3" borderId="2" xfId="0" applyNumberFormat="1" applyFont="1" applyFill="1" applyBorder="1" applyAlignment="1">
      <alignment horizontal="left" vertical="center"/>
    </xf>
    <xf numFmtId="2" fontId="15" fillId="3" borderId="10" xfId="0" applyNumberFormat="1" applyFont="1" applyFill="1" applyBorder="1" applyAlignment="1">
      <alignment horizontal="left" vertical="center"/>
    </xf>
    <xf numFmtId="0" fontId="1" fillId="14" borderId="15" xfId="0" applyFont="1" applyFill="1" applyBorder="1" applyAlignment="1">
      <alignment horizontal="center" vertical="center"/>
    </xf>
    <xf numFmtId="0" fontId="1" fillId="14" borderId="16" xfId="0" applyFont="1" applyFill="1" applyBorder="1" applyAlignment="1">
      <alignment horizontal="center" vertical="center"/>
    </xf>
    <xf numFmtId="0" fontId="3" fillId="14" borderId="15" xfId="0" applyFont="1" applyFill="1" applyBorder="1" applyAlignment="1">
      <alignment horizontal="center" vertical="center"/>
    </xf>
    <xf numFmtId="0" fontId="3" fillId="14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/>
    </xf>
    <xf numFmtId="0" fontId="1" fillId="10" borderId="15" xfId="0" applyFont="1" applyFill="1" applyBorder="1" applyAlignment="1">
      <alignment horizontal="center" vertical="center"/>
    </xf>
    <xf numFmtId="0" fontId="1" fillId="10" borderId="16" xfId="0" applyFont="1" applyFill="1" applyBorder="1" applyAlignment="1">
      <alignment horizontal="center" vertical="center"/>
    </xf>
    <xf numFmtId="0" fontId="3" fillId="10" borderId="15" xfId="0" applyFont="1" applyFill="1" applyBorder="1" applyAlignment="1">
      <alignment horizontal="center" vertical="center"/>
    </xf>
    <xf numFmtId="0" fontId="3" fillId="10" borderId="25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298451</xdr:colOff>
      <xdr:row>1</xdr:row>
      <xdr:rowOff>228600</xdr:rowOff>
    </xdr:from>
    <xdr:to>
      <xdr:col>2</xdr:col>
      <xdr:colOff>551543</xdr:colOff>
      <xdr:row>1</xdr:row>
      <xdr:rowOff>1266825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51" y="412750"/>
          <a:ext cx="3594099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445728</xdr:colOff>
      <xdr:row>1</xdr:row>
      <xdr:rowOff>66221</xdr:rowOff>
    </xdr:from>
    <xdr:to>
      <xdr:col>2</xdr:col>
      <xdr:colOff>92556</xdr:colOff>
      <xdr:row>1</xdr:row>
      <xdr:rowOff>1550266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28" y="147039"/>
          <a:ext cx="3191283" cy="14808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377264</xdr:colOff>
      <xdr:row>1</xdr:row>
      <xdr:rowOff>126999</xdr:rowOff>
    </xdr:from>
    <xdr:to>
      <xdr:col>2</xdr:col>
      <xdr:colOff>30629</xdr:colOff>
      <xdr:row>1</xdr:row>
      <xdr:rowOff>1055459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264" y="308428"/>
          <a:ext cx="3178976" cy="925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1334518</xdr:colOff>
      <xdr:row>1</xdr:row>
      <xdr:rowOff>8829</xdr:rowOff>
    </xdr:from>
    <xdr:to>
      <xdr:col>1</xdr:col>
      <xdr:colOff>1512454</xdr:colOff>
      <xdr:row>1</xdr:row>
      <xdr:rowOff>1373909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4518" y="193556"/>
          <a:ext cx="3653118" cy="1365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1381041</xdr:colOff>
      <xdr:row>1</xdr:row>
      <xdr:rowOff>126320</xdr:rowOff>
    </xdr:from>
    <xdr:to>
      <xdr:col>2</xdr:col>
      <xdr:colOff>734530</xdr:colOff>
      <xdr:row>1</xdr:row>
      <xdr:rowOff>1306825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041" y="230229"/>
          <a:ext cx="3189755" cy="1183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608854</xdr:colOff>
      <xdr:row>0</xdr:row>
      <xdr:rowOff>1105648</xdr:rowOff>
    </xdr:from>
    <xdr:to>
      <xdr:col>1</xdr:col>
      <xdr:colOff>1495</xdr:colOff>
      <xdr:row>1</xdr:row>
      <xdr:rowOff>1183342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854" y="1105648"/>
          <a:ext cx="3183778" cy="11796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1905413</xdr:colOff>
      <xdr:row>1</xdr:row>
      <xdr:rowOff>117516</xdr:rowOff>
    </xdr:from>
    <xdr:to>
      <xdr:col>1</xdr:col>
      <xdr:colOff>883394</xdr:colOff>
      <xdr:row>1</xdr:row>
      <xdr:rowOff>1416916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413" y="244516"/>
          <a:ext cx="3206792" cy="130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1024616</xdr:colOff>
      <xdr:row>0</xdr:row>
      <xdr:rowOff>57150</xdr:rowOff>
    </xdr:from>
    <xdr:to>
      <xdr:col>4</xdr:col>
      <xdr:colOff>389616</xdr:colOff>
      <xdr:row>0</xdr:row>
      <xdr:rowOff>1134035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0066" y="57150"/>
          <a:ext cx="3057525" cy="1076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1"/>
  <sheetViews>
    <sheetView showGridLines="0" tabSelected="1" topLeftCell="A2" zoomScale="80" zoomScaleNormal="80" workbookViewId="0">
      <selection activeCell="A13" sqref="A13"/>
    </sheetView>
  </sheetViews>
  <sheetFormatPr baseColWidth="10" defaultRowHeight="14.5" x14ac:dyDescent="0.35"/>
  <cols>
    <col min="1" max="1" width="36.81640625" customWidth="1"/>
    <col min="13" max="13" width="12.81640625" bestFit="1" customWidth="1"/>
    <col min="22" max="22" width="13.1796875" bestFit="1" customWidth="1"/>
    <col min="25" max="25" width="13.1796875" bestFit="1" customWidth="1"/>
    <col min="28" max="28" width="13.1796875" bestFit="1" customWidth="1"/>
  </cols>
  <sheetData>
    <row r="1" spans="1:34" x14ac:dyDescent="0.35">
      <c r="A1" s="392"/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  <c r="W1" s="392"/>
      <c r="X1" s="392"/>
      <c r="Y1" s="392"/>
      <c r="Z1" s="1"/>
      <c r="AA1" s="1"/>
      <c r="AB1" s="1"/>
      <c r="AC1" s="1"/>
      <c r="AD1" s="1"/>
      <c r="AE1" s="1"/>
      <c r="AF1" s="1"/>
      <c r="AG1" s="1"/>
      <c r="AH1" s="1"/>
    </row>
    <row r="2" spans="1:34" ht="155.5" customHeight="1" x14ac:dyDescent="0.35">
      <c r="A2" s="393" t="s">
        <v>290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1"/>
      <c r="AD2" s="1"/>
      <c r="AE2" s="1"/>
      <c r="AF2" s="1"/>
      <c r="AG2" s="1"/>
      <c r="AH2" s="1"/>
    </row>
    <row r="3" spans="1:34" ht="15" thickBot="1" x14ac:dyDescent="0.4">
      <c r="A3" s="2"/>
      <c r="B3" s="2"/>
      <c r="C3" s="235"/>
      <c r="D3" s="35"/>
      <c r="E3" s="35"/>
      <c r="F3" s="235"/>
      <c r="G3" s="35"/>
      <c r="H3" s="35"/>
      <c r="I3" s="235"/>
      <c r="J3" s="35"/>
      <c r="K3" s="35"/>
      <c r="L3" s="235"/>
      <c r="M3" s="35"/>
      <c r="N3" s="35"/>
      <c r="O3" s="35"/>
      <c r="P3" s="35"/>
      <c r="Q3" s="35"/>
      <c r="R3" s="35"/>
      <c r="S3" s="35"/>
      <c r="T3" s="35"/>
      <c r="U3" s="24"/>
      <c r="V3" s="30"/>
      <c r="W3" s="30"/>
      <c r="X3" s="24"/>
      <c r="Y3" s="30"/>
      <c r="Z3" s="1"/>
      <c r="AA3" s="1"/>
      <c r="AB3" s="1"/>
      <c r="AC3" s="1"/>
      <c r="AD3" s="1"/>
      <c r="AE3" s="1"/>
      <c r="AF3" s="1"/>
      <c r="AG3" s="1"/>
      <c r="AH3" s="1"/>
    </row>
    <row r="4" spans="1:34" ht="15.5" thickBot="1" x14ac:dyDescent="0.4">
      <c r="A4" s="394" t="s">
        <v>109</v>
      </c>
      <c r="B4" s="381" t="s">
        <v>207</v>
      </c>
      <c r="C4" s="382"/>
      <c r="D4" s="382"/>
      <c r="E4" s="382"/>
      <c r="F4" s="382"/>
      <c r="G4" s="382"/>
      <c r="H4" s="382"/>
      <c r="I4" s="382"/>
      <c r="J4" s="383"/>
      <c r="K4" s="381" t="s">
        <v>196</v>
      </c>
      <c r="L4" s="382"/>
      <c r="M4" s="383"/>
      <c r="N4" s="381" t="s">
        <v>223</v>
      </c>
      <c r="O4" s="382"/>
      <c r="P4" s="383"/>
      <c r="Q4" s="381" t="s">
        <v>219</v>
      </c>
      <c r="R4" s="382"/>
      <c r="S4" s="383"/>
      <c r="T4" s="381" t="s">
        <v>202</v>
      </c>
      <c r="U4" s="382"/>
      <c r="V4" s="383"/>
      <c r="W4" s="381" t="s">
        <v>215</v>
      </c>
      <c r="X4" s="382"/>
      <c r="Y4" s="383"/>
      <c r="Z4" s="381" t="s">
        <v>216</v>
      </c>
      <c r="AA4" s="382"/>
      <c r="AB4" s="383"/>
      <c r="AC4" s="381" t="s">
        <v>213</v>
      </c>
      <c r="AD4" s="382"/>
      <c r="AE4" s="383"/>
      <c r="AF4" s="381" t="s">
        <v>218</v>
      </c>
      <c r="AG4" s="382"/>
      <c r="AH4" s="383"/>
    </row>
    <row r="5" spans="1:34" ht="15.5" thickBot="1" x14ac:dyDescent="0.4">
      <c r="A5" s="391"/>
      <c r="B5" s="381" t="s">
        <v>105</v>
      </c>
      <c r="C5" s="382"/>
      <c r="D5" s="383"/>
      <c r="E5" s="381" t="s">
        <v>106</v>
      </c>
      <c r="F5" s="382"/>
      <c r="G5" s="383"/>
      <c r="H5" s="381" t="s">
        <v>179</v>
      </c>
      <c r="I5" s="382"/>
      <c r="J5" s="383"/>
      <c r="K5" s="395"/>
      <c r="L5" s="396"/>
      <c r="M5" s="397"/>
      <c r="N5" s="395"/>
      <c r="O5" s="396"/>
      <c r="P5" s="397"/>
      <c r="Q5" s="395"/>
      <c r="R5" s="396"/>
      <c r="S5" s="397"/>
      <c r="T5" s="387"/>
      <c r="U5" s="388"/>
      <c r="V5" s="389"/>
      <c r="W5" s="387"/>
      <c r="X5" s="388"/>
      <c r="Y5" s="389"/>
      <c r="Z5" s="387"/>
      <c r="AA5" s="388"/>
      <c r="AB5" s="389"/>
      <c r="AC5" s="384"/>
      <c r="AD5" s="385"/>
      <c r="AE5" s="386"/>
      <c r="AF5" s="387"/>
      <c r="AG5" s="388"/>
      <c r="AH5" s="389"/>
    </row>
    <row r="6" spans="1:34" ht="76" thickTop="1" thickBot="1" x14ac:dyDescent="0.4">
      <c r="A6" s="259" t="s">
        <v>231</v>
      </c>
      <c r="B6" s="132" t="s">
        <v>153</v>
      </c>
      <c r="C6" s="132" t="s">
        <v>152</v>
      </c>
      <c r="D6" s="198" t="s">
        <v>151</v>
      </c>
      <c r="E6" s="132" t="s">
        <v>153</v>
      </c>
      <c r="F6" s="132" t="s">
        <v>152</v>
      </c>
      <c r="G6" s="131" t="s">
        <v>151</v>
      </c>
      <c r="H6" s="132" t="s">
        <v>153</v>
      </c>
      <c r="I6" s="132" t="s">
        <v>152</v>
      </c>
      <c r="J6" s="198" t="s">
        <v>151</v>
      </c>
      <c r="K6" s="150" t="s">
        <v>153</v>
      </c>
      <c r="L6" s="150" t="s">
        <v>152</v>
      </c>
      <c r="M6" s="151" t="s">
        <v>151</v>
      </c>
      <c r="N6" s="150" t="s">
        <v>153</v>
      </c>
      <c r="O6" s="150" t="s">
        <v>152</v>
      </c>
      <c r="P6" s="151" t="s">
        <v>199</v>
      </c>
      <c r="Q6" s="150" t="s">
        <v>153</v>
      </c>
      <c r="R6" s="150" t="s">
        <v>152</v>
      </c>
      <c r="S6" s="151" t="s">
        <v>198</v>
      </c>
      <c r="T6" s="132" t="s">
        <v>153</v>
      </c>
      <c r="U6" s="132" t="s">
        <v>152</v>
      </c>
      <c r="V6" s="131" t="s">
        <v>151</v>
      </c>
      <c r="W6" s="132" t="s">
        <v>153</v>
      </c>
      <c r="X6" s="132" t="s">
        <v>152</v>
      </c>
      <c r="Y6" s="131" t="s">
        <v>151</v>
      </c>
      <c r="Z6" s="132" t="s">
        <v>153</v>
      </c>
      <c r="AA6" s="132" t="s">
        <v>152</v>
      </c>
      <c r="AB6" s="131" t="s">
        <v>151</v>
      </c>
      <c r="AC6" s="132" t="s">
        <v>153</v>
      </c>
      <c r="AD6" s="132" t="s">
        <v>152</v>
      </c>
      <c r="AE6" s="139" t="s">
        <v>151</v>
      </c>
      <c r="AF6" s="140" t="s">
        <v>153</v>
      </c>
      <c r="AG6" s="140" t="s">
        <v>152</v>
      </c>
      <c r="AH6" s="145" t="s">
        <v>151</v>
      </c>
    </row>
    <row r="7" spans="1:34" ht="16.5" thickTop="1" thickBot="1" x14ac:dyDescent="0.4">
      <c r="A7" s="260" t="s">
        <v>149</v>
      </c>
      <c r="B7" s="215"/>
      <c r="C7" s="45">
        <v>12</v>
      </c>
      <c r="D7" s="187">
        <f>B7*C7</f>
        <v>0</v>
      </c>
      <c r="E7" s="43"/>
      <c r="F7" s="236">
        <v>2</v>
      </c>
      <c r="G7" s="76">
        <f>E7*F7</f>
        <v>0</v>
      </c>
      <c r="H7" s="197"/>
      <c r="I7" s="45">
        <v>13</v>
      </c>
      <c r="J7" s="187">
        <f>H7*I7</f>
        <v>0</v>
      </c>
      <c r="K7" s="43"/>
      <c r="L7" s="236"/>
      <c r="M7" s="76"/>
      <c r="N7" s="43"/>
      <c r="O7" s="43"/>
      <c r="P7" s="76"/>
      <c r="Q7" s="43"/>
      <c r="R7" s="43"/>
      <c r="S7" s="201"/>
      <c r="T7" s="43"/>
      <c r="U7" s="236"/>
      <c r="V7" s="201"/>
      <c r="W7" s="43"/>
      <c r="X7" s="236"/>
      <c r="Y7" s="201"/>
      <c r="Z7" s="43"/>
      <c r="AA7" s="236"/>
      <c r="AB7" s="201"/>
      <c r="AC7" s="43"/>
      <c r="AD7" s="236"/>
      <c r="AE7" s="211"/>
      <c r="AF7" s="141"/>
      <c r="AG7" s="141"/>
      <c r="AH7" s="148"/>
    </row>
    <row r="8" spans="1:34" ht="15.5" thickBot="1" x14ac:dyDescent="0.4">
      <c r="A8" s="249" t="s">
        <v>104</v>
      </c>
      <c r="B8" s="77"/>
      <c r="C8" s="40">
        <f t="shared" ref="C8:I8" si="0">C7</f>
        <v>12</v>
      </c>
      <c r="D8" s="214">
        <f>B8*C8</f>
        <v>0</v>
      </c>
      <c r="E8" s="41"/>
      <c r="F8" s="40">
        <v>2</v>
      </c>
      <c r="G8" s="77">
        <f>E8*F8</f>
        <v>0</v>
      </c>
      <c r="H8" s="41"/>
      <c r="I8" s="40">
        <f t="shared" si="0"/>
        <v>13</v>
      </c>
      <c r="J8" s="76">
        <f>H8*I8</f>
        <v>0</v>
      </c>
      <c r="K8" s="41"/>
      <c r="L8" s="40"/>
      <c r="M8" s="77"/>
      <c r="N8" s="77"/>
      <c r="O8" s="77"/>
      <c r="P8" s="77"/>
      <c r="Q8" s="77"/>
      <c r="R8" s="77"/>
      <c r="S8" s="77"/>
      <c r="T8" s="41"/>
      <c r="U8" s="40"/>
      <c r="V8" s="205"/>
      <c r="W8" s="41"/>
      <c r="X8" s="40"/>
      <c r="Y8" s="205"/>
      <c r="Z8" s="41"/>
      <c r="AA8" s="40"/>
      <c r="AB8" s="205"/>
      <c r="AC8" s="41"/>
      <c r="AD8" s="40"/>
      <c r="AE8" s="77"/>
      <c r="AF8" s="193"/>
      <c r="AG8" s="193"/>
      <c r="AH8" s="156"/>
    </row>
    <row r="9" spans="1:34" ht="15.5" thickTop="1" x14ac:dyDescent="0.35">
      <c r="A9" s="261" t="s">
        <v>232</v>
      </c>
      <c r="B9" s="216"/>
      <c r="C9" s="9"/>
      <c r="D9" s="78"/>
      <c r="E9" s="16"/>
      <c r="F9" s="9"/>
      <c r="G9" s="79"/>
      <c r="H9" s="16"/>
      <c r="I9" s="9"/>
      <c r="J9" s="79"/>
      <c r="K9" s="16"/>
      <c r="L9" s="9"/>
      <c r="M9" s="78"/>
      <c r="N9" s="15"/>
      <c r="O9" s="15"/>
      <c r="P9" s="78"/>
      <c r="Q9" s="15"/>
      <c r="R9" s="15"/>
      <c r="S9" s="78"/>
      <c r="T9" s="16"/>
      <c r="U9" s="23"/>
      <c r="V9" s="206"/>
      <c r="W9" s="16"/>
      <c r="X9" s="23"/>
      <c r="Y9" s="206"/>
      <c r="Z9" s="16"/>
      <c r="AA9" s="23"/>
      <c r="AB9" s="206"/>
      <c r="AC9" s="26"/>
      <c r="AD9" s="22"/>
      <c r="AE9" s="80"/>
      <c r="AF9" s="154"/>
      <c r="AG9" s="154"/>
      <c r="AH9" s="155"/>
    </row>
    <row r="10" spans="1:34" ht="15" x14ac:dyDescent="0.35">
      <c r="A10" s="262" t="s">
        <v>90</v>
      </c>
      <c r="B10" s="216"/>
      <c r="C10" s="9">
        <v>5</v>
      </c>
      <c r="D10" s="79">
        <f t="shared" ref="D10:D68" si="1">B10*C10</f>
        <v>0</v>
      </c>
      <c r="E10" s="16"/>
      <c r="F10" s="9"/>
      <c r="G10" s="79"/>
      <c r="H10" s="16"/>
      <c r="I10" s="9">
        <v>5</v>
      </c>
      <c r="J10" s="79">
        <f>H10*I10</f>
        <v>0</v>
      </c>
      <c r="K10" s="16"/>
      <c r="L10" s="9">
        <v>1</v>
      </c>
      <c r="M10" s="78">
        <f t="shared" ref="M10:M11" si="2">K10*L10</f>
        <v>0</v>
      </c>
      <c r="N10" s="16"/>
      <c r="O10" s="67">
        <v>1</v>
      </c>
      <c r="P10" s="78">
        <f t="shared" ref="P10:P11" si="3">N10*O10</f>
        <v>0</v>
      </c>
      <c r="Q10" s="16"/>
      <c r="R10" s="67">
        <v>1</v>
      </c>
      <c r="S10" s="78">
        <f t="shared" ref="S10:S11" si="4">Q10*R10</f>
        <v>0</v>
      </c>
      <c r="T10" s="16"/>
      <c r="U10" s="23"/>
      <c r="V10" s="204"/>
      <c r="W10" s="16"/>
      <c r="X10" s="23"/>
      <c r="Y10" s="204"/>
      <c r="Z10" s="16"/>
      <c r="AA10" s="23"/>
      <c r="AB10" s="204"/>
      <c r="AC10" s="27"/>
      <c r="AD10" s="23"/>
      <c r="AE10" s="80"/>
      <c r="AF10" s="142"/>
      <c r="AG10" s="142"/>
      <c r="AH10" s="155"/>
    </row>
    <row r="11" spans="1:34" ht="15" x14ac:dyDescent="0.35">
      <c r="A11" s="262" t="s">
        <v>89</v>
      </c>
      <c r="B11" s="216"/>
      <c r="C11" s="9">
        <v>18</v>
      </c>
      <c r="D11" s="79">
        <f t="shared" si="1"/>
        <v>0</v>
      </c>
      <c r="E11" s="16"/>
      <c r="F11" s="9">
        <v>1</v>
      </c>
      <c r="G11" s="79">
        <f>E11*F11</f>
        <v>0</v>
      </c>
      <c r="H11" s="16"/>
      <c r="I11" s="9">
        <v>26</v>
      </c>
      <c r="J11" s="79">
        <f t="shared" ref="J11:J16" si="5">H11*I11</f>
        <v>0</v>
      </c>
      <c r="K11" s="16"/>
      <c r="L11" s="9">
        <v>15</v>
      </c>
      <c r="M11" s="79">
        <f t="shared" si="2"/>
        <v>0</v>
      </c>
      <c r="N11" s="16"/>
      <c r="O11" s="67">
        <v>15</v>
      </c>
      <c r="P11" s="78">
        <f t="shared" si="3"/>
        <v>0</v>
      </c>
      <c r="Q11" s="16"/>
      <c r="R11" s="67">
        <v>15</v>
      </c>
      <c r="S11" s="78">
        <f t="shared" si="4"/>
        <v>0</v>
      </c>
      <c r="T11" s="16"/>
      <c r="U11" s="23">
        <v>5</v>
      </c>
      <c r="V11" s="207">
        <f t="shared" ref="V11" si="6">T11*U11</f>
        <v>0</v>
      </c>
      <c r="W11" s="16"/>
      <c r="X11" s="23">
        <v>5</v>
      </c>
      <c r="Y11" s="207">
        <f t="shared" ref="Y11" si="7">W11*X11</f>
        <v>0</v>
      </c>
      <c r="Z11" s="16"/>
      <c r="AA11" s="23">
        <v>5</v>
      </c>
      <c r="AB11" s="207">
        <f>Z11*AA11</f>
        <v>0</v>
      </c>
      <c r="AC11" s="27"/>
      <c r="AD11" s="23"/>
      <c r="AE11" s="80"/>
      <c r="AF11" s="142"/>
      <c r="AG11" s="142"/>
      <c r="AH11" s="155"/>
    </row>
    <row r="12" spans="1:34" ht="15" x14ac:dyDescent="0.35">
      <c r="A12" s="262" t="s">
        <v>84</v>
      </c>
      <c r="B12" s="216"/>
      <c r="C12" s="9">
        <v>16</v>
      </c>
      <c r="D12" s="79">
        <f t="shared" si="1"/>
        <v>0</v>
      </c>
      <c r="E12" s="16"/>
      <c r="F12" s="9"/>
      <c r="G12" s="79"/>
      <c r="H12" s="16"/>
      <c r="I12" s="9">
        <v>10</v>
      </c>
      <c r="J12" s="79">
        <f t="shared" si="5"/>
        <v>0</v>
      </c>
      <c r="K12" s="16"/>
      <c r="L12" s="9"/>
      <c r="M12" s="79"/>
      <c r="N12" s="16"/>
      <c r="O12" s="16"/>
      <c r="P12" s="78"/>
      <c r="Q12" s="16"/>
      <c r="R12" s="16"/>
      <c r="S12" s="78"/>
      <c r="T12" s="16"/>
      <c r="U12" s="23"/>
      <c r="V12" s="204"/>
      <c r="W12" s="16"/>
      <c r="X12" s="23"/>
      <c r="Y12" s="204"/>
      <c r="Z12" s="16"/>
      <c r="AA12" s="23"/>
      <c r="AB12" s="204"/>
      <c r="AC12" s="27"/>
      <c r="AD12" s="23"/>
      <c r="AE12" s="80"/>
      <c r="AF12" s="142"/>
      <c r="AG12" s="142"/>
      <c r="AH12" s="155"/>
    </row>
    <row r="13" spans="1:34" ht="15" x14ac:dyDescent="0.35">
      <c r="A13" s="262" t="s">
        <v>184</v>
      </c>
      <c r="B13" s="364"/>
      <c r="C13" s="365"/>
      <c r="D13" s="366"/>
      <c r="E13" s="366"/>
      <c r="F13" s="365"/>
      <c r="G13" s="366"/>
      <c r="H13" s="366"/>
      <c r="I13" s="365"/>
      <c r="J13" s="366"/>
      <c r="K13" s="366"/>
      <c r="L13" s="365"/>
      <c r="M13" s="366"/>
      <c r="N13" s="366"/>
      <c r="O13" s="366"/>
      <c r="P13" s="367"/>
      <c r="Q13" s="366"/>
      <c r="R13" s="366"/>
      <c r="S13" s="367"/>
      <c r="T13" s="366"/>
      <c r="U13" s="368"/>
      <c r="V13" s="369"/>
      <c r="W13" s="366"/>
      <c r="X13" s="368"/>
      <c r="Y13" s="369"/>
      <c r="Z13" s="366"/>
      <c r="AA13" s="368"/>
      <c r="AB13" s="369"/>
      <c r="AC13" s="370"/>
      <c r="AD13" s="368"/>
      <c r="AE13" s="370"/>
      <c r="AF13" s="371"/>
      <c r="AG13" s="371"/>
      <c r="AH13" s="372"/>
    </row>
    <row r="14" spans="1:34" ht="15" x14ac:dyDescent="0.35">
      <c r="A14" s="262" t="s">
        <v>68</v>
      </c>
      <c r="B14" s="216"/>
      <c r="C14" s="9">
        <v>11</v>
      </c>
      <c r="D14" s="79">
        <f t="shared" si="1"/>
        <v>0</v>
      </c>
      <c r="E14" s="16"/>
      <c r="F14" s="9">
        <v>1</v>
      </c>
      <c r="G14" s="79">
        <f t="shared" ref="G14:G38" si="8">E14*F14</f>
        <v>0</v>
      </c>
      <c r="H14" s="16"/>
      <c r="I14" s="9">
        <v>15</v>
      </c>
      <c r="J14" s="79">
        <f t="shared" si="5"/>
        <v>0</v>
      </c>
      <c r="K14" s="16"/>
      <c r="L14" s="9"/>
      <c r="M14" s="79"/>
      <c r="N14" s="16"/>
      <c r="O14" s="16"/>
      <c r="P14" s="78"/>
      <c r="Q14" s="16"/>
      <c r="R14" s="16"/>
      <c r="S14" s="78"/>
      <c r="T14" s="16"/>
      <c r="U14" s="23"/>
      <c r="V14" s="204"/>
      <c r="W14" s="16"/>
      <c r="X14" s="23"/>
      <c r="Y14" s="204"/>
      <c r="Z14" s="16"/>
      <c r="AA14" s="23"/>
      <c r="AB14" s="204"/>
      <c r="AC14" s="27"/>
      <c r="AD14" s="23"/>
      <c r="AE14" s="81"/>
      <c r="AF14" s="142"/>
      <c r="AG14" s="142"/>
      <c r="AH14" s="155"/>
    </row>
    <row r="15" spans="1:34" ht="15" x14ac:dyDescent="0.35">
      <c r="A15" s="262" t="s">
        <v>70</v>
      </c>
      <c r="B15" s="216"/>
      <c r="C15" s="9">
        <v>7</v>
      </c>
      <c r="D15" s="79">
        <f t="shared" si="1"/>
        <v>0</v>
      </c>
      <c r="E15" s="16"/>
      <c r="F15" s="9"/>
      <c r="G15" s="79"/>
      <c r="H15" s="16"/>
      <c r="I15" s="9">
        <v>5</v>
      </c>
      <c r="J15" s="79">
        <f t="shared" si="5"/>
        <v>0</v>
      </c>
      <c r="K15" s="16"/>
      <c r="L15" s="9"/>
      <c r="M15" s="79"/>
      <c r="N15" s="16"/>
      <c r="O15" s="16"/>
      <c r="P15" s="78"/>
      <c r="Q15" s="16"/>
      <c r="R15" s="16"/>
      <c r="S15" s="78"/>
      <c r="T15" s="16"/>
      <c r="U15" s="23"/>
      <c r="V15" s="204"/>
      <c r="W15" s="16"/>
      <c r="X15" s="23"/>
      <c r="Y15" s="204"/>
      <c r="Z15" s="16"/>
      <c r="AA15" s="23"/>
      <c r="AB15" s="204"/>
      <c r="AC15" s="27"/>
      <c r="AD15" s="23"/>
      <c r="AE15" s="81"/>
      <c r="AF15" s="142"/>
      <c r="AG15" s="142"/>
      <c r="AH15" s="155"/>
    </row>
    <row r="16" spans="1:34" ht="15" x14ac:dyDescent="0.35">
      <c r="A16" s="262" t="s">
        <v>169</v>
      </c>
      <c r="B16" s="216"/>
      <c r="C16" s="9">
        <v>2</v>
      </c>
      <c r="D16" s="79">
        <f t="shared" si="1"/>
        <v>0</v>
      </c>
      <c r="E16" s="16"/>
      <c r="F16" s="9"/>
      <c r="G16" s="79"/>
      <c r="H16" s="16"/>
      <c r="I16" s="9">
        <v>2</v>
      </c>
      <c r="J16" s="79">
        <f t="shared" si="5"/>
        <v>0</v>
      </c>
      <c r="K16" s="16"/>
      <c r="L16" s="9"/>
      <c r="M16" s="79"/>
      <c r="N16" s="16"/>
      <c r="O16" s="16"/>
      <c r="P16" s="78"/>
      <c r="Q16" s="16"/>
      <c r="R16" s="16"/>
      <c r="S16" s="78"/>
      <c r="T16" s="16"/>
      <c r="U16" s="23"/>
      <c r="V16" s="204"/>
      <c r="W16" s="16"/>
      <c r="X16" s="23"/>
      <c r="Y16" s="204"/>
      <c r="Z16" s="16"/>
      <c r="AA16" s="23"/>
      <c r="AB16" s="204"/>
      <c r="AC16" s="27"/>
      <c r="AD16" s="23"/>
      <c r="AE16" s="81"/>
      <c r="AF16" s="142"/>
      <c r="AG16" s="142"/>
      <c r="AH16" s="155"/>
    </row>
    <row r="17" spans="1:34" ht="15" x14ac:dyDescent="0.35">
      <c r="A17" s="262" t="s">
        <v>69</v>
      </c>
      <c r="B17" s="216"/>
      <c r="C17" s="9"/>
      <c r="D17" s="79"/>
      <c r="E17" s="16"/>
      <c r="F17" s="9">
        <v>2</v>
      </c>
      <c r="G17" s="79">
        <f t="shared" si="8"/>
        <v>0</v>
      </c>
      <c r="H17" s="16"/>
      <c r="I17" s="9"/>
      <c r="J17" s="79"/>
      <c r="K17" s="16"/>
      <c r="L17" s="9"/>
      <c r="M17" s="79"/>
      <c r="N17" s="16"/>
      <c r="O17" s="16"/>
      <c r="P17" s="78"/>
      <c r="Q17" s="16"/>
      <c r="R17" s="16"/>
      <c r="S17" s="78"/>
      <c r="T17" s="16"/>
      <c r="U17" s="23"/>
      <c r="V17" s="204"/>
      <c r="W17" s="16"/>
      <c r="X17" s="23"/>
      <c r="Y17" s="204"/>
      <c r="Z17" s="16"/>
      <c r="AA17" s="23"/>
      <c r="AB17" s="204"/>
      <c r="AC17" s="27"/>
      <c r="AD17" s="23"/>
      <c r="AE17" s="81"/>
      <c r="AF17" s="142"/>
      <c r="AG17" s="142"/>
      <c r="AH17" s="155"/>
    </row>
    <row r="18" spans="1:34" ht="15" x14ac:dyDescent="0.35">
      <c r="A18" s="262" t="s">
        <v>182</v>
      </c>
      <c r="B18" s="216"/>
      <c r="C18" s="9">
        <v>5</v>
      </c>
      <c r="D18" s="79">
        <f t="shared" si="1"/>
        <v>0</v>
      </c>
      <c r="E18" s="16"/>
      <c r="F18" s="9"/>
      <c r="G18" s="79"/>
      <c r="H18" s="16"/>
      <c r="I18" s="9">
        <v>8</v>
      </c>
      <c r="J18" s="79">
        <v>8</v>
      </c>
      <c r="K18" s="16"/>
      <c r="L18" s="9"/>
      <c r="M18" s="79"/>
      <c r="N18" s="16"/>
      <c r="O18" s="16"/>
      <c r="P18" s="78"/>
      <c r="Q18" s="16"/>
      <c r="R18" s="16"/>
      <c r="S18" s="78"/>
      <c r="T18" s="16"/>
      <c r="U18" s="23"/>
      <c r="V18" s="204"/>
      <c r="W18" s="16"/>
      <c r="X18" s="23"/>
      <c r="Y18" s="204"/>
      <c r="Z18" s="16"/>
      <c r="AA18" s="23"/>
      <c r="AB18" s="204"/>
      <c r="AC18" s="27"/>
      <c r="AD18" s="23"/>
      <c r="AE18" s="81"/>
      <c r="AF18" s="142"/>
      <c r="AG18" s="142"/>
      <c r="AH18" s="155"/>
    </row>
    <row r="19" spans="1:34" ht="15" x14ac:dyDescent="0.35">
      <c r="A19" s="262" t="s">
        <v>181</v>
      </c>
      <c r="B19" s="216"/>
      <c r="C19" s="9">
        <v>3</v>
      </c>
      <c r="D19" s="79">
        <f t="shared" si="1"/>
        <v>0</v>
      </c>
      <c r="E19" s="16"/>
      <c r="F19" s="9"/>
      <c r="G19" s="79"/>
      <c r="H19" s="16"/>
      <c r="I19" s="9">
        <v>5</v>
      </c>
      <c r="J19" s="79">
        <f t="shared" ref="J19:J39" si="9">H19*I19</f>
        <v>0</v>
      </c>
      <c r="K19" s="16"/>
      <c r="L19" s="9"/>
      <c r="M19" s="79"/>
      <c r="N19" s="16"/>
      <c r="O19" s="16"/>
      <c r="P19" s="78"/>
      <c r="Q19" s="16"/>
      <c r="R19" s="16"/>
      <c r="S19" s="78"/>
      <c r="T19" s="16"/>
      <c r="U19" s="23"/>
      <c r="V19" s="204"/>
      <c r="W19" s="16"/>
      <c r="X19" s="23"/>
      <c r="Y19" s="204"/>
      <c r="Z19" s="16"/>
      <c r="AA19" s="23"/>
      <c r="AB19" s="204"/>
      <c r="AC19" s="27"/>
      <c r="AD19" s="23"/>
      <c r="AE19" s="81"/>
      <c r="AF19" s="142"/>
      <c r="AG19" s="142"/>
      <c r="AH19" s="155"/>
    </row>
    <row r="20" spans="1:34" ht="15" x14ac:dyDescent="0.35">
      <c r="A20" s="262" t="s">
        <v>88</v>
      </c>
      <c r="B20" s="216"/>
      <c r="C20" s="9">
        <v>7</v>
      </c>
      <c r="D20" s="79">
        <f t="shared" si="1"/>
        <v>0</v>
      </c>
      <c r="E20" s="16"/>
      <c r="F20" s="9">
        <v>1</v>
      </c>
      <c r="G20" s="79">
        <f t="shared" si="8"/>
        <v>0</v>
      </c>
      <c r="H20" s="16"/>
      <c r="I20" s="9">
        <v>10</v>
      </c>
      <c r="J20" s="79">
        <f t="shared" si="9"/>
        <v>0</v>
      </c>
      <c r="K20" s="16"/>
      <c r="L20" s="9"/>
      <c r="M20" s="79"/>
      <c r="N20" s="16"/>
      <c r="O20" s="16"/>
      <c r="P20" s="78"/>
      <c r="Q20" s="16"/>
      <c r="R20" s="16"/>
      <c r="S20" s="78"/>
      <c r="T20" s="16"/>
      <c r="U20" s="23"/>
      <c r="V20" s="204"/>
      <c r="W20" s="16"/>
      <c r="X20" s="23"/>
      <c r="Y20" s="204"/>
      <c r="Z20" s="16"/>
      <c r="AA20" s="23"/>
      <c r="AB20" s="204"/>
      <c r="AC20" s="27"/>
      <c r="AD20" s="23"/>
      <c r="AE20" s="81"/>
      <c r="AF20" s="142"/>
      <c r="AG20" s="142"/>
      <c r="AH20" s="155"/>
    </row>
    <row r="21" spans="1:34" ht="15" x14ac:dyDescent="0.35">
      <c r="A21" s="262" t="s">
        <v>170</v>
      </c>
      <c r="B21" s="216"/>
      <c r="C21" s="9">
        <v>36</v>
      </c>
      <c r="D21" s="79">
        <f t="shared" si="1"/>
        <v>0</v>
      </c>
      <c r="E21" s="16"/>
      <c r="F21" s="9">
        <v>5</v>
      </c>
      <c r="G21" s="79">
        <f t="shared" si="8"/>
        <v>0</v>
      </c>
      <c r="H21" s="16"/>
      <c r="I21" s="9">
        <v>53</v>
      </c>
      <c r="J21" s="79">
        <f t="shared" si="9"/>
        <v>0</v>
      </c>
      <c r="K21" s="16"/>
      <c r="L21" s="9"/>
      <c r="M21" s="79"/>
      <c r="N21" s="16"/>
      <c r="O21" s="16"/>
      <c r="P21" s="78"/>
      <c r="Q21" s="16"/>
      <c r="R21" s="16"/>
      <c r="S21" s="78"/>
      <c r="T21" s="16"/>
      <c r="U21" s="23"/>
      <c r="V21" s="204"/>
      <c r="W21" s="16"/>
      <c r="X21" s="23"/>
      <c r="Y21" s="204"/>
      <c r="Z21" s="16"/>
      <c r="AA21" s="23"/>
      <c r="AB21" s="204"/>
      <c r="AC21" s="27"/>
      <c r="AD21" s="23"/>
      <c r="AE21" s="81"/>
      <c r="AF21" s="142"/>
      <c r="AG21" s="142"/>
      <c r="AH21" s="155"/>
    </row>
    <row r="22" spans="1:34" ht="15" x14ac:dyDescent="0.35">
      <c r="A22" s="262" t="s">
        <v>87</v>
      </c>
      <c r="B22" s="216"/>
      <c r="C22" s="9">
        <v>103</v>
      </c>
      <c r="D22" s="79">
        <f t="shared" si="1"/>
        <v>0</v>
      </c>
      <c r="E22" s="16"/>
      <c r="F22" s="9">
        <v>36</v>
      </c>
      <c r="G22" s="79">
        <f t="shared" si="8"/>
        <v>0</v>
      </c>
      <c r="H22" s="16"/>
      <c r="I22" s="9">
        <v>36</v>
      </c>
      <c r="J22" s="79">
        <f t="shared" si="9"/>
        <v>0</v>
      </c>
      <c r="K22" s="16"/>
      <c r="L22" s="9">
        <v>24</v>
      </c>
      <c r="M22" s="79">
        <f t="shared" ref="M22" si="10">K22*L22</f>
        <v>0</v>
      </c>
      <c r="N22" s="16"/>
      <c r="O22" s="67">
        <v>24</v>
      </c>
      <c r="P22" s="78">
        <f t="shared" ref="P22" si="11">N22*O22</f>
        <v>0</v>
      </c>
      <c r="Q22" s="16"/>
      <c r="R22" s="67">
        <v>24</v>
      </c>
      <c r="S22" s="78">
        <f t="shared" ref="S22" si="12">Q22*R22</f>
        <v>0</v>
      </c>
      <c r="T22" s="16"/>
      <c r="U22" s="23">
        <v>5</v>
      </c>
      <c r="V22" s="207">
        <f t="shared" ref="V22" si="13">T22*U22</f>
        <v>0</v>
      </c>
      <c r="W22" s="16"/>
      <c r="X22" s="23">
        <v>5</v>
      </c>
      <c r="Y22" s="207">
        <f t="shared" ref="Y22" si="14">W22*X22</f>
        <v>0</v>
      </c>
      <c r="Z22" s="16"/>
      <c r="AA22" s="23">
        <v>5</v>
      </c>
      <c r="AB22" s="207">
        <f>Z22*AA22</f>
        <v>0</v>
      </c>
      <c r="AC22" s="27"/>
      <c r="AD22" s="23">
        <v>4</v>
      </c>
      <c r="AE22" s="81">
        <f>AC22*AD22</f>
        <v>0</v>
      </c>
      <c r="AF22" s="142"/>
      <c r="AG22" s="142"/>
      <c r="AH22" s="155"/>
    </row>
    <row r="23" spans="1:34" ht="15" x14ac:dyDescent="0.35">
      <c r="A23" s="262" t="s">
        <v>86</v>
      </c>
      <c r="B23" s="216"/>
      <c r="C23" s="9">
        <v>7</v>
      </c>
      <c r="D23" s="79">
        <f t="shared" si="1"/>
        <v>0</v>
      </c>
      <c r="E23" s="16"/>
      <c r="F23" s="9"/>
      <c r="G23" s="79"/>
      <c r="H23" s="16"/>
      <c r="I23" s="9">
        <v>10</v>
      </c>
      <c r="J23" s="79">
        <f t="shared" si="9"/>
        <v>0</v>
      </c>
      <c r="K23" s="16"/>
      <c r="L23" s="9"/>
      <c r="M23" s="79"/>
      <c r="N23" s="16"/>
      <c r="O23" s="16"/>
      <c r="P23" s="78"/>
      <c r="Q23" s="16"/>
      <c r="R23" s="16"/>
      <c r="S23" s="78"/>
      <c r="T23" s="16"/>
      <c r="U23" s="23"/>
      <c r="V23" s="204"/>
      <c r="W23" s="16"/>
      <c r="X23" s="23"/>
      <c r="Y23" s="204"/>
      <c r="Z23" s="16"/>
      <c r="AA23" s="23"/>
      <c r="AB23" s="204"/>
      <c r="AC23" s="27"/>
      <c r="AD23" s="23"/>
      <c r="AE23" s="81"/>
      <c r="AF23" s="142"/>
      <c r="AG23" s="142"/>
      <c r="AH23" s="155"/>
    </row>
    <row r="24" spans="1:34" ht="15" x14ac:dyDescent="0.35">
      <c r="A24" s="262" t="s">
        <v>85</v>
      </c>
      <c r="B24" s="216"/>
      <c r="C24" s="9">
        <v>1</v>
      </c>
      <c r="D24" s="79">
        <f t="shared" si="1"/>
        <v>0</v>
      </c>
      <c r="E24" s="16"/>
      <c r="F24" s="9"/>
      <c r="G24" s="79"/>
      <c r="H24" s="16"/>
      <c r="I24" s="9">
        <v>3</v>
      </c>
      <c r="J24" s="79">
        <f t="shared" si="9"/>
        <v>0</v>
      </c>
      <c r="K24" s="16"/>
      <c r="L24" s="9"/>
      <c r="M24" s="79"/>
      <c r="N24" s="16"/>
      <c r="O24" s="16"/>
      <c r="P24" s="78"/>
      <c r="Q24" s="16"/>
      <c r="R24" s="16"/>
      <c r="S24" s="78"/>
      <c r="T24" s="16"/>
      <c r="U24" s="23"/>
      <c r="V24" s="204"/>
      <c r="W24" s="16"/>
      <c r="X24" s="23"/>
      <c r="Y24" s="204"/>
      <c r="Z24" s="16"/>
      <c r="AA24" s="23"/>
      <c r="AB24" s="204"/>
      <c r="AC24" s="27"/>
      <c r="AD24" s="23"/>
      <c r="AE24" s="81"/>
      <c r="AF24" s="142"/>
      <c r="AG24" s="142"/>
      <c r="AH24" s="155"/>
    </row>
    <row r="25" spans="1:34" ht="15" x14ac:dyDescent="0.35">
      <c r="A25" s="262" t="s">
        <v>83</v>
      </c>
      <c r="B25" s="216"/>
      <c r="C25" s="9">
        <v>1</v>
      </c>
      <c r="D25" s="79">
        <f t="shared" si="1"/>
        <v>0</v>
      </c>
      <c r="E25" s="16"/>
      <c r="F25" s="9">
        <v>9</v>
      </c>
      <c r="G25" s="79">
        <f t="shared" si="8"/>
        <v>0</v>
      </c>
      <c r="H25" s="16"/>
      <c r="I25" s="9"/>
      <c r="J25" s="79"/>
      <c r="K25" s="16"/>
      <c r="L25" s="9"/>
      <c r="M25" s="79"/>
      <c r="N25" s="16"/>
      <c r="O25" s="16"/>
      <c r="P25" s="78"/>
      <c r="Q25" s="16"/>
      <c r="R25" s="16"/>
      <c r="S25" s="78"/>
      <c r="T25" s="16"/>
      <c r="U25" s="23"/>
      <c r="V25" s="204"/>
      <c r="W25" s="16"/>
      <c r="X25" s="23"/>
      <c r="Y25" s="204"/>
      <c r="Z25" s="16"/>
      <c r="AA25" s="23"/>
      <c r="AB25" s="204"/>
      <c r="AC25" s="27"/>
      <c r="AD25" s="23">
        <v>2</v>
      </c>
      <c r="AE25" s="81">
        <f>AC25*AD25</f>
        <v>0</v>
      </c>
      <c r="AF25" s="142"/>
      <c r="AG25" s="142"/>
      <c r="AH25" s="155"/>
    </row>
    <row r="26" spans="1:34" ht="15" x14ac:dyDescent="0.35">
      <c r="A26" s="262" t="s">
        <v>82</v>
      </c>
      <c r="B26" s="216"/>
      <c r="C26" s="9">
        <v>17</v>
      </c>
      <c r="D26" s="79">
        <f t="shared" si="1"/>
        <v>0</v>
      </c>
      <c r="E26" s="16"/>
      <c r="F26" s="9"/>
      <c r="G26" s="79"/>
      <c r="H26" s="16"/>
      <c r="I26" s="9">
        <v>27</v>
      </c>
      <c r="J26" s="79">
        <f t="shared" si="9"/>
        <v>0</v>
      </c>
      <c r="K26" s="16"/>
      <c r="L26" s="9">
        <v>18</v>
      </c>
      <c r="M26" s="79">
        <f t="shared" ref="M26" si="15">K26*L26</f>
        <v>0</v>
      </c>
      <c r="N26" s="16"/>
      <c r="O26" s="67">
        <v>18</v>
      </c>
      <c r="P26" s="78">
        <f t="shared" ref="P26:P27" si="16">N26*O26</f>
        <v>0</v>
      </c>
      <c r="Q26" s="16"/>
      <c r="R26" s="67">
        <v>18</v>
      </c>
      <c r="S26" s="78">
        <f t="shared" ref="S26" si="17">Q26*R26</f>
        <v>0</v>
      </c>
      <c r="T26" s="16"/>
      <c r="U26" s="23">
        <v>5</v>
      </c>
      <c r="V26" s="207">
        <f t="shared" ref="V26:V27" si="18">T26*U26</f>
        <v>0</v>
      </c>
      <c r="W26" s="16"/>
      <c r="X26" s="23">
        <v>5</v>
      </c>
      <c r="Y26" s="207">
        <f t="shared" ref="Y26:Y27" si="19">W26*X26</f>
        <v>0</v>
      </c>
      <c r="Z26" s="16"/>
      <c r="AA26" s="23">
        <v>5</v>
      </c>
      <c r="AB26" s="207">
        <f>Z26*AA26</f>
        <v>0</v>
      </c>
      <c r="AC26" s="27"/>
      <c r="AD26" s="23"/>
      <c r="AE26" s="81"/>
      <c r="AF26" s="142"/>
      <c r="AG26" s="142"/>
      <c r="AH26" s="155"/>
    </row>
    <row r="27" spans="1:34" ht="15" x14ac:dyDescent="0.35">
      <c r="A27" s="262" t="s">
        <v>81</v>
      </c>
      <c r="B27" s="216"/>
      <c r="C27" s="9">
        <v>62</v>
      </c>
      <c r="D27" s="79">
        <f t="shared" si="1"/>
        <v>0</v>
      </c>
      <c r="E27" s="16"/>
      <c r="F27" s="9">
        <v>10</v>
      </c>
      <c r="G27" s="79">
        <f t="shared" si="8"/>
        <v>0</v>
      </c>
      <c r="H27" s="16"/>
      <c r="I27" s="9">
        <v>55</v>
      </c>
      <c r="J27" s="79">
        <f t="shared" si="9"/>
        <v>0</v>
      </c>
      <c r="K27" s="16"/>
      <c r="L27" s="9">
        <v>16</v>
      </c>
      <c r="M27" s="79">
        <f>K27*L27</f>
        <v>0</v>
      </c>
      <c r="N27" s="16"/>
      <c r="O27" s="67">
        <v>16</v>
      </c>
      <c r="P27" s="78">
        <f t="shared" si="16"/>
        <v>0</v>
      </c>
      <c r="Q27" s="16"/>
      <c r="R27" s="67">
        <v>16</v>
      </c>
      <c r="S27" s="78">
        <f>Q27*R27</f>
        <v>0</v>
      </c>
      <c r="T27" s="16"/>
      <c r="U27" s="23">
        <v>7</v>
      </c>
      <c r="V27" s="207">
        <f t="shared" si="18"/>
        <v>0</v>
      </c>
      <c r="W27" s="16"/>
      <c r="X27" s="23">
        <v>7</v>
      </c>
      <c r="Y27" s="207">
        <f t="shared" si="19"/>
        <v>0</v>
      </c>
      <c r="Z27" s="16"/>
      <c r="AA27" s="23">
        <v>7</v>
      </c>
      <c r="AB27" s="207">
        <f>Z27*AA27</f>
        <v>0</v>
      </c>
      <c r="AC27" s="27"/>
      <c r="AD27" s="23"/>
      <c r="AE27" s="81"/>
      <c r="AF27" s="142"/>
      <c r="AG27" s="142"/>
      <c r="AH27" s="155"/>
    </row>
    <row r="28" spans="1:34" ht="15" x14ac:dyDescent="0.35">
      <c r="A28" s="262" t="s">
        <v>80</v>
      </c>
      <c r="B28" s="216"/>
      <c r="C28" s="9">
        <v>23</v>
      </c>
      <c r="D28" s="79">
        <f t="shared" si="1"/>
        <v>0</v>
      </c>
      <c r="E28" s="16"/>
      <c r="F28" s="9"/>
      <c r="G28" s="79"/>
      <c r="H28" s="16"/>
      <c r="I28" s="9">
        <v>16</v>
      </c>
      <c r="J28" s="79">
        <f t="shared" si="9"/>
        <v>0</v>
      </c>
      <c r="K28" s="16"/>
      <c r="L28" s="9"/>
      <c r="M28" s="79"/>
      <c r="N28" s="16"/>
      <c r="O28" s="16"/>
      <c r="P28" s="78"/>
      <c r="Q28" s="16"/>
      <c r="R28" s="16"/>
      <c r="S28" s="78"/>
      <c r="T28" s="16"/>
      <c r="U28" s="23"/>
      <c r="V28" s="30"/>
      <c r="W28" s="16"/>
      <c r="X28" s="23"/>
      <c r="Y28" s="30"/>
      <c r="Z28" s="16"/>
      <c r="AA28" s="23"/>
      <c r="AB28" s="30"/>
      <c r="AC28" s="27"/>
      <c r="AD28" s="23"/>
      <c r="AE28" s="81"/>
      <c r="AF28" s="142"/>
      <c r="AG28" s="142"/>
      <c r="AH28" s="155"/>
    </row>
    <row r="29" spans="1:34" ht="15" x14ac:dyDescent="0.35">
      <c r="A29" s="262" t="s">
        <v>79</v>
      </c>
      <c r="B29" s="216"/>
      <c r="C29" s="9">
        <v>6</v>
      </c>
      <c r="D29" s="79">
        <f t="shared" si="1"/>
        <v>0</v>
      </c>
      <c r="E29" s="16"/>
      <c r="F29" s="9"/>
      <c r="G29" s="79"/>
      <c r="H29" s="16"/>
      <c r="I29" s="9">
        <v>19</v>
      </c>
      <c r="J29" s="79">
        <f t="shared" si="9"/>
        <v>0</v>
      </c>
      <c r="K29" s="16"/>
      <c r="L29" s="9"/>
      <c r="M29" s="79"/>
      <c r="N29" s="16"/>
      <c r="O29" s="16"/>
      <c r="P29" s="78"/>
      <c r="Q29" s="16"/>
      <c r="R29" s="16"/>
      <c r="S29" s="78"/>
      <c r="T29" s="16"/>
      <c r="U29" s="23"/>
      <c r="V29" s="204"/>
      <c r="W29" s="16"/>
      <c r="X29" s="23"/>
      <c r="Y29" s="204"/>
      <c r="Z29" s="16"/>
      <c r="AA29" s="23"/>
      <c r="AB29" s="204"/>
      <c r="AC29" s="27"/>
      <c r="AD29" s="23"/>
      <c r="AE29" s="81"/>
      <c r="AF29" s="142"/>
      <c r="AG29" s="142"/>
      <c r="AH29" s="155"/>
    </row>
    <row r="30" spans="1:34" ht="15" x14ac:dyDescent="0.35">
      <c r="A30" s="262" t="s">
        <v>78</v>
      </c>
      <c r="B30" s="216"/>
      <c r="C30" s="9">
        <v>12</v>
      </c>
      <c r="D30" s="79">
        <f t="shared" si="1"/>
        <v>0</v>
      </c>
      <c r="E30" s="16"/>
      <c r="F30" s="9"/>
      <c r="G30" s="79"/>
      <c r="H30" s="16"/>
      <c r="I30" s="9">
        <v>45</v>
      </c>
      <c r="J30" s="79">
        <f t="shared" si="9"/>
        <v>0</v>
      </c>
      <c r="K30" s="16"/>
      <c r="L30" s="9"/>
      <c r="M30" s="79"/>
      <c r="N30" s="16"/>
      <c r="O30" s="16"/>
      <c r="P30" s="78"/>
      <c r="Q30" s="16"/>
      <c r="R30" s="16"/>
      <c r="S30" s="78"/>
      <c r="T30" s="16"/>
      <c r="U30" s="23"/>
      <c r="V30" s="204"/>
      <c r="W30" s="16"/>
      <c r="X30" s="23"/>
      <c r="Y30" s="204"/>
      <c r="Z30" s="16"/>
      <c r="AA30" s="23"/>
      <c r="AB30" s="204"/>
      <c r="AC30" s="27"/>
      <c r="AD30" s="23"/>
      <c r="AE30" s="81"/>
      <c r="AF30" s="142"/>
      <c r="AG30" s="142"/>
      <c r="AH30" s="155"/>
    </row>
    <row r="31" spans="1:34" ht="15" x14ac:dyDescent="0.35">
      <c r="A31" s="262" t="s">
        <v>168</v>
      </c>
      <c r="B31" s="216"/>
      <c r="C31" s="9">
        <v>32</v>
      </c>
      <c r="D31" s="79">
        <f t="shared" si="1"/>
        <v>0</v>
      </c>
      <c r="E31" s="16"/>
      <c r="F31" s="9"/>
      <c r="G31" s="79"/>
      <c r="H31" s="16"/>
      <c r="I31" s="9">
        <v>26</v>
      </c>
      <c r="J31" s="79">
        <f t="shared" si="9"/>
        <v>0</v>
      </c>
      <c r="K31" s="16"/>
      <c r="L31" s="9"/>
      <c r="M31" s="79"/>
      <c r="N31" s="16"/>
      <c r="O31" s="16"/>
      <c r="P31" s="78"/>
      <c r="Q31" s="16"/>
      <c r="R31" s="16"/>
      <c r="S31" s="78"/>
      <c r="T31" s="16"/>
      <c r="U31" s="23"/>
      <c r="V31" s="204"/>
      <c r="W31" s="16"/>
      <c r="X31" s="23"/>
      <c r="Y31" s="204"/>
      <c r="Z31" s="16"/>
      <c r="AA31" s="23"/>
      <c r="AB31" s="204"/>
      <c r="AC31" s="27"/>
      <c r="AD31" s="23"/>
      <c r="AE31" s="81"/>
      <c r="AF31" s="142"/>
      <c r="AG31" s="142"/>
      <c r="AH31" s="155"/>
    </row>
    <row r="32" spans="1:34" ht="15" x14ac:dyDescent="0.35">
      <c r="A32" s="262" t="s">
        <v>167</v>
      </c>
      <c r="B32" s="216"/>
      <c r="C32" s="9">
        <v>24</v>
      </c>
      <c r="D32" s="79">
        <f t="shared" si="1"/>
        <v>0</v>
      </c>
      <c r="E32" s="16"/>
      <c r="F32" s="9"/>
      <c r="G32" s="79"/>
      <c r="H32" s="16"/>
      <c r="I32" s="9">
        <v>23</v>
      </c>
      <c r="J32" s="79">
        <f t="shared" si="9"/>
        <v>0</v>
      </c>
      <c r="K32" s="16"/>
      <c r="L32" s="9"/>
      <c r="M32" s="79"/>
      <c r="N32" s="16"/>
      <c r="O32" s="16"/>
      <c r="P32" s="78"/>
      <c r="Q32" s="16"/>
      <c r="R32" s="16"/>
      <c r="S32" s="78"/>
      <c r="T32" s="16"/>
      <c r="U32" s="23"/>
      <c r="V32" s="204"/>
      <c r="W32" s="16"/>
      <c r="X32" s="23"/>
      <c r="Y32" s="204"/>
      <c r="Z32" s="16"/>
      <c r="AA32" s="23"/>
      <c r="AB32" s="204"/>
      <c r="AC32" s="27"/>
      <c r="AD32" s="23"/>
      <c r="AE32" s="81"/>
      <c r="AF32" s="142"/>
      <c r="AG32" s="142"/>
      <c r="AH32" s="155"/>
    </row>
    <row r="33" spans="1:34" ht="15" x14ac:dyDescent="0.35">
      <c r="A33" s="262" t="s">
        <v>77</v>
      </c>
      <c r="B33" s="216"/>
      <c r="C33" s="9">
        <v>8</v>
      </c>
      <c r="D33" s="79">
        <f t="shared" si="1"/>
        <v>0</v>
      </c>
      <c r="E33" s="16"/>
      <c r="F33" s="9"/>
      <c r="G33" s="79"/>
      <c r="H33" s="16"/>
      <c r="I33" s="9">
        <v>12</v>
      </c>
      <c r="J33" s="79">
        <f t="shared" si="9"/>
        <v>0</v>
      </c>
      <c r="K33" s="16"/>
      <c r="L33" s="9"/>
      <c r="M33" s="79"/>
      <c r="N33" s="16"/>
      <c r="O33" s="16"/>
      <c r="P33" s="78"/>
      <c r="Q33" s="16"/>
      <c r="R33" s="16"/>
      <c r="S33" s="78"/>
      <c r="T33" s="16"/>
      <c r="U33" s="23"/>
      <c r="V33" s="204"/>
      <c r="W33" s="16"/>
      <c r="X33" s="23"/>
      <c r="Y33" s="204"/>
      <c r="Z33" s="16"/>
      <c r="AA33" s="23"/>
      <c r="AB33" s="204"/>
      <c r="AC33" s="27"/>
      <c r="AD33" s="23"/>
      <c r="AE33" s="81"/>
      <c r="AF33" s="142"/>
      <c r="AG33" s="142"/>
      <c r="AH33" s="155"/>
    </row>
    <row r="34" spans="1:34" ht="15" x14ac:dyDescent="0.35">
      <c r="A34" s="262" t="s">
        <v>76</v>
      </c>
      <c r="B34" s="216"/>
      <c r="C34" s="9">
        <v>22</v>
      </c>
      <c r="D34" s="79">
        <f t="shared" si="1"/>
        <v>0</v>
      </c>
      <c r="E34" s="16"/>
      <c r="F34" s="9"/>
      <c r="G34" s="79"/>
      <c r="H34" s="16"/>
      <c r="I34" s="9">
        <v>62</v>
      </c>
      <c r="J34" s="79">
        <f t="shared" si="9"/>
        <v>0</v>
      </c>
      <c r="K34" s="16"/>
      <c r="L34" s="9"/>
      <c r="M34" s="79"/>
      <c r="N34" s="16"/>
      <c r="O34" s="16"/>
      <c r="P34" s="78"/>
      <c r="Q34" s="16"/>
      <c r="R34" s="16"/>
      <c r="S34" s="78"/>
      <c r="T34" s="16"/>
      <c r="U34" s="23">
        <v>2</v>
      </c>
      <c r="V34" s="207">
        <f>T34*U34</f>
        <v>0</v>
      </c>
      <c r="W34" s="16"/>
      <c r="X34" s="23">
        <v>2</v>
      </c>
      <c r="Y34" s="207">
        <f>W34*X34</f>
        <v>0</v>
      </c>
      <c r="Z34" s="16"/>
      <c r="AA34" s="23">
        <v>2</v>
      </c>
      <c r="AB34" s="207">
        <f>Z34*AA34</f>
        <v>0</v>
      </c>
      <c r="AC34" s="27"/>
      <c r="AD34" s="23"/>
      <c r="AE34" s="81"/>
      <c r="AF34" s="142"/>
      <c r="AG34" s="142"/>
      <c r="AH34" s="155"/>
    </row>
    <row r="35" spans="1:34" ht="15" x14ac:dyDescent="0.35">
      <c r="A35" s="262" t="s">
        <v>75</v>
      </c>
      <c r="B35" s="216"/>
      <c r="C35" s="9">
        <v>4</v>
      </c>
      <c r="D35" s="79">
        <f t="shared" si="1"/>
        <v>0</v>
      </c>
      <c r="E35" s="16"/>
      <c r="F35" s="9">
        <v>6</v>
      </c>
      <c r="G35" s="79">
        <f t="shared" si="8"/>
        <v>0</v>
      </c>
      <c r="H35" s="16"/>
      <c r="I35" s="9">
        <v>11</v>
      </c>
      <c r="J35" s="79">
        <f t="shared" si="9"/>
        <v>0</v>
      </c>
      <c r="K35" s="16"/>
      <c r="L35" s="9"/>
      <c r="M35" s="79"/>
      <c r="N35" s="16"/>
      <c r="O35" s="16"/>
      <c r="P35" s="78"/>
      <c r="Q35" s="16"/>
      <c r="R35" s="16"/>
      <c r="S35" s="78"/>
      <c r="T35" s="16"/>
      <c r="U35" s="23"/>
      <c r="V35" s="204"/>
      <c r="W35" s="16"/>
      <c r="X35" s="23"/>
      <c r="Y35" s="204"/>
      <c r="Z35" s="16"/>
      <c r="AA35" s="23"/>
      <c r="AB35" s="204"/>
      <c r="AC35" s="27"/>
      <c r="AD35" s="23"/>
      <c r="AE35" s="81"/>
      <c r="AF35" s="142"/>
      <c r="AG35" s="142"/>
      <c r="AH35" s="155"/>
    </row>
    <row r="36" spans="1:34" ht="15" x14ac:dyDescent="0.35">
      <c r="A36" s="262" t="s">
        <v>74</v>
      </c>
      <c r="B36" s="216"/>
      <c r="C36" s="9">
        <v>5</v>
      </c>
      <c r="D36" s="79">
        <f t="shared" si="1"/>
        <v>0</v>
      </c>
      <c r="E36" s="16"/>
      <c r="F36" s="9"/>
      <c r="G36" s="79"/>
      <c r="H36" s="16"/>
      <c r="I36" s="9">
        <v>10</v>
      </c>
      <c r="J36" s="79">
        <f t="shared" si="9"/>
        <v>0</v>
      </c>
      <c r="K36" s="16"/>
      <c r="L36" s="9"/>
      <c r="M36" s="79"/>
      <c r="N36" s="16"/>
      <c r="O36" s="16"/>
      <c r="P36" s="78"/>
      <c r="Q36" s="16"/>
      <c r="R36" s="16"/>
      <c r="S36" s="78"/>
      <c r="T36" s="16"/>
      <c r="U36" s="23"/>
      <c r="V36" s="204"/>
      <c r="W36" s="16"/>
      <c r="X36" s="23"/>
      <c r="Y36" s="204"/>
      <c r="Z36" s="16"/>
      <c r="AA36" s="23"/>
      <c r="AB36" s="204"/>
      <c r="AC36" s="27"/>
      <c r="AD36" s="23"/>
      <c r="AE36" s="81"/>
      <c r="AF36" s="142"/>
      <c r="AG36" s="142"/>
      <c r="AH36" s="155"/>
    </row>
    <row r="37" spans="1:34" ht="15" x14ac:dyDescent="0.35">
      <c r="A37" s="262" t="s">
        <v>73</v>
      </c>
      <c r="B37" s="216"/>
      <c r="C37" s="9">
        <v>1</v>
      </c>
      <c r="D37" s="79">
        <f t="shared" si="1"/>
        <v>0</v>
      </c>
      <c r="E37" s="16"/>
      <c r="F37" s="9"/>
      <c r="G37" s="79"/>
      <c r="H37" s="16"/>
      <c r="I37" s="9">
        <v>3</v>
      </c>
      <c r="J37" s="79">
        <f t="shared" si="9"/>
        <v>0</v>
      </c>
      <c r="K37" s="16"/>
      <c r="L37" s="9"/>
      <c r="M37" s="79"/>
      <c r="N37" s="16"/>
      <c r="O37" s="16"/>
      <c r="P37" s="78"/>
      <c r="Q37" s="16"/>
      <c r="R37" s="16"/>
      <c r="S37" s="78"/>
      <c r="T37" s="16"/>
      <c r="U37" s="23"/>
      <c r="V37" s="204"/>
      <c r="W37" s="16"/>
      <c r="X37" s="23"/>
      <c r="Y37" s="204"/>
      <c r="Z37" s="16"/>
      <c r="AA37" s="23"/>
      <c r="AB37" s="204"/>
      <c r="AC37" s="27"/>
      <c r="AD37" s="23"/>
      <c r="AE37" s="81"/>
      <c r="AF37" s="142"/>
      <c r="AG37" s="142"/>
      <c r="AH37" s="155"/>
    </row>
    <row r="38" spans="1:34" ht="15" x14ac:dyDescent="0.35">
      <c r="A38" s="262" t="s">
        <v>72</v>
      </c>
      <c r="B38" s="216"/>
      <c r="C38" s="9">
        <v>1</v>
      </c>
      <c r="D38" s="79">
        <f t="shared" si="1"/>
        <v>0</v>
      </c>
      <c r="E38" s="16"/>
      <c r="F38" s="9">
        <v>1</v>
      </c>
      <c r="G38" s="79">
        <f t="shared" si="8"/>
        <v>0</v>
      </c>
      <c r="H38" s="16"/>
      <c r="I38" s="9">
        <v>1</v>
      </c>
      <c r="J38" s="79">
        <f t="shared" si="9"/>
        <v>0</v>
      </c>
      <c r="K38" s="16"/>
      <c r="L38" s="9"/>
      <c r="M38" s="79"/>
      <c r="N38" s="16"/>
      <c r="O38" s="16"/>
      <c r="P38" s="78"/>
      <c r="Q38" s="16"/>
      <c r="R38" s="16"/>
      <c r="S38" s="78"/>
      <c r="T38" s="16"/>
      <c r="U38" s="23"/>
      <c r="V38" s="204"/>
      <c r="W38" s="16"/>
      <c r="X38" s="23"/>
      <c r="Y38" s="204"/>
      <c r="Z38" s="16"/>
      <c r="AA38" s="23"/>
      <c r="AB38" s="204"/>
      <c r="AC38" s="27"/>
      <c r="AD38" s="23"/>
      <c r="AE38" s="81"/>
      <c r="AF38" s="142"/>
      <c r="AG38" s="142"/>
      <c r="AH38" s="155"/>
    </row>
    <row r="39" spans="1:34" ht="15" x14ac:dyDescent="0.35">
      <c r="A39" s="262" t="s">
        <v>71</v>
      </c>
      <c r="B39" s="216"/>
      <c r="C39" s="9">
        <v>1</v>
      </c>
      <c r="D39" s="79">
        <f t="shared" si="1"/>
        <v>0</v>
      </c>
      <c r="E39" s="16"/>
      <c r="F39" s="9"/>
      <c r="G39" s="79"/>
      <c r="H39" s="16"/>
      <c r="I39" s="9">
        <v>1</v>
      </c>
      <c r="J39" s="79">
        <f t="shared" si="9"/>
        <v>0</v>
      </c>
      <c r="K39" s="16"/>
      <c r="L39" s="9"/>
      <c r="M39" s="79"/>
      <c r="N39" s="16"/>
      <c r="O39" s="16"/>
      <c r="P39" s="78"/>
      <c r="Q39" s="16"/>
      <c r="R39" s="16"/>
      <c r="S39" s="78"/>
      <c r="T39" s="16"/>
      <c r="U39" s="23"/>
      <c r="V39" s="204"/>
      <c r="W39" s="16"/>
      <c r="X39" s="23"/>
      <c r="Y39" s="204"/>
      <c r="Z39" s="16"/>
      <c r="AA39" s="23"/>
      <c r="AB39" s="204"/>
      <c r="AC39" s="27"/>
      <c r="AD39" s="23"/>
      <c r="AE39" s="81"/>
      <c r="AF39" s="142"/>
      <c r="AG39" s="142"/>
      <c r="AH39" s="155"/>
    </row>
    <row r="40" spans="1:34" ht="15.5" thickBot="1" x14ac:dyDescent="0.4">
      <c r="A40" s="249" t="s">
        <v>104</v>
      </c>
      <c r="B40" s="217"/>
      <c r="C40" s="40">
        <f>C10+C11+C12+C14+C15+C16+C18+C19+C20+C21+C22+C23+C24+C25+C26+C27+C28+C29+C30+C31+C32+C33+C34+C35+C38+C39</f>
        <v>434</v>
      </c>
      <c r="D40" s="77">
        <f>B40*C40</f>
        <v>0</v>
      </c>
      <c r="E40" s="41"/>
      <c r="F40" s="40">
        <f>SUM(F10:F39)</f>
        <v>72</v>
      </c>
      <c r="G40" s="77">
        <f>E40*F40</f>
        <v>0</v>
      </c>
      <c r="H40" s="41"/>
      <c r="I40" s="40">
        <f>I10+I11+I12+I14+I15+I16+I18+I19+I20+I21+I22+I23+I24+I26+I27+I28+I29+I30+I31+I32+I33+I34+I35+I36+I37+I38+I39</f>
        <v>499</v>
      </c>
      <c r="J40" s="77">
        <f>H40*I40</f>
        <v>0</v>
      </c>
      <c r="K40" s="77"/>
      <c r="L40" s="212">
        <f>L10+L11+L22+L26+L27</f>
        <v>74</v>
      </c>
      <c r="M40" s="77">
        <f>K40*L40</f>
        <v>0</v>
      </c>
      <c r="N40" s="77"/>
      <c r="O40" s="212">
        <v>74</v>
      </c>
      <c r="P40" s="77">
        <f>N40*O40</f>
        <v>0</v>
      </c>
      <c r="Q40" s="77"/>
      <c r="R40" s="212">
        <v>74</v>
      </c>
      <c r="S40" s="77">
        <f>Q40*R40</f>
        <v>0</v>
      </c>
      <c r="T40" s="41"/>
      <c r="U40" s="40">
        <v>24</v>
      </c>
      <c r="V40" s="209">
        <f>T40*U40</f>
        <v>0</v>
      </c>
      <c r="W40" s="41"/>
      <c r="X40" s="40">
        <v>24</v>
      </c>
      <c r="Y40" s="209">
        <f>W40*X40</f>
        <v>0</v>
      </c>
      <c r="Z40" s="41"/>
      <c r="AA40" s="40">
        <v>24</v>
      </c>
      <c r="AB40" s="209">
        <f>Z40*AA40</f>
        <v>0</v>
      </c>
      <c r="AC40" s="41"/>
      <c r="AD40" s="40">
        <f>SUM(AD10:AD39)</f>
        <v>6</v>
      </c>
      <c r="AE40" s="77">
        <f>AC40*AD40</f>
        <v>0</v>
      </c>
      <c r="AF40" s="193"/>
      <c r="AG40" s="193"/>
      <c r="AH40" s="156"/>
    </row>
    <row r="41" spans="1:34" ht="15.5" thickTop="1" x14ac:dyDescent="0.35">
      <c r="A41" s="261" t="s">
        <v>233</v>
      </c>
      <c r="B41" s="216"/>
      <c r="C41" s="10"/>
      <c r="D41" s="78"/>
      <c r="E41" s="15"/>
      <c r="F41" s="10"/>
      <c r="G41" s="78"/>
      <c r="H41" s="15"/>
      <c r="I41" s="10"/>
      <c r="J41" s="78"/>
      <c r="K41" s="15"/>
      <c r="L41" s="10"/>
      <c r="M41" s="78"/>
      <c r="N41" s="15"/>
      <c r="O41" s="15"/>
      <c r="P41" s="78"/>
      <c r="Q41" s="15"/>
      <c r="R41" s="15"/>
      <c r="S41" s="78"/>
      <c r="T41" s="15"/>
      <c r="U41" s="22"/>
      <c r="V41" s="206">
        <v>0</v>
      </c>
      <c r="W41" s="15"/>
      <c r="X41" s="22"/>
      <c r="Y41" s="206"/>
      <c r="Z41" s="15"/>
      <c r="AA41" s="22"/>
      <c r="AB41" s="206"/>
      <c r="AC41" s="26"/>
      <c r="AD41" s="22"/>
      <c r="AE41" s="80"/>
      <c r="AF41" s="154"/>
      <c r="AG41" s="154"/>
      <c r="AH41" s="155"/>
    </row>
    <row r="42" spans="1:34" ht="15" x14ac:dyDescent="0.35">
      <c r="A42" s="262" t="s">
        <v>61</v>
      </c>
      <c r="B42" s="216"/>
      <c r="C42" s="9">
        <v>33</v>
      </c>
      <c r="D42" s="79">
        <f t="shared" si="1"/>
        <v>0</v>
      </c>
      <c r="E42" s="16"/>
      <c r="F42" s="9">
        <v>3</v>
      </c>
      <c r="G42" s="79">
        <f>E42*F42</f>
        <v>0</v>
      </c>
      <c r="H42" s="16"/>
      <c r="I42" s="9">
        <v>36</v>
      </c>
      <c r="J42" s="79">
        <f>H42*I42</f>
        <v>0</v>
      </c>
      <c r="K42" s="16"/>
      <c r="L42" s="9">
        <v>18</v>
      </c>
      <c r="M42" s="79">
        <f>K42*L42</f>
        <v>0</v>
      </c>
      <c r="N42" s="16"/>
      <c r="O42" s="67">
        <v>6</v>
      </c>
      <c r="P42" s="78">
        <f>N42*O42</f>
        <v>0</v>
      </c>
      <c r="Q42" s="16"/>
      <c r="R42" s="67">
        <v>6</v>
      </c>
      <c r="S42" s="78">
        <f>Q42*R42</f>
        <v>0</v>
      </c>
      <c r="T42" s="16"/>
      <c r="U42" s="167">
        <v>4</v>
      </c>
      <c r="V42" s="207">
        <f>T42*U42</f>
        <v>0</v>
      </c>
      <c r="W42" s="16"/>
      <c r="X42" s="167">
        <v>4</v>
      </c>
      <c r="Y42" s="207">
        <f>W42*X42</f>
        <v>0</v>
      </c>
      <c r="Z42" s="16"/>
      <c r="AA42" s="167">
        <v>4</v>
      </c>
      <c r="AB42" s="207">
        <f>Z42*AA42</f>
        <v>0</v>
      </c>
      <c r="AC42" s="27"/>
      <c r="AD42" s="23"/>
      <c r="AE42" s="80"/>
      <c r="AF42" s="142"/>
      <c r="AG42" s="142"/>
      <c r="AH42" s="155"/>
    </row>
    <row r="43" spans="1:34" ht="15" x14ac:dyDescent="0.35">
      <c r="A43" s="262" t="s">
        <v>60</v>
      </c>
      <c r="B43" s="216"/>
      <c r="C43" s="9">
        <v>5</v>
      </c>
      <c r="D43" s="79">
        <f t="shared" si="1"/>
        <v>0</v>
      </c>
      <c r="E43" s="16"/>
      <c r="F43" s="9"/>
      <c r="G43" s="79"/>
      <c r="H43" s="16"/>
      <c r="I43" s="9">
        <v>8</v>
      </c>
      <c r="J43" s="79">
        <f t="shared" ref="J43:J49" si="20">H43*I43</f>
        <v>0</v>
      </c>
      <c r="K43" s="16"/>
      <c r="L43" s="9"/>
      <c r="M43" s="79"/>
      <c r="N43" s="16"/>
      <c r="O43" s="16"/>
      <c r="P43" s="78"/>
      <c r="Q43" s="16"/>
      <c r="R43" s="16"/>
      <c r="S43" s="78"/>
      <c r="T43" s="16"/>
      <c r="U43" s="23"/>
      <c r="V43" s="204"/>
      <c r="W43" s="16"/>
      <c r="X43" s="23"/>
      <c r="Y43" s="204"/>
      <c r="Z43" s="16"/>
      <c r="AA43" s="23"/>
      <c r="AB43" s="204"/>
      <c r="AC43" s="27"/>
      <c r="AD43" s="23"/>
      <c r="AE43" s="80"/>
      <c r="AF43" s="142"/>
      <c r="AG43" s="142"/>
      <c r="AH43" s="155"/>
    </row>
    <row r="44" spans="1:34" ht="15" x14ac:dyDescent="0.35">
      <c r="A44" s="262" t="s">
        <v>59</v>
      </c>
      <c r="B44" s="216"/>
      <c r="C44" s="9">
        <v>12</v>
      </c>
      <c r="D44" s="79">
        <f t="shared" si="1"/>
        <v>0</v>
      </c>
      <c r="E44" s="16"/>
      <c r="F44" s="9"/>
      <c r="G44" s="79"/>
      <c r="H44" s="16"/>
      <c r="I44" s="9">
        <v>11</v>
      </c>
      <c r="J44" s="79">
        <f t="shared" si="20"/>
        <v>0</v>
      </c>
      <c r="K44" s="16"/>
      <c r="L44" s="9"/>
      <c r="M44" s="79"/>
      <c r="N44" s="16"/>
      <c r="O44" s="16"/>
      <c r="P44" s="78"/>
      <c r="Q44" s="16"/>
      <c r="R44" s="16"/>
      <c r="S44" s="78"/>
      <c r="T44" s="16"/>
      <c r="U44" s="23"/>
      <c r="V44" s="204"/>
      <c r="W44" s="16"/>
      <c r="X44" s="23"/>
      <c r="Y44" s="204"/>
      <c r="Z44" s="16"/>
      <c r="AA44" s="23"/>
      <c r="AB44" s="204"/>
      <c r="AC44" s="27"/>
      <c r="AD44" s="23"/>
      <c r="AE44" s="80"/>
      <c r="AF44" s="142"/>
      <c r="AG44" s="142"/>
      <c r="AH44" s="155"/>
    </row>
    <row r="45" spans="1:34" ht="15" x14ac:dyDescent="0.35">
      <c r="A45" s="262" t="s">
        <v>58</v>
      </c>
      <c r="B45" s="216"/>
      <c r="C45" s="9">
        <v>7</v>
      </c>
      <c r="D45" s="79">
        <f t="shared" si="1"/>
        <v>0</v>
      </c>
      <c r="E45" s="16"/>
      <c r="F45" s="9"/>
      <c r="G45" s="79"/>
      <c r="H45" s="16"/>
      <c r="I45" s="9">
        <v>11</v>
      </c>
      <c r="J45" s="79">
        <f t="shared" si="20"/>
        <v>0</v>
      </c>
      <c r="K45" s="16"/>
      <c r="L45" s="9"/>
      <c r="M45" s="79"/>
      <c r="N45" s="16"/>
      <c r="O45" s="16"/>
      <c r="P45" s="78"/>
      <c r="Q45" s="16"/>
      <c r="R45" s="16"/>
      <c r="S45" s="78"/>
      <c r="T45" s="16"/>
      <c r="U45" s="23"/>
      <c r="V45" s="204"/>
      <c r="W45" s="16"/>
      <c r="X45" s="23"/>
      <c r="Y45" s="204"/>
      <c r="Z45" s="16"/>
      <c r="AA45" s="23"/>
      <c r="AB45" s="204"/>
      <c r="AC45" s="27"/>
      <c r="AD45" s="23"/>
      <c r="AE45" s="80"/>
      <c r="AF45" s="142"/>
      <c r="AG45" s="142"/>
      <c r="AH45" s="155"/>
    </row>
    <row r="46" spans="1:34" ht="15" x14ac:dyDescent="0.35">
      <c r="A46" s="262" t="s">
        <v>57</v>
      </c>
      <c r="B46" s="216"/>
      <c r="C46" s="9">
        <v>4</v>
      </c>
      <c r="D46" s="79">
        <f t="shared" si="1"/>
        <v>0</v>
      </c>
      <c r="E46" s="16"/>
      <c r="F46" s="9"/>
      <c r="G46" s="79"/>
      <c r="H46" s="16"/>
      <c r="I46" s="9">
        <v>7</v>
      </c>
      <c r="J46" s="79">
        <f t="shared" si="20"/>
        <v>0</v>
      </c>
      <c r="K46" s="16"/>
      <c r="L46" s="9"/>
      <c r="M46" s="79"/>
      <c r="N46" s="16"/>
      <c r="O46" s="16"/>
      <c r="P46" s="78"/>
      <c r="Q46" s="16"/>
      <c r="R46" s="16"/>
      <c r="S46" s="78"/>
      <c r="T46" s="16"/>
      <c r="U46" s="23"/>
      <c r="V46" s="204"/>
      <c r="W46" s="16"/>
      <c r="X46" s="23"/>
      <c r="Y46" s="204"/>
      <c r="Z46" s="16"/>
      <c r="AA46" s="23"/>
      <c r="AB46" s="204"/>
      <c r="AC46" s="27"/>
      <c r="AD46" s="23"/>
      <c r="AE46" s="80"/>
      <c r="AF46" s="142"/>
      <c r="AG46" s="142"/>
      <c r="AH46" s="155"/>
    </row>
    <row r="47" spans="1:34" ht="15" x14ac:dyDescent="0.35">
      <c r="A47" s="262" t="s">
        <v>56</v>
      </c>
      <c r="B47" s="216"/>
      <c r="C47" s="9">
        <v>4</v>
      </c>
      <c r="D47" s="79">
        <f t="shared" si="1"/>
        <v>0</v>
      </c>
      <c r="E47" s="16"/>
      <c r="F47" s="9"/>
      <c r="G47" s="79"/>
      <c r="H47" s="16"/>
      <c r="I47" s="9">
        <v>8</v>
      </c>
      <c r="J47" s="79">
        <f t="shared" si="20"/>
        <v>0</v>
      </c>
      <c r="K47" s="16"/>
      <c r="L47" s="9"/>
      <c r="M47" s="79"/>
      <c r="N47" s="16"/>
      <c r="O47" s="16"/>
      <c r="P47" s="78"/>
      <c r="Q47" s="16"/>
      <c r="R47" s="16"/>
      <c r="S47" s="78"/>
      <c r="T47" s="16"/>
      <c r="U47" s="23"/>
      <c r="V47" s="204"/>
      <c r="W47" s="16"/>
      <c r="X47" s="23"/>
      <c r="Y47" s="204"/>
      <c r="Z47" s="16"/>
      <c r="AA47" s="23"/>
      <c r="AB47" s="204"/>
      <c r="AC47" s="27"/>
      <c r="AD47" s="23"/>
      <c r="AE47" s="80"/>
      <c r="AF47" s="142"/>
      <c r="AG47" s="142"/>
      <c r="AH47" s="155"/>
    </row>
    <row r="48" spans="1:34" ht="15" x14ac:dyDescent="0.35">
      <c r="A48" s="262" t="s">
        <v>264</v>
      </c>
      <c r="B48" s="216"/>
      <c r="C48" s="9"/>
      <c r="D48" s="79"/>
      <c r="E48" s="16"/>
      <c r="F48" s="9">
        <v>7</v>
      </c>
      <c r="G48" s="79">
        <v>7</v>
      </c>
      <c r="H48" s="16"/>
      <c r="I48" s="9">
        <v>2</v>
      </c>
      <c r="J48" s="79">
        <f t="shared" ref="J48" si="21">H48*I48</f>
        <v>0</v>
      </c>
      <c r="K48" s="16"/>
      <c r="L48" s="9"/>
      <c r="M48" s="79"/>
      <c r="N48" s="16"/>
      <c r="O48" s="16"/>
      <c r="P48" s="78"/>
      <c r="Q48" s="16"/>
      <c r="R48" s="16"/>
      <c r="S48" s="78"/>
      <c r="T48" s="16"/>
      <c r="U48" s="23"/>
      <c r="V48" s="204"/>
      <c r="W48" s="16"/>
      <c r="X48" s="23"/>
      <c r="Y48" s="204"/>
      <c r="Z48" s="16"/>
      <c r="AA48" s="23"/>
      <c r="AB48" s="204"/>
      <c r="AC48" s="27"/>
      <c r="AD48" s="23">
        <v>2</v>
      </c>
      <c r="AE48" s="80">
        <f>AC48*AD48</f>
        <v>0</v>
      </c>
      <c r="AF48" s="142"/>
      <c r="AG48" s="142"/>
      <c r="AH48" s="155"/>
    </row>
    <row r="49" spans="1:34" ht="15" x14ac:dyDescent="0.35">
      <c r="A49" s="262" t="s">
        <v>55</v>
      </c>
      <c r="B49" s="216"/>
      <c r="C49" s="9">
        <v>19</v>
      </c>
      <c r="D49" s="79">
        <f t="shared" si="1"/>
        <v>0</v>
      </c>
      <c r="E49" s="16"/>
      <c r="F49" s="9">
        <v>6</v>
      </c>
      <c r="G49" s="79">
        <f t="shared" ref="G49:G51" si="22">E49*F49</f>
        <v>0</v>
      </c>
      <c r="H49" s="16"/>
      <c r="I49" s="9">
        <v>28</v>
      </c>
      <c r="J49" s="79">
        <f t="shared" si="20"/>
        <v>0</v>
      </c>
      <c r="K49" s="16"/>
      <c r="L49" s="9">
        <v>8</v>
      </c>
      <c r="M49" s="79">
        <f>K49*L49</f>
        <v>0</v>
      </c>
      <c r="N49" s="16"/>
      <c r="O49" s="67">
        <v>6</v>
      </c>
      <c r="P49" s="78">
        <f>N49*O49</f>
        <v>0</v>
      </c>
      <c r="Q49" s="16"/>
      <c r="R49" s="67">
        <v>6</v>
      </c>
      <c r="S49" s="78">
        <f>Q49*R49</f>
        <v>0</v>
      </c>
      <c r="T49" s="16"/>
      <c r="U49" s="167">
        <v>4</v>
      </c>
      <c r="V49" s="207">
        <f>T49*U49</f>
        <v>0</v>
      </c>
      <c r="W49" s="16"/>
      <c r="X49" s="167">
        <v>4</v>
      </c>
      <c r="Y49" s="207">
        <f>W49*X49</f>
        <v>0</v>
      </c>
      <c r="Z49" s="16"/>
      <c r="AA49" s="167">
        <v>4</v>
      </c>
      <c r="AB49" s="207">
        <f>Z49*AA49</f>
        <v>0</v>
      </c>
      <c r="AC49" s="27"/>
      <c r="AD49" s="23">
        <v>2</v>
      </c>
      <c r="AE49" s="80">
        <f>AC49*AD49</f>
        <v>0</v>
      </c>
      <c r="AF49" s="142"/>
      <c r="AG49" s="142"/>
      <c r="AH49" s="155"/>
    </row>
    <row r="50" spans="1:34" ht="15" x14ac:dyDescent="0.35">
      <c r="A50" s="262" t="s">
        <v>54</v>
      </c>
      <c r="B50" s="216"/>
      <c r="C50" s="9">
        <v>1</v>
      </c>
      <c r="D50" s="79">
        <f t="shared" si="1"/>
        <v>0</v>
      </c>
      <c r="E50" s="16"/>
      <c r="F50" s="9"/>
      <c r="G50" s="79"/>
      <c r="H50" s="16"/>
      <c r="I50" s="9">
        <v>1</v>
      </c>
      <c r="J50" s="79">
        <v>1</v>
      </c>
      <c r="K50" s="16"/>
      <c r="L50" s="9"/>
      <c r="M50" s="79"/>
      <c r="N50" s="16"/>
      <c r="O50" s="16"/>
      <c r="P50" s="78"/>
      <c r="Q50" s="16"/>
      <c r="R50" s="16"/>
      <c r="S50" s="78"/>
      <c r="T50" s="16"/>
      <c r="U50" s="23"/>
      <c r="V50" s="204"/>
      <c r="W50" s="16"/>
      <c r="X50" s="23"/>
      <c r="Y50" s="204"/>
      <c r="Z50" s="16"/>
      <c r="AA50" s="23"/>
      <c r="AB50" s="204">
        <v>0</v>
      </c>
      <c r="AC50" s="27"/>
      <c r="AD50" s="23"/>
      <c r="AE50" s="80"/>
      <c r="AF50" s="142"/>
      <c r="AG50" s="142"/>
      <c r="AH50" s="155"/>
    </row>
    <row r="51" spans="1:34" ht="15" x14ac:dyDescent="0.35">
      <c r="A51" s="262" t="s">
        <v>65</v>
      </c>
      <c r="B51" s="216"/>
      <c r="C51" s="9">
        <v>77</v>
      </c>
      <c r="D51" s="79">
        <f t="shared" si="1"/>
        <v>0</v>
      </c>
      <c r="E51" s="16"/>
      <c r="F51" s="9">
        <v>32</v>
      </c>
      <c r="G51" s="79">
        <f t="shared" si="22"/>
        <v>0</v>
      </c>
      <c r="H51" s="16"/>
      <c r="I51" s="9">
        <v>54</v>
      </c>
      <c r="J51" s="79">
        <f t="shared" ref="J51:J53" si="23">H51*I51</f>
        <v>0</v>
      </c>
      <c r="K51" s="16"/>
      <c r="L51" s="9"/>
      <c r="M51" s="79"/>
      <c r="N51" s="16"/>
      <c r="O51" s="16"/>
      <c r="P51" s="78"/>
      <c r="Q51" s="16"/>
      <c r="R51" s="16"/>
      <c r="S51" s="78"/>
      <c r="T51" s="16"/>
      <c r="U51" s="23"/>
      <c r="V51" s="204"/>
      <c r="W51" s="16"/>
      <c r="X51" s="23"/>
      <c r="Y51" s="204"/>
      <c r="Z51" s="16"/>
      <c r="AA51" s="23"/>
      <c r="AB51" s="204"/>
      <c r="AC51" s="27"/>
      <c r="AD51" s="23"/>
      <c r="AE51" s="80"/>
      <c r="AF51" s="142"/>
      <c r="AG51" s="142"/>
      <c r="AH51" s="155"/>
    </row>
    <row r="52" spans="1:34" ht="15" x14ac:dyDescent="0.35">
      <c r="A52" s="262" t="s">
        <v>164</v>
      </c>
      <c r="B52" s="216"/>
      <c r="C52" s="9">
        <v>2</v>
      </c>
      <c r="D52" s="79">
        <f t="shared" si="1"/>
        <v>0</v>
      </c>
      <c r="E52" s="16"/>
      <c r="F52" s="9"/>
      <c r="G52" s="79"/>
      <c r="H52" s="16"/>
      <c r="I52" s="9">
        <v>5</v>
      </c>
      <c r="J52" s="79">
        <f t="shared" si="23"/>
        <v>0</v>
      </c>
      <c r="K52" s="16"/>
      <c r="L52" s="9"/>
      <c r="M52" s="79"/>
      <c r="N52" s="16"/>
      <c r="O52" s="16"/>
      <c r="P52" s="78"/>
      <c r="Q52" s="16"/>
      <c r="R52" s="16"/>
      <c r="S52" s="78"/>
      <c r="T52" s="16"/>
      <c r="U52" s="23"/>
      <c r="V52" s="204"/>
      <c r="W52" s="16"/>
      <c r="X52" s="23"/>
      <c r="Y52" s="204"/>
      <c r="Z52" s="16"/>
      <c r="AA52" s="23"/>
      <c r="AB52" s="204"/>
      <c r="AC52" s="27"/>
      <c r="AD52" s="23"/>
      <c r="AE52" s="80"/>
      <c r="AF52" s="142"/>
      <c r="AG52" s="142"/>
      <c r="AH52" s="155"/>
    </row>
    <row r="53" spans="1:34" ht="15" x14ac:dyDescent="0.35">
      <c r="A53" s="262" t="s">
        <v>183</v>
      </c>
      <c r="B53" s="216"/>
      <c r="C53" s="9">
        <v>1</v>
      </c>
      <c r="D53" s="79">
        <f t="shared" si="1"/>
        <v>0</v>
      </c>
      <c r="E53" s="16"/>
      <c r="F53" s="9">
        <v>1</v>
      </c>
      <c r="G53" s="79">
        <f t="shared" ref="G53" si="24">E53*F53</f>
        <v>0</v>
      </c>
      <c r="H53" s="16"/>
      <c r="I53" s="9">
        <v>1</v>
      </c>
      <c r="J53" s="79">
        <f t="shared" si="23"/>
        <v>0</v>
      </c>
      <c r="K53" s="16"/>
      <c r="L53" s="9"/>
      <c r="M53" s="79"/>
      <c r="N53" s="16"/>
      <c r="O53" s="16"/>
      <c r="P53" s="78"/>
      <c r="Q53" s="16"/>
      <c r="R53" s="16"/>
      <c r="S53" s="78"/>
      <c r="T53" s="16"/>
      <c r="U53" s="23"/>
      <c r="V53" s="204"/>
      <c r="W53" s="16"/>
      <c r="X53" s="23"/>
      <c r="Y53" s="204"/>
      <c r="Z53" s="16"/>
      <c r="AA53" s="23"/>
      <c r="AB53" s="204"/>
      <c r="AC53" s="27"/>
      <c r="AD53" s="23"/>
      <c r="AE53" s="80"/>
      <c r="AF53" s="142"/>
      <c r="AG53" s="142"/>
      <c r="AH53" s="155"/>
    </row>
    <row r="54" spans="1:34" ht="15" x14ac:dyDescent="0.35">
      <c r="A54" s="262" t="s">
        <v>64</v>
      </c>
      <c r="B54" s="216"/>
      <c r="C54" s="9">
        <v>18</v>
      </c>
      <c r="D54" s="79">
        <f t="shared" si="1"/>
        <v>0</v>
      </c>
      <c r="E54" s="16"/>
      <c r="F54" s="9"/>
      <c r="G54" s="79"/>
      <c r="H54" s="16"/>
      <c r="I54" s="9">
        <v>17</v>
      </c>
      <c r="J54" s="79">
        <f t="shared" ref="J54:J68" si="25">H54*I54</f>
        <v>0</v>
      </c>
      <c r="K54" s="16"/>
      <c r="L54" s="9"/>
      <c r="M54" s="79"/>
      <c r="N54" s="16"/>
      <c r="O54" s="16"/>
      <c r="P54" s="78"/>
      <c r="Q54" s="16"/>
      <c r="R54" s="16"/>
      <c r="S54" s="78"/>
      <c r="T54" s="16"/>
      <c r="U54" s="23"/>
      <c r="V54" s="204"/>
      <c r="W54" s="16"/>
      <c r="X54" s="23"/>
      <c r="Y54" s="204"/>
      <c r="Z54" s="16"/>
      <c r="AA54" s="23"/>
      <c r="AB54" s="204"/>
      <c r="AC54" s="27"/>
      <c r="AD54" s="23"/>
      <c r="AE54" s="80"/>
      <c r="AF54" s="142"/>
      <c r="AG54" s="142"/>
      <c r="AH54" s="155"/>
    </row>
    <row r="55" spans="1:34" ht="15" x14ac:dyDescent="0.35">
      <c r="A55" s="262" t="s">
        <v>63</v>
      </c>
      <c r="B55" s="216"/>
      <c r="C55" s="9">
        <v>1</v>
      </c>
      <c r="D55" s="79">
        <f t="shared" si="1"/>
        <v>0</v>
      </c>
      <c r="E55" s="16"/>
      <c r="F55" s="9">
        <v>1</v>
      </c>
      <c r="G55" s="79">
        <f t="shared" ref="G55" si="26">E55*F55</f>
        <v>0</v>
      </c>
      <c r="H55" s="16"/>
      <c r="I55" s="9">
        <v>2</v>
      </c>
      <c r="J55" s="79">
        <f t="shared" si="25"/>
        <v>0</v>
      </c>
      <c r="K55" s="16"/>
      <c r="L55" s="9"/>
      <c r="M55" s="79"/>
      <c r="N55" s="16"/>
      <c r="O55" s="16"/>
      <c r="P55" s="78"/>
      <c r="Q55" s="16"/>
      <c r="R55" s="16"/>
      <c r="S55" s="78"/>
      <c r="T55" s="16"/>
      <c r="U55" s="23"/>
      <c r="V55" s="204"/>
      <c r="W55" s="16"/>
      <c r="X55" s="23"/>
      <c r="Y55" s="204"/>
      <c r="Z55" s="16"/>
      <c r="AA55" s="23"/>
      <c r="AB55" s="204"/>
      <c r="AC55" s="27"/>
      <c r="AD55" s="23"/>
      <c r="AE55" s="80"/>
      <c r="AF55" s="142"/>
      <c r="AG55" s="142"/>
      <c r="AH55" s="155"/>
    </row>
    <row r="56" spans="1:34" ht="15" x14ac:dyDescent="0.35">
      <c r="A56" s="262" t="s">
        <v>62</v>
      </c>
      <c r="B56" s="216"/>
      <c r="C56" s="9">
        <v>8</v>
      </c>
      <c r="D56" s="79">
        <f t="shared" si="1"/>
        <v>0</v>
      </c>
      <c r="E56" s="16"/>
      <c r="F56" s="9">
        <v>6</v>
      </c>
      <c r="G56" s="79">
        <v>1</v>
      </c>
      <c r="H56" s="16"/>
      <c r="I56" s="9">
        <v>9</v>
      </c>
      <c r="J56" s="79">
        <f t="shared" si="25"/>
        <v>0</v>
      </c>
      <c r="K56" s="16"/>
      <c r="L56" s="9"/>
      <c r="M56" s="79"/>
      <c r="N56" s="16"/>
      <c r="O56" s="16"/>
      <c r="P56" s="78"/>
      <c r="Q56" s="16"/>
      <c r="R56" s="16"/>
      <c r="S56" s="78"/>
      <c r="T56" s="16"/>
      <c r="U56" s="23"/>
      <c r="V56" s="204"/>
      <c r="W56" s="16"/>
      <c r="X56" s="23"/>
      <c r="Y56" s="204"/>
      <c r="Z56" s="16"/>
      <c r="AA56" s="23"/>
      <c r="AB56" s="204"/>
      <c r="AC56" s="27"/>
      <c r="AD56" s="23"/>
      <c r="AE56" s="80"/>
      <c r="AF56" s="142"/>
      <c r="AG56" s="142"/>
      <c r="AH56" s="155"/>
    </row>
    <row r="57" spans="1:34" ht="15" x14ac:dyDescent="0.35">
      <c r="A57" s="262" t="s">
        <v>154</v>
      </c>
      <c r="B57" s="216"/>
      <c r="C57" s="9">
        <v>14</v>
      </c>
      <c r="D57" s="79">
        <f t="shared" si="1"/>
        <v>0</v>
      </c>
      <c r="E57" s="16"/>
      <c r="F57" s="9">
        <v>1</v>
      </c>
      <c r="G57" s="79">
        <f t="shared" ref="G57:G58" si="27">E57*F57</f>
        <v>0</v>
      </c>
      <c r="H57" s="16"/>
      <c r="I57" s="9">
        <v>21</v>
      </c>
      <c r="J57" s="79">
        <f t="shared" si="25"/>
        <v>0</v>
      </c>
      <c r="K57" s="16"/>
      <c r="L57" s="9"/>
      <c r="M57" s="79"/>
      <c r="N57" s="16"/>
      <c r="O57" s="16"/>
      <c r="P57" s="78"/>
      <c r="Q57" s="16"/>
      <c r="R57" s="16"/>
      <c r="S57" s="78"/>
      <c r="T57" s="16"/>
      <c r="U57" s="23"/>
      <c r="V57" s="204"/>
      <c r="W57" s="16"/>
      <c r="X57" s="23"/>
      <c r="Y57" s="204"/>
      <c r="Z57" s="16"/>
      <c r="AA57" s="23"/>
      <c r="AB57" s="204"/>
      <c r="AC57" s="27"/>
      <c r="AD57" s="23"/>
      <c r="AE57" s="80"/>
      <c r="AF57" s="143"/>
      <c r="AG57" s="143"/>
      <c r="AH57" s="155"/>
    </row>
    <row r="58" spans="1:34" ht="15" x14ac:dyDescent="0.35">
      <c r="A58" s="262" t="s">
        <v>178</v>
      </c>
      <c r="B58" s="216"/>
      <c r="C58" s="9">
        <v>25</v>
      </c>
      <c r="D58" s="79">
        <f t="shared" si="1"/>
        <v>0</v>
      </c>
      <c r="E58" s="16"/>
      <c r="F58" s="9">
        <v>6</v>
      </c>
      <c r="G58" s="79">
        <f t="shared" si="27"/>
        <v>0</v>
      </c>
      <c r="H58" s="16"/>
      <c r="I58" s="9">
        <v>31</v>
      </c>
      <c r="J58" s="79">
        <f t="shared" si="25"/>
        <v>0</v>
      </c>
      <c r="K58" s="16"/>
      <c r="L58" s="9"/>
      <c r="M58" s="79"/>
      <c r="N58" s="16"/>
      <c r="O58" s="16"/>
      <c r="P58" s="78"/>
      <c r="Q58" s="16"/>
      <c r="R58" s="16"/>
      <c r="S58" s="78"/>
      <c r="T58" s="16"/>
      <c r="U58" s="23"/>
      <c r="V58" s="204"/>
      <c r="W58" s="16"/>
      <c r="X58" s="23"/>
      <c r="Y58" s="204"/>
      <c r="Z58" s="16"/>
      <c r="AA58" s="23"/>
      <c r="AB58" s="204"/>
      <c r="AC58" s="27"/>
      <c r="AD58" s="23"/>
      <c r="AE58" s="80"/>
      <c r="AF58" s="142"/>
      <c r="AG58" s="142"/>
      <c r="AH58" s="155"/>
    </row>
    <row r="59" spans="1:34" ht="15" x14ac:dyDescent="0.35">
      <c r="A59" s="262" t="s">
        <v>265</v>
      </c>
      <c r="B59" s="216"/>
      <c r="C59" s="9"/>
      <c r="D59" s="79"/>
      <c r="E59" s="16"/>
      <c r="F59" s="9">
        <v>7</v>
      </c>
      <c r="G59" s="79">
        <f t="shared" ref="G59" si="28">E59*F59</f>
        <v>0</v>
      </c>
      <c r="H59" s="16"/>
      <c r="I59" s="9"/>
      <c r="J59" s="79"/>
      <c r="K59" s="16"/>
      <c r="L59" s="9"/>
      <c r="M59" s="79"/>
      <c r="N59" s="16"/>
      <c r="O59" s="16"/>
      <c r="P59" s="78"/>
      <c r="Q59" s="16"/>
      <c r="R59" s="16"/>
      <c r="S59" s="78"/>
      <c r="T59" s="16"/>
      <c r="U59" s="23"/>
      <c r="V59" s="204"/>
      <c r="W59" s="16"/>
      <c r="X59" s="23"/>
      <c r="Y59" s="204"/>
      <c r="Z59" s="16"/>
      <c r="AA59" s="23"/>
      <c r="AB59" s="204"/>
      <c r="AC59" s="27"/>
      <c r="AD59" s="23"/>
      <c r="AE59" s="80"/>
      <c r="AF59" s="142"/>
      <c r="AG59" s="142"/>
      <c r="AH59" s="155"/>
    </row>
    <row r="60" spans="1:34" ht="15" x14ac:dyDescent="0.35">
      <c r="A60" s="262" t="s">
        <v>53</v>
      </c>
      <c r="B60" s="216"/>
      <c r="C60" s="9">
        <v>21</v>
      </c>
      <c r="D60" s="79">
        <f t="shared" si="1"/>
        <v>0</v>
      </c>
      <c r="E60" s="16"/>
      <c r="F60" s="9"/>
      <c r="G60" s="79"/>
      <c r="H60" s="16"/>
      <c r="I60" s="9">
        <v>41</v>
      </c>
      <c r="J60" s="79">
        <f t="shared" si="25"/>
        <v>0</v>
      </c>
      <c r="K60" s="16"/>
      <c r="L60" s="9">
        <v>9</v>
      </c>
      <c r="M60" s="79">
        <f>K60*L60</f>
        <v>0</v>
      </c>
      <c r="N60" s="16"/>
      <c r="O60" s="67">
        <v>9</v>
      </c>
      <c r="P60" s="78">
        <f>N60*O60</f>
        <v>0</v>
      </c>
      <c r="Q60" s="16"/>
      <c r="R60" s="67">
        <v>9</v>
      </c>
      <c r="S60" s="78">
        <f>Q60*R60</f>
        <v>0</v>
      </c>
      <c r="T60" s="16"/>
      <c r="U60" s="23">
        <v>1</v>
      </c>
      <c r="V60" s="207">
        <f>T60*U60</f>
        <v>0</v>
      </c>
      <c r="W60" s="16"/>
      <c r="X60" s="23">
        <v>1</v>
      </c>
      <c r="Y60" s="207">
        <f>W60*X60</f>
        <v>0</v>
      </c>
      <c r="Z60" s="16"/>
      <c r="AA60" s="23">
        <v>1</v>
      </c>
      <c r="AB60" s="207">
        <v>0</v>
      </c>
      <c r="AC60" s="27"/>
      <c r="AD60" s="23">
        <v>1</v>
      </c>
      <c r="AE60" s="80">
        <f>AC60*AD60</f>
        <v>0</v>
      </c>
      <c r="AF60" s="142"/>
      <c r="AG60" s="142"/>
      <c r="AH60" s="155"/>
    </row>
    <row r="61" spans="1:34" ht="15" x14ac:dyDescent="0.35">
      <c r="A61" s="262" t="s">
        <v>52</v>
      </c>
      <c r="B61" s="216"/>
      <c r="C61" s="9">
        <v>1</v>
      </c>
      <c r="D61" s="79">
        <f t="shared" si="1"/>
        <v>0</v>
      </c>
      <c r="E61" s="16"/>
      <c r="F61" s="9">
        <v>1</v>
      </c>
      <c r="G61" s="79">
        <f t="shared" ref="G61:G63" si="29">E61*F61</f>
        <v>0</v>
      </c>
      <c r="H61" s="16"/>
      <c r="I61" s="9">
        <v>2</v>
      </c>
      <c r="J61" s="79">
        <f t="shared" si="25"/>
        <v>0</v>
      </c>
      <c r="K61" s="16"/>
      <c r="L61" s="9"/>
      <c r="M61" s="79"/>
      <c r="N61" s="16"/>
      <c r="O61" s="16"/>
      <c r="P61" s="78"/>
      <c r="Q61" s="16"/>
      <c r="R61" s="16"/>
      <c r="S61" s="78"/>
      <c r="T61" s="16"/>
      <c r="U61" s="23"/>
      <c r="V61" s="204"/>
      <c r="W61" s="16"/>
      <c r="X61" s="23"/>
      <c r="Y61" s="204"/>
      <c r="Z61" s="16"/>
      <c r="AA61" s="23"/>
      <c r="AB61" s="204"/>
      <c r="AC61" s="27"/>
      <c r="AD61" s="23"/>
      <c r="AE61" s="80"/>
      <c r="AF61" s="142"/>
      <c r="AG61" s="142"/>
      <c r="AH61" s="155"/>
    </row>
    <row r="62" spans="1:34" ht="15" x14ac:dyDescent="0.35">
      <c r="A62" s="262" t="s">
        <v>51</v>
      </c>
      <c r="B62" s="216"/>
      <c r="C62" s="9">
        <v>1</v>
      </c>
      <c r="D62" s="79">
        <f t="shared" si="1"/>
        <v>0</v>
      </c>
      <c r="E62" s="16"/>
      <c r="F62" s="9">
        <v>2</v>
      </c>
      <c r="G62" s="79">
        <f t="shared" si="29"/>
        <v>0</v>
      </c>
      <c r="H62" s="16"/>
      <c r="I62" s="9"/>
      <c r="J62" s="79"/>
      <c r="K62" s="16"/>
      <c r="L62" s="9"/>
      <c r="M62" s="79"/>
      <c r="N62" s="16"/>
      <c r="O62" s="16"/>
      <c r="P62" s="78"/>
      <c r="Q62" s="16"/>
      <c r="R62" s="16"/>
      <c r="S62" s="78"/>
      <c r="T62" s="16"/>
      <c r="U62" s="23"/>
      <c r="V62" s="204"/>
      <c r="W62" s="16"/>
      <c r="X62" s="23"/>
      <c r="Y62" s="204"/>
      <c r="Z62" s="16"/>
      <c r="AA62" s="23"/>
      <c r="AB62" s="204"/>
      <c r="AC62" s="27"/>
      <c r="AD62" s="23"/>
      <c r="AE62" s="80"/>
      <c r="AF62" s="142"/>
      <c r="AG62" s="142"/>
      <c r="AH62" s="155"/>
    </row>
    <row r="63" spans="1:34" ht="15.5" thickBot="1" x14ac:dyDescent="0.4">
      <c r="A63" s="249" t="s">
        <v>104</v>
      </c>
      <c r="B63" s="218"/>
      <c r="C63" s="40">
        <f>C42+C43+C44+C45+C46+C47+C49+C50+C51+C52+C53+C54+C55+C56+C57+C58+C60+C61+C62</f>
        <v>254</v>
      </c>
      <c r="D63" s="77">
        <f t="shared" si="1"/>
        <v>0</v>
      </c>
      <c r="E63" s="41"/>
      <c r="F63" s="40">
        <f>F42+F48+F49+F51+F53+F55+F56+F57+F58+F59</f>
        <v>70</v>
      </c>
      <c r="G63" s="77">
        <f t="shared" si="29"/>
        <v>0</v>
      </c>
      <c r="H63" s="41"/>
      <c r="I63" s="40">
        <f>I42+I43+I44+I45+I46+I47+I48+I49+I50+I51+I52+I53+I54+I55+I56+I57+I58+I60+I61</f>
        <v>295</v>
      </c>
      <c r="J63" s="77">
        <f t="shared" si="25"/>
        <v>0</v>
      </c>
      <c r="K63" s="41"/>
      <c r="L63" s="40">
        <f>SUM(L42:L62)</f>
        <v>35</v>
      </c>
      <c r="M63" s="77">
        <f>K63*L63</f>
        <v>0</v>
      </c>
      <c r="N63" s="77"/>
      <c r="O63" s="213">
        <v>35</v>
      </c>
      <c r="P63" s="77">
        <f>N63*O63</f>
        <v>0</v>
      </c>
      <c r="Q63" s="77"/>
      <c r="R63" s="213">
        <v>35</v>
      </c>
      <c r="S63" s="77">
        <f>Q63*R63</f>
        <v>0</v>
      </c>
      <c r="T63" s="41"/>
      <c r="U63" s="212">
        <v>9</v>
      </c>
      <c r="V63" s="208">
        <f>T63*U63</f>
        <v>0</v>
      </c>
      <c r="W63" s="41"/>
      <c r="X63" s="212">
        <v>9</v>
      </c>
      <c r="Y63" s="208">
        <f>W63*X63</f>
        <v>0</v>
      </c>
      <c r="Z63" s="41"/>
      <c r="AA63" s="212">
        <v>9</v>
      </c>
      <c r="AB63" s="208">
        <v>0</v>
      </c>
      <c r="AC63" s="41"/>
      <c r="AD63" s="40">
        <v>5</v>
      </c>
      <c r="AE63" s="77">
        <f>AC63*AD63</f>
        <v>0</v>
      </c>
      <c r="AF63" s="193"/>
      <c r="AG63" s="193"/>
      <c r="AH63" s="156"/>
    </row>
    <row r="64" spans="1:34" ht="15.5" thickTop="1" x14ac:dyDescent="0.35">
      <c r="A64" s="261" t="s">
        <v>234</v>
      </c>
      <c r="B64" s="216"/>
      <c r="C64" s="9"/>
      <c r="D64" s="78"/>
      <c r="E64" s="16"/>
      <c r="F64" s="9"/>
      <c r="G64" s="79"/>
      <c r="H64" s="16"/>
      <c r="I64" s="9"/>
      <c r="J64" s="79"/>
      <c r="K64" s="15"/>
      <c r="L64" s="10"/>
      <c r="M64" s="78"/>
      <c r="N64" s="16"/>
      <c r="O64" s="16"/>
      <c r="P64" s="79"/>
      <c r="Q64" s="16"/>
      <c r="R64" s="16"/>
      <c r="S64" s="79"/>
      <c r="T64" s="16"/>
      <c r="U64" s="23"/>
      <c r="V64" s="204"/>
      <c r="W64" s="16"/>
      <c r="X64" s="23"/>
      <c r="Y64" s="204"/>
      <c r="Z64" s="16"/>
      <c r="AA64" s="23"/>
      <c r="AB64" s="204"/>
      <c r="AC64" s="27"/>
      <c r="AD64" s="23"/>
      <c r="AE64" s="80"/>
      <c r="AF64" s="154"/>
      <c r="AG64" s="154"/>
      <c r="AH64" s="155"/>
    </row>
    <row r="65" spans="1:34" ht="15" x14ac:dyDescent="0.35">
      <c r="A65" s="262" t="s">
        <v>67</v>
      </c>
      <c r="B65" s="216"/>
      <c r="C65" s="9">
        <v>24</v>
      </c>
      <c r="D65" s="79">
        <f t="shared" si="1"/>
        <v>0</v>
      </c>
      <c r="E65" s="16"/>
      <c r="F65" s="9">
        <v>1</v>
      </c>
      <c r="G65" s="79">
        <f>E65*F65</f>
        <v>0</v>
      </c>
      <c r="H65" s="16"/>
      <c r="I65" s="9">
        <v>37</v>
      </c>
      <c r="J65" s="79">
        <f t="shared" si="25"/>
        <v>0</v>
      </c>
      <c r="K65" s="16"/>
      <c r="L65" s="9"/>
      <c r="M65" s="79"/>
      <c r="N65" s="16"/>
      <c r="O65" s="16"/>
      <c r="P65" s="79"/>
      <c r="Q65" s="16"/>
      <c r="R65" s="16"/>
      <c r="S65" s="79"/>
      <c r="T65" s="16"/>
      <c r="U65" s="23"/>
      <c r="V65" s="204"/>
      <c r="W65" s="16"/>
      <c r="X65" s="23"/>
      <c r="Y65" s="204"/>
      <c r="Z65" s="16"/>
      <c r="AA65" s="23"/>
      <c r="AB65" s="204"/>
      <c r="AC65" s="27"/>
      <c r="AD65" s="23"/>
      <c r="AE65" s="80"/>
      <c r="AF65" s="142"/>
      <c r="AG65" s="142"/>
      <c r="AH65" s="155"/>
    </row>
    <row r="66" spans="1:34" ht="15" x14ac:dyDescent="0.35">
      <c r="A66" s="262" t="s">
        <v>66</v>
      </c>
      <c r="B66" s="216"/>
      <c r="C66" s="9">
        <v>5</v>
      </c>
      <c r="D66" s="79">
        <f t="shared" si="1"/>
        <v>0</v>
      </c>
      <c r="E66" s="16"/>
      <c r="F66" s="9">
        <v>1</v>
      </c>
      <c r="G66" s="79">
        <f>E66*F66</f>
        <v>0</v>
      </c>
      <c r="H66" s="16"/>
      <c r="I66" s="9">
        <v>11</v>
      </c>
      <c r="J66" s="79">
        <f>H66*I66</f>
        <v>0</v>
      </c>
      <c r="K66" s="16"/>
      <c r="L66" s="9"/>
      <c r="M66" s="79"/>
      <c r="N66" s="16"/>
      <c r="O66" s="16"/>
      <c r="P66" s="79"/>
      <c r="Q66" s="16"/>
      <c r="R66" s="16"/>
      <c r="S66" s="79"/>
      <c r="T66" s="16"/>
      <c r="U66" s="23"/>
      <c r="V66" s="204"/>
      <c r="W66" s="16"/>
      <c r="X66" s="23"/>
      <c r="Y66" s="204"/>
      <c r="Z66" s="16"/>
      <c r="AA66" s="23"/>
      <c r="AB66" s="204"/>
      <c r="AC66" s="27"/>
      <c r="AD66" s="23"/>
      <c r="AE66" s="80"/>
      <c r="AF66" s="142"/>
      <c r="AG66" s="142"/>
      <c r="AH66" s="155"/>
    </row>
    <row r="67" spans="1:34" ht="15" x14ac:dyDescent="0.35">
      <c r="A67" s="263" t="s">
        <v>166</v>
      </c>
      <c r="B67" s="216"/>
      <c r="C67" s="110">
        <v>18</v>
      </c>
      <c r="D67" s="79">
        <f t="shared" si="1"/>
        <v>0</v>
      </c>
      <c r="E67" s="16"/>
      <c r="F67" s="110">
        <v>1</v>
      </c>
      <c r="G67" s="79">
        <f t="shared" ref="G67:G68" si="30">E67*F67</f>
        <v>0</v>
      </c>
      <c r="H67" s="16"/>
      <c r="I67" s="110">
        <v>11</v>
      </c>
      <c r="J67" s="79">
        <f t="shared" si="25"/>
        <v>0</v>
      </c>
      <c r="K67" s="17"/>
      <c r="L67" s="110"/>
      <c r="M67" s="79"/>
      <c r="N67" s="17"/>
      <c r="O67" s="17"/>
      <c r="P67" s="79"/>
      <c r="Q67" s="17"/>
      <c r="R67" s="17"/>
      <c r="S67" s="79"/>
      <c r="T67" s="17"/>
      <c r="U67" s="111"/>
      <c r="V67" s="204"/>
      <c r="W67" s="17"/>
      <c r="X67" s="111"/>
      <c r="Y67" s="204"/>
      <c r="Z67" s="17"/>
      <c r="AA67" s="111"/>
      <c r="AB67" s="204"/>
      <c r="AC67" s="28"/>
      <c r="AD67" s="111"/>
      <c r="AE67" s="80"/>
      <c r="AF67" s="142"/>
      <c r="AG67" s="142"/>
      <c r="AH67" s="155"/>
    </row>
    <row r="68" spans="1:34" ht="15.5" thickBot="1" x14ac:dyDescent="0.4">
      <c r="A68" s="249" t="s">
        <v>104</v>
      </c>
      <c r="B68" s="217"/>
      <c r="C68" s="40">
        <f t="shared" ref="C68:I68" si="31">SUM(C65:C67)</f>
        <v>47</v>
      </c>
      <c r="D68" s="77">
        <f t="shared" si="1"/>
        <v>0</v>
      </c>
      <c r="E68" s="41"/>
      <c r="F68" s="40">
        <f t="shared" si="31"/>
        <v>3</v>
      </c>
      <c r="G68" s="77">
        <f t="shared" si="30"/>
        <v>0</v>
      </c>
      <c r="H68" s="41"/>
      <c r="I68" s="40">
        <f t="shared" si="31"/>
        <v>59</v>
      </c>
      <c r="J68" s="77">
        <f t="shared" si="25"/>
        <v>0</v>
      </c>
      <c r="K68" s="41"/>
      <c r="L68" s="40"/>
      <c r="M68" s="179"/>
      <c r="N68" s="77"/>
      <c r="O68" s="77"/>
      <c r="P68" s="77"/>
      <c r="Q68" s="77"/>
      <c r="R68" s="77"/>
      <c r="S68" s="77"/>
      <c r="T68" s="41"/>
      <c r="U68" s="40"/>
      <c r="V68" s="205"/>
      <c r="W68" s="41"/>
      <c r="X68" s="40"/>
      <c r="Y68" s="205"/>
      <c r="Z68" s="41"/>
      <c r="AA68" s="40"/>
      <c r="AB68" s="205"/>
      <c r="AC68" s="41"/>
      <c r="AD68" s="40"/>
      <c r="AE68" s="77"/>
      <c r="AF68" s="193"/>
      <c r="AG68" s="193"/>
      <c r="AH68" s="156"/>
    </row>
    <row r="69" spans="1:34" ht="16" customHeight="1" thickTop="1" thickBot="1" x14ac:dyDescent="0.4">
      <c r="A69" s="390" t="s">
        <v>235</v>
      </c>
      <c r="B69" s="373" t="s">
        <v>105</v>
      </c>
      <c r="C69" s="374"/>
      <c r="D69" s="375"/>
      <c r="E69" s="373" t="s">
        <v>106</v>
      </c>
      <c r="F69" s="374"/>
      <c r="G69" s="375"/>
      <c r="H69" s="373" t="s">
        <v>107</v>
      </c>
      <c r="I69" s="374"/>
      <c r="J69" s="375"/>
      <c r="K69" s="373" t="s">
        <v>0</v>
      </c>
      <c r="L69" s="374"/>
      <c r="M69" s="375"/>
      <c r="N69" s="373" t="s">
        <v>0</v>
      </c>
      <c r="O69" s="374"/>
      <c r="P69" s="375"/>
      <c r="Q69" s="373" t="s">
        <v>0</v>
      </c>
      <c r="R69" s="374"/>
      <c r="S69" s="375"/>
      <c r="T69" s="378" t="s">
        <v>114</v>
      </c>
      <c r="U69" s="379"/>
      <c r="V69" s="380"/>
      <c r="W69" s="378" t="s">
        <v>114</v>
      </c>
      <c r="X69" s="379"/>
      <c r="Y69" s="380"/>
      <c r="Z69" s="378" t="s">
        <v>114</v>
      </c>
      <c r="AA69" s="379"/>
      <c r="AB69" s="380"/>
      <c r="AC69" s="373" t="s">
        <v>108</v>
      </c>
      <c r="AD69" s="374"/>
      <c r="AE69" s="375"/>
      <c r="AF69" s="373" t="s">
        <v>200</v>
      </c>
      <c r="AG69" s="374"/>
      <c r="AH69" s="375"/>
    </row>
    <row r="70" spans="1:34" ht="15.5" thickBot="1" x14ac:dyDescent="0.4">
      <c r="A70" s="391"/>
      <c r="B70" s="219">
        <f>B68+B63+B40+B8</f>
        <v>0</v>
      </c>
      <c r="C70" s="8">
        <f>C8+C40+C63+C68</f>
        <v>747</v>
      </c>
      <c r="D70" s="18">
        <f>D68+D63+D40+D8</f>
        <v>0</v>
      </c>
      <c r="E70" s="18">
        <f>E68+E63+E40+E8</f>
        <v>0</v>
      </c>
      <c r="F70" s="8">
        <f>F63+F68+F40+F8</f>
        <v>147</v>
      </c>
      <c r="G70" s="18">
        <f>G68+G63+G40+G8</f>
        <v>0</v>
      </c>
      <c r="H70" s="18">
        <f>H68+H63+H40+H8</f>
        <v>0</v>
      </c>
      <c r="I70" s="8">
        <f>I63+I68+I40+I8</f>
        <v>866</v>
      </c>
      <c r="J70" s="18">
        <f>J68+J63+J40+J8</f>
        <v>0</v>
      </c>
      <c r="K70" s="18">
        <f>K68+K63+K40+K8</f>
        <v>0</v>
      </c>
      <c r="L70" s="8">
        <f>L63+L68+L40+L8</f>
        <v>109</v>
      </c>
      <c r="M70" s="237">
        <f>M68+M63+M40+M8</f>
        <v>0</v>
      </c>
      <c r="N70" s="18">
        <f>N68+N63+N40+N8</f>
        <v>0</v>
      </c>
      <c r="O70" s="18">
        <f>O63+O68+O40+O8</f>
        <v>109</v>
      </c>
      <c r="P70" s="18">
        <f>P68+P63+P40+P8</f>
        <v>0</v>
      </c>
      <c r="Q70" s="18">
        <f>Q68+Q63+Q40+Q8</f>
        <v>0</v>
      </c>
      <c r="R70" s="8">
        <f t="shared" ref="R70:AG70" si="32">R63+R68+R40+R8</f>
        <v>109</v>
      </c>
      <c r="S70" s="18">
        <f>S68+S63+S40+S8</f>
        <v>0</v>
      </c>
      <c r="T70" s="18">
        <f>T68+T63+T40+T8</f>
        <v>0</v>
      </c>
      <c r="U70" s="8">
        <f t="shared" si="32"/>
        <v>33</v>
      </c>
      <c r="V70" s="18">
        <f>V68+V63+V40+V8</f>
        <v>0</v>
      </c>
      <c r="W70" s="18">
        <f>W68+W63+W40+W8</f>
        <v>0</v>
      </c>
      <c r="X70" s="8">
        <f t="shared" si="32"/>
        <v>33</v>
      </c>
      <c r="Y70" s="18">
        <f>Y68+Y63+Y40+Y8</f>
        <v>0</v>
      </c>
      <c r="Z70" s="18">
        <f>Z68+Z63+Z40+Z8</f>
        <v>0</v>
      </c>
      <c r="AA70" s="8">
        <f t="shared" si="32"/>
        <v>33</v>
      </c>
      <c r="AB70" s="18">
        <f>AB68+AB63+AB40+AB8</f>
        <v>0</v>
      </c>
      <c r="AC70" s="18">
        <f>AC68+AC63+AC40+AC8</f>
        <v>0</v>
      </c>
      <c r="AD70" s="8">
        <f t="shared" si="32"/>
        <v>11</v>
      </c>
      <c r="AE70" s="18">
        <f>AE68+AE63+AE40+AE8</f>
        <v>0</v>
      </c>
      <c r="AF70" s="18">
        <f>AF68+AF63+AF40+AF8</f>
        <v>0</v>
      </c>
      <c r="AG70" s="8">
        <f t="shared" si="32"/>
        <v>0</v>
      </c>
      <c r="AH70" s="18">
        <f>AH68+AH63+AH40+AH8</f>
        <v>0</v>
      </c>
    </row>
    <row r="71" spans="1:34" ht="30.5" thickBot="1" x14ac:dyDescent="0.4">
      <c r="A71" s="250" t="s">
        <v>236</v>
      </c>
      <c r="B71" s="376">
        <f>D70+G70+J70+M70+P70+S70+V70+Y70+AB70+AE70+AH70</f>
        <v>0</v>
      </c>
      <c r="C71" s="377"/>
      <c r="D71" s="377"/>
      <c r="E71" s="377"/>
      <c r="F71" s="377"/>
      <c r="G71" s="377"/>
      <c r="H71" s="377"/>
      <c r="I71" s="377"/>
      <c r="J71" s="377"/>
      <c r="K71" s="377"/>
      <c r="L71" s="377"/>
      <c r="M71" s="377"/>
      <c r="N71" s="377"/>
      <c r="O71" s="377"/>
      <c r="P71" s="377"/>
      <c r="Q71" s="377"/>
      <c r="R71" s="377"/>
      <c r="S71" s="377"/>
      <c r="T71" s="377"/>
      <c r="U71" s="377"/>
      <c r="V71" s="377"/>
      <c r="W71" s="377"/>
      <c r="X71" s="377"/>
      <c r="Y71" s="377"/>
      <c r="Z71" s="377"/>
      <c r="AA71" s="377"/>
      <c r="AB71" s="377"/>
      <c r="AC71" s="196"/>
      <c r="AD71" s="196"/>
      <c r="AE71" s="196"/>
      <c r="AF71" s="196"/>
      <c r="AG71" s="196"/>
      <c r="AH71" s="195"/>
    </row>
  </sheetData>
  <mergeCells count="28">
    <mergeCell ref="A1:Y1"/>
    <mergeCell ref="A2:AB2"/>
    <mergeCell ref="A4:A5"/>
    <mergeCell ref="B4:J4"/>
    <mergeCell ref="K4:M5"/>
    <mergeCell ref="N4:P5"/>
    <mergeCell ref="Q4:S5"/>
    <mergeCell ref="T4:V5"/>
    <mergeCell ref="W4:Y5"/>
    <mergeCell ref="Z4:AB5"/>
    <mergeCell ref="A69:A70"/>
    <mergeCell ref="B69:D69"/>
    <mergeCell ref="E69:G69"/>
    <mergeCell ref="H69:J69"/>
    <mergeCell ref="K69:M69"/>
    <mergeCell ref="AC4:AE5"/>
    <mergeCell ref="AF4:AH5"/>
    <mergeCell ref="B5:D5"/>
    <mergeCell ref="E5:G5"/>
    <mergeCell ref="H5:J5"/>
    <mergeCell ref="AF69:AH69"/>
    <mergeCell ref="B71:AB71"/>
    <mergeCell ref="N69:P69"/>
    <mergeCell ref="Q69:S69"/>
    <mergeCell ref="T69:V69"/>
    <mergeCell ref="W69:Y69"/>
    <mergeCell ref="Z69:AB69"/>
    <mergeCell ref="AC69:AE6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8"/>
  <sheetViews>
    <sheetView showGridLines="0" topLeftCell="A2" zoomScale="91" zoomScaleNormal="91" workbookViewId="0">
      <selection activeCell="E56" sqref="E56"/>
    </sheetView>
  </sheetViews>
  <sheetFormatPr baseColWidth="10" defaultRowHeight="14.5" x14ac:dyDescent="0.35"/>
  <cols>
    <col min="1" max="1" width="34.1796875" customWidth="1"/>
    <col min="2" max="2" width="16.453125" customWidth="1"/>
    <col min="3" max="3" width="20.453125" customWidth="1"/>
    <col min="7" max="7" width="12.1796875" bestFit="1" customWidth="1"/>
  </cols>
  <sheetData>
    <row r="1" spans="1:34" ht="6" customHeight="1" x14ac:dyDescent="0.35">
      <c r="A1" s="414"/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4"/>
      <c r="S1" s="414"/>
      <c r="T1" s="414"/>
      <c r="U1" s="414"/>
      <c r="V1" s="414"/>
      <c r="W1" s="414"/>
      <c r="X1" s="414"/>
      <c r="Y1" s="414"/>
      <c r="Z1" s="1"/>
      <c r="AA1" s="1"/>
      <c r="AB1" s="1"/>
      <c r="AC1" s="1"/>
      <c r="AD1" s="1"/>
      <c r="AE1" s="1"/>
      <c r="AF1" s="1"/>
      <c r="AG1" s="1"/>
      <c r="AH1" s="1"/>
    </row>
    <row r="2" spans="1:34" ht="158.5" customHeight="1" x14ac:dyDescent="0.35">
      <c r="A2" s="393" t="s">
        <v>291</v>
      </c>
      <c r="B2" s="393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  <c r="Z2" s="1"/>
      <c r="AA2" s="1"/>
      <c r="AB2" s="1"/>
      <c r="AC2" s="1"/>
      <c r="AD2" s="1"/>
      <c r="AE2" s="1"/>
      <c r="AF2" s="1"/>
      <c r="AG2" s="1"/>
      <c r="AH2" s="1"/>
    </row>
    <row r="3" spans="1:34" ht="15" thickBot="1" x14ac:dyDescent="0.4">
      <c r="A3" s="38"/>
      <c r="B3" s="38"/>
      <c r="C3" s="57"/>
      <c r="D3" s="35"/>
      <c r="E3" s="35"/>
      <c r="F3" s="57"/>
      <c r="G3" s="35"/>
      <c r="H3" s="35"/>
      <c r="I3" s="57"/>
      <c r="J3" s="35"/>
      <c r="K3" s="35"/>
      <c r="L3" s="57"/>
      <c r="M3" s="35"/>
      <c r="N3" s="35"/>
      <c r="O3" s="35"/>
      <c r="P3" s="35"/>
      <c r="Q3" s="35"/>
      <c r="R3" s="35"/>
      <c r="S3" s="35"/>
      <c r="T3" s="35"/>
      <c r="U3" s="57"/>
      <c r="V3" s="35"/>
      <c r="W3" s="35"/>
      <c r="X3" s="57"/>
      <c r="Y3" s="35"/>
      <c r="Z3" s="1"/>
      <c r="AA3" s="1"/>
      <c r="AB3" s="1"/>
      <c r="AC3" s="1"/>
      <c r="AD3" s="1"/>
      <c r="AE3" s="1"/>
      <c r="AF3" s="1"/>
      <c r="AG3" s="1"/>
      <c r="AH3" s="1"/>
    </row>
    <row r="4" spans="1:34" ht="15.5" thickBot="1" x14ac:dyDescent="0.4">
      <c r="A4" s="416" t="s">
        <v>109</v>
      </c>
      <c r="B4" s="418" t="s">
        <v>207</v>
      </c>
      <c r="C4" s="419"/>
      <c r="D4" s="419"/>
      <c r="E4" s="419"/>
      <c r="F4" s="419"/>
      <c r="G4" s="419"/>
      <c r="H4" s="419"/>
      <c r="I4" s="419"/>
      <c r="J4" s="420"/>
      <c r="K4" s="381" t="s">
        <v>217</v>
      </c>
      <c r="L4" s="382"/>
      <c r="M4" s="382"/>
      <c r="N4" s="381" t="s">
        <v>195</v>
      </c>
      <c r="O4" s="382"/>
      <c r="P4" s="383"/>
      <c r="Q4" s="382" t="s">
        <v>197</v>
      </c>
      <c r="R4" s="382"/>
      <c r="S4" s="383"/>
      <c r="T4" s="381" t="s">
        <v>202</v>
      </c>
      <c r="U4" s="382"/>
      <c r="V4" s="383"/>
      <c r="W4" s="381" t="s">
        <v>215</v>
      </c>
      <c r="X4" s="382"/>
      <c r="Y4" s="383"/>
      <c r="Z4" s="381" t="s">
        <v>216</v>
      </c>
      <c r="AA4" s="382"/>
      <c r="AB4" s="383"/>
      <c r="AC4" s="381" t="s">
        <v>213</v>
      </c>
      <c r="AD4" s="382"/>
      <c r="AE4" s="383"/>
      <c r="AF4" s="381" t="s">
        <v>218</v>
      </c>
      <c r="AG4" s="382"/>
      <c r="AH4" s="383"/>
    </row>
    <row r="5" spans="1:34" ht="15.5" thickBot="1" x14ac:dyDescent="0.4">
      <c r="A5" s="417"/>
      <c r="B5" s="381" t="s">
        <v>105</v>
      </c>
      <c r="C5" s="382"/>
      <c r="D5" s="383"/>
      <c r="E5" s="382" t="s">
        <v>106</v>
      </c>
      <c r="F5" s="382"/>
      <c r="G5" s="383"/>
      <c r="H5" s="381" t="s">
        <v>179</v>
      </c>
      <c r="I5" s="382"/>
      <c r="J5" s="383"/>
      <c r="K5" s="387"/>
      <c r="L5" s="388"/>
      <c r="M5" s="388"/>
      <c r="N5" s="387"/>
      <c r="O5" s="388"/>
      <c r="P5" s="389"/>
      <c r="Q5" s="388"/>
      <c r="R5" s="388"/>
      <c r="S5" s="389"/>
      <c r="T5" s="387"/>
      <c r="U5" s="388"/>
      <c r="V5" s="389"/>
      <c r="W5" s="387"/>
      <c r="X5" s="388"/>
      <c r="Y5" s="389"/>
      <c r="Z5" s="387"/>
      <c r="AA5" s="388"/>
      <c r="AB5" s="389"/>
      <c r="AC5" s="387"/>
      <c r="AD5" s="388"/>
      <c r="AE5" s="389"/>
      <c r="AF5" s="387"/>
      <c r="AG5" s="388"/>
      <c r="AH5" s="389"/>
    </row>
    <row r="6" spans="1:34" ht="60.5" thickBot="1" x14ac:dyDescent="0.4">
      <c r="A6" s="239" t="s">
        <v>227</v>
      </c>
      <c r="B6" s="69" t="s">
        <v>153</v>
      </c>
      <c r="C6" s="69" t="s">
        <v>152</v>
      </c>
      <c r="D6" s="70" t="s">
        <v>151</v>
      </c>
      <c r="E6" s="69" t="s">
        <v>153</v>
      </c>
      <c r="F6" s="69" t="s">
        <v>152</v>
      </c>
      <c r="G6" s="70" t="s">
        <v>151</v>
      </c>
      <c r="H6" s="69" t="s">
        <v>153</v>
      </c>
      <c r="I6" s="69" t="s">
        <v>152</v>
      </c>
      <c r="J6" s="70" t="s">
        <v>151</v>
      </c>
      <c r="K6" s="69" t="s">
        <v>153</v>
      </c>
      <c r="L6" s="69" t="s">
        <v>152</v>
      </c>
      <c r="M6" s="189" t="s">
        <v>151</v>
      </c>
      <c r="N6" s="69" t="s">
        <v>153</v>
      </c>
      <c r="O6" s="69" t="s">
        <v>152</v>
      </c>
      <c r="P6" s="70" t="s">
        <v>151</v>
      </c>
      <c r="Q6" s="190" t="s">
        <v>153</v>
      </c>
      <c r="R6" s="69" t="s">
        <v>152</v>
      </c>
      <c r="S6" s="70" t="s">
        <v>151</v>
      </c>
      <c r="T6" s="69" t="s">
        <v>153</v>
      </c>
      <c r="U6" s="69" t="s">
        <v>152</v>
      </c>
      <c r="V6" s="70" t="s">
        <v>151</v>
      </c>
      <c r="W6" s="69" t="s">
        <v>153</v>
      </c>
      <c r="X6" s="69" t="s">
        <v>152</v>
      </c>
      <c r="Y6" s="70" t="s">
        <v>151</v>
      </c>
      <c r="Z6" s="69" t="s">
        <v>153</v>
      </c>
      <c r="AA6" s="69" t="s">
        <v>152</v>
      </c>
      <c r="AB6" s="70" t="s">
        <v>151</v>
      </c>
      <c r="AC6" s="69" t="s">
        <v>153</v>
      </c>
      <c r="AD6" s="69" t="s">
        <v>152</v>
      </c>
      <c r="AE6" s="70" t="s">
        <v>151</v>
      </c>
      <c r="AF6" s="69" t="s">
        <v>153</v>
      </c>
      <c r="AG6" s="69" t="s">
        <v>152</v>
      </c>
      <c r="AH6" s="70" t="s">
        <v>151</v>
      </c>
    </row>
    <row r="7" spans="1:34" ht="15.5" x14ac:dyDescent="0.35">
      <c r="A7" s="240" t="s">
        <v>149</v>
      </c>
      <c r="B7" s="180"/>
      <c r="C7" s="60">
        <v>4</v>
      </c>
      <c r="D7" s="79">
        <f>B7*C7</f>
        <v>0</v>
      </c>
      <c r="E7" s="43"/>
      <c r="F7" s="60">
        <v>4</v>
      </c>
      <c r="G7" s="79">
        <f t="shared" ref="G7:G8" si="0">E7*F7</f>
        <v>0</v>
      </c>
      <c r="H7" s="120"/>
      <c r="I7" s="60">
        <v>26</v>
      </c>
      <c r="J7" s="79">
        <f t="shared" ref="J7:J8" si="1">H7*I7</f>
        <v>0</v>
      </c>
      <c r="K7" s="124"/>
      <c r="L7" s="58"/>
      <c r="M7" s="134"/>
      <c r="N7" s="43"/>
      <c r="O7" s="58"/>
      <c r="P7" s="76"/>
      <c r="Q7" s="124"/>
      <c r="R7" s="58"/>
      <c r="S7" s="76"/>
      <c r="T7" s="85"/>
      <c r="U7" s="58"/>
      <c r="V7" s="76"/>
      <c r="W7" s="85"/>
      <c r="X7" s="58"/>
      <c r="Y7" s="76"/>
      <c r="Z7" s="43"/>
      <c r="AA7" s="58"/>
      <c r="AB7" s="134"/>
      <c r="AC7" s="160"/>
      <c r="AD7" s="160"/>
      <c r="AE7" s="192"/>
      <c r="AF7" s="160"/>
      <c r="AG7" s="160"/>
      <c r="AH7" s="192"/>
    </row>
    <row r="8" spans="1:34" ht="16" thickBot="1" x14ac:dyDescent="0.4">
      <c r="A8" s="241" t="s">
        <v>104</v>
      </c>
      <c r="B8" s="298"/>
      <c r="C8" s="55">
        <v>4</v>
      </c>
      <c r="D8" s="77">
        <f>B8*C8</f>
        <v>0</v>
      </c>
      <c r="E8" s="41"/>
      <c r="F8" s="55">
        <v>4</v>
      </c>
      <c r="G8" s="77">
        <f t="shared" si="0"/>
        <v>0</v>
      </c>
      <c r="H8" s="97"/>
      <c r="I8" s="55">
        <v>26</v>
      </c>
      <c r="J8" s="77">
        <f t="shared" si="1"/>
        <v>0</v>
      </c>
      <c r="K8" s="125"/>
      <c r="L8" s="55"/>
      <c r="M8" s="135"/>
      <c r="N8" s="41"/>
      <c r="O8" s="55"/>
      <c r="P8" s="77"/>
      <c r="Q8" s="125"/>
      <c r="R8" s="55"/>
      <c r="S8" s="77"/>
      <c r="T8" s="77"/>
      <c r="U8" s="55"/>
      <c r="V8" s="77"/>
      <c r="W8" s="77"/>
      <c r="X8" s="55"/>
      <c r="Y8" s="77"/>
      <c r="Z8" s="41"/>
      <c r="AA8" s="55"/>
      <c r="AB8" s="135"/>
      <c r="AC8" s="193"/>
      <c r="AD8" s="193"/>
      <c r="AE8" s="193"/>
      <c r="AF8" s="193"/>
      <c r="AG8" s="193"/>
      <c r="AH8" s="192"/>
    </row>
    <row r="9" spans="1:34" ht="16" thickTop="1" x14ac:dyDescent="0.35">
      <c r="A9" s="242" t="s">
        <v>101</v>
      </c>
      <c r="B9" s="186"/>
      <c r="C9" s="64"/>
      <c r="D9" s="79"/>
      <c r="E9" s="13"/>
      <c r="F9" s="60"/>
      <c r="G9" s="78"/>
      <c r="H9" s="71"/>
      <c r="I9" s="122"/>
      <c r="J9" s="128"/>
      <c r="K9" s="72"/>
      <c r="L9" s="64"/>
      <c r="M9" s="101"/>
      <c r="N9" s="13"/>
      <c r="O9" s="64"/>
      <c r="P9" s="79"/>
      <c r="Q9" s="72"/>
      <c r="R9" s="64"/>
      <c r="S9" s="101"/>
      <c r="T9" s="104"/>
      <c r="U9" s="67"/>
      <c r="V9" s="79"/>
      <c r="W9" s="104"/>
      <c r="X9" s="67"/>
      <c r="Y9" s="79"/>
      <c r="Z9" s="16"/>
      <c r="AA9" s="67"/>
      <c r="AB9" s="100"/>
      <c r="AC9" s="147"/>
      <c r="AD9" s="147"/>
      <c r="AE9" s="192"/>
      <c r="AF9" s="147"/>
      <c r="AG9" s="147"/>
      <c r="AH9" s="192"/>
    </row>
    <row r="10" spans="1:34" ht="15.5" x14ac:dyDescent="0.35">
      <c r="A10" s="243" t="s">
        <v>131</v>
      </c>
      <c r="B10" s="184"/>
      <c r="C10" s="64">
        <v>10</v>
      </c>
      <c r="D10" s="79">
        <f t="shared" ref="D10:D11" si="2">B10*C10</f>
        <v>0</v>
      </c>
      <c r="E10" s="13"/>
      <c r="F10" s="60">
        <v>1</v>
      </c>
      <c r="G10" s="79">
        <f t="shared" ref="G10:G12" si="3">E10*F10</f>
        <v>0</v>
      </c>
      <c r="H10" s="72"/>
      <c r="I10" s="60">
        <v>18</v>
      </c>
      <c r="J10" s="79">
        <f t="shared" ref="J10:J34" si="4">H10*I10</f>
        <v>0</v>
      </c>
      <c r="K10" s="72"/>
      <c r="L10" s="64">
        <v>12</v>
      </c>
      <c r="M10" s="101">
        <f t="shared" ref="M10:M11" si="5">K10*L10</f>
        <v>0</v>
      </c>
      <c r="N10" s="13"/>
      <c r="O10" s="64">
        <v>12</v>
      </c>
      <c r="P10" s="79">
        <f t="shared" ref="P10:P11" si="6">N10*O10</f>
        <v>0</v>
      </c>
      <c r="Q10" s="72"/>
      <c r="R10" s="64">
        <v>12</v>
      </c>
      <c r="S10" s="101">
        <f t="shared" ref="S10:S11" si="7">Q10*R10</f>
        <v>0</v>
      </c>
      <c r="T10" s="104"/>
      <c r="U10" s="67">
        <v>1</v>
      </c>
      <c r="V10" s="79">
        <f>T10*U10</f>
        <v>0</v>
      </c>
      <c r="W10" s="104"/>
      <c r="X10" s="67">
        <v>1</v>
      </c>
      <c r="Y10" s="101">
        <f>W10*X10</f>
        <v>0</v>
      </c>
      <c r="Z10" s="104"/>
      <c r="AA10" s="67">
        <v>1</v>
      </c>
      <c r="AB10" s="101">
        <f>Z10*AA10</f>
        <v>0</v>
      </c>
      <c r="AC10" s="142"/>
      <c r="AD10" s="142"/>
      <c r="AE10" s="192"/>
      <c r="AF10" s="142"/>
      <c r="AG10" s="142"/>
      <c r="AH10" s="192"/>
    </row>
    <row r="11" spans="1:34" ht="15.5" x14ac:dyDescent="0.35">
      <c r="A11" s="243" t="s">
        <v>132</v>
      </c>
      <c r="B11" s="184"/>
      <c r="C11" s="64">
        <v>8</v>
      </c>
      <c r="D11" s="79">
        <f t="shared" si="2"/>
        <v>0</v>
      </c>
      <c r="E11" s="13"/>
      <c r="F11" s="60">
        <v>9</v>
      </c>
      <c r="G11" s="79">
        <f t="shared" si="3"/>
        <v>0</v>
      </c>
      <c r="H11" s="72"/>
      <c r="I11" s="60">
        <v>6</v>
      </c>
      <c r="J11" s="79">
        <f t="shared" si="4"/>
        <v>0</v>
      </c>
      <c r="K11" s="72"/>
      <c r="L11" s="64">
        <v>8</v>
      </c>
      <c r="M11" s="101">
        <f t="shared" si="5"/>
        <v>0</v>
      </c>
      <c r="N11" s="13"/>
      <c r="O11" s="64">
        <v>8</v>
      </c>
      <c r="P11" s="79">
        <f t="shared" si="6"/>
        <v>0</v>
      </c>
      <c r="Q11" s="72"/>
      <c r="R11" s="64">
        <v>8</v>
      </c>
      <c r="S11" s="101">
        <f t="shared" si="7"/>
        <v>0</v>
      </c>
      <c r="T11" s="104"/>
      <c r="U11" s="67"/>
      <c r="V11" s="79"/>
      <c r="W11" s="104"/>
      <c r="X11" s="67"/>
      <c r="Y11" s="79"/>
      <c r="Z11" s="16"/>
      <c r="AA11" s="67"/>
      <c r="AB11" s="101"/>
      <c r="AC11" s="142"/>
      <c r="AD11" s="142"/>
      <c r="AE11" s="192"/>
      <c r="AF11" s="142"/>
      <c r="AG11" s="142"/>
      <c r="AH11" s="192"/>
    </row>
    <row r="12" spans="1:34" ht="15.5" x14ac:dyDescent="0.35">
      <c r="A12" s="243" t="s">
        <v>133</v>
      </c>
      <c r="B12" s="184"/>
      <c r="C12" s="64"/>
      <c r="D12" s="79"/>
      <c r="E12" s="13"/>
      <c r="F12" s="60">
        <v>1</v>
      </c>
      <c r="G12" s="79">
        <f t="shared" si="3"/>
        <v>0</v>
      </c>
      <c r="H12" s="72"/>
      <c r="I12" s="60">
        <v>1</v>
      </c>
      <c r="J12" s="79">
        <f t="shared" si="4"/>
        <v>0</v>
      </c>
      <c r="K12" s="72"/>
      <c r="L12" s="64"/>
      <c r="M12" s="101"/>
      <c r="N12" s="13"/>
      <c r="O12" s="64"/>
      <c r="P12" s="79"/>
      <c r="Q12" s="72"/>
      <c r="R12" s="64"/>
      <c r="S12" s="101"/>
      <c r="T12" s="104"/>
      <c r="U12" s="67"/>
      <c r="V12" s="79"/>
      <c r="W12" s="104"/>
      <c r="X12" s="67"/>
      <c r="Y12" s="79"/>
      <c r="Z12" s="16"/>
      <c r="AA12" s="67"/>
      <c r="AB12" s="101"/>
      <c r="AC12" s="142"/>
      <c r="AD12" s="142"/>
      <c r="AE12" s="192"/>
      <c r="AF12" s="142"/>
      <c r="AG12" s="142"/>
      <c r="AH12" s="192"/>
    </row>
    <row r="13" spans="1:34" ht="15.5" x14ac:dyDescent="0.35">
      <c r="A13" s="243" t="s">
        <v>134</v>
      </c>
      <c r="B13" s="184"/>
      <c r="C13" s="64">
        <v>2</v>
      </c>
      <c r="D13" s="79">
        <f t="shared" ref="D13:D34" si="8">B13*C13</f>
        <v>0</v>
      </c>
      <c r="E13" s="13"/>
      <c r="F13" s="60"/>
      <c r="G13" s="79"/>
      <c r="H13" s="72"/>
      <c r="I13" s="60">
        <v>3</v>
      </c>
      <c r="J13" s="79">
        <f t="shared" si="4"/>
        <v>0</v>
      </c>
      <c r="K13" s="72"/>
      <c r="L13" s="64"/>
      <c r="M13" s="101"/>
      <c r="N13" s="13"/>
      <c r="O13" s="64"/>
      <c r="P13" s="79"/>
      <c r="Q13" s="72"/>
      <c r="R13" s="64"/>
      <c r="S13" s="101"/>
      <c r="T13" s="104"/>
      <c r="U13" s="67"/>
      <c r="V13" s="79"/>
      <c r="W13" s="104"/>
      <c r="X13" s="67"/>
      <c r="Y13" s="79"/>
      <c r="Z13" s="16"/>
      <c r="AA13" s="67"/>
      <c r="AB13" s="101"/>
      <c r="AC13" s="142"/>
      <c r="AD13" s="142"/>
      <c r="AE13" s="192"/>
      <c r="AF13" s="142"/>
      <c r="AG13" s="142"/>
      <c r="AH13" s="192"/>
    </row>
    <row r="14" spans="1:34" ht="15.5" x14ac:dyDescent="0.35">
      <c r="A14" s="243" t="s">
        <v>121</v>
      </c>
      <c r="B14" s="184"/>
      <c r="C14" s="64">
        <v>11</v>
      </c>
      <c r="D14" s="79">
        <f t="shared" si="8"/>
        <v>0</v>
      </c>
      <c r="E14" s="13"/>
      <c r="F14" s="60"/>
      <c r="G14" s="79"/>
      <c r="H14" s="72"/>
      <c r="I14" s="60">
        <v>15</v>
      </c>
      <c r="J14" s="79">
        <f t="shared" si="4"/>
        <v>0</v>
      </c>
      <c r="K14" s="72"/>
      <c r="L14" s="64"/>
      <c r="M14" s="101"/>
      <c r="N14" s="13"/>
      <c r="O14" s="64"/>
      <c r="P14" s="79"/>
      <c r="Q14" s="72"/>
      <c r="R14" s="64"/>
      <c r="S14" s="101"/>
      <c r="T14" s="104"/>
      <c r="U14" s="67"/>
      <c r="V14" s="79"/>
      <c r="W14" s="104"/>
      <c r="X14" s="67"/>
      <c r="Y14" s="79"/>
      <c r="Z14" s="16"/>
      <c r="AA14" s="67"/>
      <c r="AB14" s="101"/>
      <c r="AC14" s="297"/>
      <c r="AD14" s="67">
        <v>3</v>
      </c>
      <c r="AE14" s="101">
        <f>AC14*AD14</f>
        <v>0</v>
      </c>
      <c r="AF14" s="142"/>
      <c r="AG14" s="142"/>
      <c r="AH14" s="192"/>
    </row>
    <row r="15" spans="1:34" ht="15.5" x14ac:dyDescent="0.35">
      <c r="A15" s="243" t="s">
        <v>125</v>
      </c>
      <c r="B15" s="184"/>
      <c r="C15" s="64">
        <v>3</v>
      </c>
      <c r="D15" s="79">
        <f t="shared" si="8"/>
        <v>0</v>
      </c>
      <c r="E15" s="13"/>
      <c r="F15" s="60"/>
      <c r="G15" s="79"/>
      <c r="H15" s="72"/>
      <c r="I15" s="60">
        <v>13</v>
      </c>
      <c r="J15" s="79">
        <f t="shared" si="4"/>
        <v>0</v>
      </c>
      <c r="K15" s="72"/>
      <c r="L15" s="64"/>
      <c r="M15" s="101"/>
      <c r="N15" s="13"/>
      <c r="O15" s="64"/>
      <c r="P15" s="79"/>
      <c r="Q15" s="72"/>
      <c r="R15" s="64"/>
      <c r="S15" s="101"/>
      <c r="T15" s="104"/>
      <c r="U15" s="67"/>
      <c r="V15" s="79"/>
      <c r="W15" s="104"/>
      <c r="X15" s="67"/>
      <c r="Y15" s="79"/>
      <c r="Z15" s="16"/>
      <c r="AA15" s="67"/>
      <c r="AB15" s="101"/>
      <c r="AC15" s="142"/>
      <c r="AD15" s="142"/>
      <c r="AE15" s="192"/>
      <c r="AF15" s="142"/>
      <c r="AG15" s="142"/>
      <c r="AH15" s="192"/>
    </row>
    <row r="16" spans="1:34" ht="15.5" x14ac:dyDescent="0.35">
      <c r="A16" s="243" t="s">
        <v>126</v>
      </c>
      <c r="B16" s="184"/>
      <c r="C16" s="64">
        <v>6</v>
      </c>
      <c r="D16" s="79">
        <f t="shared" si="8"/>
        <v>0</v>
      </c>
      <c r="E16" s="13"/>
      <c r="F16" s="60">
        <v>3</v>
      </c>
      <c r="G16" s="79">
        <f t="shared" ref="G16:G21" si="9">E16*F16</f>
        <v>0</v>
      </c>
      <c r="H16" s="72"/>
      <c r="I16" s="60">
        <v>2</v>
      </c>
      <c r="J16" s="79">
        <f t="shared" si="4"/>
        <v>0</v>
      </c>
      <c r="K16" s="72"/>
      <c r="L16" s="64"/>
      <c r="M16" s="101"/>
      <c r="N16" s="13"/>
      <c r="O16" s="64"/>
      <c r="P16" s="79"/>
      <c r="Q16" s="72"/>
      <c r="R16" s="64"/>
      <c r="S16" s="101"/>
      <c r="T16" s="104"/>
      <c r="U16" s="67"/>
      <c r="V16" s="79"/>
      <c r="W16" s="104"/>
      <c r="X16" s="67"/>
      <c r="Y16" s="79"/>
      <c r="Z16" s="16"/>
      <c r="AA16" s="67"/>
      <c r="AB16" s="101"/>
      <c r="AC16" s="142"/>
      <c r="AD16" s="142"/>
      <c r="AE16" s="192"/>
      <c r="AF16" s="142"/>
      <c r="AG16" s="142"/>
      <c r="AH16" s="192"/>
    </row>
    <row r="17" spans="1:34" ht="15.5" x14ac:dyDescent="0.35">
      <c r="A17" s="243" t="s">
        <v>122</v>
      </c>
      <c r="B17" s="184"/>
      <c r="C17" s="64">
        <v>5</v>
      </c>
      <c r="D17" s="79">
        <f t="shared" si="8"/>
        <v>0</v>
      </c>
      <c r="E17" s="13"/>
      <c r="F17" s="60">
        <v>2</v>
      </c>
      <c r="G17" s="79">
        <f t="shared" si="9"/>
        <v>0</v>
      </c>
      <c r="H17" s="72"/>
      <c r="I17" s="60">
        <v>12</v>
      </c>
      <c r="J17" s="79">
        <f t="shared" si="4"/>
        <v>0</v>
      </c>
      <c r="K17" s="72"/>
      <c r="L17" s="64"/>
      <c r="M17" s="101"/>
      <c r="N17" s="13"/>
      <c r="O17" s="64"/>
      <c r="P17" s="79"/>
      <c r="Q17" s="72"/>
      <c r="R17" s="64"/>
      <c r="S17" s="101"/>
      <c r="T17" s="104"/>
      <c r="U17" s="67"/>
      <c r="V17" s="79"/>
      <c r="W17" s="104"/>
      <c r="X17" s="67"/>
      <c r="Y17" s="79"/>
      <c r="Z17" s="16"/>
      <c r="AA17" s="67"/>
      <c r="AB17" s="101"/>
      <c r="AC17" s="142"/>
      <c r="AD17" s="142"/>
      <c r="AE17" s="192"/>
      <c r="AF17" s="142"/>
      <c r="AG17" s="142"/>
      <c r="AH17" s="192"/>
    </row>
    <row r="18" spans="1:34" ht="15.5" x14ac:dyDescent="0.35">
      <c r="A18" s="243" t="s">
        <v>123</v>
      </c>
      <c r="B18" s="184"/>
      <c r="C18" s="64">
        <v>13</v>
      </c>
      <c r="D18" s="79">
        <f t="shared" si="8"/>
        <v>0</v>
      </c>
      <c r="E18" s="13"/>
      <c r="F18" s="60">
        <v>8</v>
      </c>
      <c r="G18" s="79">
        <f t="shared" si="9"/>
        <v>0</v>
      </c>
      <c r="H18" s="72"/>
      <c r="I18" s="60">
        <v>20</v>
      </c>
      <c r="J18" s="79">
        <f t="shared" si="4"/>
        <v>0</v>
      </c>
      <c r="K18" s="72"/>
      <c r="L18" s="64"/>
      <c r="M18" s="101"/>
      <c r="N18" s="13"/>
      <c r="O18" s="64"/>
      <c r="P18" s="79"/>
      <c r="Q18" s="72"/>
      <c r="R18" s="64"/>
      <c r="S18" s="101"/>
      <c r="T18" s="104"/>
      <c r="U18" s="67"/>
      <c r="V18" s="79"/>
      <c r="W18" s="104"/>
      <c r="X18" s="67"/>
      <c r="Y18" s="79"/>
      <c r="Z18" s="16"/>
      <c r="AA18" s="67"/>
      <c r="AB18" s="101"/>
      <c r="AC18" s="142"/>
      <c r="AD18" s="142"/>
      <c r="AE18" s="192"/>
      <c r="AF18" s="142"/>
      <c r="AG18" s="142"/>
      <c r="AH18" s="192"/>
    </row>
    <row r="19" spans="1:34" ht="15.5" x14ac:dyDescent="0.35">
      <c r="A19" s="243" t="s">
        <v>124</v>
      </c>
      <c r="B19" s="184"/>
      <c r="C19" s="64">
        <v>6</v>
      </c>
      <c r="D19" s="79">
        <f t="shared" si="8"/>
        <v>0</v>
      </c>
      <c r="E19" s="13"/>
      <c r="F19" s="60">
        <v>1</v>
      </c>
      <c r="G19" s="79">
        <f t="shared" si="9"/>
        <v>0</v>
      </c>
      <c r="H19" s="72"/>
      <c r="I19" s="60">
        <v>7</v>
      </c>
      <c r="J19" s="79">
        <f t="shared" si="4"/>
        <v>0</v>
      </c>
      <c r="K19" s="72"/>
      <c r="L19" s="64"/>
      <c r="M19" s="101"/>
      <c r="N19" s="13"/>
      <c r="O19" s="64"/>
      <c r="P19" s="79"/>
      <c r="Q19" s="72"/>
      <c r="R19" s="64"/>
      <c r="S19" s="101"/>
      <c r="T19" s="104"/>
      <c r="U19" s="67"/>
      <c r="V19" s="79"/>
      <c r="W19" s="104"/>
      <c r="X19" s="67"/>
      <c r="Y19" s="79"/>
      <c r="Z19" s="16"/>
      <c r="AA19" s="67"/>
      <c r="AB19" s="101"/>
      <c r="AC19" s="142"/>
      <c r="AD19" s="142"/>
      <c r="AE19" s="192"/>
      <c r="AF19" s="142"/>
      <c r="AG19" s="142"/>
      <c r="AH19" s="192"/>
    </row>
    <row r="20" spans="1:34" ht="15.5" x14ac:dyDescent="0.35">
      <c r="A20" s="243" t="s">
        <v>127</v>
      </c>
      <c r="B20" s="184"/>
      <c r="C20" s="64">
        <v>11</v>
      </c>
      <c r="D20" s="79">
        <f t="shared" si="8"/>
        <v>0</v>
      </c>
      <c r="E20" s="13"/>
      <c r="F20" s="60">
        <v>1</v>
      </c>
      <c r="G20" s="79">
        <f t="shared" si="9"/>
        <v>0</v>
      </c>
      <c r="H20" s="72"/>
      <c r="I20" s="60">
        <v>11</v>
      </c>
      <c r="J20" s="79">
        <f t="shared" si="4"/>
        <v>0</v>
      </c>
      <c r="K20" s="72"/>
      <c r="L20" s="64"/>
      <c r="M20" s="101"/>
      <c r="N20" s="13"/>
      <c r="O20" s="64"/>
      <c r="P20" s="79"/>
      <c r="Q20" s="72"/>
      <c r="R20" s="64"/>
      <c r="S20" s="101"/>
      <c r="T20" s="104"/>
      <c r="U20" s="67"/>
      <c r="V20" s="79"/>
      <c r="W20" s="104"/>
      <c r="X20" s="67"/>
      <c r="Y20" s="79"/>
      <c r="Z20" s="16"/>
      <c r="AA20" s="67"/>
      <c r="AB20" s="101"/>
      <c r="AC20" s="142"/>
      <c r="AD20" s="142"/>
      <c r="AE20" s="192"/>
      <c r="AF20" s="142"/>
      <c r="AG20" s="142"/>
      <c r="AH20" s="192"/>
    </row>
    <row r="21" spans="1:34" ht="15.5" x14ac:dyDescent="0.35">
      <c r="A21" s="243" t="s">
        <v>135</v>
      </c>
      <c r="B21" s="184"/>
      <c r="C21" s="64">
        <v>11</v>
      </c>
      <c r="D21" s="79">
        <f t="shared" si="8"/>
        <v>0</v>
      </c>
      <c r="E21" s="13"/>
      <c r="F21" s="60">
        <v>1</v>
      </c>
      <c r="G21" s="79">
        <f t="shared" si="9"/>
        <v>0</v>
      </c>
      <c r="H21" s="72"/>
      <c r="I21" s="60">
        <v>11</v>
      </c>
      <c r="J21" s="79">
        <f t="shared" si="4"/>
        <v>0</v>
      </c>
      <c r="K21" s="72"/>
      <c r="L21" s="64"/>
      <c r="M21" s="101"/>
      <c r="N21" s="13"/>
      <c r="O21" s="64"/>
      <c r="P21" s="79"/>
      <c r="Q21" s="72"/>
      <c r="R21" s="64"/>
      <c r="S21" s="101"/>
      <c r="T21" s="104"/>
      <c r="U21" s="67"/>
      <c r="V21" s="79"/>
      <c r="W21" s="104"/>
      <c r="X21" s="67"/>
      <c r="Y21" s="79"/>
      <c r="Z21" s="16"/>
      <c r="AA21" s="67"/>
      <c r="AB21" s="101"/>
      <c r="AC21" s="142"/>
      <c r="AD21" s="142"/>
      <c r="AE21" s="192"/>
      <c r="AF21" s="142"/>
      <c r="AG21" s="142"/>
      <c r="AH21" s="192"/>
    </row>
    <row r="22" spans="1:34" ht="15.5" x14ac:dyDescent="0.35">
      <c r="A22" s="243" t="s">
        <v>136</v>
      </c>
      <c r="B22" s="184"/>
      <c r="C22" s="64">
        <v>9</v>
      </c>
      <c r="D22" s="79">
        <f t="shared" si="8"/>
        <v>0</v>
      </c>
      <c r="E22" s="13"/>
      <c r="F22" s="60"/>
      <c r="G22" s="79"/>
      <c r="H22" s="72"/>
      <c r="I22" s="60">
        <v>10</v>
      </c>
      <c r="J22" s="79">
        <f t="shared" si="4"/>
        <v>0</v>
      </c>
      <c r="K22" s="72"/>
      <c r="L22" s="64"/>
      <c r="M22" s="101"/>
      <c r="N22" s="13"/>
      <c r="O22" s="64"/>
      <c r="P22" s="79"/>
      <c r="Q22" s="72"/>
      <c r="R22" s="64"/>
      <c r="S22" s="101"/>
      <c r="T22" s="104"/>
      <c r="U22" s="67"/>
      <c r="V22" s="79"/>
      <c r="W22" s="104"/>
      <c r="X22" s="67"/>
      <c r="Y22" s="79"/>
      <c r="Z22" s="16"/>
      <c r="AA22" s="67"/>
      <c r="AB22" s="101"/>
      <c r="AC22" s="142"/>
      <c r="AD22" s="142"/>
      <c r="AE22" s="192"/>
      <c r="AF22" s="142"/>
      <c r="AG22" s="142"/>
      <c r="AH22" s="192"/>
    </row>
    <row r="23" spans="1:34" ht="15.5" x14ac:dyDescent="0.35">
      <c r="A23" s="243" t="s">
        <v>137</v>
      </c>
      <c r="B23" s="184"/>
      <c r="C23" s="64">
        <v>11</v>
      </c>
      <c r="D23" s="79">
        <f t="shared" si="8"/>
        <v>0</v>
      </c>
      <c r="E23" s="13"/>
      <c r="F23" s="60">
        <v>2</v>
      </c>
      <c r="G23" s="79">
        <f>E23*F23</f>
        <v>0</v>
      </c>
      <c r="H23" s="72"/>
      <c r="I23" s="60">
        <v>22</v>
      </c>
      <c r="J23" s="79">
        <f t="shared" si="4"/>
        <v>0</v>
      </c>
      <c r="K23" s="72"/>
      <c r="L23" s="64">
        <v>5</v>
      </c>
      <c r="M23" s="101">
        <f t="shared" ref="M23:M30" si="10">K23*L23</f>
        <v>0</v>
      </c>
      <c r="N23" s="13"/>
      <c r="O23" s="64">
        <v>5</v>
      </c>
      <c r="P23" s="79">
        <f t="shared" ref="P23:P30" si="11">N23*O23</f>
        <v>0</v>
      </c>
      <c r="Q23" s="72"/>
      <c r="R23" s="64">
        <v>5</v>
      </c>
      <c r="S23" s="101">
        <f t="shared" ref="S23:S30" si="12">Q23*R23</f>
        <v>0</v>
      </c>
      <c r="T23" s="104"/>
      <c r="U23" s="67"/>
      <c r="V23" s="79"/>
      <c r="W23" s="104"/>
      <c r="X23" s="67"/>
      <c r="Y23" s="79"/>
      <c r="Z23" s="16"/>
      <c r="AA23" s="67"/>
      <c r="AB23" s="101"/>
      <c r="AC23" s="142"/>
      <c r="AD23" s="142"/>
      <c r="AE23" s="192"/>
      <c r="AF23" s="142"/>
      <c r="AG23" s="142"/>
      <c r="AH23" s="192"/>
    </row>
    <row r="24" spans="1:34" ht="15.5" x14ac:dyDescent="0.35">
      <c r="A24" s="243" t="s">
        <v>138</v>
      </c>
      <c r="B24" s="184"/>
      <c r="C24" s="64">
        <v>3</v>
      </c>
      <c r="D24" s="79">
        <f t="shared" si="8"/>
        <v>0</v>
      </c>
      <c r="E24" s="13"/>
      <c r="F24" s="60"/>
      <c r="G24" s="79"/>
      <c r="H24" s="72"/>
      <c r="I24" s="60">
        <v>7</v>
      </c>
      <c r="J24" s="79">
        <f t="shared" si="4"/>
        <v>0</v>
      </c>
      <c r="K24" s="72"/>
      <c r="L24" s="64">
        <v>5</v>
      </c>
      <c r="M24" s="101">
        <f t="shared" si="10"/>
        <v>0</v>
      </c>
      <c r="N24" s="13"/>
      <c r="O24" s="64">
        <v>5</v>
      </c>
      <c r="P24" s="79">
        <f t="shared" si="11"/>
        <v>0</v>
      </c>
      <c r="Q24" s="72"/>
      <c r="R24" s="64">
        <v>5</v>
      </c>
      <c r="S24" s="101">
        <f t="shared" si="12"/>
        <v>0</v>
      </c>
      <c r="T24" s="104"/>
      <c r="U24" s="67"/>
      <c r="V24" s="79"/>
      <c r="W24" s="104"/>
      <c r="X24" s="67"/>
      <c r="Y24" s="79"/>
      <c r="Z24" s="16"/>
      <c r="AA24" s="67"/>
      <c r="AB24" s="101"/>
      <c r="AC24" s="142"/>
      <c r="AD24" s="142"/>
      <c r="AE24" s="192"/>
      <c r="AF24" s="142"/>
      <c r="AG24" s="142"/>
      <c r="AH24" s="192"/>
    </row>
    <row r="25" spans="1:34" ht="15.5" x14ac:dyDescent="0.35">
      <c r="A25" s="243" t="s">
        <v>128</v>
      </c>
      <c r="B25" s="184"/>
      <c r="C25" s="64">
        <v>4</v>
      </c>
      <c r="D25" s="79">
        <f t="shared" si="8"/>
        <v>0</v>
      </c>
      <c r="E25" s="13"/>
      <c r="F25" s="60"/>
      <c r="G25" s="79"/>
      <c r="H25" s="72"/>
      <c r="I25" s="60">
        <v>7</v>
      </c>
      <c r="J25" s="79">
        <f t="shared" si="4"/>
        <v>0</v>
      </c>
      <c r="K25" s="72"/>
      <c r="L25" s="64">
        <v>6</v>
      </c>
      <c r="M25" s="101">
        <f t="shared" si="10"/>
        <v>0</v>
      </c>
      <c r="N25" s="13"/>
      <c r="O25" s="64">
        <v>6</v>
      </c>
      <c r="P25" s="79">
        <f t="shared" si="11"/>
        <v>0</v>
      </c>
      <c r="Q25" s="72"/>
      <c r="R25" s="64">
        <v>6</v>
      </c>
      <c r="S25" s="101">
        <f t="shared" si="12"/>
        <v>0</v>
      </c>
      <c r="T25" s="104"/>
      <c r="U25" s="67"/>
      <c r="V25" s="79"/>
      <c r="W25" s="104"/>
      <c r="X25" s="67"/>
      <c r="Y25" s="79"/>
      <c r="Z25" s="16"/>
      <c r="AA25" s="67"/>
      <c r="AB25" s="101"/>
      <c r="AC25" s="142"/>
      <c r="AD25" s="142"/>
      <c r="AE25" s="192"/>
      <c r="AF25" s="142"/>
      <c r="AG25" s="142"/>
      <c r="AH25" s="192"/>
    </row>
    <row r="26" spans="1:34" ht="15.5" x14ac:dyDescent="0.35">
      <c r="A26" s="243" t="s">
        <v>139</v>
      </c>
      <c r="B26" s="184"/>
      <c r="C26" s="64">
        <v>4</v>
      </c>
      <c r="D26" s="79">
        <f t="shared" si="8"/>
        <v>0</v>
      </c>
      <c r="E26" s="13"/>
      <c r="F26" s="60">
        <v>4</v>
      </c>
      <c r="G26" s="79">
        <f>E26*F26</f>
        <v>0</v>
      </c>
      <c r="H26" s="72"/>
      <c r="I26" s="60">
        <v>8</v>
      </c>
      <c r="J26" s="79">
        <f t="shared" si="4"/>
        <v>0</v>
      </c>
      <c r="K26" s="72"/>
      <c r="L26" s="64">
        <v>5</v>
      </c>
      <c r="M26" s="101">
        <f t="shared" si="10"/>
        <v>0</v>
      </c>
      <c r="N26" s="13"/>
      <c r="O26" s="64">
        <v>5</v>
      </c>
      <c r="P26" s="79">
        <f t="shared" si="11"/>
        <v>0</v>
      </c>
      <c r="Q26" s="72"/>
      <c r="R26" s="64">
        <v>5</v>
      </c>
      <c r="S26" s="101">
        <f t="shared" si="12"/>
        <v>0</v>
      </c>
      <c r="T26" s="104"/>
      <c r="U26" s="67"/>
      <c r="V26" s="79"/>
      <c r="W26" s="104"/>
      <c r="X26" s="67"/>
      <c r="Y26" s="79"/>
      <c r="Z26" s="16"/>
      <c r="AA26" s="67"/>
      <c r="AB26" s="101"/>
      <c r="AC26" s="142"/>
      <c r="AD26" s="142"/>
      <c r="AE26" s="192"/>
      <c r="AF26" s="142"/>
      <c r="AG26" s="142"/>
      <c r="AH26" s="192"/>
    </row>
    <row r="27" spans="1:34" ht="15.5" x14ac:dyDescent="0.35">
      <c r="A27" s="243" t="s">
        <v>140</v>
      </c>
      <c r="B27" s="184"/>
      <c r="C27" s="64">
        <v>6</v>
      </c>
      <c r="D27" s="79">
        <f t="shared" si="8"/>
        <v>0</v>
      </c>
      <c r="E27" s="13"/>
      <c r="F27" s="60"/>
      <c r="G27" s="79"/>
      <c r="H27" s="72"/>
      <c r="I27" s="60">
        <v>9</v>
      </c>
      <c r="J27" s="79">
        <f t="shared" si="4"/>
        <v>0</v>
      </c>
      <c r="K27" s="72"/>
      <c r="L27" s="64">
        <v>5</v>
      </c>
      <c r="M27" s="101">
        <f t="shared" si="10"/>
        <v>0</v>
      </c>
      <c r="N27" s="13"/>
      <c r="O27" s="64">
        <v>5</v>
      </c>
      <c r="P27" s="79">
        <f t="shared" si="11"/>
        <v>0</v>
      </c>
      <c r="Q27" s="72"/>
      <c r="R27" s="64">
        <v>5</v>
      </c>
      <c r="S27" s="101">
        <f t="shared" si="12"/>
        <v>0</v>
      </c>
      <c r="T27" s="104"/>
      <c r="U27" s="67"/>
      <c r="V27" s="79"/>
      <c r="W27" s="104"/>
      <c r="X27" s="67"/>
      <c r="Y27" s="79"/>
      <c r="Z27" s="16"/>
      <c r="AA27" s="67"/>
      <c r="AB27" s="101"/>
      <c r="AC27" s="142"/>
      <c r="AD27" s="142"/>
      <c r="AE27" s="192"/>
      <c r="AF27" s="142"/>
      <c r="AG27" s="142"/>
      <c r="AH27" s="192"/>
    </row>
    <row r="28" spans="1:34" ht="15.5" x14ac:dyDescent="0.35">
      <c r="A28" s="243" t="s">
        <v>141</v>
      </c>
      <c r="B28" s="184"/>
      <c r="C28" s="64">
        <v>14</v>
      </c>
      <c r="D28" s="79">
        <f t="shared" si="8"/>
        <v>0</v>
      </c>
      <c r="E28" s="13"/>
      <c r="F28" s="60">
        <v>4</v>
      </c>
      <c r="G28" s="79">
        <f t="shared" ref="G28:G30" si="13">E28*F28</f>
        <v>0</v>
      </c>
      <c r="H28" s="72"/>
      <c r="I28" s="60">
        <v>27</v>
      </c>
      <c r="J28" s="79">
        <f t="shared" si="4"/>
        <v>0</v>
      </c>
      <c r="K28" s="72"/>
      <c r="L28" s="64">
        <v>10</v>
      </c>
      <c r="M28" s="101">
        <f t="shared" si="10"/>
        <v>0</v>
      </c>
      <c r="N28" s="13"/>
      <c r="O28" s="64">
        <v>10</v>
      </c>
      <c r="P28" s="79">
        <f t="shared" si="11"/>
        <v>0</v>
      </c>
      <c r="Q28" s="72"/>
      <c r="R28" s="64">
        <v>10</v>
      </c>
      <c r="S28" s="101">
        <f t="shared" si="12"/>
        <v>0</v>
      </c>
      <c r="T28" s="104"/>
      <c r="U28" s="67"/>
      <c r="V28" s="79"/>
      <c r="W28" s="104"/>
      <c r="X28" s="67"/>
      <c r="Y28" s="79"/>
      <c r="Z28" s="16"/>
      <c r="AA28" s="67"/>
      <c r="AB28" s="101"/>
      <c r="AC28" s="142"/>
      <c r="AD28" s="142"/>
      <c r="AE28" s="192"/>
      <c r="AF28" s="142"/>
      <c r="AG28" s="142"/>
      <c r="AH28" s="192"/>
    </row>
    <row r="29" spans="1:34" ht="15.5" x14ac:dyDescent="0.35">
      <c r="A29" s="243" t="s">
        <v>142</v>
      </c>
      <c r="B29" s="184"/>
      <c r="C29" s="64">
        <v>2</v>
      </c>
      <c r="D29" s="79">
        <f t="shared" si="8"/>
        <v>0</v>
      </c>
      <c r="E29" s="13"/>
      <c r="F29" s="60">
        <v>1</v>
      </c>
      <c r="G29" s="79">
        <f t="shared" si="13"/>
        <v>0</v>
      </c>
      <c r="H29" s="72"/>
      <c r="I29" s="60">
        <v>7</v>
      </c>
      <c r="J29" s="79">
        <f t="shared" si="4"/>
        <v>0</v>
      </c>
      <c r="K29" s="72"/>
      <c r="L29" s="64">
        <v>4</v>
      </c>
      <c r="M29" s="101">
        <f t="shared" si="10"/>
        <v>0</v>
      </c>
      <c r="N29" s="13"/>
      <c r="O29" s="64">
        <v>4</v>
      </c>
      <c r="P29" s="79">
        <f t="shared" si="11"/>
        <v>0</v>
      </c>
      <c r="Q29" s="72"/>
      <c r="R29" s="64">
        <v>4</v>
      </c>
      <c r="S29" s="101">
        <f t="shared" si="12"/>
        <v>0</v>
      </c>
      <c r="T29" s="104"/>
      <c r="U29" s="67"/>
      <c r="V29" s="79"/>
      <c r="W29" s="104"/>
      <c r="X29" s="67"/>
      <c r="Y29" s="79"/>
      <c r="Z29" s="16"/>
      <c r="AA29" s="67"/>
      <c r="AB29" s="101"/>
      <c r="AC29" s="142"/>
      <c r="AD29" s="142"/>
      <c r="AE29" s="192"/>
      <c r="AF29" s="142"/>
      <c r="AG29" s="142"/>
      <c r="AH29" s="192"/>
    </row>
    <row r="30" spans="1:34" ht="15.5" x14ac:dyDescent="0.35">
      <c r="A30" s="243" t="s">
        <v>143</v>
      </c>
      <c r="B30" s="184"/>
      <c r="C30" s="64">
        <v>10</v>
      </c>
      <c r="D30" s="79">
        <f t="shared" si="8"/>
        <v>0</v>
      </c>
      <c r="E30" s="13"/>
      <c r="F30" s="60">
        <v>6</v>
      </c>
      <c r="G30" s="79">
        <f t="shared" si="13"/>
        <v>0</v>
      </c>
      <c r="H30" s="72"/>
      <c r="I30" s="60">
        <v>19</v>
      </c>
      <c r="J30" s="79">
        <f t="shared" si="4"/>
        <v>0</v>
      </c>
      <c r="K30" s="72"/>
      <c r="L30" s="64">
        <v>12</v>
      </c>
      <c r="M30" s="101">
        <f t="shared" si="10"/>
        <v>0</v>
      </c>
      <c r="N30" s="13"/>
      <c r="O30" s="64">
        <v>12</v>
      </c>
      <c r="P30" s="79">
        <f t="shared" si="11"/>
        <v>0</v>
      </c>
      <c r="Q30" s="72"/>
      <c r="R30" s="64">
        <v>12</v>
      </c>
      <c r="S30" s="101">
        <f t="shared" si="12"/>
        <v>0</v>
      </c>
      <c r="T30" s="104"/>
      <c r="U30" s="67"/>
      <c r="V30" s="79"/>
      <c r="W30" s="104"/>
      <c r="X30" s="67"/>
      <c r="Y30" s="79"/>
      <c r="Z30" s="16"/>
      <c r="AA30" s="67"/>
      <c r="AB30" s="101"/>
      <c r="AC30" s="142"/>
      <c r="AD30" s="142"/>
      <c r="AE30" s="192"/>
      <c r="AF30" s="142"/>
      <c r="AG30" s="142"/>
      <c r="AH30" s="192"/>
    </row>
    <row r="31" spans="1:34" ht="15.5" x14ac:dyDescent="0.35">
      <c r="A31" s="244" t="s">
        <v>163</v>
      </c>
      <c r="B31" s="184"/>
      <c r="C31" s="61">
        <v>13</v>
      </c>
      <c r="D31" s="79">
        <f t="shared" si="8"/>
        <v>0</v>
      </c>
      <c r="E31" s="13"/>
      <c r="F31" s="61"/>
      <c r="G31" s="79"/>
      <c r="H31" s="72"/>
      <c r="I31" s="61">
        <v>28</v>
      </c>
      <c r="J31" s="79">
        <f t="shared" si="4"/>
        <v>0</v>
      </c>
      <c r="K31" s="73"/>
      <c r="L31" s="61"/>
      <c r="M31" s="102"/>
      <c r="N31" s="14"/>
      <c r="O31" s="61"/>
      <c r="P31" s="96"/>
      <c r="Q31" s="73"/>
      <c r="R31" s="61"/>
      <c r="S31" s="102"/>
      <c r="T31" s="105"/>
      <c r="U31" s="68"/>
      <c r="V31" s="96"/>
      <c r="W31" s="105"/>
      <c r="X31" s="68"/>
      <c r="Y31" s="96"/>
      <c r="Z31" s="17"/>
      <c r="AA31" s="68"/>
      <c r="AB31" s="102"/>
      <c r="AC31" s="142"/>
      <c r="AD31" s="142"/>
      <c r="AE31" s="192"/>
      <c r="AF31" s="142"/>
      <c r="AG31" s="142"/>
      <c r="AH31" s="192"/>
    </row>
    <row r="32" spans="1:34" ht="16" thickBot="1" x14ac:dyDescent="0.4">
      <c r="A32" s="241" t="s">
        <v>104</v>
      </c>
      <c r="B32" s="185"/>
      <c r="C32" s="55">
        <f>SUM(C7:C31)</f>
        <v>170</v>
      </c>
      <c r="D32" s="77">
        <f t="shared" si="8"/>
        <v>0</v>
      </c>
      <c r="E32" s="41"/>
      <c r="F32" s="55">
        <f>F10+F11+F12+F16+F17+F18+F19+F20+F21+F23+F26+F28+F29+F30</f>
        <v>44</v>
      </c>
      <c r="G32" s="77">
        <f>E32*F32</f>
        <v>0</v>
      </c>
      <c r="H32" s="97"/>
      <c r="I32" s="55">
        <f>I10+I11+I12+I13+I14+I15+I16+I17+I18+I19+I20+I21+I22+I23+I24+I25+I26+I27+I28+I29+I30+I31</f>
        <v>263</v>
      </c>
      <c r="J32" s="77">
        <f t="shared" si="4"/>
        <v>0</v>
      </c>
      <c r="K32" s="125"/>
      <c r="L32" s="55">
        <f>L10+L11+L23+L24+L25+L26+L27+L28+L29+L30</f>
        <v>72</v>
      </c>
      <c r="M32" s="135">
        <f>K32*L32</f>
        <v>0</v>
      </c>
      <c r="N32" s="41"/>
      <c r="O32" s="55">
        <v>72</v>
      </c>
      <c r="P32" s="77">
        <f>N32*O32</f>
        <v>0</v>
      </c>
      <c r="Q32" s="125"/>
      <c r="R32" s="55">
        <v>72</v>
      </c>
      <c r="S32" s="77">
        <f>Q32*R32</f>
        <v>0</v>
      </c>
      <c r="T32" s="77"/>
      <c r="U32" s="55"/>
      <c r="V32" s="77"/>
      <c r="W32" s="77"/>
      <c r="X32" s="55"/>
      <c r="Y32" s="77"/>
      <c r="Z32" s="41"/>
      <c r="AA32" s="55"/>
      <c r="AB32" s="135"/>
      <c r="AC32" s="193"/>
      <c r="AD32" s="193"/>
      <c r="AE32" s="193"/>
      <c r="AF32" s="193"/>
      <c r="AG32" s="193"/>
      <c r="AH32" s="192"/>
    </row>
    <row r="33" spans="1:34" ht="16" thickTop="1" x14ac:dyDescent="0.35">
      <c r="A33" s="243" t="s">
        <v>100</v>
      </c>
      <c r="B33" s="184"/>
      <c r="C33" s="64">
        <v>5</v>
      </c>
      <c r="D33" s="79">
        <f t="shared" si="8"/>
        <v>0</v>
      </c>
      <c r="E33" s="13"/>
      <c r="F33" s="60"/>
      <c r="G33" s="78"/>
      <c r="H33" s="71"/>
      <c r="I33" s="64">
        <v>9</v>
      </c>
      <c r="J33" s="79">
        <f t="shared" si="4"/>
        <v>0</v>
      </c>
      <c r="K33" s="72"/>
      <c r="L33" s="64"/>
      <c r="M33" s="101"/>
      <c r="N33" s="13"/>
      <c r="O33" s="64"/>
      <c r="P33" s="79"/>
      <c r="Q33" s="72"/>
      <c r="R33" s="64"/>
      <c r="S33" s="101"/>
      <c r="T33" s="104"/>
      <c r="U33" s="67"/>
      <c r="V33" s="79"/>
      <c r="W33" s="104"/>
      <c r="X33" s="67"/>
      <c r="Y33" s="79"/>
      <c r="Z33" s="16"/>
      <c r="AA33" s="67"/>
      <c r="AB33" s="101"/>
      <c r="AC33" s="142"/>
      <c r="AD33" s="142"/>
      <c r="AE33" s="192"/>
      <c r="AF33" s="142"/>
      <c r="AG33" s="142"/>
      <c r="AH33" s="192"/>
    </row>
    <row r="34" spans="1:34" ht="16" thickBot="1" x14ac:dyDescent="0.4">
      <c r="A34" s="241" t="s">
        <v>104</v>
      </c>
      <c r="B34" s="185"/>
      <c r="C34" s="55">
        <f>C33</f>
        <v>5</v>
      </c>
      <c r="D34" s="77">
        <f t="shared" si="8"/>
        <v>0</v>
      </c>
      <c r="E34" s="41"/>
      <c r="F34" s="55"/>
      <c r="G34" s="77"/>
      <c r="H34" s="97"/>
      <c r="I34" s="55">
        <f t="shared" ref="I34" si="14">I33</f>
        <v>9</v>
      </c>
      <c r="J34" s="77">
        <f t="shared" si="4"/>
        <v>0</v>
      </c>
      <c r="K34" s="125"/>
      <c r="L34" s="55"/>
      <c r="M34" s="135"/>
      <c r="N34" s="41"/>
      <c r="O34" s="55"/>
      <c r="P34" s="77"/>
      <c r="Q34" s="125"/>
      <c r="R34" s="55"/>
      <c r="S34" s="77"/>
      <c r="T34" s="77"/>
      <c r="U34" s="55"/>
      <c r="V34" s="77"/>
      <c r="W34" s="77"/>
      <c r="X34" s="55"/>
      <c r="Y34" s="77"/>
      <c r="Z34" s="41"/>
      <c r="AA34" s="55"/>
      <c r="AB34" s="135"/>
      <c r="AC34" s="193"/>
      <c r="AD34" s="193"/>
      <c r="AE34" s="193"/>
      <c r="AF34" s="193"/>
      <c r="AG34" s="193"/>
      <c r="AH34" s="192"/>
    </row>
    <row r="35" spans="1:34" ht="16" thickTop="1" thickBot="1" x14ac:dyDescent="0.4">
      <c r="A35" s="408" t="s">
        <v>228</v>
      </c>
      <c r="B35" s="411" t="s">
        <v>105</v>
      </c>
      <c r="C35" s="404"/>
      <c r="D35" s="412"/>
      <c r="E35" s="411" t="s">
        <v>106</v>
      </c>
      <c r="F35" s="404"/>
      <c r="G35" s="412"/>
      <c r="H35" s="411" t="s">
        <v>107</v>
      </c>
      <c r="I35" s="404"/>
      <c r="J35" s="413"/>
      <c r="K35" s="411" t="s">
        <v>0</v>
      </c>
      <c r="L35" s="404"/>
      <c r="M35" s="412"/>
      <c r="N35" s="411" t="s">
        <v>0</v>
      </c>
      <c r="O35" s="404"/>
      <c r="P35" s="412"/>
      <c r="Q35" s="411" t="s">
        <v>0</v>
      </c>
      <c r="R35" s="404"/>
      <c r="S35" s="412"/>
      <c r="T35" s="373" t="s">
        <v>114</v>
      </c>
      <c r="U35" s="374"/>
      <c r="V35" s="375"/>
      <c r="W35" s="373" t="s">
        <v>114</v>
      </c>
      <c r="X35" s="374"/>
      <c r="Y35" s="375"/>
      <c r="Z35" s="404" t="s">
        <v>114</v>
      </c>
      <c r="AA35" s="404"/>
      <c r="AB35" s="404"/>
      <c r="AC35" s="405" t="s">
        <v>108</v>
      </c>
      <c r="AD35" s="406"/>
      <c r="AE35" s="407"/>
      <c r="AF35" s="405" t="s">
        <v>200</v>
      </c>
      <c r="AG35" s="406"/>
      <c r="AH35" s="407"/>
    </row>
    <row r="36" spans="1:34" x14ac:dyDescent="0.35">
      <c r="A36" s="409"/>
      <c r="B36" s="398">
        <f t="shared" ref="B36:AH36" si="15">B34+B32+B8</f>
        <v>0</v>
      </c>
      <c r="C36" s="400">
        <f t="shared" si="15"/>
        <v>179</v>
      </c>
      <c r="D36" s="398">
        <f t="shared" si="15"/>
        <v>0</v>
      </c>
      <c r="E36" s="398">
        <f t="shared" si="15"/>
        <v>0</v>
      </c>
      <c r="F36" s="400">
        <f t="shared" si="15"/>
        <v>48</v>
      </c>
      <c r="G36" s="398">
        <f t="shared" si="15"/>
        <v>0</v>
      </c>
      <c r="H36" s="398">
        <f t="shared" si="15"/>
        <v>0</v>
      </c>
      <c r="I36" s="400">
        <f t="shared" si="15"/>
        <v>298</v>
      </c>
      <c r="J36" s="398">
        <f t="shared" si="15"/>
        <v>0</v>
      </c>
      <c r="K36" s="398">
        <f t="shared" si="15"/>
        <v>0</v>
      </c>
      <c r="L36" s="400">
        <f t="shared" si="15"/>
        <v>72</v>
      </c>
      <c r="M36" s="398">
        <f t="shared" si="15"/>
        <v>0</v>
      </c>
      <c r="N36" s="398">
        <f t="shared" si="15"/>
        <v>0</v>
      </c>
      <c r="O36" s="400">
        <f t="shared" si="15"/>
        <v>72</v>
      </c>
      <c r="P36" s="398">
        <f t="shared" si="15"/>
        <v>0</v>
      </c>
      <c r="Q36" s="398">
        <f t="shared" si="15"/>
        <v>0</v>
      </c>
      <c r="R36" s="400">
        <f t="shared" si="15"/>
        <v>72</v>
      </c>
      <c r="S36" s="398">
        <f t="shared" si="15"/>
        <v>0</v>
      </c>
      <c r="T36" s="398">
        <f t="shared" si="15"/>
        <v>0</v>
      </c>
      <c r="U36" s="400">
        <f t="shared" si="15"/>
        <v>0</v>
      </c>
      <c r="V36" s="398">
        <f t="shared" si="15"/>
        <v>0</v>
      </c>
      <c r="W36" s="398">
        <f t="shared" si="15"/>
        <v>0</v>
      </c>
      <c r="X36" s="400">
        <f t="shared" si="15"/>
        <v>0</v>
      </c>
      <c r="Y36" s="398">
        <f t="shared" si="15"/>
        <v>0</v>
      </c>
      <c r="Z36" s="398">
        <f t="shared" si="15"/>
        <v>0</v>
      </c>
      <c r="AA36" s="400">
        <f t="shared" si="15"/>
        <v>0</v>
      </c>
      <c r="AB36" s="398">
        <f t="shared" si="15"/>
        <v>0</v>
      </c>
      <c r="AC36" s="398">
        <f t="shared" si="15"/>
        <v>0</v>
      </c>
      <c r="AD36" s="400">
        <f t="shared" si="15"/>
        <v>0</v>
      </c>
      <c r="AE36" s="398">
        <f t="shared" si="15"/>
        <v>0</v>
      </c>
      <c r="AF36" s="398">
        <f t="shared" si="15"/>
        <v>0</v>
      </c>
      <c r="AG36" s="400">
        <f t="shared" si="15"/>
        <v>0</v>
      </c>
      <c r="AH36" s="398">
        <f t="shared" si="15"/>
        <v>0</v>
      </c>
    </row>
    <row r="37" spans="1:34" ht="15" thickBot="1" x14ac:dyDescent="0.4">
      <c r="A37" s="410"/>
      <c r="B37" s="399"/>
      <c r="C37" s="401"/>
      <c r="D37" s="399"/>
      <c r="E37" s="399"/>
      <c r="F37" s="401"/>
      <c r="G37" s="399"/>
      <c r="H37" s="399"/>
      <c r="I37" s="401"/>
      <c r="J37" s="399"/>
      <c r="K37" s="399"/>
      <c r="L37" s="401"/>
      <c r="M37" s="399"/>
      <c r="N37" s="399"/>
      <c r="O37" s="401"/>
      <c r="P37" s="399"/>
      <c r="Q37" s="399"/>
      <c r="R37" s="401"/>
      <c r="S37" s="399"/>
      <c r="T37" s="399"/>
      <c r="U37" s="401"/>
      <c r="V37" s="399"/>
      <c r="W37" s="399"/>
      <c r="X37" s="401"/>
      <c r="Y37" s="399"/>
      <c r="Z37" s="399"/>
      <c r="AA37" s="401"/>
      <c r="AB37" s="399"/>
      <c r="AC37" s="399"/>
      <c r="AD37" s="401"/>
      <c r="AE37" s="399"/>
      <c r="AF37" s="399"/>
      <c r="AG37" s="401"/>
      <c r="AH37" s="399"/>
    </row>
    <row r="38" spans="1:34" ht="75.650000000000006" customHeight="1" thickBot="1" x14ac:dyDescent="0.4">
      <c r="A38" s="245" t="s">
        <v>229</v>
      </c>
      <c r="B38" s="402">
        <f>D36+G36+J36+M36+P36+S36+V36+Y36+AB36+AE36+AH36</f>
        <v>0</v>
      </c>
      <c r="C38" s="403"/>
      <c r="D38" s="403"/>
      <c r="E38" s="403"/>
      <c r="F38" s="403"/>
      <c r="G38" s="403"/>
      <c r="H38" s="403"/>
      <c r="I38" s="403"/>
      <c r="J38" s="403"/>
      <c r="K38" s="403"/>
      <c r="L38" s="403"/>
      <c r="M38" s="403"/>
      <c r="N38" s="403"/>
      <c r="O38" s="403"/>
      <c r="P38" s="403"/>
      <c r="Q38" s="403"/>
      <c r="R38" s="403"/>
      <c r="S38" s="403"/>
      <c r="T38" s="403"/>
      <c r="U38" s="403"/>
      <c r="V38" s="403"/>
      <c r="W38" s="403"/>
      <c r="X38" s="403"/>
      <c r="Y38" s="403"/>
      <c r="Z38" s="403"/>
      <c r="AA38" s="403"/>
      <c r="AB38" s="403"/>
      <c r="AC38" s="196"/>
      <c r="AD38" s="196"/>
      <c r="AE38" s="196"/>
      <c r="AF38" s="196"/>
      <c r="AG38" s="196"/>
      <c r="AH38" s="195"/>
    </row>
  </sheetData>
  <mergeCells count="61">
    <mergeCell ref="A1:Y1"/>
    <mergeCell ref="A2:Y2"/>
    <mergeCell ref="A4:A5"/>
    <mergeCell ref="B4:J4"/>
    <mergeCell ref="K4:M5"/>
    <mergeCell ref="N4:P5"/>
    <mergeCell ref="Q4:S5"/>
    <mergeCell ref="T4:V5"/>
    <mergeCell ref="W4:Y5"/>
    <mergeCell ref="Z4:AB5"/>
    <mergeCell ref="AC4:AE5"/>
    <mergeCell ref="AF4:AH5"/>
    <mergeCell ref="B5:D5"/>
    <mergeCell ref="E5:G5"/>
    <mergeCell ref="H5:J5"/>
    <mergeCell ref="Z35:AB35"/>
    <mergeCell ref="AC35:AE35"/>
    <mergeCell ref="AF35:AH35"/>
    <mergeCell ref="A35:A37"/>
    <mergeCell ref="B35:D35"/>
    <mergeCell ref="E35:G35"/>
    <mergeCell ref="H35:J35"/>
    <mergeCell ref="K35:M35"/>
    <mergeCell ref="N35:P35"/>
    <mergeCell ref="B36:B37"/>
    <mergeCell ref="C36:C37"/>
    <mergeCell ref="D36:D37"/>
    <mergeCell ref="E36:E37"/>
    <mergeCell ref="I36:I37"/>
    <mergeCell ref="J36:J37"/>
    <mergeCell ref="Q35:S35"/>
    <mergeCell ref="T35:V35"/>
    <mergeCell ref="B38:AB38"/>
    <mergeCell ref="R36:R37"/>
    <mergeCell ref="S36:S37"/>
    <mergeCell ref="T36:T37"/>
    <mergeCell ref="U36:U37"/>
    <mergeCell ref="V36:V37"/>
    <mergeCell ref="W36:W37"/>
    <mergeCell ref="L36:L37"/>
    <mergeCell ref="M36:M37"/>
    <mergeCell ref="N36:N37"/>
    <mergeCell ref="O36:O37"/>
    <mergeCell ref="P36:P37"/>
    <mergeCell ref="Q36:Q37"/>
    <mergeCell ref="W35:Y35"/>
    <mergeCell ref="F36:F37"/>
    <mergeCell ref="G36:G37"/>
    <mergeCell ref="H36:H37"/>
    <mergeCell ref="AH36:AH37"/>
    <mergeCell ref="X36:X37"/>
    <mergeCell ref="Y36:Y37"/>
    <mergeCell ref="Z36:Z37"/>
    <mergeCell ref="AA36:AA37"/>
    <mergeCell ref="AB36:AB37"/>
    <mergeCell ref="AC36:AC37"/>
    <mergeCell ref="AD36:AD37"/>
    <mergeCell ref="AE36:AE37"/>
    <mergeCell ref="AF36:AF37"/>
    <mergeCell ref="AG36:AG37"/>
    <mergeCell ref="K36:K3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8"/>
  <sheetViews>
    <sheetView showGridLines="0" zoomScale="82" zoomScaleNormal="82" workbookViewId="0">
      <selection activeCell="E23" sqref="E23"/>
    </sheetView>
  </sheetViews>
  <sheetFormatPr baseColWidth="10" defaultRowHeight="14.5" x14ac:dyDescent="0.35"/>
  <cols>
    <col min="1" max="1" width="39.54296875" customWidth="1"/>
  </cols>
  <sheetData>
    <row r="1" spans="1:34" x14ac:dyDescent="0.35">
      <c r="A1" s="414"/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4"/>
      <c r="S1" s="414"/>
      <c r="T1" s="414"/>
      <c r="U1" s="414"/>
      <c r="V1" s="414"/>
      <c r="W1" s="414"/>
      <c r="X1" s="414"/>
      <c r="Y1" s="414"/>
      <c r="Z1" s="1"/>
      <c r="AA1" s="1"/>
      <c r="AB1" s="1"/>
      <c r="AC1" s="1"/>
      <c r="AD1" s="1"/>
      <c r="AE1" s="1"/>
      <c r="AF1" s="1"/>
      <c r="AG1" s="1"/>
      <c r="AH1" s="1"/>
    </row>
    <row r="2" spans="1:34" ht="102.65" customHeight="1" x14ac:dyDescent="0.35">
      <c r="A2" s="393" t="s">
        <v>291</v>
      </c>
      <c r="B2" s="393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  <c r="Z2" s="1"/>
      <c r="AA2" s="1"/>
      <c r="AB2" s="1"/>
      <c r="AC2" s="1"/>
      <c r="AD2" s="1"/>
      <c r="AE2" s="1"/>
      <c r="AF2" s="1"/>
      <c r="AG2" s="1"/>
      <c r="AH2" s="1"/>
    </row>
    <row r="3" spans="1:34" ht="15" thickBot="1" x14ac:dyDescent="0.4">
      <c r="A3" s="38"/>
      <c r="B3" s="38"/>
      <c r="C3" s="57"/>
      <c r="D3" s="35"/>
      <c r="E3" s="35"/>
      <c r="F3" s="57"/>
      <c r="G3" s="35"/>
      <c r="H3" s="35"/>
      <c r="I3" s="57"/>
      <c r="J3" s="35"/>
      <c r="K3" s="35"/>
      <c r="L3" s="57"/>
      <c r="M3" s="35"/>
      <c r="N3" s="35"/>
      <c r="O3" s="35"/>
      <c r="P3" s="35"/>
      <c r="Q3" s="35"/>
      <c r="R3" s="35"/>
      <c r="S3" s="35"/>
      <c r="T3" s="35"/>
      <c r="U3" s="57"/>
      <c r="V3" s="35"/>
      <c r="W3" s="35"/>
      <c r="X3" s="57"/>
      <c r="Y3" s="35"/>
      <c r="Z3" s="1"/>
      <c r="AA3" s="1"/>
      <c r="AB3" s="1"/>
      <c r="AC3" s="1"/>
      <c r="AD3" s="1"/>
      <c r="AE3" s="1"/>
      <c r="AF3" s="1"/>
      <c r="AG3" s="1"/>
      <c r="AH3" s="1"/>
    </row>
    <row r="4" spans="1:34" ht="15.5" thickBot="1" x14ac:dyDescent="0.4">
      <c r="A4" s="428" t="s">
        <v>109</v>
      </c>
      <c r="B4" s="418" t="s">
        <v>207</v>
      </c>
      <c r="C4" s="419"/>
      <c r="D4" s="419"/>
      <c r="E4" s="419"/>
      <c r="F4" s="419"/>
      <c r="G4" s="419"/>
      <c r="H4" s="419"/>
      <c r="I4" s="419"/>
      <c r="J4" s="420"/>
      <c r="K4" s="381" t="s">
        <v>217</v>
      </c>
      <c r="L4" s="382"/>
      <c r="M4" s="382"/>
      <c r="N4" s="381" t="s">
        <v>195</v>
      </c>
      <c r="O4" s="382"/>
      <c r="P4" s="383"/>
      <c r="Q4" s="382" t="s">
        <v>197</v>
      </c>
      <c r="R4" s="382"/>
      <c r="S4" s="383"/>
      <c r="T4" s="381" t="s">
        <v>202</v>
      </c>
      <c r="U4" s="382"/>
      <c r="V4" s="383"/>
      <c r="W4" s="381" t="s">
        <v>215</v>
      </c>
      <c r="X4" s="382"/>
      <c r="Y4" s="383"/>
      <c r="Z4" s="381" t="s">
        <v>216</v>
      </c>
      <c r="AA4" s="382"/>
      <c r="AB4" s="383"/>
      <c r="AC4" s="381" t="s">
        <v>213</v>
      </c>
      <c r="AD4" s="382"/>
      <c r="AE4" s="383"/>
      <c r="AF4" s="381" t="s">
        <v>218</v>
      </c>
      <c r="AG4" s="382"/>
      <c r="AH4" s="383"/>
    </row>
    <row r="5" spans="1:34" ht="15.5" thickBot="1" x14ac:dyDescent="0.4">
      <c r="A5" s="429"/>
      <c r="B5" s="381" t="s">
        <v>105</v>
      </c>
      <c r="C5" s="382"/>
      <c r="D5" s="383"/>
      <c r="E5" s="382" t="s">
        <v>106</v>
      </c>
      <c r="F5" s="382"/>
      <c r="G5" s="383"/>
      <c r="H5" s="381" t="s">
        <v>179</v>
      </c>
      <c r="I5" s="382"/>
      <c r="J5" s="383"/>
      <c r="K5" s="387"/>
      <c r="L5" s="388"/>
      <c r="M5" s="388"/>
      <c r="N5" s="387"/>
      <c r="O5" s="388"/>
      <c r="P5" s="389"/>
      <c r="Q5" s="388"/>
      <c r="R5" s="388"/>
      <c r="S5" s="389"/>
      <c r="T5" s="387"/>
      <c r="U5" s="388"/>
      <c r="V5" s="389"/>
      <c r="W5" s="387"/>
      <c r="X5" s="388"/>
      <c r="Y5" s="389"/>
      <c r="Z5" s="387"/>
      <c r="AA5" s="388"/>
      <c r="AB5" s="389"/>
      <c r="AC5" s="387"/>
      <c r="AD5" s="388"/>
      <c r="AE5" s="389"/>
      <c r="AF5" s="387"/>
      <c r="AG5" s="388"/>
      <c r="AH5" s="389"/>
    </row>
    <row r="6" spans="1:34" ht="60.5" thickBot="1" x14ac:dyDescent="0.4">
      <c r="A6" s="251" t="s">
        <v>226</v>
      </c>
      <c r="B6" s="69" t="s">
        <v>153</v>
      </c>
      <c r="C6" s="69" t="s">
        <v>152</v>
      </c>
      <c r="D6" s="70" t="s">
        <v>151</v>
      </c>
      <c r="E6" s="69" t="s">
        <v>153</v>
      </c>
      <c r="F6" s="69" t="s">
        <v>152</v>
      </c>
      <c r="G6" s="70" t="s">
        <v>151</v>
      </c>
      <c r="H6" s="69" t="s">
        <v>153</v>
      </c>
      <c r="I6" s="69" t="s">
        <v>152</v>
      </c>
      <c r="J6" s="70" t="s">
        <v>151</v>
      </c>
      <c r="K6" s="69" t="s">
        <v>153</v>
      </c>
      <c r="L6" s="69" t="s">
        <v>152</v>
      </c>
      <c r="M6" s="189" t="s">
        <v>151</v>
      </c>
      <c r="N6" s="69" t="s">
        <v>153</v>
      </c>
      <c r="O6" s="69" t="s">
        <v>152</v>
      </c>
      <c r="P6" s="70" t="s">
        <v>151</v>
      </c>
      <c r="Q6" s="190" t="s">
        <v>153</v>
      </c>
      <c r="R6" s="69" t="s">
        <v>152</v>
      </c>
      <c r="S6" s="70" t="s">
        <v>151</v>
      </c>
      <c r="T6" s="69" t="s">
        <v>153</v>
      </c>
      <c r="U6" s="69" t="s">
        <v>152</v>
      </c>
      <c r="V6" s="70" t="s">
        <v>151</v>
      </c>
      <c r="W6" s="69" t="s">
        <v>153</v>
      </c>
      <c r="X6" s="69" t="s">
        <v>152</v>
      </c>
      <c r="Y6" s="70" t="s">
        <v>151</v>
      </c>
      <c r="Z6" s="69" t="s">
        <v>153</v>
      </c>
      <c r="AA6" s="69" t="s">
        <v>152</v>
      </c>
      <c r="AB6" s="70" t="s">
        <v>151</v>
      </c>
      <c r="AC6" s="69" t="s">
        <v>153</v>
      </c>
      <c r="AD6" s="69" t="s">
        <v>152</v>
      </c>
      <c r="AE6" s="70" t="s">
        <v>151</v>
      </c>
      <c r="AF6" s="69" t="s">
        <v>153</v>
      </c>
      <c r="AG6" s="69" t="s">
        <v>152</v>
      </c>
      <c r="AH6" s="70" t="s">
        <v>151</v>
      </c>
    </row>
    <row r="7" spans="1:34" ht="16" thickBot="1" x14ac:dyDescent="0.4">
      <c r="A7" s="252" t="s">
        <v>188</v>
      </c>
      <c r="B7" s="181"/>
      <c r="C7" s="63"/>
      <c r="D7" s="188"/>
      <c r="E7" s="12"/>
      <c r="F7" s="59"/>
      <c r="G7" s="78"/>
      <c r="H7" s="71"/>
      <c r="I7" s="59"/>
      <c r="J7" s="128"/>
      <c r="K7" s="71"/>
      <c r="L7" s="63"/>
      <c r="M7" s="100"/>
      <c r="N7" s="12"/>
      <c r="O7" s="63"/>
      <c r="P7" s="78"/>
      <c r="Q7" s="71"/>
      <c r="R7" s="63"/>
      <c r="S7" s="100"/>
      <c r="T7" s="103"/>
      <c r="U7" s="66"/>
      <c r="V7" s="78"/>
      <c r="W7" s="103"/>
      <c r="X7" s="66"/>
      <c r="Y7" s="78"/>
      <c r="Z7" s="15"/>
      <c r="AA7" s="66"/>
      <c r="AB7" s="100"/>
      <c r="AC7" s="147"/>
      <c r="AD7" s="147"/>
      <c r="AE7" s="192"/>
      <c r="AF7" s="147"/>
      <c r="AG7" s="147"/>
      <c r="AH7" s="192"/>
    </row>
    <row r="8" spans="1:34" ht="15.5" x14ac:dyDescent="0.35">
      <c r="A8" s="253" t="s">
        <v>98</v>
      </c>
      <c r="B8" s="182"/>
      <c r="C8" s="63">
        <v>40</v>
      </c>
      <c r="D8" s="78">
        <f>B8*C8</f>
        <v>0</v>
      </c>
      <c r="E8" s="12"/>
      <c r="F8" s="59">
        <v>16</v>
      </c>
      <c r="G8" s="78">
        <f t="shared" ref="G8:G9" si="0">E8*F8</f>
        <v>0</v>
      </c>
      <c r="H8" s="71"/>
      <c r="I8" s="59">
        <v>109</v>
      </c>
      <c r="J8" s="127">
        <f t="shared" ref="J8:J9" si="1">H8*I8</f>
        <v>0</v>
      </c>
      <c r="K8" s="71"/>
      <c r="L8" s="63"/>
      <c r="M8" s="100"/>
      <c r="N8" s="12"/>
      <c r="O8" s="63"/>
      <c r="P8" s="78"/>
      <c r="Q8" s="71"/>
      <c r="R8" s="63"/>
      <c r="S8" s="100"/>
      <c r="T8" s="103"/>
      <c r="U8" s="66">
        <v>4</v>
      </c>
      <c r="V8" s="78">
        <f t="shared" ref="V8:V9" si="2">T8*U8</f>
        <v>0</v>
      </c>
      <c r="W8" s="103"/>
      <c r="X8" s="66">
        <v>4</v>
      </c>
      <c r="Y8" s="78">
        <f t="shared" ref="Y8:Y9" si="3">W8*X8</f>
        <v>0</v>
      </c>
      <c r="Z8" s="103"/>
      <c r="AA8" s="66">
        <v>4</v>
      </c>
      <c r="AB8" s="78">
        <f t="shared" ref="AB8:AB9" si="4">Z8*AA8</f>
        <v>0</v>
      </c>
      <c r="AC8" s="142"/>
      <c r="AD8" s="142"/>
      <c r="AE8" s="192"/>
      <c r="AF8" s="142"/>
      <c r="AG8" s="142"/>
      <c r="AH8" s="192"/>
    </row>
    <row r="9" spans="1:34" ht="16" thickBot="1" x14ac:dyDescent="0.4">
      <c r="A9" s="254" t="s">
        <v>104</v>
      </c>
      <c r="B9" s="183"/>
      <c r="C9" s="55">
        <f t="shared" ref="C9:U9" si="5">C8</f>
        <v>40</v>
      </c>
      <c r="D9" s="77">
        <f>B9*C9</f>
        <v>0</v>
      </c>
      <c r="E9" s="41"/>
      <c r="F9" s="55">
        <f t="shared" si="5"/>
        <v>16</v>
      </c>
      <c r="G9" s="77">
        <f t="shared" si="0"/>
        <v>0</v>
      </c>
      <c r="H9" s="97"/>
      <c r="I9" s="121">
        <f t="shared" si="5"/>
        <v>109</v>
      </c>
      <c r="J9" s="129">
        <f t="shared" si="1"/>
        <v>0</v>
      </c>
      <c r="K9" s="125"/>
      <c r="L9" s="55"/>
      <c r="M9" s="135"/>
      <c r="N9" s="41"/>
      <c r="O9" s="55"/>
      <c r="P9" s="77"/>
      <c r="Q9" s="125"/>
      <c r="R9" s="55"/>
      <c r="S9" s="77"/>
      <c r="T9" s="77"/>
      <c r="U9" s="55">
        <f t="shared" si="5"/>
        <v>4</v>
      </c>
      <c r="V9" s="77">
        <f t="shared" si="2"/>
        <v>0</v>
      </c>
      <c r="W9" s="77"/>
      <c r="X9" s="55">
        <f t="shared" ref="X9" si="6">X8</f>
        <v>4</v>
      </c>
      <c r="Y9" s="77">
        <f t="shared" si="3"/>
        <v>0</v>
      </c>
      <c r="Z9" s="77"/>
      <c r="AA9" s="55">
        <f t="shared" ref="AA9" si="7">AA8</f>
        <v>4</v>
      </c>
      <c r="AB9" s="77">
        <f t="shared" si="4"/>
        <v>0</v>
      </c>
      <c r="AC9" s="194"/>
      <c r="AD9" s="194"/>
      <c r="AE9" s="194"/>
      <c r="AF9" s="194"/>
      <c r="AG9" s="194"/>
      <c r="AH9" s="192"/>
    </row>
    <row r="10" spans="1:34" ht="16" thickTop="1" x14ac:dyDescent="0.35">
      <c r="A10" s="255" t="s">
        <v>99</v>
      </c>
      <c r="B10" s="181"/>
      <c r="C10" s="63"/>
      <c r="D10" s="78"/>
      <c r="E10" s="12"/>
      <c r="F10" s="59"/>
      <c r="G10" s="78"/>
      <c r="H10" s="71"/>
      <c r="I10" s="59"/>
      <c r="J10" s="128"/>
      <c r="K10" s="71"/>
      <c r="L10" s="63"/>
      <c r="M10" s="100"/>
      <c r="N10" s="12"/>
      <c r="O10" s="63"/>
      <c r="P10" s="78"/>
      <c r="Q10" s="71"/>
      <c r="R10" s="63"/>
      <c r="S10" s="100"/>
      <c r="T10" s="103"/>
      <c r="U10" s="66"/>
      <c r="V10" s="78"/>
      <c r="W10" s="103"/>
      <c r="X10" s="66"/>
      <c r="Y10" s="78"/>
      <c r="Z10" s="15"/>
      <c r="AA10" s="66"/>
      <c r="AB10" s="100"/>
      <c r="AC10" s="147"/>
      <c r="AD10" s="147"/>
      <c r="AE10" s="192"/>
      <c r="AF10" s="147"/>
      <c r="AG10" s="147"/>
      <c r="AH10" s="192"/>
    </row>
    <row r="11" spans="1:34" ht="15.5" x14ac:dyDescent="0.35">
      <c r="A11" s="256" t="s">
        <v>129</v>
      </c>
      <c r="B11" s="182"/>
      <c r="C11" s="63">
        <v>5</v>
      </c>
      <c r="D11" s="79">
        <f t="shared" ref="D11:D13" si="8">B11*C11</f>
        <v>0</v>
      </c>
      <c r="E11" s="13"/>
      <c r="F11" s="60">
        <v>1</v>
      </c>
      <c r="G11" s="78">
        <f t="shared" ref="G11:G13" si="9">E11*F11</f>
        <v>0</v>
      </c>
      <c r="H11" s="71"/>
      <c r="I11" s="60">
        <v>8</v>
      </c>
      <c r="J11" s="127">
        <f t="shared" ref="J11:J13" si="10">H11*I11</f>
        <v>0</v>
      </c>
      <c r="K11" s="72"/>
      <c r="L11" s="64"/>
      <c r="M11" s="101"/>
      <c r="N11" s="13"/>
      <c r="O11" s="64"/>
      <c r="P11" s="79"/>
      <c r="Q11" s="72"/>
      <c r="R11" s="64"/>
      <c r="S11" s="101"/>
      <c r="T11" s="104"/>
      <c r="U11" s="67"/>
      <c r="V11" s="79"/>
      <c r="W11" s="104"/>
      <c r="X11" s="67"/>
      <c r="Y11" s="79"/>
      <c r="Z11" s="16"/>
      <c r="AA11" s="67"/>
      <c r="AB11" s="101"/>
      <c r="AC11" s="142"/>
      <c r="AD11" s="142"/>
      <c r="AE11" s="192"/>
      <c r="AF11" s="142"/>
      <c r="AG11" s="142"/>
      <c r="AH11" s="192"/>
    </row>
    <row r="12" spans="1:34" ht="15.5" x14ac:dyDescent="0.35">
      <c r="A12" s="256" t="s">
        <v>130</v>
      </c>
      <c r="B12" s="182"/>
      <c r="C12" s="63">
        <v>17</v>
      </c>
      <c r="D12" s="79">
        <f t="shared" si="8"/>
        <v>0</v>
      </c>
      <c r="E12" s="13"/>
      <c r="F12" s="60">
        <v>1</v>
      </c>
      <c r="G12" s="78">
        <f t="shared" si="9"/>
        <v>0</v>
      </c>
      <c r="H12" s="71"/>
      <c r="I12" s="60">
        <v>29</v>
      </c>
      <c r="J12" s="127">
        <f t="shared" si="10"/>
        <v>0</v>
      </c>
      <c r="K12" s="72"/>
      <c r="L12" s="64"/>
      <c r="M12" s="101"/>
      <c r="N12" s="13"/>
      <c r="O12" s="64"/>
      <c r="P12" s="79"/>
      <c r="Q12" s="72"/>
      <c r="R12" s="64"/>
      <c r="S12" s="101"/>
      <c r="T12" s="104"/>
      <c r="U12" s="67"/>
      <c r="V12" s="79"/>
      <c r="W12" s="104"/>
      <c r="X12" s="67"/>
      <c r="Y12" s="79"/>
      <c r="Z12" s="16"/>
      <c r="AA12" s="67"/>
      <c r="AB12" s="101"/>
      <c r="AC12" s="142"/>
      <c r="AD12" s="142"/>
      <c r="AE12" s="192"/>
      <c r="AF12" s="142"/>
      <c r="AG12" s="142"/>
      <c r="AH12" s="192"/>
    </row>
    <row r="13" spans="1:34" ht="16" thickBot="1" x14ac:dyDescent="0.4">
      <c r="A13" s="254" t="s">
        <v>104</v>
      </c>
      <c r="B13" s="183"/>
      <c r="C13" s="55">
        <f t="shared" ref="C13:I13" si="11">SUM(C11:C12)</f>
        <v>22</v>
      </c>
      <c r="D13" s="77">
        <f t="shared" si="8"/>
        <v>0</v>
      </c>
      <c r="E13" s="41"/>
      <c r="F13" s="55">
        <f t="shared" si="11"/>
        <v>2</v>
      </c>
      <c r="G13" s="77">
        <f t="shared" si="9"/>
        <v>0</v>
      </c>
      <c r="H13" s="97"/>
      <c r="I13" s="121">
        <f t="shared" si="11"/>
        <v>37</v>
      </c>
      <c r="J13" s="129">
        <f t="shared" si="10"/>
        <v>0</v>
      </c>
      <c r="K13" s="125"/>
      <c r="L13" s="55"/>
      <c r="M13" s="135"/>
      <c r="N13" s="41"/>
      <c r="O13" s="55"/>
      <c r="P13" s="77"/>
      <c r="Q13" s="125"/>
      <c r="R13" s="55"/>
      <c r="S13" s="77"/>
      <c r="T13" s="77"/>
      <c r="U13" s="55"/>
      <c r="V13" s="77"/>
      <c r="W13" s="77"/>
      <c r="X13" s="55"/>
      <c r="Y13" s="77"/>
      <c r="Z13" s="41"/>
      <c r="AA13" s="55"/>
      <c r="AB13" s="135"/>
      <c r="AC13" s="194"/>
      <c r="AD13" s="194"/>
      <c r="AE13" s="194"/>
      <c r="AF13" s="194"/>
      <c r="AG13" s="194"/>
      <c r="AH13" s="192"/>
    </row>
    <row r="14" spans="1:34" ht="15.5" thickTop="1" thickBot="1" x14ac:dyDescent="0.4">
      <c r="A14" s="257"/>
      <c r="B14" s="37"/>
      <c r="C14" s="56"/>
      <c r="D14" s="34"/>
      <c r="E14" s="34"/>
      <c r="F14" s="62"/>
      <c r="G14" s="34"/>
      <c r="H14" s="34"/>
      <c r="I14" s="62"/>
      <c r="J14" s="228"/>
      <c r="K14" s="35"/>
      <c r="L14" s="57"/>
      <c r="M14" s="35"/>
      <c r="N14" s="35"/>
      <c r="O14" s="57"/>
      <c r="P14" s="35"/>
      <c r="Q14" s="35"/>
      <c r="R14" s="57"/>
      <c r="S14" s="35"/>
      <c r="T14" s="35"/>
      <c r="U14" s="57"/>
      <c r="V14" s="35"/>
      <c r="W14" s="35"/>
      <c r="X14" s="57"/>
      <c r="Y14" s="35"/>
      <c r="Z14" s="35"/>
      <c r="AA14" s="57"/>
      <c r="AB14" s="35"/>
      <c r="AC14" s="159"/>
      <c r="AD14" s="159"/>
      <c r="AE14" s="159"/>
      <c r="AF14" s="159"/>
      <c r="AG14" s="159"/>
      <c r="AH14" s="159"/>
    </row>
    <row r="15" spans="1:34" ht="15.5" thickBot="1" x14ac:dyDescent="0.4">
      <c r="A15" s="423" t="s">
        <v>110</v>
      </c>
      <c r="B15" s="411" t="s">
        <v>105</v>
      </c>
      <c r="C15" s="404"/>
      <c r="D15" s="412"/>
      <c r="E15" s="411" t="s">
        <v>106</v>
      </c>
      <c r="F15" s="404"/>
      <c r="G15" s="412"/>
      <c r="H15" s="411" t="s">
        <v>107</v>
      </c>
      <c r="I15" s="404"/>
      <c r="J15" s="413"/>
      <c r="K15" s="411" t="s">
        <v>0</v>
      </c>
      <c r="L15" s="404"/>
      <c r="M15" s="412"/>
      <c r="N15" s="411" t="s">
        <v>0</v>
      </c>
      <c r="O15" s="404"/>
      <c r="P15" s="412"/>
      <c r="Q15" s="411" t="s">
        <v>0</v>
      </c>
      <c r="R15" s="404"/>
      <c r="S15" s="412"/>
      <c r="T15" s="404" t="s">
        <v>114</v>
      </c>
      <c r="U15" s="404"/>
      <c r="V15" s="404"/>
      <c r="W15" s="404" t="s">
        <v>114</v>
      </c>
      <c r="X15" s="404"/>
      <c r="Y15" s="404"/>
      <c r="Z15" s="404" t="s">
        <v>114</v>
      </c>
      <c r="AA15" s="404"/>
      <c r="AB15" s="404"/>
      <c r="AC15" s="405" t="s">
        <v>108</v>
      </c>
      <c r="AD15" s="406"/>
      <c r="AE15" s="407"/>
      <c r="AF15" s="405" t="s">
        <v>200</v>
      </c>
      <c r="AG15" s="406"/>
      <c r="AH15" s="407"/>
    </row>
    <row r="16" spans="1:34" x14ac:dyDescent="0.35">
      <c r="A16" s="424"/>
      <c r="B16" s="426">
        <f t="shared" ref="B16:AH16" si="12">B9+B13</f>
        <v>0</v>
      </c>
      <c r="C16" s="400">
        <f t="shared" si="12"/>
        <v>62</v>
      </c>
      <c r="D16" s="398">
        <f t="shared" si="12"/>
        <v>0</v>
      </c>
      <c r="E16" s="422">
        <f t="shared" si="12"/>
        <v>0</v>
      </c>
      <c r="F16" s="421">
        <f t="shared" si="12"/>
        <v>18</v>
      </c>
      <c r="G16" s="422">
        <f t="shared" si="12"/>
        <v>0</v>
      </c>
      <c r="H16" s="422">
        <f t="shared" si="12"/>
        <v>0</v>
      </c>
      <c r="I16" s="421">
        <f t="shared" si="12"/>
        <v>146</v>
      </c>
      <c r="J16" s="422">
        <f t="shared" si="12"/>
        <v>0</v>
      </c>
      <c r="K16" s="422">
        <f t="shared" si="12"/>
        <v>0</v>
      </c>
      <c r="L16" s="422">
        <f t="shared" si="12"/>
        <v>0</v>
      </c>
      <c r="M16" s="422">
        <f t="shared" si="12"/>
        <v>0</v>
      </c>
      <c r="N16" s="422">
        <f t="shared" si="12"/>
        <v>0</v>
      </c>
      <c r="O16" s="422">
        <f t="shared" si="12"/>
        <v>0</v>
      </c>
      <c r="P16" s="422">
        <f t="shared" si="12"/>
        <v>0</v>
      </c>
      <c r="Q16" s="422">
        <f t="shared" si="12"/>
        <v>0</v>
      </c>
      <c r="R16" s="422">
        <f t="shared" si="12"/>
        <v>0</v>
      </c>
      <c r="S16" s="422">
        <f t="shared" si="12"/>
        <v>0</v>
      </c>
      <c r="T16" s="422">
        <f t="shared" si="12"/>
        <v>0</v>
      </c>
      <c r="U16" s="421">
        <f t="shared" si="12"/>
        <v>4</v>
      </c>
      <c r="V16" s="422">
        <f t="shared" si="12"/>
        <v>0</v>
      </c>
      <c r="W16" s="422">
        <f t="shared" si="12"/>
        <v>0</v>
      </c>
      <c r="X16" s="421">
        <f t="shared" si="12"/>
        <v>4</v>
      </c>
      <c r="Y16" s="422">
        <f t="shared" si="12"/>
        <v>0</v>
      </c>
      <c r="Z16" s="422">
        <f t="shared" si="12"/>
        <v>0</v>
      </c>
      <c r="AA16" s="421">
        <f t="shared" si="12"/>
        <v>4</v>
      </c>
      <c r="AB16" s="422">
        <f t="shared" si="12"/>
        <v>0</v>
      </c>
      <c r="AC16" s="422">
        <f t="shared" si="12"/>
        <v>0</v>
      </c>
      <c r="AD16" s="421">
        <f t="shared" si="12"/>
        <v>0</v>
      </c>
      <c r="AE16" s="422">
        <f t="shared" si="12"/>
        <v>0</v>
      </c>
      <c r="AF16" s="422">
        <f t="shared" si="12"/>
        <v>0</v>
      </c>
      <c r="AG16" s="421">
        <f t="shared" si="12"/>
        <v>0</v>
      </c>
      <c r="AH16" s="422">
        <f t="shared" si="12"/>
        <v>0</v>
      </c>
    </row>
    <row r="17" spans="1:34" ht="15" thickBot="1" x14ac:dyDescent="0.4">
      <c r="A17" s="425"/>
      <c r="B17" s="427"/>
      <c r="C17" s="401"/>
      <c r="D17" s="399"/>
      <c r="E17" s="399"/>
      <c r="F17" s="401"/>
      <c r="G17" s="399"/>
      <c r="H17" s="399"/>
      <c r="I17" s="401"/>
      <c r="J17" s="399"/>
      <c r="K17" s="399"/>
      <c r="L17" s="399"/>
      <c r="M17" s="399"/>
      <c r="N17" s="399"/>
      <c r="O17" s="399"/>
      <c r="P17" s="399"/>
      <c r="Q17" s="399"/>
      <c r="R17" s="399"/>
      <c r="S17" s="399"/>
      <c r="T17" s="399"/>
      <c r="U17" s="401"/>
      <c r="V17" s="399"/>
      <c r="W17" s="399"/>
      <c r="X17" s="401"/>
      <c r="Y17" s="399"/>
      <c r="Z17" s="399"/>
      <c r="AA17" s="401"/>
      <c r="AB17" s="399"/>
      <c r="AC17" s="399"/>
      <c r="AD17" s="401"/>
      <c r="AE17" s="399"/>
      <c r="AF17" s="399"/>
      <c r="AG17" s="401"/>
      <c r="AH17" s="399"/>
    </row>
    <row r="18" spans="1:34" ht="30.5" thickBot="1" x14ac:dyDescent="0.4">
      <c r="A18" s="258" t="s">
        <v>155</v>
      </c>
      <c r="B18" s="402">
        <f>D16+G16+J16+M16+P16+S16+V16+Y16++AB16+AE16+AH16</f>
        <v>0</v>
      </c>
      <c r="C18" s="403"/>
      <c r="D18" s="403"/>
      <c r="E18" s="403"/>
      <c r="F18" s="403"/>
      <c r="G18" s="403"/>
      <c r="H18" s="403"/>
      <c r="I18" s="403"/>
      <c r="J18" s="403"/>
      <c r="K18" s="403"/>
      <c r="L18" s="403"/>
      <c r="M18" s="403"/>
      <c r="N18" s="403"/>
      <c r="O18" s="403"/>
      <c r="P18" s="403"/>
      <c r="Q18" s="403"/>
      <c r="R18" s="403"/>
      <c r="S18" s="403"/>
      <c r="T18" s="403"/>
      <c r="U18" s="403"/>
      <c r="V18" s="403"/>
      <c r="W18" s="403"/>
      <c r="X18" s="403"/>
      <c r="Y18" s="403"/>
      <c r="Z18" s="403"/>
      <c r="AA18" s="403"/>
      <c r="AB18" s="403"/>
      <c r="AC18" s="196"/>
      <c r="AD18" s="196"/>
      <c r="AE18" s="196"/>
      <c r="AF18" s="196"/>
      <c r="AG18" s="196"/>
      <c r="AH18" s="195"/>
    </row>
  </sheetData>
  <mergeCells count="61">
    <mergeCell ref="AE16:AE17"/>
    <mergeCell ref="AH16:AH17"/>
    <mergeCell ref="AC16:AC17"/>
    <mergeCell ref="AD16:AD17"/>
    <mergeCell ref="AF16:AF17"/>
    <mergeCell ref="AG16:AG17"/>
    <mergeCell ref="A1:Y1"/>
    <mergeCell ref="A2:Y2"/>
    <mergeCell ref="A4:A5"/>
    <mergeCell ref="B4:J4"/>
    <mergeCell ref="K4:M5"/>
    <mergeCell ref="N4:P5"/>
    <mergeCell ref="Q4:S5"/>
    <mergeCell ref="T4:V5"/>
    <mergeCell ref="W4:Y5"/>
    <mergeCell ref="Z4:AB5"/>
    <mergeCell ref="AC4:AE5"/>
    <mergeCell ref="AF4:AH5"/>
    <mergeCell ref="B5:D5"/>
    <mergeCell ref="E5:G5"/>
    <mergeCell ref="H5:J5"/>
    <mergeCell ref="Z15:AB15"/>
    <mergeCell ref="AC15:AE15"/>
    <mergeCell ref="AF15:AH15"/>
    <mergeCell ref="A15:A17"/>
    <mergeCell ref="B15:D15"/>
    <mergeCell ref="E15:G15"/>
    <mergeCell ref="H15:J15"/>
    <mergeCell ref="K15:M15"/>
    <mergeCell ref="N15:P15"/>
    <mergeCell ref="B16:B17"/>
    <mergeCell ref="C16:C17"/>
    <mergeCell ref="D16:D17"/>
    <mergeCell ref="E16:E17"/>
    <mergeCell ref="I16:I17"/>
    <mergeCell ref="J16:J17"/>
    <mergeCell ref="Q15:S15"/>
    <mergeCell ref="T15:V15"/>
    <mergeCell ref="B18:AB18"/>
    <mergeCell ref="R16:R17"/>
    <mergeCell ref="S16:S17"/>
    <mergeCell ref="T16:T17"/>
    <mergeCell ref="U16:U17"/>
    <mergeCell ref="V16:V17"/>
    <mergeCell ref="W16:W17"/>
    <mergeCell ref="L16:L17"/>
    <mergeCell ref="M16:M17"/>
    <mergeCell ref="N16:N17"/>
    <mergeCell ref="O16:O17"/>
    <mergeCell ref="P16:P17"/>
    <mergeCell ref="Q16:Q17"/>
    <mergeCell ref="W15:Y15"/>
    <mergeCell ref="Z16:Z17"/>
    <mergeCell ref="AA16:AA17"/>
    <mergeCell ref="AB16:AB17"/>
    <mergeCell ref="F16:F17"/>
    <mergeCell ref="G16:G17"/>
    <mergeCell ref="H16:H17"/>
    <mergeCell ref="X16:X17"/>
    <mergeCell ref="Y16:Y17"/>
    <mergeCell ref="K16:K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46"/>
  <sheetViews>
    <sheetView showGridLines="0" topLeftCell="A17" zoomScale="70" zoomScaleNormal="70" zoomScaleSheetLayoutView="130" workbookViewId="0">
      <selection activeCell="G50" sqref="G50"/>
    </sheetView>
  </sheetViews>
  <sheetFormatPr baseColWidth="10" defaultColWidth="9.1796875" defaultRowHeight="14" x14ac:dyDescent="0.3"/>
  <cols>
    <col min="1" max="1" width="49.7265625" style="38" bestFit="1" customWidth="1"/>
    <col min="2" max="2" width="22" style="38" customWidth="1"/>
    <col min="3" max="3" width="11.81640625" style="7" customWidth="1"/>
    <col min="4" max="5" width="15.7265625" style="35" customWidth="1"/>
    <col min="6" max="6" width="11.7265625" style="7" customWidth="1"/>
    <col min="7" max="8" width="15.7265625" style="35" customWidth="1"/>
    <col min="9" max="9" width="11.453125" style="7" customWidth="1"/>
    <col min="10" max="11" width="15.7265625" style="35" customWidth="1"/>
    <col min="12" max="12" width="12.26953125" style="7" customWidth="1"/>
    <col min="13" max="20" width="15.7265625" style="35" customWidth="1"/>
    <col min="21" max="21" width="11.7265625" style="7" customWidth="1"/>
    <col min="22" max="23" width="15.7265625" style="35" customWidth="1"/>
    <col min="24" max="24" width="12.54296875" style="7" customWidth="1"/>
    <col min="25" max="25" width="15.7265625" style="35" customWidth="1"/>
    <col min="26" max="26" width="14.81640625" style="1" customWidth="1"/>
    <col min="27" max="27" width="13.54296875" style="1" customWidth="1"/>
    <col min="28" max="28" width="13.7265625" style="1" customWidth="1"/>
    <col min="29" max="29" width="17" style="1" customWidth="1"/>
    <col min="30" max="30" width="11.1796875" style="1" customWidth="1"/>
    <col min="31" max="31" width="14.81640625" style="1" customWidth="1"/>
    <col min="32" max="32" width="15.453125" style="1" customWidth="1"/>
    <col min="33" max="33" width="12.453125" style="1" customWidth="1"/>
    <col min="34" max="34" width="15.26953125" style="1" customWidth="1"/>
    <col min="35" max="16384" width="9.1796875" style="1"/>
  </cols>
  <sheetData>
    <row r="1" spans="1:34" ht="14.5" customHeight="1" x14ac:dyDescent="0.3">
      <c r="A1" s="414"/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4"/>
      <c r="S1" s="414"/>
      <c r="T1" s="414"/>
      <c r="U1" s="414"/>
      <c r="V1" s="414"/>
      <c r="W1" s="414"/>
      <c r="X1" s="414"/>
      <c r="Y1" s="414"/>
    </row>
    <row r="2" spans="1:34" ht="148" customHeight="1" x14ac:dyDescent="0.3">
      <c r="A2" s="393" t="s">
        <v>292</v>
      </c>
      <c r="B2" s="393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</row>
    <row r="3" spans="1:34" ht="14.5" thickBot="1" x14ac:dyDescent="0.35"/>
    <row r="4" spans="1:34" s="4" customFormat="1" ht="36" customHeight="1" thickBot="1" x14ac:dyDescent="0.35">
      <c r="A4" s="436" t="s">
        <v>109</v>
      </c>
      <c r="B4" s="418" t="s">
        <v>207</v>
      </c>
      <c r="C4" s="419"/>
      <c r="D4" s="419"/>
      <c r="E4" s="419"/>
      <c r="F4" s="419"/>
      <c r="G4" s="419"/>
      <c r="H4" s="419"/>
      <c r="I4" s="419"/>
      <c r="J4" s="420"/>
      <c r="K4" s="382" t="s">
        <v>196</v>
      </c>
      <c r="L4" s="382"/>
      <c r="M4" s="383"/>
      <c r="N4" s="381" t="s">
        <v>195</v>
      </c>
      <c r="O4" s="382"/>
      <c r="P4" s="383"/>
      <c r="Q4" s="381" t="s">
        <v>197</v>
      </c>
      <c r="R4" s="382"/>
      <c r="S4" s="383"/>
      <c r="T4" s="381" t="s">
        <v>202</v>
      </c>
      <c r="U4" s="382"/>
      <c r="V4" s="383"/>
      <c r="W4" s="381" t="s">
        <v>211</v>
      </c>
      <c r="X4" s="382"/>
      <c r="Y4" s="383"/>
      <c r="Z4" s="381" t="s">
        <v>212</v>
      </c>
      <c r="AA4" s="382"/>
      <c r="AB4" s="383"/>
      <c r="AC4" s="381" t="s">
        <v>213</v>
      </c>
      <c r="AD4" s="382"/>
      <c r="AE4" s="383"/>
      <c r="AF4" s="381" t="s">
        <v>218</v>
      </c>
      <c r="AG4" s="382"/>
      <c r="AH4" s="383"/>
    </row>
    <row r="5" spans="1:34" s="4" customFormat="1" ht="16.5" customHeight="1" thickBot="1" x14ac:dyDescent="0.35">
      <c r="A5" s="437"/>
      <c r="B5" s="387" t="s">
        <v>105</v>
      </c>
      <c r="C5" s="388"/>
      <c r="D5" s="389"/>
      <c r="E5" s="387" t="s">
        <v>106</v>
      </c>
      <c r="F5" s="388"/>
      <c r="G5" s="389"/>
      <c r="H5" s="387" t="s">
        <v>179</v>
      </c>
      <c r="I5" s="388"/>
      <c r="J5" s="389"/>
      <c r="K5" s="388"/>
      <c r="L5" s="388"/>
      <c r="M5" s="389"/>
      <c r="N5" s="387"/>
      <c r="O5" s="388"/>
      <c r="P5" s="389"/>
      <c r="Q5" s="387"/>
      <c r="R5" s="388"/>
      <c r="S5" s="389"/>
      <c r="T5" s="387"/>
      <c r="U5" s="388"/>
      <c r="V5" s="389"/>
      <c r="W5" s="387"/>
      <c r="X5" s="388"/>
      <c r="Y5" s="389"/>
      <c r="Z5" s="387"/>
      <c r="AA5" s="388"/>
      <c r="AB5" s="389"/>
      <c r="AC5" s="395"/>
      <c r="AD5" s="396"/>
      <c r="AE5" s="397"/>
      <c r="AF5" s="395"/>
      <c r="AG5" s="396"/>
      <c r="AH5" s="397"/>
    </row>
    <row r="6" spans="1:34" s="44" customFormat="1" ht="48.75" customHeight="1" thickBot="1" x14ac:dyDescent="0.35">
      <c r="A6" s="264" t="s">
        <v>230</v>
      </c>
      <c r="B6" s="69" t="s">
        <v>153</v>
      </c>
      <c r="C6" s="69" t="s">
        <v>152</v>
      </c>
      <c r="D6" s="70" t="s">
        <v>151</v>
      </c>
      <c r="E6" s="69" t="s">
        <v>153</v>
      </c>
      <c r="F6" s="69" t="s">
        <v>152</v>
      </c>
      <c r="G6" s="70" t="s">
        <v>151</v>
      </c>
      <c r="H6" s="69" t="s">
        <v>153</v>
      </c>
      <c r="I6" s="69" t="s">
        <v>152</v>
      </c>
      <c r="J6" s="70" t="s">
        <v>151</v>
      </c>
      <c r="K6" s="69" t="s">
        <v>153</v>
      </c>
      <c r="L6" s="69" t="s">
        <v>152</v>
      </c>
      <c r="M6" s="70" t="s">
        <v>151</v>
      </c>
      <c r="N6" s="69" t="s">
        <v>153</v>
      </c>
      <c r="O6" s="69" t="s">
        <v>152</v>
      </c>
      <c r="P6" s="70" t="s">
        <v>199</v>
      </c>
      <c r="Q6" s="69" t="s">
        <v>153</v>
      </c>
      <c r="R6" s="69" t="s">
        <v>152</v>
      </c>
      <c r="S6" s="70" t="s">
        <v>198</v>
      </c>
      <c r="T6" s="69" t="s">
        <v>153</v>
      </c>
      <c r="U6" s="69" t="s">
        <v>152</v>
      </c>
      <c r="V6" s="70" t="s">
        <v>151</v>
      </c>
      <c r="W6" s="69" t="s">
        <v>153</v>
      </c>
      <c r="X6" s="69" t="s">
        <v>152</v>
      </c>
      <c r="Y6" s="70" t="s">
        <v>151</v>
      </c>
      <c r="Z6" s="69" t="s">
        <v>153</v>
      </c>
      <c r="AA6" s="69" t="s">
        <v>152</v>
      </c>
      <c r="AB6" s="70" t="s">
        <v>151</v>
      </c>
      <c r="AC6" s="69" t="s">
        <v>153</v>
      </c>
      <c r="AD6" s="69" t="s">
        <v>152</v>
      </c>
      <c r="AE6" s="70" t="s">
        <v>151</v>
      </c>
      <c r="AF6" s="69" t="s">
        <v>153</v>
      </c>
      <c r="AG6" s="69" t="s">
        <v>152</v>
      </c>
      <c r="AH6" s="70" t="s">
        <v>151</v>
      </c>
    </row>
    <row r="7" spans="1:34" ht="17.149999999999999" customHeight="1" x14ac:dyDescent="0.3">
      <c r="A7" s="265" t="s">
        <v>149</v>
      </c>
      <c r="B7" s="15"/>
      <c r="C7" s="10">
        <v>10</v>
      </c>
      <c r="D7" s="83">
        <f t="shared" ref="D7:D42" si="0">B7*C7</f>
        <v>0</v>
      </c>
      <c r="E7" s="15"/>
      <c r="F7" s="10">
        <v>2</v>
      </c>
      <c r="G7" s="78">
        <f t="shared" ref="G7" si="1">E7*F7</f>
        <v>0</v>
      </c>
      <c r="H7" s="15"/>
      <c r="I7" s="10">
        <v>11</v>
      </c>
      <c r="J7" s="78">
        <f t="shared" ref="J7:J23" si="2">H7*I7</f>
        <v>0</v>
      </c>
      <c r="K7" s="15"/>
      <c r="L7" s="10"/>
      <c r="M7" s="78"/>
      <c r="N7" s="15"/>
      <c r="O7" s="10"/>
      <c r="P7" s="78"/>
      <c r="Q7" s="15"/>
      <c r="R7" s="10"/>
      <c r="S7" s="78"/>
      <c r="T7" s="15"/>
      <c r="U7" s="22"/>
      <c r="V7" s="80"/>
      <c r="W7" s="15"/>
      <c r="X7" s="22"/>
      <c r="Y7" s="80"/>
      <c r="Z7" s="15"/>
      <c r="AA7" s="22"/>
      <c r="AB7" s="80"/>
      <c r="AC7" s="160"/>
      <c r="AD7" s="160"/>
      <c r="AE7" s="192"/>
      <c r="AF7" s="160"/>
      <c r="AG7" s="160"/>
      <c r="AH7" s="192"/>
    </row>
    <row r="8" spans="1:34" ht="17.149999999999999" customHeight="1" thickBot="1" x14ac:dyDescent="0.35">
      <c r="A8" s="265" t="s">
        <v>2</v>
      </c>
      <c r="B8" s="15"/>
      <c r="C8" s="10">
        <v>5</v>
      </c>
      <c r="D8" s="78">
        <f t="shared" si="0"/>
        <v>0</v>
      </c>
      <c r="E8" s="15"/>
      <c r="F8" s="10"/>
      <c r="G8" s="78"/>
      <c r="H8" s="15"/>
      <c r="I8" s="10">
        <v>11</v>
      </c>
      <c r="J8" s="78">
        <f t="shared" si="2"/>
        <v>0</v>
      </c>
      <c r="K8" s="15"/>
      <c r="L8" s="10"/>
      <c r="M8" s="78"/>
      <c r="N8" s="15"/>
      <c r="O8" s="10"/>
      <c r="P8" s="78"/>
      <c r="Q8" s="15"/>
      <c r="R8" s="10"/>
      <c r="S8" s="78"/>
      <c r="T8" s="15"/>
      <c r="U8" s="22"/>
      <c r="V8" s="80"/>
      <c r="W8" s="15"/>
      <c r="X8" s="22"/>
      <c r="Y8" s="80"/>
      <c r="Z8" s="15"/>
      <c r="AA8" s="22"/>
      <c r="AB8" s="80"/>
      <c r="AC8" s="147"/>
      <c r="AD8" s="147"/>
      <c r="AE8" s="192"/>
      <c r="AF8" s="147"/>
      <c r="AG8" s="147"/>
      <c r="AH8" s="192"/>
    </row>
    <row r="9" spans="1:34" ht="17.149999999999999" customHeight="1" thickBot="1" x14ac:dyDescent="0.35">
      <c r="A9" s="266" t="s">
        <v>3</v>
      </c>
      <c r="B9" s="15"/>
      <c r="C9" s="10">
        <v>5</v>
      </c>
      <c r="D9" s="78">
        <f t="shared" si="0"/>
        <v>0</v>
      </c>
      <c r="E9" s="15"/>
      <c r="F9" s="10"/>
      <c r="G9" s="78"/>
      <c r="H9" s="15"/>
      <c r="I9" s="10">
        <v>3</v>
      </c>
      <c r="J9" s="78">
        <f t="shared" si="2"/>
        <v>0</v>
      </c>
      <c r="K9" s="15"/>
      <c r="L9" s="10"/>
      <c r="M9" s="78"/>
      <c r="N9" s="15"/>
      <c r="O9" s="10"/>
      <c r="P9" s="78"/>
      <c r="Q9" s="15"/>
      <c r="R9" s="10"/>
      <c r="S9" s="78"/>
      <c r="T9" s="15"/>
      <c r="U9" s="22"/>
      <c r="V9" s="80"/>
      <c r="W9" s="15"/>
      <c r="X9" s="22"/>
      <c r="Y9" s="80"/>
      <c r="Z9" s="15"/>
      <c r="AA9" s="22"/>
      <c r="AB9" s="80"/>
      <c r="AC9" s="161"/>
      <c r="AD9" s="161"/>
      <c r="AE9" s="192"/>
      <c r="AF9" s="161"/>
      <c r="AG9" s="161"/>
      <c r="AH9" s="192"/>
    </row>
    <row r="10" spans="1:34" ht="17.149999999999999" customHeight="1" thickBot="1" x14ac:dyDescent="0.35">
      <c r="A10" s="266" t="s">
        <v>4</v>
      </c>
      <c r="B10" s="15"/>
      <c r="C10" s="10">
        <v>25</v>
      </c>
      <c r="D10" s="78">
        <f t="shared" si="0"/>
        <v>0</v>
      </c>
      <c r="E10" s="15"/>
      <c r="F10" s="10">
        <v>4</v>
      </c>
      <c r="G10" s="78">
        <f t="shared" ref="G10" si="3">E10*F10</f>
        <v>0</v>
      </c>
      <c r="H10" s="15"/>
      <c r="I10" s="10">
        <v>39</v>
      </c>
      <c r="J10" s="78">
        <f t="shared" si="2"/>
        <v>0</v>
      </c>
      <c r="K10" s="15"/>
      <c r="L10" s="10">
        <v>6</v>
      </c>
      <c r="M10" s="78">
        <f t="shared" ref="M10" si="4">K10*L10</f>
        <v>0</v>
      </c>
      <c r="N10" s="15"/>
      <c r="O10" s="10">
        <v>6</v>
      </c>
      <c r="P10" s="78">
        <f t="shared" ref="P10" si="5">N10*O10</f>
        <v>0</v>
      </c>
      <c r="Q10" s="15"/>
      <c r="R10" s="10">
        <v>6</v>
      </c>
      <c r="S10" s="78">
        <f t="shared" ref="S10" si="6">Q10*R10</f>
        <v>0</v>
      </c>
      <c r="T10" s="15"/>
      <c r="U10" s="22">
        <v>3</v>
      </c>
      <c r="V10" s="80">
        <f t="shared" ref="V10" si="7">T10*U10</f>
        <v>0</v>
      </c>
      <c r="W10" s="15"/>
      <c r="X10" s="22">
        <v>3</v>
      </c>
      <c r="Y10" s="80">
        <f t="shared" ref="Y10" si="8">W10*X10</f>
        <v>0</v>
      </c>
      <c r="Z10" s="15"/>
      <c r="AA10" s="22">
        <v>3</v>
      </c>
      <c r="AB10" s="80">
        <f t="shared" ref="AB10" si="9">Z10*AA10</f>
        <v>0</v>
      </c>
      <c r="AC10" s="299"/>
      <c r="AD10" s="178">
        <v>1</v>
      </c>
      <c r="AE10" s="312">
        <f>AC10*AD10</f>
        <v>0</v>
      </c>
      <c r="AF10" s="299"/>
      <c r="AG10" s="178">
        <v>1</v>
      </c>
      <c r="AH10" s="312">
        <f>AF10*AG10</f>
        <v>0</v>
      </c>
    </row>
    <row r="11" spans="1:34" ht="17.149999999999999" customHeight="1" thickBot="1" x14ac:dyDescent="0.35">
      <c r="A11" s="266" t="s">
        <v>266</v>
      </c>
      <c r="B11" s="15"/>
      <c r="C11" s="10">
        <v>2</v>
      </c>
      <c r="D11" s="78">
        <f t="shared" si="0"/>
        <v>0</v>
      </c>
      <c r="E11" s="15"/>
      <c r="F11" s="10"/>
      <c r="G11" s="78"/>
      <c r="H11" s="15"/>
      <c r="I11" s="10">
        <v>2</v>
      </c>
      <c r="J11" s="78">
        <f t="shared" si="2"/>
        <v>0</v>
      </c>
      <c r="K11" s="15"/>
      <c r="L11" s="10"/>
      <c r="M11" s="78"/>
      <c r="N11" s="15"/>
      <c r="O11" s="10"/>
      <c r="P11" s="78"/>
      <c r="Q11" s="15"/>
      <c r="R11" s="10"/>
      <c r="S11" s="78"/>
      <c r="T11" s="15"/>
      <c r="U11" s="22"/>
      <c r="V11" s="80"/>
      <c r="W11" s="15"/>
      <c r="X11" s="22"/>
      <c r="Y11" s="80"/>
      <c r="Z11" s="15"/>
      <c r="AA11" s="22"/>
      <c r="AB11" s="80"/>
      <c r="AC11" s="178"/>
      <c r="AD11" s="178"/>
      <c r="AE11" s="229"/>
      <c r="AF11" s="178"/>
      <c r="AG11" s="178"/>
      <c r="AH11" s="192"/>
    </row>
    <row r="12" spans="1:34" ht="17.149999999999999" customHeight="1" thickBot="1" x14ac:dyDescent="0.35">
      <c r="A12" s="266" t="s">
        <v>5</v>
      </c>
      <c r="B12" s="15"/>
      <c r="C12" s="10">
        <v>6</v>
      </c>
      <c r="D12" s="78">
        <f t="shared" si="0"/>
        <v>0</v>
      </c>
      <c r="E12" s="15"/>
      <c r="F12" s="10"/>
      <c r="G12" s="78"/>
      <c r="H12" s="15"/>
      <c r="I12" s="10">
        <v>11</v>
      </c>
      <c r="J12" s="78">
        <f t="shared" si="2"/>
        <v>0</v>
      </c>
      <c r="K12" s="15"/>
      <c r="L12" s="10"/>
      <c r="M12" s="78"/>
      <c r="N12" s="15"/>
      <c r="O12" s="10"/>
      <c r="P12" s="78"/>
      <c r="Q12" s="15"/>
      <c r="R12" s="10"/>
      <c r="S12" s="78"/>
      <c r="T12" s="15"/>
      <c r="U12" s="22"/>
      <c r="V12" s="80"/>
      <c r="W12" s="15"/>
      <c r="X12" s="22"/>
      <c r="Y12" s="80"/>
      <c r="Z12" s="15"/>
      <c r="AA12" s="22"/>
      <c r="AB12" s="80"/>
      <c r="AC12" s="161"/>
      <c r="AD12" s="161"/>
      <c r="AE12" s="230"/>
      <c r="AF12" s="161"/>
      <c r="AG12" s="161"/>
      <c r="AH12" s="192"/>
    </row>
    <row r="13" spans="1:34" ht="17.149999999999999" customHeight="1" thickBot="1" x14ac:dyDescent="0.35">
      <c r="A13" s="266" t="s">
        <v>6</v>
      </c>
      <c r="B13" s="15"/>
      <c r="C13" s="10">
        <v>3</v>
      </c>
      <c r="D13" s="78">
        <f t="shared" si="0"/>
        <v>0</v>
      </c>
      <c r="E13" s="15"/>
      <c r="F13" s="10">
        <v>1</v>
      </c>
      <c r="G13" s="78">
        <f t="shared" ref="G13" si="10">E13*F13</f>
        <v>0</v>
      </c>
      <c r="H13" s="15"/>
      <c r="I13" s="10">
        <v>2</v>
      </c>
      <c r="J13" s="78">
        <f t="shared" si="2"/>
        <v>0</v>
      </c>
      <c r="K13" s="15"/>
      <c r="L13" s="10"/>
      <c r="M13" s="78"/>
      <c r="N13" s="15"/>
      <c r="O13" s="10"/>
      <c r="P13" s="78"/>
      <c r="Q13" s="15"/>
      <c r="R13" s="10"/>
      <c r="S13" s="78"/>
      <c r="T13" s="15"/>
      <c r="U13" s="22"/>
      <c r="V13" s="80"/>
      <c r="W13" s="15"/>
      <c r="X13" s="22"/>
      <c r="Y13" s="80"/>
      <c r="Z13" s="15"/>
      <c r="AA13" s="22"/>
      <c r="AB13" s="80"/>
      <c r="AC13" s="147"/>
      <c r="AD13" s="147"/>
      <c r="AE13" s="230"/>
      <c r="AF13" s="147"/>
      <c r="AG13" s="147"/>
      <c r="AH13" s="192"/>
    </row>
    <row r="14" spans="1:34" ht="17.149999999999999" customHeight="1" thickBot="1" x14ac:dyDescent="0.35">
      <c r="A14" s="266" t="s">
        <v>7</v>
      </c>
      <c r="B14" s="15"/>
      <c r="C14" s="10">
        <v>2</v>
      </c>
      <c r="D14" s="78">
        <f t="shared" si="0"/>
        <v>0</v>
      </c>
      <c r="E14" s="15"/>
      <c r="F14" s="10"/>
      <c r="G14" s="78"/>
      <c r="H14" s="15"/>
      <c r="I14" s="10">
        <v>5</v>
      </c>
      <c r="J14" s="78">
        <f t="shared" si="2"/>
        <v>0</v>
      </c>
      <c r="K14" s="15"/>
      <c r="L14" s="10"/>
      <c r="M14" s="78"/>
      <c r="N14" s="15"/>
      <c r="O14" s="10"/>
      <c r="P14" s="78"/>
      <c r="Q14" s="15"/>
      <c r="R14" s="10"/>
      <c r="S14" s="78"/>
      <c r="T14" s="15"/>
      <c r="U14" s="22"/>
      <c r="V14" s="80"/>
      <c r="W14" s="15"/>
      <c r="X14" s="22"/>
      <c r="Y14" s="80"/>
      <c r="Z14" s="15"/>
      <c r="AA14" s="22"/>
      <c r="AB14" s="80"/>
      <c r="AC14" s="147"/>
      <c r="AD14" s="147"/>
      <c r="AE14" s="230"/>
      <c r="AF14" s="147"/>
      <c r="AG14" s="147"/>
      <c r="AH14" s="192"/>
    </row>
    <row r="15" spans="1:34" ht="17.149999999999999" customHeight="1" thickBot="1" x14ac:dyDescent="0.35">
      <c r="A15" s="266" t="s">
        <v>8</v>
      </c>
      <c r="B15" s="15"/>
      <c r="C15" s="10">
        <v>3</v>
      </c>
      <c r="D15" s="78">
        <f t="shared" si="0"/>
        <v>0</v>
      </c>
      <c r="E15" s="15"/>
      <c r="F15" s="10"/>
      <c r="G15" s="78"/>
      <c r="H15" s="15"/>
      <c r="I15" s="10">
        <v>5</v>
      </c>
      <c r="J15" s="78">
        <f t="shared" si="2"/>
        <v>0</v>
      </c>
      <c r="K15" s="15"/>
      <c r="L15" s="10"/>
      <c r="M15" s="78"/>
      <c r="N15" s="15"/>
      <c r="O15" s="10"/>
      <c r="P15" s="78"/>
      <c r="Q15" s="15"/>
      <c r="R15" s="10"/>
      <c r="S15" s="78"/>
      <c r="T15" s="15"/>
      <c r="U15" s="22"/>
      <c r="V15" s="80"/>
      <c r="W15" s="15"/>
      <c r="X15" s="22"/>
      <c r="Y15" s="80"/>
      <c r="Z15" s="15"/>
      <c r="AA15" s="22"/>
      <c r="AB15" s="80"/>
      <c r="AC15" s="147"/>
      <c r="AD15" s="147"/>
      <c r="AE15" s="230"/>
      <c r="AF15" s="147"/>
      <c r="AG15" s="147"/>
      <c r="AH15" s="192"/>
    </row>
    <row r="16" spans="1:34" ht="17.149999999999999" customHeight="1" thickBot="1" x14ac:dyDescent="0.35">
      <c r="A16" s="266" t="s">
        <v>9</v>
      </c>
      <c r="B16" s="15"/>
      <c r="C16" s="10">
        <v>5</v>
      </c>
      <c r="D16" s="79">
        <f t="shared" si="0"/>
        <v>0</v>
      </c>
      <c r="E16" s="15"/>
      <c r="F16" s="10"/>
      <c r="G16" s="78"/>
      <c r="H16" s="15"/>
      <c r="I16" s="10">
        <v>4</v>
      </c>
      <c r="J16" s="78">
        <f t="shared" si="2"/>
        <v>0</v>
      </c>
      <c r="K16" s="15"/>
      <c r="L16" s="10"/>
      <c r="M16" s="78"/>
      <c r="N16" s="15"/>
      <c r="O16" s="10"/>
      <c r="P16" s="78"/>
      <c r="Q16" s="15"/>
      <c r="R16" s="10"/>
      <c r="S16" s="78"/>
      <c r="T16" s="15"/>
      <c r="U16" s="22"/>
      <c r="V16" s="80"/>
      <c r="W16" s="15"/>
      <c r="X16" s="22"/>
      <c r="Y16" s="80"/>
      <c r="Z16" s="15"/>
      <c r="AA16" s="22"/>
      <c r="AB16" s="80"/>
      <c r="AC16" s="147"/>
      <c r="AD16" s="147"/>
      <c r="AE16" s="230"/>
      <c r="AF16" s="147"/>
      <c r="AG16" s="147"/>
      <c r="AH16" s="192"/>
    </row>
    <row r="17" spans="1:35" ht="17.149999999999999" customHeight="1" thickBot="1" x14ac:dyDescent="0.35">
      <c r="A17" s="266" t="s">
        <v>10</v>
      </c>
      <c r="B17" s="15"/>
      <c r="C17" s="222">
        <v>1</v>
      </c>
      <c r="D17" s="78">
        <f t="shared" si="0"/>
        <v>0</v>
      </c>
      <c r="E17" s="223"/>
      <c r="F17" s="10"/>
      <c r="G17" s="78"/>
      <c r="H17" s="15"/>
      <c r="I17" s="10">
        <v>2</v>
      </c>
      <c r="J17" s="78">
        <f t="shared" si="2"/>
        <v>0</v>
      </c>
      <c r="K17" s="15"/>
      <c r="L17" s="10"/>
      <c r="M17" s="78"/>
      <c r="N17" s="15"/>
      <c r="O17" s="10"/>
      <c r="P17" s="78"/>
      <c r="Q17" s="15"/>
      <c r="R17" s="10"/>
      <c r="S17" s="78"/>
      <c r="T17" s="15"/>
      <c r="U17" s="22"/>
      <c r="V17" s="80"/>
      <c r="W17" s="15"/>
      <c r="X17" s="22"/>
      <c r="Y17" s="80"/>
      <c r="Z17" s="15"/>
      <c r="AA17" s="22"/>
      <c r="AB17" s="80"/>
      <c r="AC17" s="147"/>
      <c r="AD17" s="147"/>
      <c r="AE17" s="230"/>
      <c r="AF17" s="147"/>
      <c r="AG17" s="147"/>
      <c r="AH17" s="192"/>
    </row>
    <row r="18" spans="1:35" ht="17.149999999999999" customHeight="1" thickBot="1" x14ac:dyDescent="0.35">
      <c r="A18" s="266" t="s">
        <v>11</v>
      </c>
      <c r="B18" s="15"/>
      <c r="C18" s="222">
        <v>2</v>
      </c>
      <c r="D18" s="79">
        <f t="shared" si="0"/>
        <v>0</v>
      </c>
      <c r="E18" s="223"/>
      <c r="F18" s="10"/>
      <c r="G18" s="78"/>
      <c r="H18" s="15"/>
      <c r="I18" s="10">
        <v>2</v>
      </c>
      <c r="J18" s="78">
        <f t="shared" si="2"/>
        <v>0</v>
      </c>
      <c r="K18" s="15"/>
      <c r="L18" s="10"/>
      <c r="M18" s="78"/>
      <c r="N18" s="15"/>
      <c r="O18" s="10"/>
      <c r="P18" s="78"/>
      <c r="Q18" s="15"/>
      <c r="R18" s="10"/>
      <c r="S18" s="78"/>
      <c r="T18" s="15"/>
      <c r="U18" s="22"/>
      <c r="V18" s="80"/>
      <c r="W18" s="15"/>
      <c r="X18" s="22"/>
      <c r="Y18" s="80"/>
      <c r="Z18" s="15"/>
      <c r="AA18" s="22"/>
      <c r="AB18" s="80"/>
      <c r="AC18" s="147"/>
      <c r="AD18" s="147"/>
      <c r="AE18" s="230"/>
      <c r="AF18" s="147"/>
      <c r="AG18" s="147"/>
      <c r="AH18" s="192"/>
    </row>
    <row r="19" spans="1:35" ht="17.149999999999999" customHeight="1" thickBot="1" x14ac:dyDescent="0.35">
      <c r="A19" s="266" t="s">
        <v>12</v>
      </c>
      <c r="B19" s="15"/>
      <c r="C19" s="222">
        <v>1</v>
      </c>
      <c r="D19" s="79">
        <f t="shared" si="0"/>
        <v>0</v>
      </c>
      <c r="E19" s="223"/>
      <c r="F19" s="10"/>
      <c r="G19" s="78"/>
      <c r="H19" s="15"/>
      <c r="I19" s="10">
        <v>4</v>
      </c>
      <c r="J19" s="78">
        <f t="shared" si="2"/>
        <v>0</v>
      </c>
      <c r="K19" s="15"/>
      <c r="L19" s="10"/>
      <c r="M19" s="78"/>
      <c r="N19" s="15"/>
      <c r="O19" s="10"/>
      <c r="P19" s="78"/>
      <c r="Q19" s="15"/>
      <c r="R19" s="10"/>
      <c r="S19" s="78"/>
      <c r="T19" s="15"/>
      <c r="U19" s="22"/>
      <c r="V19" s="80"/>
      <c r="W19" s="15"/>
      <c r="X19" s="22"/>
      <c r="Y19" s="80"/>
      <c r="Z19" s="15"/>
      <c r="AA19" s="22"/>
      <c r="AB19" s="80"/>
      <c r="AC19" s="147"/>
      <c r="AD19" s="147"/>
      <c r="AE19" s="230"/>
      <c r="AF19" s="147"/>
      <c r="AG19" s="147"/>
      <c r="AH19" s="192"/>
    </row>
    <row r="20" spans="1:35" ht="17.149999999999999" customHeight="1" thickBot="1" x14ac:dyDescent="0.35">
      <c r="A20" s="266" t="s">
        <v>165</v>
      </c>
      <c r="B20" s="15"/>
      <c r="C20" s="222">
        <v>3</v>
      </c>
      <c r="D20" s="79">
        <f t="shared" si="0"/>
        <v>0</v>
      </c>
      <c r="E20" s="223"/>
      <c r="F20" s="10"/>
      <c r="G20" s="78"/>
      <c r="H20" s="15"/>
      <c r="I20" s="10">
        <v>4</v>
      </c>
      <c r="J20" s="78">
        <f t="shared" si="2"/>
        <v>0</v>
      </c>
      <c r="K20" s="15"/>
      <c r="L20" s="10"/>
      <c r="M20" s="78"/>
      <c r="N20" s="15"/>
      <c r="O20" s="10"/>
      <c r="P20" s="78"/>
      <c r="Q20" s="15"/>
      <c r="R20" s="10"/>
      <c r="S20" s="78"/>
      <c r="T20" s="15"/>
      <c r="U20" s="22"/>
      <c r="V20" s="80"/>
      <c r="W20" s="15"/>
      <c r="X20" s="22"/>
      <c r="Y20" s="80"/>
      <c r="Z20" s="15"/>
      <c r="AA20" s="22"/>
      <c r="AB20" s="80"/>
      <c r="AC20" s="147"/>
      <c r="AD20" s="147"/>
      <c r="AE20" s="230"/>
      <c r="AF20" s="147"/>
      <c r="AG20" s="147"/>
      <c r="AH20" s="192"/>
    </row>
    <row r="21" spans="1:35" ht="17.149999999999999" customHeight="1" thickBot="1" x14ac:dyDescent="0.35">
      <c r="A21" s="266" t="s">
        <v>13</v>
      </c>
      <c r="B21" s="15"/>
      <c r="C21" s="222">
        <v>4</v>
      </c>
      <c r="D21" s="79">
        <f t="shared" si="0"/>
        <v>0</v>
      </c>
      <c r="E21" s="223"/>
      <c r="F21" s="10"/>
      <c r="G21" s="78"/>
      <c r="H21" s="15"/>
      <c r="I21" s="10">
        <v>6</v>
      </c>
      <c r="J21" s="78">
        <f t="shared" si="2"/>
        <v>0</v>
      </c>
      <c r="K21" s="15"/>
      <c r="L21" s="10"/>
      <c r="M21" s="78"/>
      <c r="N21" s="15"/>
      <c r="O21" s="10"/>
      <c r="P21" s="78"/>
      <c r="Q21" s="15"/>
      <c r="R21" s="10"/>
      <c r="S21" s="78"/>
      <c r="T21" s="15"/>
      <c r="U21" s="22"/>
      <c r="V21" s="80"/>
      <c r="W21" s="15"/>
      <c r="X21" s="22"/>
      <c r="Y21" s="80"/>
      <c r="Z21" s="15"/>
      <c r="AA21" s="22"/>
      <c r="AB21" s="80"/>
      <c r="AC21" s="147"/>
      <c r="AD21" s="147"/>
      <c r="AE21" s="230"/>
      <c r="AF21" s="147"/>
      <c r="AG21" s="147"/>
      <c r="AH21" s="192"/>
    </row>
    <row r="22" spans="1:35" ht="17.149999999999999" customHeight="1" thickBot="1" x14ac:dyDescent="0.35">
      <c r="A22" s="266" t="s">
        <v>189</v>
      </c>
      <c r="B22" s="15"/>
      <c r="C22" s="222">
        <v>14</v>
      </c>
      <c r="D22" s="79">
        <f t="shared" si="0"/>
        <v>0</v>
      </c>
      <c r="E22" s="223"/>
      <c r="F22" s="10">
        <v>1</v>
      </c>
      <c r="G22" s="78">
        <f t="shared" ref="G22:G29" si="11">E22*F22</f>
        <v>0</v>
      </c>
      <c r="H22" s="15"/>
      <c r="I22" s="10">
        <v>14</v>
      </c>
      <c r="J22" s="78">
        <f t="shared" si="2"/>
        <v>0</v>
      </c>
      <c r="K22" s="15"/>
      <c r="L22" s="10"/>
      <c r="M22" s="78"/>
      <c r="N22" s="15"/>
      <c r="O22" s="10"/>
      <c r="P22" s="78"/>
      <c r="Q22" s="15"/>
      <c r="R22" s="10"/>
      <c r="S22" s="78"/>
      <c r="T22" s="15"/>
      <c r="U22" s="22"/>
      <c r="V22" s="80"/>
      <c r="W22" s="15"/>
      <c r="X22" s="22"/>
      <c r="Y22" s="80"/>
      <c r="Z22" s="15"/>
      <c r="AA22" s="22"/>
      <c r="AB22" s="80"/>
      <c r="AC22" s="147"/>
      <c r="AD22" s="147"/>
      <c r="AE22" s="230"/>
      <c r="AF22" s="147"/>
      <c r="AG22" s="147"/>
      <c r="AH22" s="192"/>
    </row>
    <row r="23" spans="1:35" ht="17.149999999999999" customHeight="1" thickBot="1" x14ac:dyDescent="0.35">
      <c r="A23" s="266" t="s">
        <v>14</v>
      </c>
      <c r="B23" s="15"/>
      <c r="C23" s="222">
        <v>17</v>
      </c>
      <c r="D23" s="79">
        <f t="shared" si="0"/>
        <v>0</v>
      </c>
      <c r="E23" s="223"/>
      <c r="F23" s="10">
        <v>3</v>
      </c>
      <c r="G23" s="78">
        <f t="shared" si="11"/>
        <v>0</v>
      </c>
      <c r="H23" s="15"/>
      <c r="I23" s="10">
        <v>27</v>
      </c>
      <c r="J23" s="78">
        <f t="shared" si="2"/>
        <v>0</v>
      </c>
      <c r="K23" s="15"/>
      <c r="L23" s="10"/>
      <c r="M23" s="78"/>
      <c r="N23" s="15"/>
      <c r="O23" s="10"/>
      <c r="P23" s="78"/>
      <c r="Q23" s="15"/>
      <c r="R23" s="10"/>
      <c r="S23" s="78"/>
      <c r="T23" s="15"/>
      <c r="U23" s="22"/>
      <c r="V23" s="80"/>
      <c r="W23" s="15"/>
      <c r="X23" s="22"/>
      <c r="Y23" s="80"/>
      <c r="Z23" s="15"/>
      <c r="AA23" s="22"/>
      <c r="AB23" s="80"/>
      <c r="AC23" s="147"/>
      <c r="AD23" s="147"/>
      <c r="AE23" s="230"/>
      <c r="AF23" s="147"/>
      <c r="AG23" s="147"/>
      <c r="AH23" s="192"/>
      <c r="AI23" s="3"/>
    </row>
    <row r="24" spans="1:35" ht="17.149999999999999" customHeight="1" thickBot="1" x14ac:dyDescent="0.35">
      <c r="A24" s="266" t="s">
        <v>15</v>
      </c>
      <c r="B24" s="15"/>
      <c r="C24" s="222"/>
      <c r="D24" s="79"/>
      <c r="E24" s="223"/>
      <c r="F24" s="10">
        <v>1</v>
      </c>
      <c r="G24" s="78">
        <f t="shared" si="11"/>
        <v>0</v>
      </c>
      <c r="H24" s="15"/>
      <c r="I24" s="10"/>
      <c r="J24" s="78"/>
      <c r="K24" s="15"/>
      <c r="L24" s="10"/>
      <c r="M24" s="78"/>
      <c r="N24" s="15"/>
      <c r="O24" s="10"/>
      <c r="P24" s="78"/>
      <c r="Q24" s="15"/>
      <c r="R24" s="10"/>
      <c r="S24" s="78"/>
      <c r="T24" s="15"/>
      <c r="U24" s="22"/>
      <c r="V24" s="80"/>
      <c r="W24" s="15"/>
      <c r="X24" s="22"/>
      <c r="Y24" s="80"/>
      <c r="Z24" s="15"/>
      <c r="AA24" s="22"/>
      <c r="AB24" s="80"/>
      <c r="AC24" s="147"/>
      <c r="AD24" s="147"/>
      <c r="AE24" s="230"/>
      <c r="AF24" s="147"/>
      <c r="AG24" s="147"/>
      <c r="AH24" s="192"/>
    </row>
    <row r="25" spans="1:35" ht="17.149999999999999" customHeight="1" thickBot="1" x14ac:dyDescent="0.35">
      <c r="A25" s="266" t="s">
        <v>16</v>
      </c>
      <c r="B25" s="15"/>
      <c r="C25" s="222">
        <v>56</v>
      </c>
      <c r="D25" s="79">
        <f t="shared" si="0"/>
        <v>0</v>
      </c>
      <c r="E25" s="223"/>
      <c r="F25" s="10">
        <v>4</v>
      </c>
      <c r="G25" s="78">
        <f t="shared" si="11"/>
        <v>0</v>
      </c>
      <c r="H25" s="15"/>
      <c r="I25" s="10">
        <v>78</v>
      </c>
      <c r="J25" s="78">
        <f t="shared" ref="J25:J28" si="12">H25*I25</f>
        <v>0</v>
      </c>
      <c r="K25" s="15"/>
      <c r="L25" s="10"/>
      <c r="M25" s="78"/>
      <c r="N25" s="15"/>
      <c r="O25" s="10"/>
      <c r="P25" s="78"/>
      <c r="Q25" s="15"/>
      <c r="R25" s="10"/>
      <c r="S25" s="78"/>
      <c r="T25" s="15"/>
      <c r="U25" s="22">
        <v>6</v>
      </c>
      <c r="V25" s="80">
        <f t="shared" ref="V25" si="13">T25*U25</f>
        <v>0</v>
      </c>
      <c r="W25" s="15"/>
      <c r="X25" s="22">
        <v>6</v>
      </c>
      <c r="Y25" s="80">
        <f t="shared" ref="Y25" si="14">W25*X25</f>
        <v>0</v>
      </c>
      <c r="Z25" s="15"/>
      <c r="AA25" s="22">
        <v>6</v>
      </c>
      <c r="AB25" s="80">
        <f>Z25*AA25</f>
        <v>0</v>
      </c>
      <c r="AC25" s="147"/>
      <c r="AD25" s="147"/>
      <c r="AE25" s="230"/>
      <c r="AF25" s="147"/>
      <c r="AG25" s="147"/>
      <c r="AH25" s="192"/>
    </row>
    <row r="26" spans="1:35" ht="17.149999999999999" customHeight="1" thickBot="1" x14ac:dyDescent="0.35">
      <c r="A26" s="266" t="s">
        <v>190</v>
      </c>
      <c r="B26" s="15"/>
      <c r="C26" s="222">
        <v>5</v>
      </c>
      <c r="D26" s="79">
        <f t="shared" si="0"/>
        <v>0</v>
      </c>
      <c r="E26" s="223"/>
      <c r="F26" s="10">
        <v>1</v>
      </c>
      <c r="G26" s="78">
        <f t="shared" si="11"/>
        <v>0</v>
      </c>
      <c r="H26" s="15"/>
      <c r="I26" s="10">
        <v>11</v>
      </c>
      <c r="J26" s="78">
        <f t="shared" si="12"/>
        <v>0</v>
      </c>
      <c r="K26" s="15"/>
      <c r="L26" s="10"/>
      <c r="M26" s="78"/>
      <c r="N26" s="15"/>
      <c r="O26" s="10"/>
      <c r="P26" s="78"/>
      <c r="Q26" s="15"/>
      <c r="R26" s="10"/>
      <c r="S26" s="78"/>
      <c r="T26" s="15"/>
      <c r="U26" s="22"/>
      <c r="V26" s="80"/>
      <c r="W26" s="15"/>
      <c r="X26" s="22"/>
      <c r="Y26" s="80"/>
      <c r="Z26" s="15"/>
      <c r="AA26" s="22"/>
      <c r="AB26" s="80"/>
      <c r="AC26" s="147"/>
      <c r="AD26" s="147"/>
      <c r="AE26" s="230"/>
      <c r="AF26" s="147"/>
      <c r="AG26" s="147"/>
      <c r="AH26" s="192"/>
    </row>
    <row r="27" spans="1:35" ht="17.149999999999999" customHeight="1" thickBot="1" x14ac:dyDescent="0.35">
      <c r="A27" s="266" t="s">
        <v>17</v>
      </c>
      <c r="B27" s="15"/>
      <c r="C27" s="222">
        <v>30</v>
      </c>
      <c r="D27" s="79">
        <f t="shared" si="0"/>
        <v>0</v>
      </c>
      <c r="E27" s="223"/>
      <c r="F27" s="10">
        <v>3</v>
      </c>
      <c r="G27" s="78">
        <f t="shared" si="11"/>
        <v>0</v>
      </c>
      <c r="H27" s="15"/>
      <c r="I27" s="10">
        <v>24</v>
      </c>
      <c r="J27" s="78">
        <f t="shared" si="12"/>
        <v>0</v>
      </c>
      <c r="K27" s="15"/>
      <c r="L27" s="10"/>
      <c r="M27" s="78"/>
      <c r="N27" s="15"/>
      <c r="O27" s="10"/>
      <c r="P27" s="78"/>
      <c r="Q27" s="15"/>
      <c r="R27" s="10"/>
      <c r="S27" s="78"/>
      <c r="T27" s="15"/>
      <c r="U27" s="22"/>
      <c r="V27" s="80"/>
      <c r="W27" s="15"/>
      <c r="X27" s="22"/>
      <c r="Y27" s="80"/>
      <c r="Z27" s="15"/>
      <c r="AA27" s="22"/>
      <c r="AB27" s="80"/>
      <c r="AC27" s="299"/>
      <c r="AD27" s="178">
        <v>2</v>
      </c>
      <c r="AE27" s="312">
        <f>AC27*AD27</f>
        <v>0</v>
      </c>
      <c r="AF27" s="162"/>
      <c r="AG27" s="162"/>
      <c r="AH27" s="192"/>
    </row>
    <row r="28" spans="1:35" ht="17.149999999999999" customHeight="1" thickBot="1" x14ac:dyDescent="0.35">
      <c r="A28" s="266" t="s">
        <v>18</v>
      </c>
      <c r="B28" s="15"/>
      <c r="C28" s="222">
        <v>49</v>
      </c>
      <c r="D28" s="79">
        <f t="shared" si="0"/>
        <v>0</v>
      </c>
      <c r="E28" s="223"/>
      <c r="F28" s="10">
        <v>15</v>
      </c>
      <c r="G28" s="78">
        <f t="shared" si="11"/>
        <v>0</v>
      </c>
      <c r="H28" s="15"/>
      <c r="I28" s="10">
        <v>61</v>
      </c>
      <c r="J28" s="78">
        <f t="shared" si="12"/>
        <v>0</v>
      </c>
      <c r="K28" s="15"/>
      <c r="L28" s="10"/>
      <c r="M28" s="78"/>
      <c r="N28" s="15"/>
      <c r="O28" s="10"/>
      <c r="P28" s="78"/>
      <c r="Q28" s="15"/>
      <c r="R28" s="10"/>
      <c r="S28" s="78"/>
      <c r="T28" s="15"/>
      <c r="U28" s="22"/>
      <c r="V28" s="80"/>
      <c r="W28" s="15"/>
      <c r="X28" s="22"/>
      <c r="Y28" s="80"/>
      <c r="Z28" s="15"/>
      <c r="AA28" s="22"/>
      <c r="AB28" s="80"/>
      <c r="AC28" s="299"/>
      <c r="AD28" s="178"/>
      <c r="AE28" s="312"/>
      <c r="AF28" s="147"/>
      <c r="AG28" s="147"/>
      <c r="AH28" s="192"/>
    </row>
    <row r="29" spans="1:35" ht="17.149999999999999" customHeight="1" thickBot="1" x14ac:dyDescent="0.35">
      <c r="A29" s="266" t="s">
        <v>19</v>
      </c>
      <c r="B29" s="15"/>
      <c r="C29" s="222"/>
      <c r="D29" s="79"/>
      <c r="E29" s="223"/>
      <c r="F29" s="10">
        <v>2</v>
      </c>
      <c r="G29" s="78">
        <f t="shared" si="11"/>
        <v>0</v>
      </c>
      <c r="H29" s="15"/>
      <c r="I29" s="10"/>
      <c r="J29" s="78"/>
      <c r="K29" s="15"/>
      <c r="L29" s="10"/>
      <c r="M29" s="78"/>
      <c r="N29" s="15"/>
      <c r="O29" s="10"/>
      <c r="P29" s="78"/>
      <c r="Q29" s="15"/>
      <c r="R29" s="10"/>
      <c r="S29" s="78"/>
      <c r="T29" s="15"/>
      <c r="U29" s="22"/>
      <c r="V29" s="80"/>
      <c r="W29" s="15"/>
      <c r="X29" s="22"/>
      <c r="Y29" s="80"/>
      <c r="Z29" s="15"/>
      <c r="AA29" s="22"/>
      <c r="AB29" s="80"/>
      <c r="AC29" s="337"/>
      <c r="AD29" s="173"/>
      <c r="AE29" s="338"/>
      <c r="AF29" s="142"/>
      <c r="AG29" s="142"/>
      <c r="AH29" s="192"/>
    </row>
    <row r="30" spans="1:35" ht="17.149999999999999" customHeight="1" thickBot="1" x14ac:dyDescent="0.35">
      <c r="A30" s="266" t="s">
        <v>20</v>
      </c>
      <c r="B30" s="15"/>
      <c r="C30" s="222">
        <v>12</v>
      </c>
      <c r="D30" s="79">
        <f t="shared" si="0"/>
        <v>0</v>
      </c>
      <c r="E30" s="223"/>
      <c r="F30" s="10"/>
      <c r="G30" s="78"/>
      <c r="H30" s="15"/>
      <c r="I30" s="10">
        <v>2</v>
      </c>
      <c r="J30" s="78">
        <f t="shared" ref="J30:J34" si="15">H30*I30</f>
        <v>0</v>
      </c>
      <c r="K30" s="15"/>
      <c r="L30" s="10"/>
      <c r="M30" s="78"/>
      <c r="N30" s="15"/>
      <c r="O30" s="10"/>
      <c r="P30" s="78"/>
      <c r="Q30" s="15"/>
      <c r="R30" s="10"/>
      <c r="S30" s="78"/>
      <c r="T30" s="15"/>
      <c r="U30" s="22"/>
      <c r="V30" s="80"/>
      <c r="W30" s="15"/>
      <c r="X30" s="22"/>
      <c r="Y30" s="80"/>
      <c r="Z30" s="15"/>
      <c r="AA30" s="22"/>
      <c r="AB30" s="80"/>
      <c r="AC30" s="299"/>
      <c r="AD30" s="178"/>
      <c r="AE30" s="312"/>
      <c r="AF30" s="147"/>
      <c r="AG30" s="147"/>
      <c r="AH30" s="192"/>
    </row>
    <row r="31" spans="1:35" ht="17.149999999999999" customHeight="1" thickBot="1" x14ac:dyDescent="0.35">
      <c r="A31" s="266" t="s">
        <v>21</v>
      </c>
      <c r="B31" s="15"/>
      <c r="C31" s="222">
        <v>148</v>
      </c>
      <c r="D31" s="79">
        <f t="shared" si="0"/>
        <v>0</v>
      </c>
      <c r="E31" s="223"/>
      <c r="F31" s="10"/>
      <c r="G31" s="78"/>
      <c r="H31" s="15"/>
      <c r="I31" s="10">
        <v>113</v>
      </c>
      <c r="J31" s="78">
        <f t="shared" si="15"/>
        <v>0</v>
      </c>
      <c r="K31" s="15"/>
      <c r="L31" s="10"/>
      <c r="M31" s="78"/>
      <c r="N31" s="15"/>
      <c r="O31" s="10"/>
      <c r="P31" s="78"/>
      <c r="Q31" s="15"/>
      <c r="R31" s="10"/>
      <c r="S31" s="78"/>
      <c r="T31" s="15"/>
      <c r="U31" s="22">
        <v>1</v>
      </c>
      <c r="V31" s="80">
        <f t="shared" ref="V31" si="16">T31*U31</f>
        <v>0</v>
      </c>
      <c r="W31" s="15"/>
      <c r="X31" s="22">
        <v>1</v>
      </c>
      <c r="Y31" s="80">
        <f t="shared" ref="Y31" si="17">W31*X31</f>
        <v>0</v>
      </c>
      <c r="Z31" s="15"/>
      <c r="AA31" s="22">
        <v>1</v>
      </c>
      <c r="AB31" s="80">
        <f t="shared" ref="AB31" si="18">Z31*AA31</f>
        <v>0</v>
      </c>
      <c r="AC31" s="299"/>
      <c r="AD31" s="178"/>
      <c r="AE31" s="312"/>
      <c r="AF31" s="147"/>
      <c r="AG31" s="147"/>
      <c r="AH31" s="192"/>
    </row>
    <row r="32" spans="1:35" ht="17.149999999999999" customHeight="1" thickBot="1" x14ac:dyDescent="0.35">
      <c r="A32" s="266" t="s">
        <v>22</v>
      </c>
      <c r="B32" s="15"/>
      <c r="C32" s="222">
        <v>38</v>
      </c>
      <c r="D32" s="79">
        <f t="shared" si="0"/>
        <v>0</v>
      </c>
      <c r="E32" s="223"/>
      <c r="F32" s="10"/>
      <c r="G32" s="78"/>
      <c r="H32" s="15"/>
      <c r="I32" s="10">
        <v>47</v>
      </c>
      <c r="J32" s="78">
        <f t="shared" si="15"/>
        <v>0</v>
      </c>
      <c r="K32" s="15"/>
      <c r="L32" s="10"/>
      <c r="M32" s="78"/>
      <c r="N32" s="15"/>
      <c r="O32" s="10"/>
      <c r="P32" s="78"/>
      <c r="Q32" s="15"/>
      <c r="R32" s="10"/>
      <c r="S32" s="78"/>
      <c r="T32" s="15"/>
      <c r="U32" s="22"/>
      <c r="V32" s="80"/>
      <c r="W32" s="15"/>
      <c r="X32" s="22"/>
      <c r="Y32" s="80"/>
      <c r="Z32" s="15"/>
      <c r="AA32" s="22"/>
      <c r="AB32" s="80"/>
      <c r="AC32" s="299"/>
      <c r="AD32" s="178">
        <v>1</v>
      </c>
      <c r="AE32" s="313">
        <f>AC32*AD32</f>
        <v>0</v>
      </c>
      <c r="AF32" s="147"/>
      <c r="AG32" s="147"/>
      <c r="AH32" s="192"/>
    </row>
    <row r="33" spans="1:34" ht="17.149999999999999" customHeight="1" thickBot="1" x14ac:dyDescent="0.35">
      <c r="A33" s="266" t="s">
        <v>23</v>
      </c>
      <c r="B33" s="15"/>
      <c r="C33" s="222"/>
      <c r="D33" s="79"/>
      <c r="E33" s="223"/>
      <c r="F33" s="10"/>
      <c r="G33" s="78"/>
      <c r="H33" s="15"/>
      <c r="I33" s="10">
        <v>1</v>
      </c>
      <c r="J33" s="78">
        <f t="shared" si="15"/>
        <v>0</v>
      </c>
      <c r="K33" s="15"/>
      <c r="L33" s="10"/>
      <c r="M33" s="78"/>
      <c r="N33" s="15"/>
      <c r="O33" s="10"/>
      <c r="P33" s="78"/>
      <c r="Q33" s="15"/>
      <c r="R33" s="10"/>
      <c r="S33" s="78"/>
      <c r="T33" s="15"/>
      <c r="U33" s="22"/>
      <c r="V33" s="80"/>
      <c r="W33" s="15"/>
      <c r="X33" s="22"/>
      <c r="Y33" s="80"/>
      <c r="Z33" s="15"/>
      <c r="AA33" s="22"/>
      <c r="AB33" s="80"/>
      <c r="AC33" s="299"/>
      <c r="AD33" s="178"/>
      <c r="AE33" s="313"/>
      <c r="AF33" s="147"/>
      <c r="AG33" s="147"/>
      <c r="AH33" s="192"/>
    </row>
    <row r="34" spans="1:34" ht="17.149999999999999" customHeight="1" thickBot="1" x14ac:dyDescent="0.35">
      <c r="A34" s="266" t="s">
        <v>24</v>
      </c>
      <c r="B34" s="15"/>
      <c r="C34" s="222">
        <v>3</v>
      </c>
      <c r="D34" s="79">
        <f t="shared" si="0"/>
        <v>0</v>
      </c>
      <c r="E34" s="223"/>
      <c r="F34" s="10">
        <v>4</v>
      </c>
      <c r="G34" s="78">
        <f t="shared" ref="G34" si="19">E34*F34</f>
        <v>0</v>
      </c>
      <c r="H34" s="15"/>
      <c r="I34" s="10">
        <v>6</v>
      </c>
      <c r="J34" s="78">
        <f t="shared" si="15"/>
        <v>0</v>
      </c>
      <c r="K34" s="15"/>
      <c r="L34" s="10"/>
      <c r="M34" s="78"/>
      <c r="N34" s="15"/>
      <c r="O34" s="10"/>
      <c r="P34" s="78"/>
      <c r="Q34" s="15"/>
      <c r="R34" s="10"/>
      <c r="S34" s="78"/>
      <c r="T34" s="15"/>
      <c r="U34" s="22"/>
      <c r="V34" s="80"/>
      <c r="W34" s="15"/>
      <c r="X34" s="22"/>
      <c r="Y34" s="80"/>
      <c r="Z34" s="15"/>
      <c r="AA34" s="22"/>
      <c r="AB34" s="80"/>
      <c r="AC34" s="299"/>
      <c r="AD34" s="178"/>
      <c r="AE34" s="313"/>
      <c r="AF34" s="147"/>
      <c r="AG34" s="147"/>
      <c r="AH34" s="192"/>
    </row>
    <row r="35" spans="1:34" ht="17.149999999999999" customHeight="1" thickBot="1" x14ac:dyDescent="0.35">
      <c r="A35" s="266" t="s">
        <v>25</v>
      </c>
      <c r="B35" s="15"/>
      <c r="C35" s="222">
        <v>1</v>
      </c>
      <c r="D35" s="79">
        <f t="shared" si="0"/>
        <v>0</v>
      </c>
      <c r="E35" s="223"/>
      <c r="F35" s="10"/>
      <c r="G35" s="78"/>
      <c r="H35" s="15"/>
      <c r="I35" s="10"/>
      <c r="J35" s="78"/>
      <c r="K35" s="15"/>
      <c r="L35" s="10"/>
      <c r="M35" s="78"/>
      <c r="N35" s="15"/>
      <c r="O35" s="10"/>
      <c r="P35" s="78"/>
      <c r="Q35" s="15"/>
      <c r="R35" s="10"/>
      <c r="S35" s="78"/>
      <c r="T35" s="15"/>
      <c r="U35" s="22"/>
      <c r="V35" s="80"/>
      <c r="W35" s="15"/>
      <c r="X35" s="22"/>
      <c r="Y35" s="80"/>
      <c r="Z35" s="15"/>
      <c r="AA35" s="22"/>
      <c r="AB35" s="80"/>
      <c r="AC35" s="299"/>
      <c r="AD35" s="178"/>
      <c r="AE35" s="313"/>
      <c r="AF35" s="147"/>
      <c r="AG35" s="147"/>
      <c r="AH35" s="192"/>
    </row>
    <row r="36" spans="1:34" ht="17.149999999999999" customHeight="1" thickBot="1" x14ac:dyDescent="0.35">
      <c r="A36" s="266" t="s">
        <v>26</v>
      </c>
      <c r="B36" s="15"/>
      <c r="C36" s="222">
        <v>32</v>
      </c>
      <c r="D36" s="79">
        <f t="shared" si="0"/>
        <v>0</v>
      </c>
      <c r="E36" s="223"/>
      <c r="F36" s="10">
        <v>1</v>
      </c>
      <c r="G36" s="78">
        <f t="shared" ref="G36:G37" si="20">E36*F36</f>
        <v>0</v>
      </c>
      <c r="H36" s="15"/>
      <c r="I36" s="10">
        <v>49</v>
      </c>
      <c r="J36" s="78">
        <f t="shared" ref="J36:J42" si="21">H36*I36</f>
        <v>0</v>
      </c>
      <c r="K36" s="15"/>
      <c r="L36" s="10"/>
      <c r="M36" s="78"/>
      <c r="N36" s="15"/>
      <c r="O36" s="10"/>
      <c r="P36" s="78"/>
      <c r="Q36" s="15"/>
      <c r="R36" s="10"/>
      <c r="S36" s="78"/>
      <c r="T36" s="15"/>
      <c r="U36" s="22"/>
      <c r="V36" s="80"/>
      <c r="W36" s="15"/>
      <c r="X36" s="22"/>
      <c r="Y36" s="80"/>
      <c r="Z36" s="15"/>
      <c r="AA36" s="22"/>
      <c r="AB36" s="80"/>
      <c r="AC36" s="299"/>
      <c r="AD36" s="178"/>
      <c r="AE36" s="313"/>
      <c r="AF36" s="147"/>
      <c r="AG36" s="147"/>
      <c r="AH36" s="192"/>
    </row>
    <row r="37" spans="1:34" ht="17.149999999999999" customHeight="1" thickBot="1" x14ac:dyDescent="0.35">
      <c r="A37" s="266" t="s">
        <v>191</v>
      </c>
      <c r="B37" s="15"/>
      <c r="C37" s="222">
        <v>40</v>
      </c>
      <c r="D37" s="79">
        <f t="shared" si="0"/>
        <v>0</v>
      </c>
      <c r="E37" s="223"/>
      <c r="F37" s="10">
        <v>6</v>
      </c>
      <c r="G37" s="78">
        <f t="shared" si="20"/>
        <v>0</v>
      </c>
      <c r="H37" s="15"/>
      <c r="I37" s="10">
        <v>82</v>
      </c>
      <c r="J37" s="78">
        <f t="shared" si="21"/>
        <v>0</v>
      </c>
      <c r="K37" s="15"/>
      <c r="L37" s="10"/>
      <c r="M37" s="78"/>
      <c r="N37" s="15"/>
      <c r="O37" s="10"/>
      <c r="P37" s="78"/>
      <c r="Q37" s="15"/>
      <c r="R37" s="10"/>
      <c r="S37" s="78"/>
      <c r="T37" s="15"/>
      <c r="U37" s="22">
        <v>4</v>
      </c>
      <c r="V37" s="80">
        <f t="shared" ref="V37" si="22">T37*U37</f>
        <v>0</v>
      </c>
      <c r="W37" s="15"/>
      <c r="X37" s="22">
        <v>4</v>
      </c>
      <c r="Y37" s="80">
        <f t="shared" ref="Y37" si="23">W37*X37</f>
        <v>0</v>
      </c>
      <c r="Z37" s="15"/>
      <c r="AA37" s="22">
        <v>4</v>
      </c>
      <c r="AB37" s="80">
        <f t="shared" ref="AB37" si="24">Z37*AA37</f>
        <v>0</v>
      </c>
      <c r="AC37" s="299"/>
      <c r="AD37" s="178">
        <v>3</v>
      </c>
      <c r="AE37" s="313">
        <f>AC37*AD37</f>
        <v>0</v>
      </c>
      <c r="AF37" s="147"/>
      <c r="AG37" s="147"/>
      <c r="AH37" s="192"/>
    </row>
    <row r="38" spans="1:34" ht="17.149999999999999" customHeight="1" thickBot="1" x14ac:dyDescent="0.35">
      <c r="A38" s="266" t="s">
        <v>29</v>
      </c>
      <c r="B38" s="15"/>
      <c r="C38" s="222">
        <v>6</v>
      </c>
      <c r="D38" s="79">
        <f t="shared" si="0"/>
        <v>0</v>
      </c>
      <c r="E38" s="223"/>
      <c r="F38" s="10"/>
      <c r="G38" s="78"/>
      <c r="H38" s="15"/>
      <c r="I38" s="10">
        <v>5</v>
      </c>
      <c r="J38" s="78">
        <f t="shared" si="21"/>
        <v>0</v>
      </c>
      <c r="K38" s="15"/>
      <c r="L38" s="10"/>
      <c r="M38" s="78"/>
      <c r="N38" s="15"/>
      <c r="O38" s="10"/>
      <c r="P38" s="78"/>
      <c r="Q38" s="15"/>
      <c r="R38" s="10"/>
      <c r="S38" s="78"/>
      <c r="T38" s="15"/>
      <c r="U38" s="22"/>
      <c r="V38" s="80"/>
      <c r="W38" s="15"/>
      <c r="X38" s="22"/>
      <c r="Y38" s="80"/>
      <c r="Z38" s="15"/>
      <c r="AA38" s="22"/>
      <c r="AB38" s="80"/>
      <c r="AC38" s="299"/>
      <c r="AD38" s="178"/>
      <c r="AE38" s="313"/>
      <c r="AF38" s="147"/>
      <c r="AG38" s="147"/>
      <c r="AH38" s="192"/>
    </row>
    <row r="39" spans="1:34" ht="17.149999999999999" customHeight="1" thickBot="1" x14ac:dyDescent="0.35">
      <c r="A39" s="266" t="s">
        <v>27</v>
      </c>
      <c r="B39" s="15"/>
      <c r="C39" s="222">
        <v>1</v>
      </c>
      <c r="D39" s="79">
        <f t="shared" si="0"/>
        <v>0</v>
      </c>
      <c r="E39" s="223"/>
      <c r="F39" s="10"/>
      <c r="G39" s="78"/>
      <c r="H39" s="15"/>
      <c r="I39" s="10">
        <v>1</v>
      </c>
      <c r="J39" s="78">
        <f t="shared" si="21"/>
        <v>0</v>
      </c>
      <c r="K39" s="15"/>
      <c r="L39" s="10"/>
      <c r="M39" s="78"/>
      <c r="N39" s="15"/>
      <c r="O39" s="10"/>
      <c r="P39" s="78"/>
      <c r="Q39" s="15"/>
      <c r="R39" s="10"/>
      <c r="S39" s="78"/>
      <c r="T39" s="15"/>
      <c r="U39" s="22"/>
      <c r="V39" s="80"/>
      <c r="W39" s="15"/>
      <c r="X39" s="22"/>
      <c r="Y39" s="80"/>
      <c r="Z39" s="15"/>
      <c r="AA39" s="22"/>
      <c r="AB39" s="80"/>
      <c r="AC39" s="299"/>
      <c r="AD39" s="178"/>
      <c r="AE39" s="313"/>
      <c r="AF39" s="147"/>
      <c r="AG39" s="147"/>
      <c r="AH39" s="192"/>
    </row>
    <row r="40" spans="1:34" ht="17.149999999999999" customHeight="1" thickBot="1" x14ac:dyDescent="0.35">
      <c r="A40" s="266" t="s">
        <v>28</v>
      </c>
      <c r="B40" s="15"/>
      <c r="C40" s="222">
        <v>10</v>
      </c>
      <c r="D40" s="79">
        <f t="shared" si="0"/>
        <v>0</v>
      </c>
      <c r="E40" s="223"/>
      <c r="F40" s="10">
        <v>3</v>
      </c>
      <c r="G40" s="78">
        <f t="shared" ref="G40:G42" si="25">E40*F40</f>
        <v>0</v>
      </c>
      <c r="H40" s="15"/>
      <c r="I40" s="10">
        <v>14</v>
      </c>
      <c r="J40" s="78">
        <f t="shared" si="21"/>
        <v>0</v>
      </c>
      <c r="K40" s="15"/>
      <c r="L40" s="10"/>
      <c r="M40" s="78"/>
      <c r="N40" s="15"/>
      <c r="O40" s="10"/>
      <c r="P40" s="78"/>
      <c r="Q40" s="15"/>
      <c r="R40" s="10"/>
      <c r="S40" s="78"/>
      <c r="T40" s="15"/>
      <c r="U40" s="22"/>
      <c r="V40" s="80"/>
      <c r="W40" s="15"/>
      <c r="X40" s="22"/>
      <c r="Y40" s="80"/>
      <c r="Z40" s="15"/>
      <c r="AA40" s="22"/>
      <c r="AB40" s="80"/>
      <c r="AC40" s="299"/>
      <c r="AD40" s="178"/>
      <c r="AE40" s="313"/>
      <c r="AF40" s="147"/>
      <c r="AG40" s="147"/>
      <c r="AH40" s="192"/>
    </row>
    <row r="41" spans="1:34" s="42" customFormat="1" ht="15.5" thickBot="1" x14ac:dyDescent="0.35">
      <c r="A41" s="266" t="s">
        <v>162</v>
      </c>
      <c r="B41" s="15"/>
      <c r="C41" s="222">
        <v>24</v>
      </c>
      <c r="D41" s="79">
        <f t="shared" si="0"/>
        <v>0</v>
      </c>
      <c r="E41" s="223"/>
      <c r="F41" s="10">
        <v>3</v>
      </c>
      <c r="G41" s="78">
        <f t="shared" si="25"/>
        <v>0</v>
      </c>
      <c r="H41" s="15"/>
      <c r="I41" s="10">
        <v>148</v>
      </c>
      <c r="J41" s="78">
        <f t="shared" si="21"/>
        <v>0</v>
      </c>
      <c r="K41" s="15"/>
      <c r="L41" s="10"/>
      <c r="M41" s="78"/>
      <c r="N41" s="15"/>
      <c r="O41" s="10"/>
      <c r="P41" s="78"/>
      <c r="Q41" s="15"/>
      <c r="R41" s="10"/>
      <c r="S41" s="78"/>
      <c r="T41" s="15"/>
      <c r="U41" s="22">
        <v>5</v>
      </c>
      <c r="V41" s="80">
        <f t="shared" ref="V41" si="26">T41*U41</f>
        <v>0</v>
      </c>
      <c r="W41" s="15"/>
      <c r="X41" s="22">
        <v>5</v>
      </c>
      <c r="Y41" s="80">
        <f t="shared" ref="Y41" si="27">W41*X41</f>
        <v>0</v>
      </c>
      <c r="Z41" s="15"/>
      <c r="AA41" s="22">
        <v>5</v>
      </c>
      <c r="AB41" s="80">
        <f t="shared" ref="AB41" si="28">Z41*AA41</f>
        <v>0</v>
      </c>
      <c r="AC41" s="299"/>
      <c r="AD41" s="178">
        <v>7</v>
      </c>
      <c r="AE41" s="313">
        <f>AC41*AD41</f>
        <v>0</v>
      </c>
      <c r="AF41" s="162"/>
      <c r="AG41" s="162"/>
      <c r="AH41" s="192"/>
    </row>
    <row r="42" spans="1:34" s="42" customFormat="1" ht="15.5" thickBot="1" x14ac:dyDescent="0.35">
      <c r="A42" s="266" t="s">
        <v>161</v>
      </c>
      <c r="B42" s="15"/>
      <c r="C42" s="224">
        <v>4</v>
      </c>
      <c r="D42" s="221">
        <f t="shared" si="0"/>
        <v>0</v>
      </c>
      <c r="E42" s="223"/>
      <c r="F42" s="10">
        <v>1</v>
      </c>
      <c r="G42" s="78">
        <f t="shared" si="25"/>
        <v>0</v>
      </c>
      <c r="H42" s="15"/>
      <c r="I42" s="10">
        <v>8</v>
      </c>
      <c r="J42" s="78">
        <f t="shared" si="21"/>
        <v>0</v>
      </c>
      <c r="K42" s="15"/>
      <c r="L42" s="10"/>
      <c r="M42" s="78"/>
      <c r="N42" s="15"/>
      <c r="O42" s="10"/>
      <c r="P42" s="78"/>
      <c r="Q42" s="15"/>
      <c r="R42" s="10"/>
      <c r="S42" s="78"/>
      <c r="T42" s="15"/>
      <c r="U42" s="22"/>
      <c r="V42" s="80"/>
      <c r="W42" s="15"/>
      <c r="X42" s="22"/>
      <c r="Y42" s="80"/>
      <c r="Z42" s="15"/>
      <c r="AA42" s="22"/>
      <c r="AB42" s="80"/>
      <c r="AC42" s="311"/>
      <c r="AD42" s="162"/>
      <c r="AE42" s="232"/>
      <c r="AF42" s="162"/>
      <c r="AG42" s="162"/>
      <c r="AH42" s="192"/>
    </row>
    <row r="43" spans="1:34" s="4" customFormat="1" ht="36" customHeight="1" thickBot="1" x14ac:dyDescent="0.35">
      <c r="A43" s="433" t="s">
        <v>150</v>
      </c>
      <c r="B43" s="411" t="s">
        <v>105</v>
      </c>
      <c r="C43" s="413"/>
      <c r="D43" s="439"/>
      <c r="E43" s="440" t="s">
        <v>106</v>
      </c>
      <c r="F43" s="413"/>
      <c r="G43" s="439"/>
      <c r="H43" s="440" t="s">
        <v>107</v>
      </c>
      <c r="I43" s="413"/>
      <c r="J43" s="413"/>
      <c r="K43" s="430" t="s">
        <v>0</v>
      </c>
      <c r="L43" s="431"/>
      <c r="M43" s="432"/>
      <c r="N43" s="430" t="s">
        <v>0</v>
      </c>
      <c r="O43" s="431"/>
      <c r="P43" s="432"/>
      <c r="Q43" s="430" t="s">
        <v>0</v>
      </c>
      <c r="R43" s="431"/>
      <c r="S43" s="432"/>
      <c r="T43" s="430" t="s">
        <v>114</v>
      </c>
      <c r="U43" s="431"/>
      <c r="V43" s="432"/>
      <c r="W43" s="430" t="s">
        <v>114</v>
      </c>
      <c r="X43" s="431"/>
      <c r="Y43" s="432"/>
      <c r="Z43" s="430" t="s">
        <v>114</v>
      </c>
      <c r="AA43" s="431"/>
      <c r="AB43" s="432"/>
      <c r="AC43" s="430" t="s">
        <v>214</v>
      </c>
      <c r="AD43" s="431"/>
      <c r="AE43" s="432"/>
      <c r="AF43" s="430" t="s">
        <v>200</v>
      </c>
      <c r="AG43" s="431"/>
      <c r="AH43" s="432"/>
    </row>
    <row r="44" spans="1:34" ht="15" customHeight="1" x14ac:dyDescent="0.3">
      <c r="A44" s="434"/>
      <c r="B44" s="398"/>
      <c r="C44" s="400">
        <f>SUM(C7:C42)</f>
        <v>567</v>
      </c>
      <c r="D44" s="398">
        <f>SUM(D7:D42)</f>
        <v>0</v>
      </c>
      <c r="E44" s="398"/>
      <c r="F44" s="400">
        <f>SUM(F7:F42)</f>
        <v>55</v>
      </c>
      <c r="G44" s="398">
        <f>SUM(G7:G42)</f>
        <v>0</v>
      </c>
      <c r="H44" s="398"/>
      <c r="I44" s="400">
        <f>SUM(I7:I42)</f>
        <v>802</v>
      </c>
      <c r="J44" s="398">
        <f>SUM(J7:J42)</f>
        <v>0</v>
      </c>
      <c r="K44" s="398"/>
      <c r="L44" s="400">
        <f>SUM(L7:L42)</f>
        <v>6</v>
      </c>
      <c r="M44" s="398">
        <f>SUM(M7:M42)</f>
        <v>0</v>
      </c>
      <c r="N44" s="398">
        <f t="shared" ref="N44:Q44" si="29">SUM(N7:N42)</f>
        <v>0</v>
      </c>
      <c r="O44" s="400">
        <f>SUM(O7:O42)</f>
        <v>6</v>
      </c>
      <c r="P44" s="398">
        <f>SUM(P7:P42)</f>
        <v>0</v>
      </c>
      <c r="Q44" s="398">
        <f t="shared" si="29"/>
        <v>0</v>
      </c>
      <c r="R44" s="400">
        <f>SUM(R7:R42)</f>
        <v>6</v>
      </c>
      <c r="S44" s="398">
        <f>SUM(S7:S42)</f>
        <v>0</v>
      </c>
      <c r="T44" s="398"/>
      <c r="U44" s="400">
        <f>SUM(U7:U42)</f>
        <v>19</v>
      </c>
      <c r="V44" s="398">
        <f>SUM(V7:V42)</f>
        <v>0</v>
      </c>
      <c r="W44" s="398"/>
      <c r="X44" s="400">
        <f>SUM(X7:X42)</f>
        <v>19</v>
      </c>
      <c r="Y44" s="398">
        <f>SUM(Y7:Y42)</f>
        <v>0</v>
      </c>
      <c r="Z44" s="398"/>
      <c r="AA44" s="400">
        <f>SUM(AA7:AA42)</f>
        <v>19</v>
      </c>
      <c r="AB44" s="398">
        <f>SUM(AB7:AB42)</f>
        <v>0</v>
      </c>
      <c r="AC44" s="398"/>
      <c r="AD44" s="400">
        <f>SUM(AD7:AD42)</f>
        <v>14</v>
      </c>
      <c r="AE44" s="398">
        <f>SUM(AE7:AE42)</f>
        <v>0</v>
      </c>
      <c r="AF44" s="398"/>
      <c r="AG44" s="400">
        <f>SUM(AG7:AG42)</f>
        <v>1</v>
      </c>
      <c r="AH44" s="398">
        <f>SUM(AH7:AH42)</f>
        <v>0</v>
      </c>
    </row>
    <row r="45" spans="1:34" ht="15.75" customHeight="1" thickBot="1" x14ac:dyDescent="0.35">
      <c r="A45" s="435"/>
      <c r="B45" s="399"/>
      <c r="C45" s="401"/>
      <c r="D45" s="399"/>
      <c r="E45" s="399"/>
      <c r="F45" s="401"/>
      <c r="G45" s="399"/>
      <c r="H45" s="399"/>
      <c r="I45" s="401"/>
      <c r="J45" s="399"/>
      <c r="K45" s="399"/>
      <c r="L45" s="401"/>
      <c r="M45" s="399"/>
      <c r="N45" s="399"/>
      <c r="O45" s="401"/>
      <c r="P45" s="399"/>
      <c r="Q45" s="399"/>
      <c r="R45" s="401"/>
      <c r="S45" s="399"/>
      <c r="T45" s="399"/>
      <c r="U45" s="401"/>
      <c r="V45" s="399"/>
      <c r="W45" s="399"/>
      <c r="X45" s="401"/>
      <c r="Y45" s="399"/>
      <c r="Z45" s="399"/>
      <c r="AA45" s="401"/>
      <c r="AB45" s="399"/>
      <c r="AC45" s="399"/>
      <c r="AD45" s="401"/>
      <c r="AE45" s="399"/>
      <c r="AF45" s="399"/>
      <c r="AG45" s="401"/>
      <c r="AH45" s="399"/>
    </row>
    <row r="46" spans="1:34" ht="51" customHeight="1" thickBot="1" x14ac:dyDescent="0.35">
      <c r="A46" s="264" t="s">
        <v>156</v>
      </c>
      <c r="B46" s="376">
        <f>D44+G44+J44+M44+P44+S44+V44+Y44+AB44+AE44+AH44</f>
        <v>0</v>
      </c>
      <c r="C46" s="438"/>
      <c r="D46" s="438"/>
      <c r="E46" s="438"/>
      <c r="F46" s="438"/>
      <c r="G46" s="438"/>
      <c r="H46" s="438"/>
      <c r="I46" s="438"/>
      <c r="J46" s="438"/>
      <c r="K46" s="438"/>
      <c r="L46" s="438"/>
      <c r="M46" s="438"/>
      <c r="N46" s="438"/>
      <c r="O46" s="438"/>
      <c r="P46" s="438"/>
      <c r="Q46" s="438"/>
      <c r="R46" s="438"/>
      <c r="S46" s="438"/>
      <c r="T46" s="438"/>
      <c r="U46" s="438"/>
      <c r="V46" s="438"/>
      <c r="W46" s="438"/>
      <c r="X46" s="438"/>
      <c r="Y46" s="438"/>
      <c r="Z46" s="438"/>
      <c r="AA46" s="438"/>
      <c r="AB46" s="438"/>
      <c r="AC46" s="196"/>
      <c r="AD46" s="196"/>
      <c r="AE46" s="196"/>
      <c r="AF46" s="196"/>
      <c r="AG46" s="196"/>
      <c r="AH46" s="195"/>
    </row>
  </sheetData>
  <mergeCells count="61">
    <mergeCell ref="T44:T45"/>
    <mergeCell ref="Z43:AB43"/>
    <mergeCell ref="Z44:Z45"/>
    <mergeCell ref="V44:V45"/>
    <mergeCell ref="N43:P43"/>
    <mergeCell ref="N44:N45"/>
    <mergeCell ref="O44:O45"/>
    <mergeCell ref="P44:P45"/>
    <mergeCell ref="Q43:S43"/>
    <mergeCell ref="Q44:Q45"/>
    <mergeCell ref="R44:R45"/>
    <mergeCell ref="S44:S45"/>
    <mergeCell ref="B46:AB46"/>
    <mergeCell ref="E5:G5"/>
    <mergeCell ref="H5:J5"/>
    <mergeCell ref="T4:V5"/>
    <mergeCell ref="AC4:AE5"/>
    <mergeCell ref="B4:J4"/>
    <mergeCell ref="K4:M5"/>
    <mergeCell ref="N4:P5"/>
    <mergeCell ref="Q4:S5"/>
    <mergeCell ref="B43:D43"/>
    <mergeCell ref="E43:G43"/>
    <mergeCell ref="B44:B45"/>
    <mergeCell ref="E44:E45"/>
    <mergeCell ref="H44:H45"/>
    <mergeCell ref="H43:J43"/>
    <mergeCell ref="K44:K45"/>
    <mergeCell ref="A2:Y2"/>
    <mergeCell ref="A1:Y1"/>
    <mergeCell ref="A43:A45"/>
    <mergeCell ref="A4:A5"/>
    <mergeCell ref="D44:D45"/>
    <mergeCell ref="F44:F45"/>
    <mergeCell ref="G44:G45"/>
    <mergeCell ref="I44:I45"/>
    <mergeCell ref="J44:J45"/>
    <mergeCell ref="C44:C45"/>
    <mergeCell ref="L44:L45"/>
    <mergeCell ref="M44:M45"/>
    <mergeCell ref="U44:U45"/>
    <mergeCell ref="B5:D5"/>
    <mergeCell ref="K43:M43"/>
    <mergeCell ref="T43:V43"/>
    <mergeCell ref="W4:Y5"/>
    <mergeCell ref="W43:Y43"/>
    <mergeCell ref="W44:W45"/>
    <mergeCell ref="X44:X45"/>
    <mergeCell ref="Y44:Y45"/>
    <mergeCell ref="Z4:AB5"/>
    <mergeCell ref="AF4:AH5"/>
    <mergeCell ref="AF43:AH43"/>
    <mergeCell ref="AF44:AF45"/>
    <mergeCell ref="AG44:AG45"/>
    <mergeCell ref="AH44:AH45"/>
    <mergeCell ref="AB44:AB45"/>
    <mergeCell ref="AA44:AA45"/>
    <mergeCell ref="AC43:AE43"/>
    <mergeCell ref="AC44:AC45"/>
    <mergeCell ref="AD44:AD45"/>
    <mergeCell ref="AE44:AE4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headerFooter>
    <oddHeader>&amp;L&amp;G&amp;R&amp;"Tahoma,Gras italique"&amp;26IND02
&amp;"Tahoma,Normal"&amp;12 29/03/2021</oddHeader>
    <oddFooter>&amp;L&amp;"Tahoma,Gras"&amp;10DPGF LOT N°1 
SITE DE CARREIRE&amp;R&amp;"Tahoma,Gras"&amp;10Université de Bordeaux&amp;"Tahoma,Normal"-Maintenance des moyens de secours de désenfumage</oddFooter>
  </headerFooter>
  <rowBreaks count="1" manualBreakCount="1">
    <brk id="26" max="12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C27"/>
  <sheetViews>
    <sheetView showGridLines="0" topLeftCell="A2" zoomScale="80" zoomScaleNormal="80" workbookViewId="0">
      <selection activeCell="E34" sqref="E34"/>
    </sheetView>
  </sheetViews>
  <sheetFormatPr baseColWidth="10" defaultRowHeight="14.5" x14ac:dyDescent="0.35"/>
  <cols>
    <col min="1" max="1" width="44" customWidth="1"/>
    <col min="4" max="4" width="12.26953125" bestFit="1" customWidth="1"/>
    <col min="22" max="22" width="12.7265625" bestFit="1" customWidth="1"/>
    <col min="25" max="25" width="12.7265625" bestFit="1" customWidth="1"/>
    <col min="28" max="28" width="13.1796875" bestFit="1" customWidth="1"/>
  </cols>
  <sheetData>
    <row r="1" spans="1:34" ht="8.5" customHeight="1" x14ac:dyDescent="0.35">
      <c r="A1" s="392"/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  <c r="W1" s="392"/>
      <c r="X1" s="392"/>
      <c r="Y1" s="392"/>
      <c r="Z1" s="1"/>
      <c r="AA1" s="1"/>
      <c r="AB1" s="1"/>
      <c r="AC1" s="1"/>
      <c r="AD1" s="1"/>
      <c r="AE1" s="1"/>
      <c r="AF1" s="1"/>
      <c r="AG1" s="1"/>
      <c r="AH1" s="1"/>
    </row>
    <row r="2" spans="1:34" ht="143.15" customHeight="1" x14ac:dyDescent="0.35">
      <c r="A2" s="393" t="s">
        <v>292</v>
      </c>
      <c r="B2" s="393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  <c r="Z2" s="1"/>
      <c r="AA2" s="1"/>
      <c r="AB2" s="1"/>
      <c r="AC2" s="1"/>
      <c r="AD2" s="1"/>
      <c r="AE2" s="1"/>
      <c r="AF2" s="1"/>
      <c r="AG2" s="1"/>
      <c r="AH2" s="1"/>
    </row>
    <row r="3" spans="1:34" ht="15" thickBot="1" x14ac:dyDescent="0.4">
      <c r="A3" s="2"/>
      <c r="B3" s="2"/>
      <c r="C3" s="52"/>
      <c r="D3" s="30"/>
      <c r="E3" s="30"/>
      <c r="F3" s="52"/>
      <c r="G3" s="30"/>
      <c r="H3" s="30"/>
      <c r="I3" s="52"/>
      <c r="J3" s="30"/>
      <c r="K3" s="30"/>
      <c r="L3" s="52"/>
      <c r="M3" s="30"/>
      <c r="N3" s="30"/>
      <c r="O3" s="30"/>
      <c r="P3" s="30"/>
      <c r="Q3" s="30"/>
      <c r="R3" s="30"/>
      <c r="S3" s="30"/>
      <c r="T3" s="30"/>
      <c r="U3" s="30"/>
      <c r="V3" s="52"/>
      <c r="W3" s="30"/>
      <c r="X3" s="30"/>
      <c r="Y3" s="52"/>
      <c r="Z3" s="30"/>
      <c r="AA3" s="1"/>
      <c r="AB3" s="1"/>
      <c r="AC3" s="1"/>
      <c r="AD3" s="1"/>
      <c r="AE3" s="1"/>
      <c r="AF3" s="1"/>
      <c r="AG3" s="1"/>
      <c r="AH3" s="1"/>
    </row>
    <row r="4" spans="1:34" ht="15.5" thickBot="1" x14ac:dyDescent="0.4">
      <c r="A4" s="452" t="s">
        <v>109</v>
      </c>
      <c r="B4" s="418" t="s">
        <v>207</v>
      </c>
      <c r="C4" s="419"/>
      <c r="D4" s="419"/>
      <c r="E4" s="419"/>
      <c r="F4" s="419"/>
      <c r="G4" s="419"/>
      <c r="H4" s="419"/>
      <c r="I4" s="419"/>
      <c r="J4" s="420"/>
      <c r="K4" s="381" t="s">
        <v>196</v>
      </c>
      <c r="L4" s="382"/>
      <c r="M4" s="383"/>
      <c r="N4" s="381" t="s">
        <v>195</v>
      </c>
      <c r="O4" s="382"/>
      <c r="P4" s="383"/>
      <c r="Q4" s="381" t="s">
        <v>197</v>
      </c>
      <c r="R4" s="382"/>
      <c r="S4" s="383"/>
      <c r="T4" s="381" t="s">
        <v>202</v>
      </c>
      <c r="U4" s="382"/>
      <c r="V4" s="383"/>
      <c r="W4" s="381" t="s">
        <v>203</v>
      </c>
      <c r="X4" s="382"/>
      <c r="Y4" s="383"/>
      <c r="Z4" s="381" t="s">
        <v>204</v>
      </c>
      <c r="AA4" s="382"/>
      <c r="AB4" s="383"/>
      <c r="AC4" s="381" t="s">
        <v>205</v>
      </c>
      <c r="AD4" s="382"/>
      <c r="AE4" s="383"/>
      <c r="AF4" s="381" t="s">
        <v>206</v>
      </c>
      <c r="AG4" s="382"/>
      <c r="AH4" s="383"/>
    </row>
    <row r="5" spans="1:34" ht="15.5" thickBot="1" x14ac:dyDescent="0.4">
      <c r="A5" s="453"/>
      <c r="B5" s="387" t="s">
        <v>105</v>
      </c>
      <c r="C5" s="388"/>
      <c r="D5" s="389"/>
      <c r="E5" s="381" t="s">
        <v>106</v>
      </c>
      <c r="F5" s="382"/>
      <c r="G5" s="383"/>
      <c r="H5" s="387" t="s">
        <v>179</v>
      </c>
      <c r="I5" s="388"/>
      <c r="J5" s="389"/>
      <c r="K5" s="387"/>
      <c r="L5" s="388"/>
      <c r="M5" s="389"/>
      <c r="N5" s="387"/>
      <c r="O5" s="388"/>
      <c r="P5" s="389"/>
      <c r="Q5" s="387"/>
      <c r="R5" s="388"/>
      <c r="S5" s="389"/>
      <c r="T5" s="387"/>
      <c r="U5" s="388"/>
      <c r="V5" s="389"/>
      <c r="W5" s="387"/>
      <c r="X5" s="388"/>
      <c r="Y5" s="389"/>
      <c r="Z5" s="387"/>
      <c r="AA5" s="388"/>
      <c r="AB5" s="389"/>
      <c r="AC5" s="384"/>
      <c r="AD5" s="385"/>
      <c r="AE5" s="386"/>
      <c r="AF5" s="387"/>
      <c r="AG5" s="388"/>
      <c r="AH5" s="389"/>
    </row>
    <row r="6" spans="1:34" ht="76" thickTop="1" thickBot="1" x14ac:dyDescent="0.4">
      <c r="A6" s="275" t="s">
        <v>238</v>
      </c>
      <c r="B6" s="69" t="s">
        <v>153</v>
      </c>
      <c r="C6" s="69" t="s">
        <v>152</v>
      </c>
      <c r="D6" s="70" t="s">
        <v>151</v>
      </c>
      <c r="E6" s="69" t="s">
        <v>153</v>
      </c>
      <c r="F6" s="165" t="s">
        <v>152</v>
      </c>
      <c r="G6" s="131" t="s">
        <v>151</v>
      </c>
      <c r="H6" s="132" t="s">
        <v>153</v>
      </c>
      <c r="I6" s="132" t="s">
        <v>152</v>
      </c>
      <c r="J6" s="131" t="s">
        <v>151</v>
      </c>
      <c r="K6" s="132" t="s">
        <v>153</v>
      </c>
      <c r="L6" s="132" t="s">
        <v>152</v>
      </c>
      <c r="M6" s="131" t="s">
        <v>151</v>
      </c>
      <c r="N6" s="132" t="s">
        <v>153</v>
      </c>
      <c r="O6" s="132" t="s">
        <v>152</v>
      </c>
      <c r="P6" s="131" t="s">
        <v>199</v>
      </c>
      <c r="Q6" s="132" t="s">
        <v>153</v>
      </c>
      <c r="R6" s="132" t="s">
        <v>152</v>
      </c>
      <c r="S6" s="131" t="s">
        <v>198</v>
      </c>
      <c r="T6" s="132" t="s">
        <v>153</v>
      </c>
      <c r="U6" s="132" t="s">
        <v>152</v>
      </c>
      <c r="V6" s="131" t="s">
        <v>151</v>
      </c>
      <c r="W6" s="132" t="s">
        <v>153</v>
      </c>
      <c r="X6" s="132" t="s">
        <v>152</v>
      </c>
      <c r="Y6" s="131" t="s">
        <v>151</v>
      </c>
      <c r="Z6" s="132" t="s">
        <v>153</v>
      </c>
      <c r="AA6" s="132" t="s">
        <v>152</v>
      </c>
      <c r="AB6" s="131" t="s">
        <v>151</v>
      </c>
      <c r="AC6" s="132" t="s">
        <v>153</v>
      </c>
      <c r="AD6" s="132" t="s">
        <v>152</v>
      </c>
      <c r="AE6" s="130" t="s">
        <v>151</v>
      </c>
      <c r="AF6" s="140" t="s">
        <v>153</v>
      </c>
      <c r="AG6" s="140" t="s">
        <v>152</v>
      </c>
      <c r="AH6" s="126" t="s">
        <v>151</v>
      </c>
    </row>
    <row r="7" spans="1:34" ht="15.5" x14ac:dyDescent="0.35">
      <c r="A7" s="276" t="s">
        <v>149</v>
      </c>
      <c r="B7" s="315"/>
      <c r="C7" s="314">
        <v>10</v>
      </c>
      <c r="D7" s="117">
        <f>B7*C7</f>
        <v>0</v>
      </c>
      <c r="E7" s="118"/>
      <c r="F7" s="119"/>
      <c r="G7" s="116"/>
      <c r="H7" s="115"/>
      <c r="I7" s="314">
        <v>40</v>
      </c>
      <c r="J7" s="117">
        <f t="shared" ref="J7:J8" si="0">H7*I7</f>
        <v>0</v>
      </c>
      <c r="K7" s="118"/>
      <c r="L7" s="53"/>
      <c r="M7" s="76"/>
      <c r="N7" s="118"/>
      <c r="O7" s="53"/>
      <c r="P7" s="76"/>
      <c r="Q7" s="118"/>
      <c r="R7" s="53"/>
      <c r="S7" s="76"/>
      <c r="T7" s="43"/>
      <c r="U7" s="53"/>
      <c r="V7" s="76"/>
      <c r="W7" s="43"/>
      <c r="X7" s="53"/>
      <c r="Y7" s="76"/>
      <c r="Z7" s="43"/>
      <c r="AA7" s="53"/>
      <c r="AB7" s="76"/>
      <c r="AC7" s="43"/>
      <c r="AD7" s="53"/>
      <c r="AE7" s="134"/>
      <c r="AF7" s="141"/>
      <c r="AG7" s="141"/>
      <c r="AH7" s="148"/>
    </row>
    <row r="8" spans="1:34" ht="15" thickBot="1" x14ac:dyDescent="0.4">
      <c r="A8" s="277" t="s">
        <v>104</v>
      </c>
      <c r="B8" s="41"/>
      <c r="C8" s="55">
        <f t="shared" ref="C8" si="1">C7</f>
        <v>10</v>
      </c>
      <c r="D8" s="77">
        <f>B8*C8</f>
        <v>0</v>
      </c>
      <c r="E8" s="41"/>
      <c r="F8" s="46"/>
      <c r="G8" s="77"/>
      <c r="H8" s="41"/>
      <c r="I8" s="55">
        <f t="shared" ref="I8" si="2">I7</f>
        <v>40</v>
      </c>
      <c r="J8" s="77">
        <f t="shared" si="0"/>
        <v>0</v>
      </c>
      <c r="K8" s="41"/>
      <c r="L8" s="46"/>
      <c r="M8" s="77"/>
      <c r="N8" s="41"/>
      <c r="O8" s="46"/>
      <c r="P8" s="77"/>
      <c r="Q8" s="41"/>
      <c r="R8" s="46"/>
      <c r="S8" s="77"/>
      <c r="T8" s="41"/>
      <c r="U8" s="46"/>
      <c r="V8" s="77"/>
      <c r="W8" s="41"/>
      <c r="X8" s="46"/>
      <c r="Y8" s="77"/>
      <c r="Z8" s="41"/>
      <c r="AA8" s="46"/>
      <c r="AB8" s="77"/>
      <c r="AC8" s="41"/>
      <c r="AD8" s="46"/>
      <c r="AE8" s="135"/>
      <c r="AF8" s="193"/>
      <c r="AG8" s="193"/>
      <c r="AH8" s="156"/>
    </row>
    <row r="9" spans="1:34" ht="15.5" thickTop="1" x14ac:dyDescent="0.35">
      <c r="A9" s="278" t="s">
        <v>112</v>
      </c>
      <c r="B9" s="177"/>
      <c r="C9" s="49"/>
      <c r="D9" s="81"/>
      <c r="E9" s="27"/>
      <c r="F9" s="49"/>
      <c r="G9" s="81"/>
      <c r="H9" s="27"/>
      <c r="I9" s="295"/>
      <c r="J9" s="81"/>
      <c r="K9" s="27"/>
      <c r="L9" s="49"/>
      <c r="M9" s="81"/>
      <c r="N9" s="27"/>
      <c r="O9" s="49"/>
      <c r="P9" s="81"/>
      <c r="Q9" s="27"/>
      <c r="R9" s="49"/>
      <c r="S9" s="81"/>
      <c r="T9" s="27"/>
      <c r="U9" s="49"/>
      <c r="V9" s="81"/>
      <c r="W9" s="27"/>
      <c r="X9" s="49"/>
      <c r="Y9" s="81"/>
      <c r="Z9" s="27"/>
      <c r="AA9" s="49"/>
      <c r="AB9" s="81"/>
      <c r="AC9" s="27"/>
      <c r="AD9" s="49"/>
      <c r="AE9" s="137"/>
      <c r="AF9" s="147"/>
      <c r="AG9" s="147"/>
      <c r="AH9" s="155"/>
    </row>
    <row r="10" spans="1:34" ht="15" x14ac:dyDescent="0.35">
      <c r="A10" s="279" t="s">
        <v>121</v>
      </c>
      <c r="B10" s="290"/>
      <c r="C10" s="295">
        <v>7</v>
      </c>
      <c r="D10" s="81">
        <f t="shared" ref="D10:D17" si="3">B10*C10</f>
        <v>0</v>
      </c>
      <c r="E10" s="27"/>
      <c r="F10" s="295">
        <v>5</v>
      </c>
      <c r="G10" s="81">
        <f>E10*F10</f>
        <v>0</v>
      </c>
      <c r="H10" s="27"/>
      <c r="I10" s="295">
        <v>27</v>
      </c>
      <c r="J10" s="81">
        <f t="shared" ref="J10:J18" si="4">H10*I10</f>
        <v>0</v>
      </c>
      <c r="K10" s="27"/>
      <c r="L10" s="49"/>
      <c r="M10" s="81"/>
      <c r="N10" s="27"/>
      <c r="O10" s="49"/>
      <c r="P10" s="81"/>
      <c r="Q10" s="27"/>
      <c r="R10" s="49"/>
      <c r="S10" s="81"/>
      <c r="T10" s="27"/>
      <c r="U10" s="49"/>
      <c r="V10" s="81"/>
      <c r="W10" s="27"/>
      <c r="X10" s="49"/>
      <c r="Y10" s="81"/>
      <c r="Z10" s="27"/>
      <c r="AA10" s="49"/>
      <c r="AB10" s="81"/>
      <c r="AC10" s="27"/>
      <c r="AD10" s="49"/>
      <c r="AE10" s="137"/>
      <c r="AF10" s="142"/>
      <c r="AG10" s="142"/>
      <c r="AH10" s="149"/>
    </row>
    <row r="11" spans="1:34" ht="15" x14ac:dyDescent="0.35">
      <c r="A11" s="279" t="s">
        <v>125</v>
      </c>
      <c r="B11" s="290"/>
      <c r="C11" s="295">
        <v>6</v>
      </c>
      <c r="D11" s="81">
        <f t="shared" si="3"/>
        <v>0</v>
      </c>
      <c r="E11" s="27"/>
      <c r="F11" s="295"/>
      <c r="G11" s="81"/>
      <c r="H11" s="27"/>
      <c r="I11" s="295">
        <v>26</v>
      </c>
      <c r="J11" s="81">
        <f t="shared" si="4"/>
        <v>0</v>
      </c>
      <c r="K11" s="27"/>
      <c r="L11" s="49"/>
      <c r="M11" s="81"/>
      <c r="N11" s="27"/>
      <c r="O11" s="49"/>
      <c r="P11" s="81"/>
      <c r="Q11" s="27"/>
      <c r="R11" s="49"/>
      <c r="S11" s="81"/>
      <c r="T11" s="27"/>
      <c r="U11" s="49"/>
      <c r="V11" s="81"/>
      <c r="W11" s="27"/>
      <c r="X11" s="49"/>
      <c r="Y11" s="81"/>
      <c r="Z11" s="27"/>
      <c r="AA11" s="49"/>
      <c r="AB11" s="81"/>
      <c r="AC11" s="27"/>
      <c r="AD11" s="49"/>
      <c r="AE11" s="137"/>
      <c r="AF11" s="142"/>
      <c r="AG11" s="142"/>
      <c r="AH11" s="149"/>
    </row>
    <row r="12" spans="1:34" ht="15" x14ac:dyDescent="0.35">
      <c r="A12" s="279" t="s">
        <v>126</v>
      </c>
      <c r="B12" s="290"/>
      <c r="C12" s="295">
        <v>23</v>
      </c>
      <c r="D12" s="81">
        <f t="shared" si="3"/>
        <v>0</v>
      </c>
      <c r="E12" s="27"/>
      <c r="F12" s="295">
        <v>4</v>
      </c>
      <c r="G12" s="81">
        <f>E12*F12</f>
        <v>0</v>
      </c>
      <c r="H12" s="27"/>
      <c r="I12" s="295">
        <v>56</v>
      </c>
      <c r="J12" s="81">
        <f t="shared" si="4"/>
        <v>0</v>
      </c>
      <c r="K12" s="27"/>
      <c r="L12" s="49"/>
      <c r="M12" s="81"/>
      <c r="N12" s="27"/>
      <c r="O12" s="49"/>
      <c r="P12" s="81"/>
      <c r="Q12" s="27"/>
      <c r="R12" s="49"/>
      <c r="S12" s="81"/>
      <c r="T12" s="27"/>
      <c r="U12" s="49"/>
      <c r="V12" s="81"/>
      <c r="W12" s="27"/>
      <c r="X12" s="49"/>
      <c r="Y12" s="81"/>
      <c r="Z12" s="27"/>
      <c r="AA12" s="49"/>
      <c r="AB12" s="81"/>
      <c r="AC12" s="27"/>
      <c r="AD12" s="49"/>
      <c r="AE12" s="137"/>
      <c r="AF12" s="142"/>
      <c r="AG12" s="142"/>
      <c r="AH12" s="149"/>
    </row>
    <row r="13" spans="1:34" ht="15" x14ac:dyDescent="0.35">
      <c r="A13" s="279" t="s">
        <v>122</v>
      </c>
      <c r="B13" s="290"/>
      <c r="C13" s="295">
        <v>1</v>
      </c>
      <c r="D13" s="81">
        <f t="shared" si="3"/>
        <v>0</v>
      </c>
      <c r="E13" s="27"/>
      <c r="F13" s="295"/>
      <c r="G13" s="81"/>
      <c r="H13" s="27"/>
      <c r="I13" s="295">
        <v>6</v>
      </c>
      <c r="J13" s="81">
        <f t="shared" si="4"/>
        <v>0</v>
      </c>
      <c r="K13" s="27"/>
      <c r="L13" s="49"/>
      <c r="M13" s="81"/>
      <c r="N13" s="27"/>
      <c r="O13" s="49"/>
      <c r="P13" s="81"/>
      <c r="Q13" s="27"/>
      <c r="R13" s="49"/>
      <c r="S13" s="81"/>
      <c r="T13" s="27"/>
      <c r="U13" s="49"/>
      <c r="V13" s="81"/>
      <c r="W13" s="27"/>
      <c r="X13" s="49"/>
      <c r="Y13" s="81"/>
      <c r="Z13" s="27"/>
      <c r="AA13" s="49"/>
      <c r="AB13" s="81"/>
      <c r="AC13" s="27"/>
      <c r="AD13" s="49"/>
      <c r="AE13" s="137"/>
      <c r="AF13" s="142"/>
      <c r="AG13" s="142"/>
      <c r="AH13" s="149"/>
    </row>
    <row r="14" spans="1:34" ht="15" x14ac:dyDescent="0.35">
      <c r="A14" s="279" t="s">
        <v>123</v>
      </c>
      <c r="B14" s="290"/>
      <c r="C14" s="295">
        <v>4</v>
      </c>
      <c r="D14" s="81">
        <f t="shared" si="3"/>
        <v>0</v>
      </c>
      <c r="E14" s="27"/>
      <c r="F14" s="295"/>
      <c r="G14" s="81"/>
      <c r="H14" s="27"/>
      <c r="I14" s="295">
        <v>5</v>
      </c>
      <c r="J14" s="81">
        <f t="shared" si="4"/>
        <v>0</v>
      </c>
      <c r="K14" s="27"/>
      <c r="L14" s="49"/>
      <c r="M14" s="81"/>
      <c r="N14" s="27"/>
      <c r="O14" s="49"/>
      <c r="P14" s="81"/>
      <c r="Q14" s="27"/>
      <c r="R14" s="49"/>
      <c r="S14" s="81"/>
      <c r="T14" s="27"/>
      <c r="U14" s="49"/>
      <c r="V14" s="81"/>
      <c r="W14" s="27"/>
      <c r="X14" s="49"/>
      <c r="Y14" s="81"/>
      <c r="Z14" s="27"/>
      <c r="AA14" s="49"/>
      <c r="AB14" s="81"/>
      <c r="AC14" s="27"/>
      <c r="AD14" s="49"/>
      <c r="AE14" s="137"/>
      <c r="AF14" s="142"/>
      <c r="AG14" s="142"/>
      <c r="AH14" s="149"/>
    </row>
    <row r="15" spans="1:34" ht="15" x14ac:dyDescent="0.35">
      <c r="A15" s="279" t="s">
        <v>127</v>
      </c>
      <c r="B15" s="290"/>
      <c r="C15" s="295">
        <v>5</v>
      </c>
      <c r="D15" s="81">
        <f t="shared" si="3"/>
        <v>0</v>
      </c>
      <c r="E15" s="27"/>
      <c r="F15" s="295"/>
      <c r="G15" s="81"/>
      <c r="H15" s="27"/>
      <c r="I15" s="295">
        <v>17</v>
      </c>
      <c r="J15" s="81">
        <f t="shared" si="4"/>
        <v>0</v>
      </c>
      <c r="K15" s="27"/>
      <c r="L15" s="49"/>
      <c r="M15" s="81"/>
      <c r="N15" s="27"/>
      <c r="O15" s="49"/>
      <c r="P15" s="81"/>
      <c r="Q15" s="27"/>
      <c r="R15" s="49"/>
      <c r="S15" s="81"/>
      <c r="T15" s="27"/>
      <c r="U15" s="49"/>
      <c r="V15" s="81"/>
      <c r="W15" s="27"/>
      <c r="X15" s="49"/>
      <c r="Y15" s="81"/>
      <c r="Z15" s="27"/>
      <c r="AA15" s="49"/>
      <c r="AB15" s="81"/>
      <c r="AC15" s="27"/>
      <c r="AD15" s="49"/>
      <c r="AE15" s="137"/>
      <c r="AF15" s="142"/>
      <c r="AG15" s="142"/>
      <c r="AH15" s="149"/>
    </row>
    <row r="16" spans="1:34" ht="15" x14ac:dyDescent="0.35">
      <c r="A16" s="279" t="s">
        <v>135</v>
      </c>
      <c r="B16" s="290"/>
      <c r="C16" s="295">
        <v>16</v>
      </c>
      <c r="D16" s="81">
        <f t="shared" si="3"/>
        <v>0</v>
      </c>
      <c r="E16" s="27"/>
      <c r="F16" s="295"/>
      <c r="G16" s="81"/>
      <c r="H16" s="27"/>
      <c r="I16" s="295">
        <v>50</v>
      </c>
      <c r="J16" s="81">
        <f t="shared" si="4"/>
        <v>0</v>
      </c>
      <c r="K16" s="27"/>
      <c r="L16" s="49"/>
      <c r="M16" s="81"/>
      <c r="N16" s="27"/>
      <c r="O16" s="49"/>
      <c r="P16" s="81"/>
      <c r="Q16" s="27"/>
      <c r="R16" s="49"/>
      <c r="S16" s="81"/>
      <c r="T16" s="27"/>
      <c r="U16" s="49"/>
      <c r="V16" s="81"/>
      <c r="W16" s="27"/>
      <c r="X16" s="49"/>
      <c r="Y16" s="81"/>
      <c r="Z16" s="27"/>
      <c r="AA16" s="49"/>
      <c r="AB16" s="81"/>
      <c r="AC16" s="27"/>
      <c r="AD16" s="49"/>
      <c r="AE16" s="137"/>
      <c r="AF16" s="142"/>
      <c r="AG16" s="142"/>
      <c r="AH16" s="149"/>
    </row>
    <row r="17" spans="1:55" ht="15" x14ac:dyDescent="0.35">
      <c r="A17" s="279" t="s">
        <v>240</v>
      </c>
      <c r="B17" s="290"/>
      <c r="C17" s="295">
        <v>33</v>
      </c>
      <c r="D17" s="81">
        <f t="shared" si="3"/>
        <v>0</v>
      </c>
      <c r="E17" s="27"/>
      <c r="F17" s="295">
        <v>9</v>
      </c>
      <c r="G17" s="81">
        <f t="shared" ref="G17:G20" si="5">E17*F17</f>
        <v>0</v>
      </c>
      <c r="H17" s="27"/>
      <c r="I17" s="295">
        <v>81</v>
      </c>
      <c r="J17" s="81">
        <f t="shared" si="4"/>
        <v>0</v>
      </c>
      <c r="K17" s="27"/>
      <c r="L17" s="295">
        <v>44</v>
      </c>
      <c r="M17" s="81">
        <f>K17*L17</f>
        <v>0</v>
      </c>
      <c r="N17" s="27"/>
      <c r="O17" s="295">
        <v>44</v>
      </c>
      <c r="P17" s="81">
        <f>N17*O17</f>
        <v>0</v>
      </c>
      <c r="Q17" s="27"/>
      <c r="R17" s="295">
        <v>44</v>
      </c>
      <c r="S17" s="81">
        <f>Q17*R17</f>
        <v>0</v>
      </c>
      <c r="T17" s="27"/>
      <c r="U17" s="295">
        <v>11</v>
      </c>
      <c r="V17" s="81">
        <f>T17*U17</f>
        <v>0</v>
      </c>
      <c r="W17" s="27"/>
      <c r="X17" s="295">
        <v>11</v>
      </c>
      <c r="Y17" s="81">
        <f>W17*X17</f>
        <v>0</v>
      </c>
      <c r="Z17" s="27"/>
      <c r="AA17" s="295">
        <v>11</v>
      </c>
      <c r="AB17" s="81">
        <f>Z17*AA17</f>
        <v>0</v>
      </c>
      <c r="AC17" s="27"/>
      <c r="AD17" s="49"/>
      <c r="AE17" s="137"/>
      <c r="AF17" s="297"/>
      <c r="AG17" s="173">
        <v>1</v>
      </c>
      <c r="AH17" s="340">
        <f>AF17*AG17</f>
        <v>0</v>
      </c>
    </row>
    <row r="18" spans="1:55" ht="15" x14ac:dyDescent="0.35">
      <c r="A18" s="279" t="s">
        <v>241</v>
      </c>
      <c r="B18" s="290"/>
      <c r="C18" s="295"/>
      <c r="D18" s="81"/>
      <c r="E18" s="27"/>
      <c r="F18" s="295">
        <v>2</v>
      </c>
      <c r="G18" s="81">
        <f t="shared" si="5"/>
        <v>0</v>
      </c>
      <c r="H18" s="27"/>
      <c r="I18" s="295">
        <v>3</v>
      </c>
      <c r="J18" s="81">
        <f t="shared" si="4"/>
        <v>0</v>
      </c>
      <c r="K18" s="27"/>
      <c r="L18" s="49"/>
      <c r="M18" s="81"/>
      <c r="N18" s="27"/>
      <c r="O18" s="49"/>
      <c r="P18" s="81"/>
      <c r="Q18" s="27"/>
      <c r="R18" s="49"/>
      <c r="S18" s="81"/>
      <c r="T18" s="27"/>
      <c r="U18" s="49"/>
      <c r="V18" s="81"/>
      <c r="W18" s="27"/>
      <c r="X18" s="49"/>
      <c r="Y18" s="81"/>
      <c r="Z18" s="27"/>
      <c r="AA18" s="49"/>
      <c r="AB18" s="81"/>
      <c r="AC18" s="27"/>
      <c r="AD18" s="49"/>
      <c r="AE18" s="137"/>
      <c r="AF18" s="142"/>
      <c r="AG18" s="173"/>
      <c r="AH18" s="149"/>
    </row>
    <row r="19" spans="1:55" ht="15" x14ac:dyDescent="0.35">
      <c r="A19" s="279" t="s">
        <v>97</v>
      </c>
      <c r="B19" s="290"/>
      <c r="C19" s="295"/>
      <c r="D19" s="81"/>
      <c r="E19" s="27"/>
      <c r="F19" s="295">
        <v>4</v>
      </c>
      <c r="G19" s="81">
        <f t="shared" si="5"/>
        <v>0</v>
      </c>
      <c r="H19" s="27"/>
      <c r="I19" s="295"/>
      <c r="J19" s="81"/>
      <c r="K19" s="27"/>
      <c r="L19" s="49"/>
      <c r="M19" s="81"/>
      <c r="N19" s="27"/>
      <c r="O19" s="49"/>
      <c r="P19" s="81"/>
      <c r="Q19" s="27"/>
      <c r="R19" s="49"/>
      <c r="S19" s="81"/>
      <c r="T19" s="27"/>
      <c r="U19" s="49"/>
      <c r="V19" s="81"/>
      <c r="W19" s="27"/>
      <c r="X19" s="49"/>
      <c r="Y19" s="81"/>
      <c r="Z19" s="27"/>
      <c r="AA19" s="49"/>
      <c r="AB19" s="81"/>
      <c r="AC19" s="27"/>
      <c r="AD19" s="49"/>
      <c r="AE19" s="137"/>
      <c r="AF19" s="142"/>
      <c r="AG19" s="142"/>
      <c r="AH19" s="149"/>
    </row>
    <row r="20" spans="1:55" ht="15" x14ac:dyDescent="0.35">
      <c r="A20" s="279" t="s">
        <v>171</v>
      </c>
      <c r="B20" s="290"/>
      <c r="C20" s="295">
        <v>15</v>
      </c>
      <c r="D20" s="81">
        <f t="shared" ref="D20:D22" si="6">B20*C20</f>
        <v>0</v>
      </c>
      <c r="E20" s="27"/>
      <c r="F20" s="295">
        <v>1</v>
      </c>
      <c r="G20" s="81">
        <f t="shared" si="5"/>
        <v>0</v>
      </c>
      <c r="H20" s="27"/>
      <c r="I20" s="295"/>
      <c r="J20" s="81"/>
      <c r="K20" s="27"/>
      <c r="L20" s="49"/>
      <c r="M20" s="81"/>
      <c r="N20" s="27"/>
      <c r="O20" s="49"/>
      <c r="P20" s="81"/>
      <c r="Q20" s="27"/>
      <c r="R20" s="49"/>
      <c r="S20" s="81"/>
      <c r="T20" s="27"/>
      <c r="U20" s="49"/>
      <c r="V20" s="81"/>
      <c r="W20" s="27"/>
      <c r="X20" s="49"/>
      <c r="Y20" s="81"/>
      <c r="Z20" s="27"/>
      <c r="AA20" s="49"/>
      <c r="AB20" s="81"/>
      <c r="AC20" s="27"/>
      <c r="AD20" s="49"/>
      <c r="AE20" s="137"/>
      <c r="AF20" s="142"/>
      <c r="AG20" s="173"/>
      <c r="AH20" s="149"/>
    </row>
    <row r="21" spans="1:55" ht="15" x14ac:dyDescent="0.35">
      <c r="A21" s="279" t="s">
        <v>172</v>
      </c>
      <c r="B21" s="290"/>
      <c r="C21" s="295">
        <v>4</v>
      </c>
      <c r="D21" s="81">
        <f t="shared" si="6"/>
        <v>0</v>
      </c>
      <c r="E21" s="27"/>
      <c r="F21" s="295"/>
      <c r="G21" s="81"/>
      <c r="H21" s="27"/>
      <c r="I21" s="295">
        <v>11</v>
      </c>
      <c r="J21" s="81">
        <f t="shared" ref="J21:J22" si="7">H21*I21</f>
        <v>0</v>
      </c>
      <c r="K21" s="27"/>
      <c r="L21" s="49"/>
      <c r="M21" s="81"/>
      <c r="N21" s="27"/>
      <c r="O21" s="49"/>
      <c r="P21" s="81"/>
      <c r="Q21" s="27"/>
      <c r="R21" s="49"/>
      <c r="S21" s="81"/>
      <c r="T21" s="27"/>
      <c r="U21" s="49"/>
      <c r="V21" s="81"/>
      <c r="W21" s="27"/>
      <c r="X21" s="49"/>
      <c r="Y21" s="81"/>
      <c r="Z21" s="27"/>
      <c r="AA21" s="49"/>
      <c r="AB21" s="81"/>
      <c r="AC21" s="27"/>
      <c r="AD21" s="49"/>
      <c r="AE21" s="137"/>
      <c r="AF21" s="142"/>
      <c r="AG21" s="173"/>
      <c r="AH21" s="149"/>
    </row>
    <row r="22" spans="1:55" ht="15" x14ac:dyDescent="0.35">
      <c r="A22" s="296" t="s">
        <v>180</v>
      </c>
      <c r="B22" s="290"/>
      <c r="C22" s="68">
        <v>11</v>
      </c>
      <c r="D22" s="81">
        <f t="shared" si="6"/>
        <v>0</v>
      </c>
      <c r="E22" s="27"/>
      <c r="F22" s="68"/>
      <c r="G22" s="81"/>
      <c r="H22" s="27"/>
      <c r="I22" s="68">
        <v>28</v>
      </c>
      <c r="J22" s="81">
        <f t="shared" si="7"/>
        <v>0</v>
      </c>
      <c r="K22" s="17"/>
      <c r="L22" s="110"/>
      <c r="M22" s="96"/>
      <c r="N22" s="17"/>
      <c r="O22" s="110"/>
      <c r="P22" s="96"/>
      <c r="Q22" s="17"/>
      <c r="R22" s="110"/>
      <c r="S22" s="96"/>
      <c r="T22" s="17"/>
      <c r="U22" s="111"/>
      <c r="V22" s="106"/>
      <c r="W22" s="17"/>
      <c r="X22" s="111"/>
      <c r="Y22" s="106"/>
      <c r="Z22" s="17"/>
      <c r="AA22" s="111"/>
      <c r="AB22" s="106"/>
      <c r="AC22" s="28"/>
      <c r="AD22" s="111"/>
      <c r="AE22" s="138"/>
      <c r="AF22" s="142"/>
      <c r="AG22" s="142"/>
      <c r="AH22" s="14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</row>
    <row r="23" spans="1:55" ht="15" thickBot="1" x14ac:dyDescent="0.4">
      <c r="A23" s="277" t="s">
        <v>104</v>
      </c>
      <c r="B23" s="41"/>
      <c r="C23" s="46">
        <f>SUM(C9:C22)</f>
        <v>125</v>
      </c>
      <c r="D23" s="77">
        <f>SUM(D9:D22)</f>
        <v>0</v>
      </c>
      <c r="E23" s="41"/>
      <c r="F23" s="55">
        <f>SUM(F9:F22)</f>
        <v>25</v>
      </c>
      <c r="G23" s="77">
        <f>SUM(G9:G22)</f>
        <v>0</v>
      </c>
      <c r="H23" s="41"/>
      <c r="I23" s="55">
        <f>SUM(I9:I22)</f>
        <v>310</v>
      </c>
      <c r="J23" s="77">
        <f>SUM(J9:J22)</f>
        <v>0</v>
      </c>
      <c r="K23" s="41"/>
      <c r="L23" s="55">
        <f>SUM(L9:L22)</f>
        <v>44</v>
      </c>
      <c r="M23" s="77">
        <f>SUM(M9:M22)</f>
        <v>0</v>
      </c>
      <c r="N23" s="41"/>
      <c r="O23" s="46">
        <f>SUM(O9:O22)</f>
        <v>44</v>
      </c>
      <c r="P23" s="77">
        <f>SUM(P9:P22)</f>
        <v>0</v>
      </c>
      <c r="Q23" s="41"/>
      <c r="R23" s="46">
        <f>SUM(R9:R22)</f>
        <v>44</v>
      </c>
      <c r="S23" s="77">
        <f>SUM(S9:S22)</f>
        <v>0</v>
      </c>
      <c r="T23" s="41"/>
      <c r="U23" s="46">
        <f>SUM(U9:U22)</f>
        <v>11</v>
      </c>
      <c r="V23" s="77">
        <f>SUM(V9:V22)</f>
        <v>0</v>
      </c>
      <c r="W23" s="41"/>
      <c r="X23" s="46">
        <f>SUM(X9:X22)</f>
        <v>11</v>
      </c>
      <c r="Y23" s="77">
        <f>SUM(Y9:Y22)</f>
        <v>0</v>
      </c>
      <c r="Z23" s="41"/>
      <c r="AA23" s="46">
        <f>SUM(AA9:AA22)</f>
        <v>11</v>
      </c>
      <c r="AB23" s="77">
        <f>SUM(AB9:AB22)</f>
        <v>0</v>
      </c>
      <c r="AC23" s="41"/>
      <c r="AD23" s="46">
        <f>SUM(AD9:AD22)</f>
        <v>0</v>
      </c>
      <c r="AE23" s="135">
        <f>SUM(AE9:AE22)</f>
        <v>0</v>
      </c>
      <c r="AF23" s="194"/>
      <c r="AG23" s="46">
        <f>SUM(AG9:AG22)</f>
        <v>1</v>
      </c>
      <c r="AH23" s="77">
        <f>SUM(AH9:AH22)</f>
        <v>0</v>
      </c>
    </row>
    <row r="24" spans="1:55" ht="15.5" thickTop="1" thickBot="1" x14ac:dyDescent="0.4">
      <c r="A24" s="280"/>
      <c r="B24" s="31"/>
      <c r="C24" s="50"/>
      <c r="D24" s="32"/>
      <c r="E24" s="32"/>
      <c r="F24" s="50"/>
      <c r="G24" s="32"/>
      <c r="H24" s="32"/>
      <c r="I24" s="50"/>
      <c r="J24" s="32"/>
      <c r="K24" s="32"/>
      <c r="L24" s="50"/>
      <c r="M24" s="32"/>
      <c r="N24" s="32"/>
      <c r="O24" s="32"/>
      <c r="P24" s="32"/>
      <c r="Q24" s="32"/>
      <c r="R24" s="32"/>
      <c r="S24" s="32"/>
      <c r="T24" s="32"/>
      <c r="U24" s="50"/>
      <c r="V24" s="32"/>
      <c r="W24" s="32"/>
      <c r="X24" s="50"/>
      <c r="Y24" s="32"/>
      <c r="Z24" s="32"/>
      <c r="AA24" s="50"/>
      <c r="AB24" s="32"/>
      <c r="AC24" s="32"/>
      <c r="AD24" s="50"/>
      <c r="AE24" s="32"/>
      <c r="AF24" s="159"/>
      <c r="AG24" s="159"/>
      <c r="AH24" s="163"/>
    </row>
    <row r="25" spans="1:55" ht="15.5" thickBot="1" x14ac:dyDescent="0.4">
      <c r="A25" s="450" t="s">
        <v>239</v>
      </c>
      <c r="B25" s="444" t="s">
        <v>105</v>
      </c>
      <c r="C25" s="445"/>
      <c r="D25" s="446"/>
      <c r="E25" s="444" t="s">
        <v>106</v>
      </c>
      <c r="F25" s="445"/>
      <c r="G25" s="446"/>
      <c r="H25" s="444" t="s">
        <v>113</v>
      </c>
      <c r="I25" s="445"/>
      <c r="J25" s="446"/>
      <c r="K25" s="444" t="s">
        <v>210</v>
      </c>
      <c r="L25" s="445"/>
      <c r="M25" s="446"/>
      <c r="N25" s="444" t="s">
        <v>210</v>
      </c>
      <c r="O25" s="445"/>
      <c r="P25" s="446"/>
      <c r="Q25" s="445" t="s">
        <v>210</v>
      </c>
      <c r="R25" s="445"/>
      <c r="S25" s="446"/>
      <c r="T25" s="444" t="s">
        <v>209</v>
      </c>
      <c r="U25" s="445"/>
      <c r="V25" s="446"/>
      <c r="W25" s="444" t="s">
        <v>209</v>
      </c>
      <c r="X25" s="445"/>
      <c r="Y25" s="446"/>
      <c r="Z25" s="444" t="s">
        <v>208</v>
      </c>
      <c r="AA25" s="445"/>
      <c r="AB25" s="446"/>
      <c r="AC25" s="444" t="s">
        <v>108</v>
      </c>
      <c r="AD25" s="445"/>
      <c r="AE25" s="446"/>
      <c r="AF25" s="441" t="s">
        <v>200</v>
      </c>
      <c r="AG25" s="442"/>
      <c r="AH25" s="443"/>
    </row>
    <row r="26" spans="1:55" ht="15.5" thickBot="1" x14ac:dyDescent="0.4">
      <c r="A26" s="451"/>
      <c r="B26" s="27"/>
      <c r="C26" s="274">
        <f t="shared" ref="C26:AG26" si="8">C8+C23</f>
        <v>135</v>
      </c>
      <c r="D26" s="336">
        <f>D23+D8</f>
        <v>0</v>
      </c>
      <c r="E26" s="29"/>
      <c r="F26" s="274">
        <f t="shared" si="8"/>
        <v>25</v>
      </c>
      <c r="G26" s="29">
        <f>G23+G8</f>
        <v>0</v>
      </c>
      <c r="H26" s="29"/>
      <c r="I26" s="274">
        <f t="shared" si="8"/>
        <v>350</v>
      </c>
      <c r="J26" s="29">
        <f>J23+J8</f>
        <v>0</v>
      </c>
      <c r="K26" s="29"/>
      <c r="L26" s="274">
        <f t="shared" si="8"/>
        <v>44</v>
      </c>
      <c r="M26" s="29">
        <f>M23+M8</f>
        <v>0</v>
      </c>
      <c r="N26" s="29"/>
      <c r="O26" s="274">
        <f t="shared" si="8"/>
        <v>44</v>
      </c>
      <c r="P26" s="29">
        <f>P23+P8</f>
        <v>0</v>
      </c>
      <c r="Q26" s="29"/>
      <c r="R26" s="274">
        <f t="shared" si="8"/>
        <v>44</v>
      </c>
      <c r="S26" s="29">
        <f>S23+S8</f>
        <v>0</v>
      </c>
      <c r="T26" s="29"/>
      <c r="U26" s="274">
        <f t="shared" si="8"/>
        <v>11</v>
      </c>
      <c r="V26" s="300">
        <f>V23+V8</f>
        <v>0</v>
      </c>
      <c r="W26" s="29"/>
      <c r="X26" s="274">
        <f t="shared" si="8"/>
        <v>11</v>
      </c>
      <c r="Y26" s="300">
        <f>Y23+Y8</f>
        <v>0</v>
      </c>
      <c r="Z26" s="29"/>
      <c r="AA26" s="274">
        <f t="shared" si="8"/>
        <v>11</v>
      </c>
      <c r="AB26" s="29">
        <f>AB23+AB8</f>
        <v>0</v>
      </c>
      <c r="AC26" s="29"/>
      <c r="AD26" s="274">
        <f t="shared" si="8"/>
        <v>0</v>
      </c>
      <c r="AE26" s="29">
        <f>AE23+AE8</f>
        <v>0</v>
      </c>
      <c r="AF26" s="29"/>
      <c r="AG26" s="274">
        <f t="shared" si="8"/>
        <v>1</v>
      </c>
      <c r="AH26" s="29">
        <f>AH23+AH8</f>
        <v>0</v>
      </c>
    </row>
    <row r="27" spans="1:55" ht="45" customHeight="1" thickBot="1" x14ac:dyDescent="0.4">
      <c r="A27" s="82" t="s">
        <v>157</v>
      </c>
      <c r="B27" s="447">
        <f>D26+G26+J26+M26+P26+S26+V26+Y26+AB26+AE26+AH26</f>
        <v>0</v>
      </c>
      <c r="C27" s="448"/>
      <c r="D27" s="448"/>
      <c r="E27" s="448"/>
      <c r="F27" s="448"/>
      <c r="G27" s="448"/>
      <c r="H27" s="448"/>
      <c r="I27" s="448"/>
      <c r="J27" s="448"/>
      <c r="K27" s="448"/>
      <c r="L27" s="448"/>
      <c r="M27" s="448"/>
      <c r="N27" s="448"/>
      <c r="O27" s="448"/>
      <c r="P27" s="448"/>
      <c r="Q27" s="448"/>
      <c r="R27" s="448"/>
      <c r="S27" s="448"/>
      <c r="T27" s="448"/>
      <c r="U27" s="448"/>
      <c r="V27" s="448"/>
      <c r="W27" s="448"/>
      <c r="X27" s="448"/>
      <c r="Y27" s="448"/>
      <c r="Z27" s="448"/>
      <c r="AA27" s="448"/>
      <c r="AB27" s="448"/>
      <c r="AC27" s="448"/>
      <c r="AD27" s="448"/>
      <c r="AE27" s="448"/>
      <c r="AF27" s="448"/>
      <c r="AG27" s="448"/>
      <c r="AH27" s="449"/>
      <c r="AI27" s="339"/>
      <c r="AJ27" s="339"/>
      <c r="AK27" s="339"/>
      <c r="AL27" s="339"/>
      <c r="AM27" s="339"/>
      <c r="AN27" s="339"/>
      <c r="AO27" s="339"/>
      <c r="AP27" s="339"/>
      <c r="AQ27" s="339"/>
      <c r="AR27" s="339"/>
      <c r="AS27" s="339"/>
      <c r="AT27" s="339"/>
      <c r="AU27" s="339"/>
      <c r="AV27" s="339"/>
      <c r="AW27" s="339"/>
      <c r="AX27" s="339"/>
      <c r="AY27" s="339"/>
      <c r="AZ27" s="339"/>
      <c r="BA27" s="339"/>
      <c r="BB27" s="339"/>
      <c r="BC27" s="339"/>
    </row>
  </sheetData>
  <mergeCells count="28">
    <mergeCell ref="A1:Y1"/>
    <mergeCell ref="A2:Y2"/>
    <mergeCell ref="A4:A5"/>
    <mergeCell ref="B4:J4"/>
    <mergeCell ref="K4:M5"/>
    <mergeCell ref="N4:P5"/>
    <mergeCell ref="Q4:S5"/>
    <mergeCell ref="T4:V5"/>
    <mergeCell ref="W4:Y5"/>
    <mergeCell ref="Z4:AB5"/>
    <mergeCell ref="AC4:AE5"/>
    <mergeCell ref="AF4:AH5"/>
    <mergeCell ref="B5:D5"/>
    <mergeCell ref="E5:G5"/>
    <mergeCell ref="H5:J5"/>
    <mergeCell ref="A25:A26"/>
    <mergeCell ref="B25:D25"/>
    <mergeCell ref="E25:G25"/>
    <mergeCell ref="H25:J25"/>
    <mergeCell ref="K25:M25"/>
    <mergeCell ref="AF25:AH25"/>
    <mergeCell ref="N25:P25"/>
    <mergeCell ref="B27:AH27"/>
    <mergeCell ref="Q25:S25"/>
    <mergeCell ref="T25:V25"/>
    <mergeCell ref="W25:Y25"/>
    <mergeCell ref="Z25:AB25"/>
    <mergeCell ref="AC25:AE2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R107"/>
  <sheetViews>
    <sheetView showGridLines="0" zoomScale="84" zoomScaleNormal="84" workbookViewId="0">
      <selection activeCell="A88" sqref="A88"/>
    </sheetView>
  </sheetViews>
  <sheetFormatPr baseColWidth="10" defaultRowHeight="14.5" x14ac:dyDescent="0.35"/>
  <cols>
    <col min="1" max="1" width="55.54296875" customWidth="1"/>
    <col min="2" max="2" width="15.7265625" customWidth="1"/>
    <col min="4" max="4" width="12.81640625" customWidth="1"/>
    <col min="10" max="10" width="13.1796875" customWidth="1"/>
  </cols>
  <sheetData>
    <row r="1" spans="1:34" ht="2.15" customHeight="1" x14ac:dyDescent="0.35">
      <c r="A1" s="414"/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4"/>
      <c r="S1" s="414"/>
      <c r="T1" s="414"/>
      <c r="U1" s="414"/>
      <c r="V1" s="414"/>
      <c r="W1" s="414"/>
      <c r="X1" s="414"/>
      <c r="Y1" s="414"/>
      <c r="Z1" s="1"/>
      <c r="AA1" s="1"/>
      <c r="AB1" s="1"/>
      <c r="AC1" s="1"/>
      <c r="AD1" s="1"/>
      <c r="AE1" s="1"/>
      <c r="AF1" s="1"/>
      <c r="AG1" s="1"/>
      <c r="AH1" s="1"/>
    </row>
    <row r="2" spans="1:34" ht="103.5" customHeight="1" x14ac:dyDescent="0.35">
      <c r="A2" s="393" t="s">
        <v>291</v>
      </c>
      <c r="B2" s="393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  <c r="Z2" s="1"/>
      <c r="AA2" s="1"/>
      <c r="AB2" s="1"/>
      <c r="AC2" s="1"/>
      <c r="AD2" s="1"/>
      <c r="AE2" s="1"/>
      <c r="AF2" s="1"/>
      <c r="AG2" s="1"/>
      <c r="AH2" s="1"/>
    </row>
    <row r="3" spans="1:34" ht="6.65" customHeight="1" thickBot="1" x14ac:dyDescent="0.4">
      <c r="A3" s="38"/>
      <c r="B3" s="38"/>
      <c r="C3" s="57"/>
      <c r="D3" s="35"/>
      <c r="E3" s="35"/>
      <c r="F3" s="57"/>
      <c r="G3" s="35"/>
      <c r="H3" s="35"/>
      <c r="I3" s="57"/>
      <c r="J3" s="35"/>
      <c r="K3" s="35"/>
      <c r="L3" s="57"/>
      <c r="M3" s="35"/>
      <c r="N3" s="35"/>
      <c r="O3" s="35"/>
      <c r="P3" s="35"/>
      <c r="Q3" s="35"/>
      <c r="R3" s="35"/>
      <c r="S3" s="35"/>
      <c r="T3" s="35"/>
      <c r="U3" s="57"/>
      <c r="V3" s="35"/>
      <c r="W3" s="35"/>
      <c r="X3" s="57"/>
      <c r="Y3" s="35"/>
      <c r="Z3" s="1"/>
      <c r="AA3" s="1"/>
      <c r="AB3" s="1"/>
      <c r="AC3" s="1"/>
      <c r="AD3" s="1"/>
      <c r="AE3" s="1"/>
      <c r="AF3" s="1"/>
      <c r="AG3" s="1"/>
      <c r="AH3" s="1"/>
    </row>
    <row r="4" spans="1:34" ht="26.5" customHeight="1" thickBot="1" x14ac:dyDescent="0.4">
      <c r="A4" s="459" t="s">
        <v>109</v>
      </c>
      <c r="B4" s="418" t="s">
        <v>207</v>
      </c>
      <c r="C4" s="419"/>
      <c r="D4" s="419"/>
      <c r="E4" s="419"/>
      <c r="F4" s="419"/>
      <c r="G4" s="419"/>
      <c r="H4" s="419"/>
      <c r="I4" s="419"/>
      <c r="J4" s="420"/>
      <c r="K4" s="381" t="s">
        <v>217</v>
      </c>
      <c r="L4" s="382"/>
      <c r="M4" s="382"/>
      <c r="N4" s="381" t="s">
        <v>195</v>
      </c>
      <c r="O4" s="382"/>
      <c r="P4" s="383"/>
      <c r="Q4" s="382" t="s">
        <v>197</v>
      </c>
      <c r="R4" s="382"/>
      <c r="S4" s="383"/>
      <c r="T4" s="381" t="s">
        <v>202</v>
      </c>
      <c r="U4" s="382"/>
      <c r="V4" s="383"/>
      <c r="W4" s="381" t="s">
        <v>215</v>
      </c>
      <c r="X4" s="382"/>
      <c r="Y4" s="383"/>
      <c r="Z4" s="381" t="s">
        <v>216</v>
      </c>
      <c r="AA4" s="382"/>
      <c r="AB4" s="383"/>
      <c r="AC4" s="381" t="s">
        <v>213</v>
      </c>
      <c r="AD4" s="382"/>
      <c r="AE4" s="383"/>
      <c r="AF4" s="381" t="s">
        <v>218</v>
      </c>
      <c r="AG4" s="382"/>
      <c r="AH4" s="383"/>
    </row>
    <row r="5" spans="1:34" ht="25.5" customHeight="1" thickBot="1" x14ac:dyDescent="0.4">
      <c r="A5" s="460"/>
      <c r="B5" s="381" t="s">
        <v>105</v>
      </c>
      <c r="C5" s="382"/>
      <c r="D5" s="383"/>
      <c r="E5" s="382" t="s">
        <v>106</v>
      </c>
      <c r="F5" s="382"/>
      <c r="G5" s="383"/>
      <c r="H5" s="381" t="s">
        <v>179</v>
      </c>
      <c r="I5" s="382"/>
      <c r="J5" s="383"/>
      <c r="K5" s="387"/>
      <c r="L5" s="388"/>
      <c r="M5" s="388"/>
      <c r="N5" s="387"/>
      <c r="O5" s="388"/>
      <c r="P5" s="389"/>
      <c r="Q5" s="388"/>
      <c r="R5" s="388"/>
      <c r="S5" s="389"/>
      <c r="T5" s="387"/>
      <c r="U5" s="388"/>
      <c r="V5" s="389"/>
      <c r="W5" s="387"/>
      <c r="X5" s="388"/>
      <c r="Y5" s="389"/>
      <c r="Z5" s="387"/>
      <c r="AA5" s="388"/>
      <c r="AB5" s="389"/>
      <c r="AC5" s="387"/>
      <c r="AD5" s="388"/>
      <c r="AE5" s="389"/>
      <c r="AF5" s="387"/>
      <c r="AG5" s="388"/>
      <c r="AH5" s="389"/>
    </row>
    <row r="6" spans="1:34" ht="76" thickTop="1" thickBot="1" x14ac:dyDescent="0.4">
      <c r="A6" s="281" t="s">
        <v>267</v>
      </c>
      <c r="B6" s="69" t="s">
        <v>153</v>
      </c>
      <c r="C6" s="69" t="s">
        <v>152</v>
      </c>
      <c r="D6" s="70" t="s">
        <v>151</v>
      </c>
      <c r="E6" s="69" t="s">
        <v>153</v>
      </c>
      <c r="F6" s="165" t="s">
        <v>152</v>
      </c>
      <c r="G6" s="131" t="s">
        <v>151</v>
      </c>
      <c r="H6" s="132" t="s">
        <v>153</v>
      </c>
      <c r="I6" s="132" t="s">
        <v>152</v>
      </c>
      <c r="J6" s="131" t="s">
        <v>151</v>
      </c>
      <c r="K6" s="132" t="s">
        <v>153</v>
      </c>
      <c r="L6" s="132" t="s">
        <v>152</v>
      </c>
      <c r="M6" s="131" t="s">
        <v>151</v>
      </c>
      <c r="N6" s="132" t="s">
        <v>153</v>
      </c>
      <c r="O6" s="132" t="s">
        <v>152</v>
      </c>
      <c r="P6" s="131" t="s">
        <v>199</v>
      </c>
      <c r="Q6" s="132" t="s">
        <v>153</v>
      </c>
      <c r="R6" s="132" t="s">
        <v>152</v>
      </c>
      <c r="S6" s="131" t="s">
        <v>198</v>
      </c>
      <c r="T6" s="132" t="s">
        <v>153</v>
      </c>
      <c r="U6" s="132" t="s">
        <v>152</v>
      </c>
      <c r="V6" s="131" t="s">
        <v>151</v>
      </c>
      <c r="W6" s="132" t="s">
        <v>153</v>
      </c>
      <c r="X6" s="132" t="s">
        <v>152</v>
      </c>
      <c r="Y6" s="131" t="s">
        <v>151</v>
      </c>
      <c r="Z6" s="132" t="s">
        <v>153</v>
      </c>
      <c r="AA6" s="132" t="s">
        <v>152</v>
      </c>
      <c r="AB6" s="131" t="s">
        <v>151</v>
      </c>
      <c r="AC6" s="132" t="s">
        <v>153</v>
      </c>
      <c r="AD6" s="132" t="s">
        <v>152</v>
      </c>
      <c r="AE6" s="130" t="s">
        <v>151</v>
      </c>
      <c r="AF6" s="320" t="s">
        <v>153</v>
      </c>
      <c r="AG6" s="321" t="s">
        <v>152</v>
      </c>
      <c r="AH6" s="322" t="s">
        <v>151</v>
      </c>
    </row>
    <row r="7" spans="1:34" ht="15" x14ac:dyDescent="0.35">
      <c r="A7" s="284" t="s">
        <v>244</v>
      </c>
      <c r="B7" s="216"/>
      <c r="C7" s="9"/>
      <c r="D7" s="78"/>
      <c r="E7" s="16"/>
      <c r="F7" s="9"/>
      <c r="G7" s="78"/>
      <c r="H7" s="16"/>
      <c r="I7" s="9"/>
      <c r="J7" s="79"/>
      <c r="K7" s="16"/>
      <c r="L7" s="9"/>
      <c r="M7" s="79"/>
      <c r="N7" s="16"/>
      <c r="O7" s="16"/>
      <c r="P7" s="79"/>
      <c r="Q7" s="16"/>
      <c r="R7" s="16"/>
      <c r="S7" s="79"/>
      <c r="T7" s="16"/>
      <c r="U7" s="23"/>
      <c r="V7" s="204"/>
      <c r="W7" s="16"/>
      <c r="X7" s="23"/>
      <c r="Y7" s="204"/>
      <c r="Z7" s="16"/>
      <c r="AA7" s="23"/>
      <c r="AB7" s="204"/>
      <c r="AC7" s="27"/>
      <c r="AD7" s="23"/>
      <c r="AE7" s="81"/>
      <c r="AF7" s="154"/>
      <c r="AG7" s="154"/>
      <c r="AH7" s="155"/>
    </row>
    <row r="8" spans="1:34" ht="15" x14ac:dyDescent="0.35">
      <c r="A8" s="285" t="s">
        <v>268</v>
      </c>
      <c r="B8" s="216"/>
      <c r="C8" s="9">
        <v>18</v>
      </c>
      <c r="D8" s="79">
        <f>B8*C8</f>
        <v>0</v>
      </c>
      <c r="E8" s="16"/>
      <c r="F8" s="9"/>
      <c r="G8" s="79"/>
      <c r="H8" s="16"/>
      <c r="I8" s="9">
        <v>16</v>
      </c>
      <c r="J8" s="79">
        <f t="shared" ref="J8:J9" si="0">H8*I8</f>
        <v>0</v>
      </c>
      <c r="K8" s="16"/>
      <c r="L8" s="9"/>
      <c r="M8" s="79"/>
      <c r="N8" s="16"/>
      <c r="O8" s="16"/>
      <c r="P8" s="79"/>
      <c r="Q8" s="16"/>
      <c r="R8" s="16"/>
      <c r="S8" s="79"/>
      <c r="T8" s="16"/>
      <c r="U8" s="23"/>
      <c r="V8" s="204"/>
      <c r="W8" s="16"/>
      <c r="X8" s="23"/>
      <c r="Y8" s="204"/>
      <c r="Z8" s="16"/>
      <c r="AA8" s="23"/>
      <c r="AB8" s="204"/>
      <c r="AC8" s="27"/>
      <c r="AD8" s="23"/>
      <c r="AE8" s="81"/>
      <c r="AF8" s="142"/>
      <c r="AG8" s="142"/>
      <c r="AH8" s="155"/>
    </row>
    <row r="9" spans="1:34" ht="15" x14ac:dyDescent="0.35">
      <c r="A9" s="285" t="s">
        <v>269</v>
      </c>
      <c r="B9" s="216"/>
      <c r="C9" s="9">
        <v>15</v>
      </c>
      <c r="D9" s="79">
        <f>B9*C9</f>
        <v>0</v>
      </c>
      <c r="E9" s="16"/>
      <c r="F9" s="9">
        <v>4</v>
      </c>
      <c r="G9" s="79">
        <f t="shared" ref="G9:G10" si="1">E9*F9</f>
        <v>0</v>
      </c>
      <c r="H9" s="16"/>
      <c r="I9" s="9">
        <v>5</v>
      </c>
      <c r="J9" s="79">
        <f t="shared" si="0"/>
        <v>0</v>
      </c>
      <c r="K9" s="16"/>
      <c r="L9" s="9"/>
      <c r="M9" s="79"/>
      <c r="N9" s="16"/>
      <c r="O9" s="16"/>
      <c r="P9" s="79"/>
      <c r="Q9" s="16"/>
      <c r="R9" s="16"/>
      <c r="S9" s="79"/>
      <c r="T9" s="16"/>
      <c r="U9" s="23"/>
      <c r="V9" s="204"/>
      <c r="W9" s="16"/>
      <c r="X9" s="23"/>
      <c r="Y9" s="204"/>
      <c r="Z9" s="16"/>
      <c r="AA9" s="23"/>
      <c r="AB9" s="204"/>
      <c r="AC9" s="27"/>
      <c r="AD9" s="23"/>
      <c r="AE9" s="81"/>
      <c r="AF9" s="142"/>
      <c r="AG9" s="142"/>
      <c r="AH9" s="155"/>
    </row>
    <row r="10" spans="1:34" ht="15" x14ac:dyDescent="0.35">
      <c r="A10" s="285" t="s">
        <v>270</v>
      </c>
      <c r="B10" s="216"/>
      <c r="C10" s="9"/>
      <c r="D10" s="79"/>
      <c r="E10" s="16"/>
      <c r="F10" s="9">
        <v>1</v>
      </c>
      <c r="G10" s="79">
        <f t="shared" si="1"/>
        <v>0</v>
      </c>
      <c r="H10" s="16"/>
      <c r="I10" s="9"/>
      <c r="J10" s="79"/>
      <c r="K10" s="16"/>
      <c r="L10" s="9"/>
      <c r="M10" s="79"/>
      <c r="N10" s="16"/>
      <c r="O10" s="16"/>
      <c r="P10" s="79"/>
      <c r="Q10" s="16"/>
      <c r="R10" s="16"/>
      <c r="S10" s="79"/>
      <c r="T10" s="16"/>
      <c r="U10" s="23"/>
      <c r="V10" s="204"/>
      <c r="W10" s="16"/>
      <c r="X10" s="23"/>
      <c r="Y10" s="204"/>
      <c r="Z10" s="16"/>
      <c r="AA10" s="23"/>
      <c r="AB10" s="204"/>
      <c r="AC10" s="27"/>
      <c r="AD10" s="23">
        <v>1</v>
      </c>
      <c r="AE10" s="81">
        <f t="shared" ref="AE10" si="2">AC10*AD10</f>
        <v>0</v>
      </c>
      <c r="AF10" s="142"/>
      <c r="AG10" s="142"/>
      <c r="AH10" s="155"/>
    </row>
    <row r="11" spans="1:34" ht="15" x14ac:dyDescent="0.35">
      <c r="A11" s="285" t="s">
        <v>271</v>
      </c>
      <c r="B11" s="216"/>
      <c r="C11" s="9">
        <v>1</v>
      </c>
      <c r="D11" s="79">
        <f t="shared" ref="D11:D19" si="3">B11*C11</f>
        <v>0</v>
      </c>
      <c r="E11" s="16"/>
      <c r="F11" s="9"/>
      <c r="G11" s="79"/>
      <c r="H11" s="16"/>
      <c r="I11" s="9">
        <v>2</v>
      </c>
      <c r="J11" s="79">
        <f t="shared" ref="J11:J17" si="4">H11*I11</f>
        <v>0</v>
      </c>
      <c r="K11" s="16"/>
      <c r="L11" s="9"/>
      <c r="M11" s="79"/>
      <c r="N11" s="16"/>
      <c r="O11" s="16"/>
      <c r="P11" s="79"/>
      <c r="Q11" s="16"/>
      <c r="R11" s="16"/>
      <c r="S11" s="79"/>
      <c r="T11" s="16"/>
      <c r="U11" s="23"/>
      <c r="V11" s="204"/>
      <c r="W11" s="16"/>
      <c r="X11" s="23"/>
      <c r="Y11" s="204"/>
      <c r="Z11" s="16"/>
      <c r="AA11" s="23"/>
      <c r="AB11" s="204"/>
      <c r="AC11" s="27"/>
      <c r="AD11" s="23"/>
      <c r="AE11" s="81"/>
      <c r="AF11" s="142"/>
      <c r="AG11" s="142"/>
      <c r="AH11" s="155"/>
    </row>
    <row r="12" spans="1:34" ht="15" x14ac:dyDescent="0.35">
      <c r="A12" s="285" t="s">
        <v>272</v>
      </c>
      <c r="B12" s="216"/>
      <c r="C12" s="9">
        <v>1</v>
      </c>
      <c r="D12" s="79">
        <f t="shared" si="3"/>
        <v>0</v>
      </c>
      <c r="E12" s="16"/>
      <c r="F12" s="9">
        <v>1</v>
      </c>
      <c r="G12" s="79">
        <f>E12*F12</f>
        <v>0</v>
      </c>
      <c r="H12" s="16"/>
      <c r="I12" s="9">
        <v>1</v>
      </c>
      <c r="J12" s="79">
        <f t="shared" si="4"/>
        <v>0</v>
      </c>
      <c r="K12" s="16"/>
      <c r="L12" s="9"/>
      <c r="M12" s="79"/>
      <c r="N12" s="16"/>
      <c r="O12" s="16"/>
      <c r="P12" s="79"/>
      <c r="Q12" s="16"/>
      <c r="R12" s="16"/>
      <c r="S12" s="79"/>
      <c r="T12" s="16"/>
      <c r="U12" s="23"/>
      <c r="V12" s="204"/>
      <c r="W12" s="16"/>
      <c r="X12" s="23"/>
      <c r="Y12" s="204"/>
      <c r="Z12" s="16"/>
      <c r="AA12" s="23"/>
      <c r="AB12" s="204"/>
      <c r="AC12" s="27"/>
      <c r="AD12" s="23"/>
      <c r="AE12" s="81"/>
      <c r="AF12" s="142"/>
      <c r="AG12" s="142"/>
      <c r="AH12" s="155"/>
    </row>
    <row r="13" spans="1:34" ht="15" x14ac:dyDescent="0.35">
      <c r="A13" s="285" t="s">
        <v>273</v>
      </c>
      <c r="B13" s="216"/>
      <c r="C13" s="9">
        <v>16</v>
      </c>
      <c r="D13" s="79">
        <f t="shared" si="3"/>
        <v>0</v>
      </c>
      <c r="E13" s="16"/>
      <c r="F13" s="9"/>
      <c r="G13" s="79"/>
      <c r="H13" s="16"/>
      <c r="I13" s="9">
        <v>14</v>
      </c>
      <c r="J13" s="79">
        <f t="shared" si="4"/>
        <v>0</v>
      </c>
      <c r="K13" s="16"/>
      <c r="L13" s="9"/>
      <c r="M13" s="79"/>
      <c r="N13" s="16"/>
      <c r="O13" s="16"/>
      <c r="P13" s="79"/>
      <c r="Q13" s="16"/>
      <c r="R13" s="16"/>
      <c r="S13" s="79"/>
      <c r="T13" s="16"/>
      <c r="U13" s="23"/>
      <c r="V13" s="204"/>
      <c r="W13" s="16"/>
      <c r="X13" s="23"/>
      <c r="Y13" s="204"/>
      <c r="Z13" s="16"/>
      <c r="AA13" s="23"/>
      <c r="AB13" s="204"/>
      <c r="AC13" s="27"/>
      <c r="AD13" s="23"/>
      <c r="AE13" s="81"/>
      <c r="AF13" s="142"/>
      <c r="AG13" s="142"/>
      <c r="AH13" s="155"/>
    </row>
    <row r="14" spans="1:34" ht="15" x14ac:dyDescent="0.35">
      <c r="A14" s="285" t="s">
        <v>49</v>
      </c>
      <c r="B14" s="216"/>
      <c r="C14" s="9">
        <v>2</v>
      </c>
      <c r="D14" s="79">
        <f t="shared" si="3"/>
        <v>0</v>
      </c>
      <c r="E14" s="16"/>
      <c r="F14" s="9"/>
      <c r="G14" s="79"/>
      <c r="H14" s="16"/>
      <c r="I14" s="9">
        <v>3</v>
      </c>
      <c r="J14" s="79">
        <f t="shared" si="4"/>
        <v>0</v>
      </c>
      <c r="K14" s="16"/>
      <c r="L14" s="9"/>
      <c r="M14" s="79"/>
      <c r="N14" s="16"/>
      <c r="O14" s="16"/>
      <c r="P14" s="79"/>
      <c r="Q14" s="16"/>
      <c r="R14" s="16"/>
      <c r="S14" s="79"/>
      <c r="T14" s="16"/>
      <c r="U14" s="23"/>
      <c r="V14" s="204"/>
      <c r="W14" s="16"/>
      <c r="X14" s="23"/>
      <c r="Y14" s="204"/>
      <c r="Z14" s="16"/>
      <c r="AA14" s="23"/>
      <c r="AB14" s="204"/>
      <c r="AC14" s="27"/>
      <c r="AD14" s="23"/>
      <c r="AE14" s="30"/>
      <c r="AF14" s="142"/>
      <c r="AG14" s="142"/>
      <c r="AH14" s="155"/>
    </row>
    <row r="15" spans="1:34" ht="15" x14ac:dyDescent="0.35">
      <c r="A15" s="285" t="s">
        <v>32</v>
      </c>
      <c r="B15" s="216"/>
      <c r="C15" s="9">
        <v>3</v>
      </c>
      <c r="D15" s="79">
        <f t="shared" si="3"/>
        <v>0</v>
      </c>
      <c r="E15" s="16"/>
      <c r="F15" s="9"/>
      <c r="G15" s="79"/>
      <c r="H15" s="16"/>
      <c r="I15" s="9">
        <v>1</v>
      </c>
      <c r="J15" s="79">
        <f t="shared" si="4"/>
        <v>0</v>
      </c>
      <c r="K15" s="16"/>
      <c r="L15" s="9"/>
      <c r="M15" s="79"/>
      <c r="N15" s="16"/>
      <c r="O15" s="16"/>
      <c r="P15" s="79"/>
      <c r="Q15" s="16"/>
      <c r="R15" s="16"/>
      <c r="S15" s="79"/>
      <c r="T15" s="16"/>
      <c r="U15" s="23"/>
      <c r="V15" s="204"/>
      <c r="W15" s="16"/>
      <c r="X15" s="23"/>
      <c r="Y15" s="204"/>
      <c r="Z15" s="16"/>
      <c r="AA15" s="23"/>
      <c r="AB15" s="204"/>
      <c r="AC15" s="27"/>
      <c r="AD15" s="23"/>
      <c r="AE15" s="81"/>
      <c r="AF15" s="142"/>
      <c r="AG15" s="142"/>
      <c r="AH15" s="155"/>
    </row>
    <row r="16" spans="1:34" ht="15" x14ac:dyDescent="0.35">
      <c r="A16" s="285" t="s">
        <v>34</v>
      </c>
      <c r="B16" s="216"/>
      <c r="C16" s="9">
        <v>3</v>
      </c>
      <c r="D16" s="79">
        <f t="shared" si="3"/>
        <v>0</v>
      </c>
      <c r="E16" s="16"/>
      <c r="F16" s="9">
        <v>1</v>
      </c>
      <c r="G16" s="79">
        <f t="shared" ref="G16:G17" si="5">E16*F16</f>
        <v>0</v>
      </c>
      <c r="H16" s="16"/>
      <c r="I16" s="9">
        <v>3</v>
      </c>
      <c r="J16" s="79">
        <f t="shared" si="4"/>
        <v>0</v>
      </c>
      <c r="K16" s="16"/>
      <c r="L16" s="9"/>
      <c r="M16" s="79"/>
      <c r="N16" s="16"/>
      <c r="O16" s="16"/>
      <c r="P16" s="79"/>
      <c r="Q16" s="16"/>
      <c r="R16" s="16"/>
      <c r="S16" s="79"/>
      <c r="T16" s="16"/>
      <c r="U16" s="23"/>
      <c r="V16" s="204"/>
      <c r="W16" s="16"/>
      <c r="X16" s="23"/>
      <c r="Y16" s="204"/>
      <c r="Z16" s="16"/>
      <c r="AA16" s="23"/>
      <c r="AB16" s="204"/>
      <c r="AC16" s="27"/>
      <c r="AD16" s="23"/>
      <c r="AE16" s="81"/>
      <c r="AF16" s="142"/>
      <c r="AG16" s="142"/>
      <c r="AH16" s="155"/>
    </row>
    <row r="17" spans="1:538" ht="15" x14ac:dyDescent="0.35">
      <c r="A17" s="285" t="s">
        <v>31</v>
      </c>
      <c r="B17" s="216"/>
      <c r="C17" s="9">
        <v>4</v>
      </c>
      <c r="D17" s="79">
        <f t="shared" si="3"/>
        <v>0</v>
      </c>
      <c r="E17" s="16"/>
      <c r="F17" s="9">
        <v>2</v>
      </c>
      <c r="G17" s="79">
        <f t="shared" si="5"/>
        <v>0</v>
      </c>
      <c r="H17" s="16"/>
      <c r="I17" s="9">
        <v>8</v>
      </c>
      <c r="J17" s="79">
        <f t="shared" si="4"/>
        <v>0</v>
      </c>
      <c r="K17" s="16"/>
      <c r="L17" s="9"/>
      <c r="M17" s="79"/>
      <c r="N17" s="16"/>
      <c r="O17" s="16"/>
      <c r="P17" s="79"/>
      <c r="Q17" s="16"/>
      <c r="R17" s="16"/>
      <c r="S17" s="79"/>
      <c r="T17" s="16"/>
      <c r="U17" s="23"/>
      <c r="V17" s="204"/>
      <c r="W17" s="16"/>
      <c r="X17" s="23"/>
      <c r="Y17" s="204"/>
      <c r="Z17" s="16"/>
      <c r="AA17" s="23"/>
      <c r="AB17" s="204"/>
      <c r="AC17" s="27"/>
      <c r="AD17" s="23"/>
      <c r="AE17" s="81"/>
      <c r="AF17" s="142"/>
      <c r="AG17" s="142"/>
      <c r="AH17" s="155"/>
    </row>
    <row r="18" spans="1:538" ht="15" x14ac:dyDescent="0.35">
      <c r="A18" s="285" t="s">
        <v>33</v>
      </c>
      <c r="B18" s="216"/>
      <c r="C18" s="9">
        <v>1</v>
      </c>
      <c r="D18" s="79">
        <f t="shared" si="3"/>
        <v>0</v>
      </c>
      <c r="E18" s="16"/>
      <c r="F18" s="9"/>
      <c r="G18" s="79"/>
      <c r="H18" s="16"/>
      <c r="I18" s="9"/>
      <c r="J18" s="79"/>
      <c r="K18" s="16"/>
      <c r="L18" s="9"/>
      <c r="M18" s="79"/>
      <c r="N18" s="16"/>
      <c r="O18" s="16"/>
      <c r="P18" s="79"/>
      <c r="Q18" s="16"/>
      <c r="R18" s="16"/>
      <c r="S18" s="79"/>
      <c r="T18" s="16"/>
      <c r="U18" s="23"/>
      <c r="V18" s="204"/>
      <c r="W18" s="16"/>
      <c r="X18" s="23"/>
      <c r="Y18" s="204"/>
      <c r="Z18" s="16"/>
      <c r="AA18" s="23"/>
      <c r="AB18" s="204"/>
      <c r="AC18" s="27"/>
      <c r="AD18" s="23"/>
      <c r="AE18" s="81"/>
      <c r="AF18" s="142"/>
      <c r="AG18" s="142"/>
      <c r="AH18" s="168"/>
      <c r="AI18" s="351"/>
      <c r="AJ18" s="351"/>
      <c r="AK18" s="351"/>
      <c r="AL18" s="351"/>
      <c r="AM18" s="351"/>
      <c r="AN18" s="351"/>
      <c r="AO18" s="351"/>
      <c r="AP18" s="351"/>
      <c r="AQ18" s="351"/>
      <c r="AR18" s="351"/>
      <c r="AS18" s="351"/>
      <c r="AT18" s="351"/>
      <c r="AU18" s="351"/>
      <c r="AV18" s="351"/>
      <c r="AW18" s="351"/>
      <c r="AX18" s="351"/>
      <c r="AY18" s="351"/>
      <c r="AZ18" s="351"/>
      <c r="BA18" s="351"/>
      <c r="BB18" s="351"/>
      <c r="BC18" s="351"/>
      <c r="BD18" s="351"/>
      <c r="BE18" s="351"/>
      <c r="BF18" s="351"/>
      <c r="BG18" s="351"/>
      <c r="BH18" s="351"/>
      <c r="BI18" s="351"/>
      <c r="BJ18" s="351"/>
      <c r="BK18" s="351"/>
      <c r="BL18" s="351"/>
      <c r="BM18" s="351"/>
      <c r="BN18" s="351"/>
      <c r="BO18" s="351"/>
      <c r="BP18" s="351"/>
      <c r="BQ18" s="351"/>
      <c r="BR18" s="351"/>
      <c r="BS18" s="351"/>
      <c r="BT18" s="351"/>
      <c r="BU18" s="351"/>
      <c r="BV18" s="351"/>
      <c r="BW18" s="351"/>
      <c r="BX18" s="351"/>
      <c r="BY18" s="351"/>
      <c r="BZ18" s="351"/>
      <c r="CA18" s="351"/>
      <c r="CB18" s="351"/>
      <c r="CC18" s="351"/>
      <c r="CD18" s="351"/>
      <c r="CE18" s="351"/>
      <c r="CF18" s="351"/>
      <c r="CG18" s="351"/>
      <c r="CH18" s="351"/>
      <c r="CI18" s="351"/>
      <c r="CJ18" s="351"/>
      <c r="CK18" s="351"/>
      <c r="CL18" s="351"/>
      <c r="CM18" s="351"/>
      <c r="CN18" s="351"/>
      <c r="CO18" s="351"/>
      <c r="CP18" s="351"/>
      <c r="CQ18" s="351"/>
      <c r="CR18" s="351"/>
      <c r="CS18" s="351"/>
      <c r="CT18" s="351"/>
      <c r="CU18" s="351"/>
      <c r="CV18" s="351"/>
      <c r="CW18" s="351"/>
      <c r="CX18" s="351"/>
      <c r="CY18" s="351"/>
      <c r="CZ18" s="351"/>
      <c r="DA18" s="351"/>
      <c r="DB18" s="351"/>
      <c r="DC18" s="351"/>
      <c r="DD18" s="351"/>
      <c r="DE18" s="351"/>
      <c r="DF18" s="351"/>
      <c r="DG18" s="351"/>
      <c r="DH18" s="351"/>
      <c r="DI18" s="351"/>
      <c r="DJ18" s="351"/>
      <c r="DK18" s="351"/>
      <c r="DL18" s="351"/>
      <c r="DM18" s="351"/>
      <c r="DN18" s="351"/>
      <c r="DO18" s="351"/>
      <c r="DP18" s="351"/>
      <c r="DQ18" s="351"/>
      <c r="DR18" s="351"/>
      <c r="DS18" s="351"/>
      <c r="DT18" s="351"/>
      <c r="DU18" s="351"/>
      <c r="DV18" s="351"/>
      <c r="DW18" s="351"/>
      <c r="DX18" s="351"/>
      <c r="DY18" s="351"/>
      <c r="DZ18" s="351"/>
      <c r="EA18" s="351"/>
      <c r="EB18" s="351"/>
      <c r="EC18" s="351"/>
      <c r="ED18" s="351"/>
      <c r="EE18" s="351"/>
      <c r="EF18" s="351"/>
      <c r="EG18" s="351"/>
      <c r="EH18" s="351"/>
      <c r="EI18" s="351"/>
      <c r="EJ18" s="351"/>
      <c r="EK18" s="351"/>
      <c r="EL18" s="351"/>
      <c r="EM18" s="351"/>
      <c r="EN18" s="351"/>
      <c r="EO18" s="351"/>
      <c r="EP18" s="351"/>
      <c r="EQ18" s="351"/>
      <c r="ER18" s="351"/>
      <c r="ES18" s="351"/>
      <c r="ET18" s="351"/>
      <c r="EU18" s="351"/>
      <c r="EV18" s="351"/>
      <c r="EW18" s="351"/>
      <c r="EX18" s="351"/>
      <c r="EY18" s="351"/>
      <c r="EZ18" s="351"/>
      <c r="FA18" s="351"/>
      <c r="FB18" s="351"/>
      <c r="FC18" s="351"/>
      <c r="FD18" s="351"/>
      <c r="FE18" s="351"/>
      <c r="FF18" s="351"/>
      <c r="FG18" s="351"/>
      <c r="FH18" s="351"/>
      <c r="FI18" s="351"/>
      <c r="FJ18" s="351"/>
      <c r="FK18" s="351"/>
      <c r="FL18" s="351"/>
      <c r="FM18" s="351"/>
      <c r="FN18" s="351"/>
      <c r="FO18" s="351"/>
      <c r="FP18" s="351"/>
      <c r="FQ18" s="351"/>
      <c r="FR18" s="351"/>
      <c r="FS18" s="351"/>
      <c r="FT18" s="351"/>
      <c r="FU18" s="351"/>
      <c r="FV18" s="351"/>
      <c r="FW18" s="351"/>
      <c r="FX18" s="351"/>
      <c r="FY18" s="351"/>
      <c r="FZ18" s="351"/>
      <c r="GA18" s="351"/>
      <c r="GB18" s="351"/>
      <c r="GC18" s="351"/>
      <c r="GD18" s="351"/>
      <c r="GE18" s="351"/>
      <c r="GF18" s="351"/>
      <c r="GG18" s="351"/>
      <c r="GH18" s="351"/>
      <c r="GI18" s="351"/>
      <c r="GJ18" s="351"/>
      <c r="GK18" s="351"/>
      <c r="GL18" s="351"/>
      <c r="GM18" s="351"/>
      <c r="GN18" s="351"/>
      <c r="GO18" s="351"/>
      <c r="GP18" s="351"/>
      <c r="GQ18" s="351"/>
      <c r="GR18" s="351"/>
      <c r="GS18" s="351"/>
      <c r="GT18" s="351"/>
      <c r="GU18" s="351"/>
      <c r="GV18" s="351"/>
      <c r="GW18" s="351"/>
      <c r="GX18" s="351"/>
      <c r="GY18" s="351"/>
      <c r="GZ18" s="351"/>
      <c r="HA18" s="351"/>
      <c r="HB18" s="351"/>
      <c r="HC18" s="351"/>
      <c r="HD18" s="351"/>
      <c r="HE18" s="351"/>
      <c r="HF18" s="351"/>
      <c r="HG18" s="351"/>
      <c r="HH18" s="351"/>
      <c r="HI18" s="351"/>
      <c r="HJ18" s="351"/>
      <c r="HK18" s="351"/>
      <c r="HL18" s="351"/>
      <c r="HM18" s="351"/>
      <c r="HN18" s="351"/>
      <c r="HO18" s="351"/>
      <c r="HP18" s="351"/>
      <c r="HQ18" s="351"/>
      <c r="HR18" s="351"/>
      <c r="HS18" s="351"/>
      <c r="HT18" s="351"/>
      <c r="HU18" s="351"/>
      <c r="HV18" s="351"/>
      <c r="HW18" s="351"/>
      <c r="HX18" s="351"/>
      <c r="HY18" s="351"/>
      <c r="HZ18" s="351"/>
      <c r="IA18" s="351"/>
      <c r="IB18" s="351"/>
      <c r="IC18" s="351"/>
      <c r="ID18" s="351"/>
      <c r="IE18" s="351"/>
      <c r="IF18" s="351"/>
      <c r="IG18" s="351"/>
      <c r="IH18" s="351"/>
      <c r="II18" s="351"/>
      <c r="IJ18" s="351"/>
      <c r="IK18" s="351"/>
      <c r="IL18" s="351"/>
      <c r="IM18" s="351"/>
      <c r="IN18" s="351"/>
      <c r="IO18" s="351"/>
      <c r="IP18" s="351"/>
      <c r="IQ18" s="351"/>
      <c r="IR18" s="351"/>
      <c r="IS18" s="351"/>
      <c r="IT18" s="351"/>
      <c r="IU18" s="351"/>
      <c r="IV18" s="351"/>
      <c r="IW18" s="351"/>
      <c r="IX18" s="351"/>
      <c r="IY18" s="351"/>
      <c r="IZ18" s="351"/>
      <c r="JA18" s="351"/>
      <c r="JB18" s="351"/>
      <c r="JC18" s="351"/>
      <c r="JD18" s="351"/>
      <c r="JE18" s="351"/>
      <c r="JF18" s="351"/>
      <c r="JG18" s="351"/>
      <c r="JH18" s="351"/>
      <c r="JI18" s="351"/>
      <c r="JJ18" s="351"/>
      <c r="JK18" s="351"/>
      <c r="JL18" s="351"/>
      <c r="JM18" s="351"/>
      <c r="JN18" s="351"/>
      <c r="JO18" s="351"/>
      <c r="JP18" s="351"/>
      <c r="JQ18" s="351"/>
      <c r="JR18" s="351"/>
      <c r="JS18" s="351"/>
      <c r="JT18" s="351"/>
      <c r="JU18" s="351"/>
      <c r="JV18" s="351"/>
      <c r="JW18" s="351"/>
      <c r="JX18" s="351"/>
      <c r="JY18" s="351"/>
      <c r="JZ18" s="351"/>
      <c r="KA18" s="351"/>
      <c r="KB18" s="351"/>
      <c r="KC18" s="351"/>
      <c r="KD18" s="351"/>
      <c r="KE18" s="351"/>
      <c r="KF18" s="351"/>
      <c r="KG18" s="351"/>
      <c r="KH18" s="351"/>
      <c r="KI18" s="351"/>
      <c r="KJ18" s="351"/>
      <c r="KK18" s="351"/>
      <c r="KL18" s="351"/>
      <c r="KM18" s="351"/>
      <c r="KN18" s="351"/>
      <c r="KO18" s="351"/>
      <c r="KP18" s="351"/>
      <c r="KQ18" s="351"/>
      <c r="KR18" s="351"/>
      <c r="KS18" s="351"/>
      <c r="KT18" s="351"/>
      <c r="KU18" s="351"/>
      <c r="KV18" s="351"/>
      <c r="KW18" s="351"/>
      <c r="KX18" s="351"/>
      <c r="KY18" s="351"/>
      <c r="KZ18" s="351"/>
      <c r="LA18" s="351"/>
      <c r="LB18" s="351"/>
      <c r="LC18" s="351"/>
      <c r="LD18" s="351"/>
      <c r="LE18" s="351"/>
      <c r="LF18" s="351"/>
      <c r="LG18" s="351"/>
      <c r="LH18" s="351"/>
      <c r="LI18" s="351"/>
      <c r="LJ18" s="351"/>
      <c r="LK18" s="351"/>
      <c r="LL18" s="351"/>
      <c r="LM18" s="351"/>
      <c r="LN18" s="351"/>
      <c r="LO18" s="351"/>
      <c r="LP18" s="351"/>
      <c r="LQ18" s="351"/>
      <c r="LR18" s="351"/>
      <c r="LS18" s="351"/>
      <c r="LT18" s="351"/>
      <c r="LU18" s="351"/>
      <c r="LV18" s="351"/>
      <c r="LW18" s="351"/>
      <c r="LX18" s="351"/>
      <c r="LY18" s="351"/>
      <c r="LZ18" s="351"/>
      <c r="MA18" s="351"/>
      <c r="MB18" s="351"/>
      <c r="MC18" s="351"/>
      <c r="MD18" s="351"/>
      <c r="ME18" s="351"/>
      <c r="MF18" s="351"/>
      <c r="MG18" s="351"/>
      <c r="MH18" s="351"/>
      <c r="MI18" s="351"/>
      <c r="MJ18" s="351"/>
      <c r="MK18" s="351"/>
      <c r="ML18" s="351"/>
      <c r="MM18" s="351"/>
      <c r="MN18" s="351"/>
      <c r="MO18" s="351"/>
      <c r="MP18" s="351"/>
      <c r="MQ18" s="351"/>
      <c r="MR18" s="351"/>
      <c r="MS18" s="351"/>
      <c r="MT18" s="351"/>
      <c r="MU18" s="351"/>
      <c r="MV18" s="351"/>
      <c r="MW18" s="351"/>
      <c r="MX18" s="351"/>
      <c r="MY18" s="351"/>
      <c r="MZ18" s="351"/>
      <c r="NA18" s="351"/>
      <c r="NB18" s="351"/>
      <c r="NC18" s="351"/>
      <c r="ND18" s="351"/>
      <c r="NE18" s="351"/>
      <c r="NF18" s="351"/>
      <c r="NG18" s="351"/>
      <c r="NH18" s="351"/>
      <c r="NI18" s="351"/>
      <c r="NJ18" s="351"/>
      <c r="NK18" s="351"/>
      <c r="NL18" s="351"/>
      <c r="NM18" s="351"/>
      <c r="NN18" s="351"/>
      <c r="NO18" s="351"/>
      <c r="NP18" s="351"/>
      <c r="NQ18" s="351"/>
      <c r="NR18" s="351"/>
      <c r="NS18" s="351"/>
      <c r="NT18" s="351"/>
      <c r="NU18" s="351"/>
      <c r="NV18" s="351"/>
      <c r="NW18" s="351"/>
      <c r="NX18" s="351"/>
      <c r="NY18" s="351"/>
      <c r="NZ18" s="351"/>
      <c r="OA18" s="351"/>
      <c r="OB18" s="351"/>
      <c r="OC18" s="351"/>
      <c r="OD18" s="351"/>
      <c r="OE18" s="351"/>
      <c r="OF18" s="351"/>
      <c r="OG18" s="351"/>
      <c r="OH18" s="351"/>
      <c r="OI18" s="351"/>
      <c r="OJ18" s="351"/>
      <c r="OK18" s="351"/>
      <c r="OL18" s="351"/>
      <c r="OM18" s="351"/>
      <c r="ON18" s="351"/>
      <c r="OO18" s="351"/>
      <c r="OP18" s="351"/>
      <c r="OQ18" s="351"/>
      <c r="OR18" s="351"/>
      <c r="OS18" s="351"/>
      <c r="OT18" s="351"/>
      <c r="OU18" s="351"/>
      <c r="OV18" s="351"/>
      <c r="OW18" s="351"/>
      <c r="OX18" s="351"/>
      <c r="OY18" s="351"/>
      <c r="OZ18" s="351"/>
      <c r="PA18" s="351"/>
      <c r="PB18" s="351"/>
      <c r="PC18" s="351"/>
      <c r="PD18" s="351"/>
      <c r="PE18" s="351"/>
      <c r="PF18" s="351"/>
      <c r="PG18" s="351"/>
      <c r="PH18" s="351"/>
      <c r="PI18" s="351"/>
      <c r="PJ18" s="351"/>
      <c r="PK18" s="351"/>
      <c r="PL18" s="351"/>
      <c r="PM18" s="351"/>
      <c r="PN18" s="351"/>
      <c r="PO18" s="351"/>
      <c r="PP18" s="351"/>
      <c r="PQ18" s="351"/>
      <c r="PR18" s="351"/>
      <c r="PS18" s="351"/>
      <c r="PT18" s="351"/>
      <c r="PU18" s="351"/>
      <c r="PV18" s="351"/>
      <c r="PW18" s="351"/>
      <c r="PX18" s="351"/>
      <c r="PY18" s="351"/>
      <c r="PZ18" s="351"/>
      <c r="QA18" s="351"/>
      <c r="QB18" s="351"/>
      <c r="QC18" s="351"/>
      <c r="QD18" s="351"/>
      <c r="QE18" s="351"/>
      <c r="QF18" s="351"/>
      <c r="QG18" s="351"/>
      <c r="QH18" s="351"/>
      <c r="QI18" s="351"/>
      <c r="QJ18" s="351"/>
      <c r="QK18" s="351"/>
      <c r="QL18" s="351"/>
      <c r="QM18" s="351"/>
      <c r="QN18" s="351"/>
      <c r="QO18" s="351"/>
      <c r="QP18" s="351"/>
      <c r="QQ18" s="351"/>
      <c r="QR18" s="351"/>
      <c r="QS18" s="351"/>
      <c r="QT18" s="351"/>
      <c r="QU18" s="351"/>
      <c r="QV18" s="351"/>
      <c r="QW18" s="351"/>
      <c r="QX18" s="351"/>
      <c r="QY18" s="351"/>
      <c r="QZ18" s="351"/>
      <c r="RA18" s="351"/>
      <c r="RB18" s="351"/>
      <c r="RC18" s="351"/>
      <c r="RD18" s="351"/>
      <c r="RE18" s="351"/>
      <c r="RF18" s="351"/>
      <c r="RG18" s="351"/>
      <c r="RH18" s="351"/>
      <c r="RI18" s="351"/>
      <c r="RJ18" s="351"/>
      <c r="RK18" s="351"/>
      <c r="RL18" s="351"/>
      <c r="RM18" s="351"/>
      <c r="RN18" s="351"/>
      <c r="RO18" s="351"/>
      <c r="RP18" s="351"/>
      <c r="RQ18" s="351"/>
      <c r="RR18" s="351"/>
      <c r="RS18" s="351"/>
      <c r="RT18" s="351"/>
      <c r="RU18" s="351"/>
      <c r="RV18" s="351"/>
      <c r="RW18" s="351"/>
      <c r="RX18" s="351"/>
      <c r="RY18" s="351"/>
      <c r="RZ18" s="351"/>
      <c r="SA18" s="351"/>
      <c r="SB18" s="351"/>
      <c r="SC18" s="351"/>
      <c r="SD18" s="351"/>
      <c r="SE18" s="351"/>
      <c r="SF18" s="351"/>
      <c r="SG18" s="351"/>
      <c r="SH18" s="351"/>
      <c r="SI18" s="351"/>
      <c r="SJ18" s="351"/>
      <c r="SK18" s="351"/>
      <c r="SL18" s="351"/>
      <c r="SM18" s="351"/>
      <c r="SN18" s="351"/>
      <c r="SO18" s="351"/>
      <c r="SP18" s="351"/>
      <c r="SQ18" s="351"/>
      <c r="SR18" s="351"/>
      <c r="SS18" s="351"/>
      <c r="ST18" s="351"/>
      <c r="SU18" s="351"/>
      <c r="SV18" s="351"/>
      <c r="SW18" s="351"/>
      <c r="SX18" s="351"/>
      <c r="SY18" s="351"/>
      <c r="SZ18" s="351"/>
      <c r="TA18" s="351"/>
      <c r="TB18" s="351"/>
      <c r="TC18" s="351"/>
      <c r="TD18" s="351"/>
      <c r="TE18" s="351"/>
      <c r="TF18" s="351"/>
      <c r="TG18" s="351"/>
      <c r="TH18" s="351"/>
      <c r="TI18" s="351"/>
      <c r="TJ18" s="351"/>
      <c r="TK18" s="351"/>
      <c r="TL18" s="351"/>
      <c r="TM18" s="351"/>
      <c r="TN18" s="351"/>
      <c r="TO18" s="351"/>
      <c r="TP18" s="351"/>
      <c r="TQ18" s="351"/>
      <c r="TR18" s="351"/>
    </row>
    <row r="19" spans="1:538" ht="15.5" thickBot="1" x14ac:dyDescent="0.4">
      <c r="A19" s="246" t="s">
        <v>104</v>
      </c>
      <c r="B19" s="305"/>
      <c r="C19" s="40">
        <f>SUM(C9:C18)</f>
        <v>46</v>
      </c>
      <c r="D19" s="200">
        <f t="shared" si="3"/>
        <v>0</v>
      </c>
      <c r="E19" s="41"/>
      <c r="F19" s="40">
        <f>SUM(F9:F18)</f>
        <v>9</v>
      </c>
      <c r="G19" s="199">
        <f>E19*F19</f>
        <v>0</v>
      </c>
      <c r="H19" s="41"/>
      <c r="I19" s="40">
        <f>SUM(I9:I18)</f>
        <v>37</v>
      </c>
      <c r="J19" s="77">
        <f>H19*I19</f>
        <v>0</v>
      </c>
      <c r="K19" s="41"/>
      <c r="L19" s="40"/>
      <c r="M19" s="77"/>
      <c r="N19" s="77"/>
      <c r="O19" s="77"/>
      <c r="P19" s="77"/>
      <c r="Q19" s="77"/>
      <c r="R19" s="77"/>
      <c r="S19" s="77"/>
      <c r="T19" s="41"/>
      <c r="U19" s="40"/>
      <c r="V19" s="205"/>
      <c r="W19" s="41"/>
      <c r="X19" s="40"/>
      <c r="Y19" s="205"/>
      <c r="Z19" s="41"/>
      <c r="AA19" s="40"/>
      <c r="AB19" s="205"/>
      <c r="AC19" s="41"/>
      <c r="AD19" s="40">
        <v>1</v>
      </c>
      <c r="AE19" s="77">
        <f t="shared" ref="AE19" si="6">AC19*AD19</f>
        <v>0</v>
      </c>
      <c r="AF19" s="41"/>
      <c r="AG19" s="46"/>
      <c r="AH19" s="170"/>
      <c r="AI19" s="351"/>
      <c r="AJ19" s="351"/>
      <c r="AK19" s="351"/>
      <c r="AL19" s="351"/>
      <c r="AM19" s="351"/>
      <c r="AN19" s="351"/>
      <c r="AO19" s="351"/>
      <c r="AP19" s="351"/>
      <c r="AQ19" s="351"/>
      <c r="AR19" s="351"/>
      <c r="AS19" s="351"/>
      <c r="AT19" s="351"/>
      <c r="AU19" s="351"/>
      <c r="AV19" s="351"/>
      <c r="AW19" s="351"/>
      <c r="AX19" s="351"/>
      <c r="AY19" s="351"/>
      <c r="AZ19" s="351"/>
      <c r="BA19" s="351"/>
      <c r="BB19" s="351"/>
      <c r="BC19" s="351"/>
      <c r="BD19" s="351"/>
      <c r="BE19" s="351"/>
      <c r="BF19" s="351"/>
      <c r="BG19" s="351"/>
      <c r="BH19" s="351"/>
      <c r="BI19" s="351"/>
      <c r="BJ19" s="351"/>
      <c r="BK19" s="351"/>
      <c r="BL19" s="351"/>
      <c r="BM19" s="351"/>
      <c r="BN19" s="351"/>
      <c r="BO19" s="351"/>
      <c r="BP19" s="351"/>
      <c r="BQ19" s="351"/>
      <c r="BR19" s="351"/>
      <c r="BS19" s="351"/>
      <c r="BT19" s="351"/>
      <c r="BU19" s="351"/>
      <c r="BV19" s="351"/>
      <c r="BW19" s="351"/>
      <c r="BX19" s="351"/>
      <c r="BY19" s="351"/>
      <c r="BZ19" s="351"/>
      <c r="CA19" s="351"/>
      <c r="CB19" s="351"/>
      <c r="CC19" s="351"/>
      <c r="CD19" s="351"/>
      <c r="CE19" s="351"/>
      <c r="CF19" s="351"/>
      <c r="CG19" s="351"/>
      <c r="CH19" s="351"/>
      <c r="CI19" s="351"/>
      <c r="CJ19" s="351"/>
      <c r="CK19" s="351"/>
      <c r="CL19" s="351"/>
      <c r="CM19" s="351"/>
      <c r="CN19" s="351"/>
      <c r="CO19" s="351"/>
      <c r="CP19" s="351"/>
      <c r="CQ19" s="351"/>
      <c r="CR19" s="351"/>
      <c r="CS19" s="351"/>
      <c r="CT19" s="351"/>
      <c r="CU19" s="351"/>
      <c r="CV19" s="351"/>
      <c r="CW19" s="351"/>
      <c r="CX19" s="351"/>
      <c r="CY19" s="351"/>
      <c r="CZ19" s="351"/>
      <c r="DA19" s="351"/>
      <c r="DB19" s="351"/>
      <c r="DC19" s="351"/>
      <c r="DD19" s="351"/>
      <c r="DE19" s="351"/>
      <c r="DF19" s="351"/>
      <c r="DG19" s="351"/>
      <c r="DH19" s="351"/>
      <c r="DI19" s="351"/>
      <c r="DJ19" s="351"/>
      <c r="DK19" s="351"/>
      <c r="DL19" s="351"/>
      <c r="DM19" s="351"/>
      <c r="DN19" s="351"/>
      <c r="DO19" s="351"/>
      <c r="DP19" s="351"/>
      <c r="DQ19" s="351"/>
      <c r="DR19" s="351"/>
      <c r="DS19" s="351"/>
      <c r="DT19" s="351"/>
      <c r="DU19" s="351"/>
      <c r="DV19" s="351"/>
      <c r="DW19" s="351"/>
      <c r="DX19" s="351"/>
      <c r="DY19" s="351"/>
      <c r="DZ19" s="351"/>
      <c r="EA19" s="351"/>
      <c r="EB19" s="351"/>
      <c r="EC19" s="351"/>
      <c r="ED19" s="351"/>
      <c r="EE19" s="351"/>
      <c r="EF19" s="351"/>
      <c r="EG19" s="351"/>
      <c r="EH19" s="351"/>
      <c r="EI19" s="351"/>
      <c r="EJ19" s="351"/>
      <c r="EK19" s="351"/>
      <c r="EL19" s="351"/>
      <c r="EM19" s="351"/>
      <c r="EN19" s="351"/>
      <c r="EO19" s="351"/>
      <c r="EP19" s="351"/>
      <c r="EQ19" s="351"/>
      <c r="ER19" s="351"/>
      <c r="ES19" s="351"/>
      <c r="ET19" s="351"/>
      <c r="EU19" s="351"/>
      <c r="EV19" s="351"/>
      <c r="EW19" s="351"/>
      <c r="EX19" s="351"/>
      <c r="EY19" s="351"/>
      <c r="EZ19" s="351"/>
      <c r="FA19" s="351"/>
      <c r="FB19" s="351"/>
      <c r="FC19" s="351"/>
      <c r="FD19" s="351"/>
      <c r="FE19" s="351"/>
      <c r="FF19" s="351"/>
      <c r="FG19" s="351"/>
      <c r="FH19" s="351"/>
      <c r="FI19" s="351"/>
      <c r="FJ19" s="351"/>
      <c r="FK19" s="351"/>
      <c r="FL19" s="351"/>
      <c r="FM19" s="351"/>
      <c r="FN19" s="351"/>
      <c r="FO19" s="351"/>
      <c r="FP19" s="351"/>
      <c r="FQ19" s="351"/>
      <c r="FR19" s="351"/>
      <c r="FS19" s="351"/>
      <c r="FT19" s="351"/>
      <c r="FU19" s="351"/>
      <c r="FV19" s="351"/>
      <c r="FW19" s="351"/>
      <c r="FX19" s="351"/>
      <c r="FY19" s="351"/>
      <c r="FZ19" s="351"/>
      <c r="GA19" s="351"/>
      <c r="GB19" s="351"/>
      <c r="GC19" s="351"/>
      <c r="GD19" s="351"/>
      <c r="GE19" s="351"/>
      <c r="GF19" s="351"/>
      <c r="GG19" s="351"/>
      <c r="GH19" s="351"/>
      <c r="GI19" s="351"/>
      <c r="GJ19" s="351"/>
      <c r="GK19" s="351"/>
      <c r="GL19" s="351"/>
      <c r="GM19" s="351"/>
      <c r="GN19" s="351"/>
      <c r="GO19" s="351"/>
      <c r="GP19" s="351"/>
      <c r="GQ19" s="351"/>
      <c r="GR19" s="351"/>
      <c r="GS19" s="351"/>
      <c r="GT19" s="351"/>
      <c r="GU19" s="351"/>
      <c r="GV19" s="351"/>
      <c r="GW19" s="351"/>
      <c r="GX19" s="351"/>
      <c r="GY19" s="351"/>
      <c r="GZ19" s="351"/>
      <c r="HA19" s="351"/>
      <c r="HB19" s="351"/>
      <c r="HC19" s="351"/>
      <c r="HD19" s="351"/>
      <c r="HE19" s="351"/>
      <c r="HF19" s="351"/>
      <c r="HG19" s="351"/>
      <c r="HH19" s="351"/>
      <c r="HI19" s="351"/>
      <c r="HJ19" s="351"/>
      <c r="HK19" s="351"/>
      <c r="HL19" s="351"/>
      <c r="HM19" s="351"/>
      <c r="HN19" s="351"/>
      <c r="HO19" s="351"/>
      <c r="HP19" s="351"/>
      <c r="HQ19" s="351"/>
      <c r="HR19" s="351"/>
      <c r="HS19" s="351"/>
      <c r="HT19" s="351"/>
      <c r="HU19" s="351"/>
      <c r="HV19" s="351"/>
      <c r="HW19" s="351"/>
      <c r="HX19" s="351"/>
      <c r="HY19" s="351"/>
      <c r="HZ19" s="351"/>
      <c r="IA19" s="351"/>
      <c r="IB19" s="351"/>
      <c r="IC19" s="351"/>
      <c r="ID19" s="351"/>
      <c r="IE19" s="351"/>
      <c r="IF19" s="351"/>
      <c r="IG19" s="351"/>
      <c r="IH19" s="351"/>
      <c r="II19" s="351"/>
      <c r="IJ19" s="351"/>
      <c r="IK19" s="351"/>
      <c r="IL19" s="351"/>
      <c r="IM19" s="351"/>
      <c r="IN19" s="351"/>
      <c r="IO19" s="351"/>
      <c r="IP19" s="351"/>
      <c r="IQ19" s="351"/>
      <c r="IR19" s="351"/>
      <c r="IS19" s="351"/>
      <c r="IT19" s="351"/>
      <c r="IU19" s="351"/>
      <c r="IV19" s="351"/>
      <c r="IW19" s="351"/>
      <c r="IX19" s="351"/>
      <c r="IY19" s="351"/>
      <c r="IZ19" s="351"/>
      <c r="JA19" s="351"/>
      <c r="JB19" s="351"/>
      <c r="JC19" s="351"/>
      <c r="JD19" s="351"/>
      <c r="JE19" s="351"/>
      <c r="JF19" s="351"/>
      <c r="JG19" s="351"/>
      <c r="JH19" s="351"/>
      <c r="JI19" s="351"/>
      <c r="JJ19" s="351"/>
      <c r="JK19" s="351"/>
      <c r="JL19" s="351"/>
      <c r="JM19" s="351"/>
      <c r="JN19" s="351"/>
      <c r="JO19" s="351"/>
      <c r="JP19" s="351"/>
      <c r="JQ19" s="351"/>
      <c r="JR19" s="351"/>
      <c r="JS19" s="351"/>
      <c r="JT19" s="351"/>
      <c r="JU19" s="351"/>
      <c r="JV19" s="351"/>
      <c r="JW19" s="351"/>
      <c r="JX19" s="351"/>
      <c r="JY19" s="351"/>
      <c r="JZ19" s="351"/>
      <c r="KA19" s="351"/>
      <c r="KB19" s="351"/>
      <c r="KC19" s="351"/>
      <c r="KD19" s="351"/>
      <c r="KE19" s="351"/>
      <c r="KF19" s="351"/>
      <c r="KG19" s="351"/>
      <c r="KH19" s="351"/>
      <c r="KI19" s="351"/>
      <c r="KJ19" s="351"/>
      <c r="KK19" s="351"/>
      <c r="KL19" s="351"/>
      <c r="KM19" s="351"/>
      <c r="KN19" s="351"/>
      <c r="KO19" s="351"/>
      <c r="KP19" s="351"/>
      <c r="KQ19" s="351"/>
      <c r="KR19" s="351"/>
      <c r="KS19" s="351"/>
      <c r="KT19" s="351"/>
      <c r="KU19" s="351"/>
      <c r="KV19" s="351"/>
      <c r="KW19" s="351"/>
      <c r="KX19" s="351"/>
      <c r="KY19" s="351"/>
      <c r="KZ19" s="351"/>
      <c r="LA19" s="351"/>
      <c r="LB19" s="351"/>
      <c r="LC19" s="351"/>
      <c r="LD19" s="351"/>
      <c r="LE19" s="351"/>
      <c r="LF19" s="351"/>
      <c r="LG19" s="351"/>
      <c r="LH19" s="351"/>
      <c r="LI19" s="351"/>
      <c r="LJ19" s="351"/>
      <c r="LK19" s="351"/>
      <c r="LL19" s="351"/>
      <c r="LM19" s="351"/>
      <c r="LN19" s="351"/>
      <c r="LO19" s="351"/>
      <c r="LP19" s="351"/>
      <c r="LQ19" s="351"/>
      <c r="LR19" s="351"/>
      <c r="LS19" s="351"/>
      <c r="LT19" s="351"/>
      <c r="LU19" s="351"/>
      <c r="LV19" s="351"/>
      <c r="LW19" s="351"/>
      <c r="LX19" s="351"/>
      <c r="LY19" s="351"/>
      <c r="LZ19" s="351"/>
      <c r="MA19" s="351"/>
      <c r="MB19" s="351"/>
      <c r="MC19" s="351"/>
      <c r="MD19" s="351"/>
      <c r="ME19" s="351"/>
      <c r="MF19" s="351"/>
      <c r="MG19" s="351"/>
      <c r="MH19" s="351"/>
      <c r="MI19" s="351"/>
      <c r="MJ19" s="351"/>
      <c r="MK19" s="351"/>
      <c r="ML19" s="351"/>
      <c r="MM19" s="351"/>
      <c r="MN19" s="351"/>
      <c r="MO19" s="351"/>
      <c r="MP19" s="351"/>
      <c r="MQ19" s="351"/>
      <c r="MR19" s="351"/>
      <c r="MS19" s="351"/>
      <c r="MT19" s="351"/>
      <c r="MU19" s="351"/>
      <c r="MV19" s="351"/>
      <c r="MW19" s="351"/>
      <c r="MX19" s="351"/>
      <c r="MY19" s="351"/>
      <c r="MZ19" s="351"/>
      <c r="NA19" s="351"/>
      <c r="NB19" s="351"/>
      <c r="NC19" s="351"/>
      <c r="ND19" s="351"/>
      <c r="NE19" s="351"/>
      <c r="NF19" s="351"/>
      <c r="NG19" s="351"/>
      <c r="NH19" s="351"/>
      <c r="NI19" s="351"/>
      <c r="NJ19" s="351"/>
      <c r="NK19" s="351"/>
      <c r="NL19" s="351"/>
      <c r="NM19" s="351"/>
      <c r="NN19" s="351"/>
      <c r="NO19" s="351"/>
      <c r="NP19" s="351"/>
      <c r="NQ19" s="351"/>
      <c r="NR19" s="351"/>
      <c r="NS19" s="351"/>
      <c r="NT19" s="351"/>
      <c r="NU19" s="351"/>
      <c r="NV19" s="351"/>
      <c r="NW19" s="351"/>
      <c r="NX19" s="351"/>
      <c r="NY19" s="351"/>
      <c r="NZ19" s="351"/>
      <c r="OA19" s="351"/>
      <c r="OB19" s="351"/>
      <c r="OC19" s="351"/>
      <c r="OD19" s="351"/>
      <c r="OE19" s="351"/>
      <c r="OF19" s="351"/>
      <c r="OG19" s="351"/>
      <c r="OH19" s="351"/>
      <c r="OI19" s="351"/>
      <c r="OJ19" s="351"/>
      <c r="OK19" s="351"/>
      <c r="OL19" s="351"/>
      <c r="OM19" s="351"/>
      <c r="ON19" s="351"/>
      <c r="OO19" s="351"/>
      <c r="OP19" s="351"/>
      <c r="OQ19" s="351"/>
      <c r="OR19" s="351"/>
      <c r="OS19" s="351"/>
      <c r="OT19" s="351"/>
      <c r="OU19" s="351"/>
      <c r="OV19" s="351"/>
      <c r="OW19" s="351"/>
      <c r="OX19" s="351"/>
      <c r="OY19" s="351"/>
      <c r="OZ19" s="351"/>
      <c r="PA19" s="351"/>
      <c r="PB19" s="351"/>
      <c r="PC19" s="351"/>
      <c r="PD19" s="351"/>
      <c r="PE19" s="351"/>
      <c r="PF19" s="351"/>
      <c r="PG19" s="351"/>
      <c r="PH19" s="351"/>
      <c r="PI19" s="351"/>
      <c r="PJ19" s="351"/>
      <c r="PK19" s="351"/>
      <c r="PL19" s="351"/>
      <c r="PM19" s="351"/>
      <c r="PN19" s="351"/>
      <c r="PO19" s="351"/>
      <c r="PP19" s="351"/>
      <c r="PQ19" s="351"/>
      <c r="PR19" s="351"/>
      <c r="PS19" s="351"/>
      <c r="PT19" s="351"/>
      <c r="PU19" s="351"/>
      <c r="PV19" s="351"/>
      <c r="PW19" s="351"/>
      <c r="PX19" s="351"/>
      <c r="PY19" s="351"/>
      <c r="PZ19" s="351"/>
      <c r="QA19" s="351"/>
      <c r="QB19" s="351"/>
      <c r="QC19" s="351"/>
      <c r="QD19" s="351"/>
      <c r="QE19" s="351"/>
      <c r="QF19" s="351"/>
      <c r="QG19" s="351"/>
      <c r="QH19" s="351"/>
      <c r="QI19" s="351"/>
      <c r="QJ19" s="351"/>
      <c r="QK19" s="351"/>
      <c r="QL19" s="351"/>
      <c r="QM19" s="351"/>
      <c r="QN19" s="351"/>
      <c r="QO19" s="351"/>
      <c r="QP19" s="351"/>
      <c r="QQ19" s="351"/>
      <c r="QR19" s="351"/>
      <c r="QS19" s="351"/>
      <c r="QT19" s="351"/>
      <c r="QU19" s="351"/>
      <c r="QV19" s="351"/>
      <c r="QW19" s="351"/>
      <c r="QX19" s="351"/>
      <c r="QY19" s="351"/>
      <c r="QZ19" s="351"/>
      <c r="RA19" s="351"/>
      <c r="RB19" s="351"/>
      <c r="RC19" s="351"/>
      <c r="RD19" s="351"/>
      <c r="RE19" s="351"/>
      <c r="RF19" s="351"/>
      <c r="RG19" s="351"/>
      <c r="RH19" s="351"/>
      <c r="RI19" s="351"/>
      <c r="RJ19" s="351"/>
      <c r="RK19" s="351"/>
      <c r="RL19" s="351"/>
      <c r="RM19" s="351"/>
      <c r="RN19" s="351"/>
      <c r="RO19" s="351"/>
      <c r="RP19" s="351"/>
      <c r="RQ19" s="351"/>
      <c r="RR19" s="351"/>
      <c r="RS19" s="351"/>
      <c r="RT19" s="351"/>
      <c r="RU19" s="351"/>
      <c r="RV19" s="351"/>
      <c r="RW19" s="351"/>
      <c r="RX19" s="351"/>
      <c r="RY19" s="351"/>
      <c r="RZ19" s="351"/>
      <c r="SA19" s="351"/>
      <c r="SB19" s="351"/>
      <c r="SC19" s="351"/>
      <c r="SD19" s="351"/>
      <c r="SE19" s="351"/>
      <c r="SF19" s="351"/>
      <c r="SG19" s="351"/>
      <c r="SH19" s="351"/>
      <c r="SI19" s="351"/>
      <c r="SJ19" s="351"/>
      <c r="SK19" s="351"/>
      <c r="SL19" s="351"/>
      <c r="SM19" s="351"/>
      <c r="SN19" s="351"/>
      <c r="SO19" s="351"/>
      <c r="SP19" s="351"/>
      <c r="SQ19" s="351"/>
      <c r="SR19" s="351"/>
      <c r="SS19" s="351"/>
      <c r="ST19" s="351"/>
      <c r="SU19" s="351"/>
      <c r="SV19" s="351"/>
      <c r="SW19" s="351"/>
      <c r="SX19" s="351"/>
      <c r="SY19" s="351"/>
      <c r="SZ19" s="351"/>
      <c r="TA19" s="351"/>
      <c r="TB19" s="351"/>
      <c r="TC19" s="351"/>
      <c r="TD19" s="351"/>
      <c r="TE19" s="351"/>
      <c r="TF19" s="351"/>
      <c r="TG19" s="351"/>
      <c r="TH19" s="351"/>
      <c r="TI19" s="351"/>
      <c r="TJ19" s="351"/>
      <c r="TK19" s="351"/>
      <c r="TL19" s="351"/>
      <c r="TM19" s="351"/>
      <c r="TN19" s="351"/>
      <c r="TO19" s="351"/>
      <c r="TP19" s="351"/>
      <c r="TQ19" s="351"/>
      <c r="TR19" s="351"/>
    </row>
    <row r="20" spans="1:538" s="20" customFormat="1" ht="27" customHeight="1" thickTop="1" x14ac:dyDescent="0.3">
      <c r="A20" s="287" t="s">
        <v>245</v>
      </c>
      <c r="B20" s="175"/>
      <c r="C20" s="47"/>
      <c r="D20" s="80"/>
      <c r="E20" s="25"/>
      <c r="F20" s="47"/>
      <c r="G20" s="84"/>
      <c r="H20" s="25"/>
      <c r="I20" s="318"/>
      <c r="J20" s="84"/>
      <c r="K20" s="25"/>
      <c r="L20" s="47"/>
      <c r="M20" s="84"/>
      <c r="N20" s="86"/>
      <c r="O20" s="86"/>
      <c r="P20" s="84"/>
      <c r="Q20" s="86"/>
      <c r="R20" s="86"/>
      <c r="S20" s="84"/>
      <c r="T20" s="25"/>
      <c r="U20" s="47"/>
      <c r="V20" s="84"/>
      <c r="W20" s="25"/>
      <c r="X20" s="47"/>
      <c r="Y20" s="84"/>
      <c r="Z20" s="25"/>
      <c r="AA20" s="47"/>
      <c r="AB20" s="84"/>
      <c r="AC20" s="25"/>
      <c r="AD20" s="47"/>
      <c r="AE20" s="84"/>
      <c r="AF20" s="147"/>
      <c r="AG20" s="147"/>
      <c r="AH20" s="356"/>
      <c r="AI20" s="349"/>
      <c r="AJ20" s="349"/>
      <c r="AK20" s="349"/>
      <c r="AL20" s="349"/>
      <c r="AM20" s="349"/>
      <c r="AN20" s="349"/>
      <c r="AO20" s="349"/>
      <c r="AP20" s="349"/>
      <c r="AQ20" s="349"/>
      <c r="AR20" s="349"/>
      <c r="AS20" s="349"/>
      <c r="AT20" s="349"/>
      <c r="AU20" s="349"/>
      <c r="AV20" s="349"/>
      <c r="AW20" s="349"/>
      <c r="AX20" s="349"/>
      <c r="AY20" s="349"/>
      <c r="AZ20" s="349"/>
      <c r="BA20" s="349"/>
      <c r="BB20" s="349"/>
      <c r="BC20" s="349"/>
      <c r="BD20" s="349"/>
      <c r="BE20" s="349"/>
      <c r="BF20" s="349"/>
      <c r="BG20" s="349"/>
      <c r="BH20" s="349"/>
      <c r="BI20" s="349"/>
      <c r="BJ20" s="349"/>
      <c r="BK20" s="349"/>
      <c r="BL20" s="349"/>
      <c r="BM20" s="349"/>
      <c r="BN20" s="349"/>
      <c r="BO20" s="349"/>
      <c r="BP20" s="349"/>
      <c r="BQ20" s="349"/>
      <c r="BR20" s="349"/>
      <c r="BS20" s="349"/>
      <c r="BT20" s="349"/>
      <c r="BU20" s="349"/>
      <c r="BV20" s="349"/>
      <c r="BW20" s="349"/>
      <c r="BX20" s="349"/>
      <c r="BY20" s="349"/>
      <c r="BZ20" s="349"/>
      <c r="CA20" s="349"/>
      <c r="CB20" s="349"/>
      <c r="CC20" s="349"/>
      <c r="CD20" s="349"/>
      <c r="CE20" s="349"/>
      <c r="CF20" s="349"/>
      <c r="CG20" s="349"/>
      <c r="CH20" s="349"/>
      <c r="CI20" s="349"/>
      <c r="CJ20" s="349"/>
      <c r="CK20" s="349"/>
      <c r="CL20" s="349"/>
      <c r="CM20" s="349"/>
      <c r="CN20" s="349"/>
      <c r="CO20" s="349"/>
      <c r="CP20" s="349"/>
      <c r="CQ20" s="349"/>
      <c r="CR20" s="349"/>
      <c r="CS20" s="349"/>
      <c r="CT20" s="349"/>
      <c r="CU20" s="349"/>
      <c r="CV20" s="349"/>
      <c r="CW20" s="349"/>
      <c r="CX20" s="349"/>
      <c r="CY20" s="349"/>
      <c r="CZ20" s="349"/>
      <c r="DA20" s="349"/>
      <c r="DB20" s="349"/>
      <c r="DC20" s="349"/>
      <c r="DD20" s="349"/>
      <c r="DE20" s="349"/>
      <c r="DF20" s="349"/>
      <c r="DG20" s="349"/>
      <c r="DH20" s="349"/>
      <c r="DI20" s="349"/>
      <c r="DJ20" s="349"/>
      <c r="DK20" s="349"/>
      <c r="DL20" s="349"/>
      <c r="DM20" s="349"/>
      <c r="DN20" s="349"/>
      <c r="DO20" s="349"/>
      <c r="DP20" s="349"/>
      <c r="DQ20" s="349"/>
      <c r="DR20" s="349"/>
      <c r="DS20" s="349"/>
      <c r="DT20" s="349"/>
      <c r="DU20" s="349"/>
      <c r="DV20" s="349"/>
      <c r="DW20" s="349"/>
      <c r="DX20" s="349"/>
      <c r="DY20" s="349"/>
      <c r="DZ20" s="349"/>
      <c r="EA20" s="349"/>
      <c r="EB20" s="349"/>
      <c r="EC20" s="349"/>
      <c r="ED20" s="349"/>
      <c r="EE20" s="349"/>
      <c r="EF20" s="349"/>
      <c r="EG20" s="349"/>
      <c r="EH20" s="349"/>
      <c r="EI20" s="349"/>
      <c r="EJ20" s="349"/>
      <c r="EK20" s="349"/>
      <c r="EL20" s="349"/>
      <c r="EM20" s="349"/>
      <c r="EN20" s="349"/>
      <c r="EO20" s="349"/>
      <c r="EP20" s="349"/>
      <c r="EQ20" s="349"/>
      <c r="ER20" s="349"/>
      <c r="ES20" s="349"/>
      <c r="ET20" s="349"/>
      <c r="EU20" s="349"/>
      <c r="EV20" s="349"/>
      <c r="EW20" s="349"/>
      <c r="EX20" s="349"/>
      <c r="EY20" s="349"/>
      <c r="EZ20" s="349"/>
      <c r="FA20" s="349"/>
      <c r="FB20" s="349"/>
      <c r="FC20" s="349"/>
      <c r="FD20" s="349"/>
      <c r="FE20" s="349"/>
      <c r="FF20" s="349"/>
      <c r="FG20" s="349"/>
      <c r="FH20" s="349"/>
      <c r="FI20" s="349"/>
      <c r="FJ20" s="349"/>
      <c r="FK20" s="349"/>
      <c r="FL20" s="349"/>
      <c r="FM20" s="349"/>
      <c r="FN20" s="349"/>
      <c r="FO20" s="349"/>
      <c r="FP20" s="349"/>
      <c r="FQ20" s="349"/>
      <c r="FR20" s="349"/>
      <c r="FS20" s="349"/>
      <c r="FT20" s="349"/>
      <c r="FU20" s="349"/>
      <c r="FV20" s="349"/>
      <c r="FW20" s="349"/>
      <c r="FX20" s="349"/>
      <c r="FY20" s="349"/>
      <c r="FZ20" s="349"/>
      <c r="GA20" s="349"/>
      <c r="GB20" s="349"/>
      <c r="GC20" s="349"/>
      <c r="GD20" s="349"/>
      <c r="GE20" s="349"/>
      <c r="GF20" s="349"/>
      <c r="GG20" s="349"/>
      <c r="GH20" s="349"/>
      <c r="GI20" s="349"/>
      <c r="GJ20" s="349"/>
      <c r="GK20" s="349"/>
      <c r="GL20" s="349"/>
      <c r="GM20" s="349"/>
      <c r="GN20" s="349"/>
      <c r="GO20" s="349"/>
      <c r="GP20" s="349"/>
      <c r="GQ20" s="349"/>
      <c r="GR20" s="349"/>
      <c r="GS20" s="349"/>
      <c r="GT20" s="349"/>
      <c r="GU20" s="349"/>
      <c r="GV20" s="349"/>
      <c r="GW20" s="349"/>
      <c r="GX20" s="349"/>
      <c r="GY20" s="349"/>
      <c r="GZ20" s="349"/>
      <c r="HA20" s="349"/>
      <c r="HB20" s="349"/>
      <c r="HC20" s="349"/>
      <c r="HD20" s="349"/>
      <c r="HE20" s="349"/>
      <c r="HF20" s="349"/>
      <c r="HG20" s="349"/>
      <c r="HH20" s="349"/>
      <c r="HI20" s="349"/>
      <c r="HJ20" s="349"/>
      <c r="HK20" s="349"/>
      <c r="HL20" s="349"/>
      <c r="HM20" s="349"/>
      <c r="HN20" s="349"/>
      <c r="HO20" s="349"/>
      <c r="HP20" s="349"/>
      <c r="HQ20" s="349"/>
      <c r="HR20" s="349"/>
      <c r="HS20" s="349"/>
      <c r="HT20" s="349"/>
      <c r="HU20" s="349"/>
      <c r="HV20" s="349"/>
      <c r="HW20" s="349"/>
      <c r="HX20" s="349"/>
      <c r="HY20" s="349"/>
      <c r="HZ20" s="349"/>
      <c r="IA20" s="349"/>
      <c r="IB20" s="349"/>
      <c r="IC20" s="349"/>
      <c r="ID20" s="349"/>
      <c r="IE20" s="349"/>
      <c r="IF20" s="349"/>
      <c r="IG20" s="349"/>
      <c r="IH20" s="349"/>
      <c r="II20" s="349"/>
      <c r="IJ20" s="349"/>
      <c r="IK20" s="349"/>
      <c r="IL20" s="349"/>
      <c r="IM20" s="349"/>
      <c r="IN20" s="349"/>
      <c r="IO20" s="349"/>
      <c r="IP20" s="349"/>
      <c r="IQ20" s="349"/>
      <c r="IR20" s="349"/>
      <c r="IS20" s="349"/>
      <c r="IT20" s="349"/>
      <c r="IU20" s="349"/>
      <c r="IV20" s="349"/>
      <c r="IW20" s="349"/>
      <c r="IX20" s="349"/>
      <c r="IY20" s="349"/>
      <c r="IZ20" s="349"/>
      <c r="JA20" s="349"/>
      <c r="JB20" s="349"/>
      <c r="JC20" s="349"/>
      <c r="JD20" s="349"/>
      <c r="JE20" s="349"/>
      <c r="JF20" s="349"/>
      <c r="JG20" s="349"/>
      <c r="JH20" s="349"/>
      <c r="JI20" s="349"/>
      <c r="JJ20" s="349"/>
      <c r="JK20" s="349"/>
      <c r="JL20" s="349"/>
      <c r="JM20" s="349"/>
      <c r="JN20" s="349"/>
      <c r="JO20" s="349"/>
      <c r="JP20" s="349"/>
      <c r="JQ20" s="349"/>
      <c r="JR20" s="349"/>
      <c r="JS20" s="349"/>
      <c r="JT20" s="349"/>
      <c r="JU20" s="349"/>
      <c r="JV20" s="349"/>
      <c r="JW20" s="349"/>
      <c r="JX20" s="349"/>
      <c r="JY20" s="349"/>
      <c r="JZ20" s="349"/>
      <c r="KA20" s="349"/>
      <c r="KB20" s="349"/>
      <c r="KC20" s="349"/>
      <c r="KD20" s="349"/>
      <c r="KE20" s="349"/>
      <c r="KF20" s="349"/>
      <c r="KG20" s="349"/>
      <c r="KH20" s="349"/>
      <c r="KI20" s="349"/>
      <c r="KJ20" s="349"/>
      <c r="KK20" s="349"/>
      <c r="KL20" s="349"/>
      <c r="KM20" s="349"/>
      <c r="KN20" s="349"/>
      <c r="KO20" s="349"/>
      <c r="KP20" s="349"/>
      <c r="KQ20" s="349"/>
      <c r="KR20" s="349"/>
      <c r="KS20" s="349"/>
      <c r="KT20" s="349"/>
      <c r="KU20" s="349"/>
      <c r="KV20" s="349"/>
      <c r="KW20" s="349"/>
      <c r="KX20" s="349"/>
      <c r="KY20" s="349"/>
      <c r="KZ20" s="349"/>
      <c r="LA20" s="349"/>
      <c r="LB20" s="349"/>
      <c r="LC20" s="349"/>
      <c r="LD20" s="349"/>
      <c r="LE20" s="349"/>
      <c r="LF20" s="349"/>
      <c r="LG20" s="349"/>
      <c r="LH20" s="349"/>
      <c r="LI20" s="349"/>
      <c r="LJ20" s="349"/>
      <c r="LK20" s="349"/>
      <c r="LL20" s="349"/>
      <c r="LM20" s="349"/>
      <c r="LN20" s="349"/>
      <c r="LO20" s="349"/>
      <c r="LP20" s="349"/>
      <c r="LQ20" s="349"/>
      <c r="LR20" s="349"/>
      <c r="LS20" s="349"/>
      <c r="LT20" s="349"/>
      <c r="LU20" s="349"/>
      <c r="LV20" s="349"/>
      <c r="LW20" s="349"/>
      <c r="LX20" s="349"/>
      <c r="LY20" s="349"/>
      <c r="LZ20" s="349"/>
      <c r="MA20" s="349"/>
      <c r="MB20" s="349"/>
      <c r="MC20" s="349"/>
      <c r="MD20" s="349"/>
      <c r="ME20" s="349"/>
      <c r="MF20" s="349"/>
      <c r="MG20" s="349"/>
      <c r="MH20" s="349"/>
      <c r="MI20" s="349"/>
      <c r="MJ20" s="349"/>
      <c r="MK20" s="349"/>
      <c r="ML20" s="349"/>
      <c r="MM20" s="349"/>
      <c r="MN20" s="349"/>
      <c r="MO20" s="349"/>
      <c r="MP20" s="349"/>
      <c r="MQ20" s="349"/>
      <c r="MR20" s="349"/>
      <c r="MS20" s="349"/>
      <c r="MT20" s="349"/>
      <c r="MU20" s="349"/>
      <c r="MV20" s="349"/>
      <c r="MW20" s="349"/>
      <c r="MX20" s="349"/>
      <c r="MY20" s="349"/>
      <c r="MZ20" s="349"/>
      <c r="NA20" s="349"/>
      <c r="NB20" s="349"/>
      <c r="NC20" s="349"/>
      <c r="ND20" s="349"/>
      <c r="NE20" s="349"/>
      <c r="NF20" s="349"/>
      <c r="NG20" s="349"/>
      <c r="NH20" s="349"/>
      <c r="NI20" s="349"/>
      <c r="NJ20" s="349"/>
      <c r="NK20" s="349"/>
      <c r="NL20" s="349"/>
      <c r="NM20" s="349"/>
      <c r="NN20" s="349"/>
      <c r="NO20" s="349"/>
      <c r="NP20" s="349"/>
      <c r="NQ20" s="349"/>
      <c r="NR20" s="349"/>
      <c r="NS20" s="349"/>
      <c r="NT20" s="349"/>
      <c r="NU20" s="349"/>
      <c r="NV20" s="349"/>
      <c r="NW20" s="349"/>
      <c r="NX20" s="349"/>
      <c r="NY20" s="349"/>
      <c r="NZ20" s="349"/>
      <c r="OA20" s="349"/>
      <c r="OB20" s="349"/>
      <c r="OC20" s="349"/>
      <c r="OD20" s="349"/>
      <c r="OE20" s="349"/>
      <c r="OF20" s="349"/>
      <c r="OG20" s="349"/>
      <c r="OH20" s="349"/>
      <c r="OI20" s="349"/>
      <c r="OJ20" s="349"/>
      <c r="OK20" s="349"/>
      <c r="OL20" s="349"/>
      <c r="OM20" s="349"/>
      <c r="ON20" s="349"/>
      <c r="OO20" s="349"/>
      <c r="OP20" s="349"/>
      <c r="OQ20" s="349"/>
      <c r="OR20" s="349"/>
      <c r="OS20" s="349"/>
      <c r="OT20" s="349"/>
      <c r="OU20" s="349"/>
      <c r="OV20" s="349"/>
      <c r="OW20" s="349"/>
      <c r="OX20" s="349"/>
      <c r="OY20" s="349"/>
      <c r="OZ20" s="349"/>
      <c r="PA20" s="349"/>
      <c r="PB20" s="349"/>
      <c r="PC20" s="349"/>
      <c r="PD20" s="349"/>
      <c r="PE20" s="349"/>
      <c r="PF20" s="349"/>
      <c r="PG20" s="349"/>
      <c r="PH20" s="349"/>
      <c r="PI20" s="349"/>
      <c r="PJ20" s="349"/>
      <c r="PK20" s="349"/>
      <c r="PL20" s="349"/>
      <c r="PM20" s="349"/>
      <c r="PN20" s="349"/>
      <c r="PO20" s="349"/>
      <c r="PP20" s="349"/>
      <c r="PQ20" s="349"/>
      <c r="PR20" s="349"/>
      <c r="PS20" s="349"/>
      <c r="PT20" s="349"/>
      <c r="PU20" s="349"/>
      <c r="PV20" s="349"/>
      <c r="PW20" s="349"/>
      <c r="PX20" s="349"/>
      <c r="PY20" s="349"/>
      <c r="PZ20" s="349"/>
      <c r="QA20" s="349"/>
      <c r="QB20" s="349"/>
      <c r="QC20" s="349"/>
      <c r="QD20" s="349"/>
      <c r="QE20" s="349"/>
      <c r="QF20" s="349"/>
      <c r="QG20" s="349"/>
      <c r="QH20" s="349"/>
      <c r="QI20" s="349"/>
      <c r="QJ20" s="349"/>
      <c r="QK20" s="349"/>
      <c r="QL20" s="349"/>
      <c r="QM20" s="349"/>
      <c r="QN20" s="349"/>
      <c r="QO20" s="349"/>
      <c r="QP20" s="349"/>
      <c r="QQ20" s="349"/>
      <c r="QR20" s="349"/>
      <c r="QS20" s="349"/>
      <c r="QT20" s="349"/>
      <c r="QU20" s="349"/>
      <c r="QV20" s="349"/>
      <c r="QW20" s="349"/>
      <c r="QX20" s="349"/>
      <c r="QY20" s="349"/>
      <c r="QZ20" s="349"/>
      <c r="RA20" s="349"/>
      <c r="RB20" s="349"/>
      <c r="RC20" s="349"/>
      <c r="RD20" s="349"/>
      <c r="RE20" s="349"/>
      <c r="RF20" s="349"/>
      <c r="RG20" s="349"/>
      <c r="RH20" s="349"/>
      <c r="RI20" s="349"/>
      <c r="RJ20" s="349"/>
      <c r="RK20" s="349"/>
      <c r="RL20" s="349"/>
      <c r="RM20" s="349"/>
      <c r="RN20" s="349"/>
      <c r="RO20" s="349"/>
      <c r="RP20" s="349"/>
      <c r="RQ20" s="349"/>
      <c r="RR20" s="349"/>
      <c r="RS20" s="349"/>
      <c r="RT20" s="349"/>
      <c r="RU20" s="349"/>
      <c r="RV20" s="349"/>
      <c r="RW20" s="349"/>
      <c r="RX20" s="349"/>
      <c r="RY20" s="349"/>
      <c r="RZ20" s="349"/>
      <c r="SA20" s="349"/>
      <c r="SB20" s="349"/>
      <c r="SC20" s="349"/>
      <c r="SD20" s="349"/>
      <c r="SE20" s="349"/>
      <c r="SF20" s="349"/>
      <c r="SG20" s="349"/>
      <c r="SH20" s="349"/>
      <c r="SI20" s="349"/>
      <c r="SJ20" s="349"/>
      <c r="SK20" s="349"/>
      <c r="SL20" s="349"/>
      <c r="SM20" s="349"/>
      <c r="SN20" s="349"/>
      <c r="SO20" s="349"/>
      <c r="SP20" s="349"/>
      <c r="SQ20" s="349"/>
      <c r="SR20" s="349"/>
      <c r="SS20" s="349"/>
      <c r="ST20" s="349"/>
      <c r="SU20" s="349"/>
      <c r="SV20" s="349"/>
      <c r="SW20" s="349"/>
      <c r="SX20" s="349"/>
      <c r="SY20" s="349"/>
      <c r="SZ20" s="349"/>
      <c r="TA20" s="349"/>
      <c r="TB20" s="349"/>
      <c r="TC20" s="349"/>
      <c r="TD20" s="349"/>
      <c r="TE20" s="349"/>
      <c r="TF20" s="349"/>
      <c r="TG20" s="349"/>
      <c r="TH20" s="349"/>
      <c r="TI20" s="349"/>
      <c r="TJ20" s="349"/>
      <c r="TK20" s="349"/>
      <c r="TL20" s="349"/>
      <c r="TM20" s="349"/>
      <c r="TN20" s="349"/>
      <c r="TO20" s="349"/>
      <c r="TP20" s="349"/>
      <c r="TQ20" s="349"/>
      <c r="TR20" s="349"/>
    </row>
    <row r="21" spans="1:538" s="1" customFormat="1" ht="15" x14ac:dyDescent="0.3">
      <c r="A21" s="288" t="s">
        <v>115</v>
      </c>
      <c r="B21" s="291"/>
      <c r="C21" s="316">
        <v>5</v>
      </c>
      <c r="D21" s="80">
        <f t="shared" ref="D21:D23" si="7">B21*C21</f>
        <v>0</v>
      </c>
      <c r="E21" s="26"/>
      <c r="F21" s="48"/>
      <c r="G21" s="80"/>
      <c r="H21" s="26"/>
      <c r="I21" s="316">
        <v>16</v>
      </c>
      <c r="J21" s="80">
        <f t="shared" ref="J21:J23" si="8">H21*I21</f>
        <v>0</v>
      </c>
      <c r="K21" s="26"/>
      <c r="L21" s="48"/>
      <c r="M21" s="80"/>
      <c r="N21" s="87"/>
      <c r="O21" s="87"/>
      <c r="P21" s="80"/>
      <c r="Q21" s="87"/>
      <c r="R21" s="87"/>
      <c r="S21" s="80"/>
      <c r="T21" s="26"/>
      <c r="U21" s="48"/>
      <c r="V21" s="80"/>
      <c r="W21" s="26"/>
      <c r="X21" s="48"/>
      <c r="Y21" s="80"/>
      <c r="Z21" s="26"/>
      <c r="AA21" s="48"/>
      <c r="AB21" s="80"/>
      <c r="AC21" s="26"/>
      <c r="AD21" s="48"/>
      <c r="AE21" s="80"/>
      <c r="AF21" s="142"/>
      <c r="AG21" s="142"/>
      <c r="AH21" s="168"/>
      <c r="AI21" s="349"/>
      <c r="AJ21" s="349"/>
      <c r="AK21" s="349"/>
      <c r="AL21" s="349"/>
      <c r="AM21" s="349"/>
      <c r="AN21" s="349"/>
      <c r="AO21" s="349"/>
      <c r="AP21" s="349"/>
      <c r="AQ21" s="349"/>
      <c r="AR21" s="349"/>
      <c r="AS21" s="349"/>
      <c r="AT21" s="349"/>
      <c r="AU21" s="349"/>
      <c r="AV21" s="349"/>
      <c r="AW21" s="349"/>
      <c r="AX21" s="349"/>
      <c r="AY21" s="349"/>
      <c r="AZ21" s="349"/>
      <c r="BA21" s="349"/>
      <c r="BB21" s="349"/>
      <c r="BC21" s="349"/>
      <c r="BD21" s="349"/>
      <c r="BE21" s="349"/>
      <c r="BF21" s="349"/>
      <c r="BG21" s="349"/>
      <c r="BH21" s="349"/>
      <c r="BI21" s="349"/>
      <c r="BJ21" s="349"/>
      <c r="BK21" s="349"/>
      <c r="BL21" s="349"/>
      <c r="BM21" s="349"/>
      <c r="BN21" s="349"/>
      <c r="BO21" s="349"/>
      <c r="BP21" s="349"/>
      <c r="BQ21" s="349"/>
      <c r="BR21" s="349"/>
      <c r="BS21" s="349"/>
      <c r="BT21" s="349"/>
      <c r="BU21" s="349"/>
      <c r="BV21" s="349"/>
      <c r="BW21" s="349"/>
      <c r="BX21" s="349"/>
      <c r="BY21" s="349"/>
      <c r="BZ21" s="349"/>
      <c r="CA21" s="349"/>
      <c r="CB21" s="349"/>
      <c r="CC21" s="349"/>
      <c r="CD21" s="349"/>
      <c r="CE21" s="349"/>
      <c r="CF21" s="349"/>
      <c r="CG21" s="349"/>
      <c r="CH21" s="349"/>
      <c r="CI21" s="349"/>
      <c r="CJ21" s="349"/>
      <c r="CK21" s="349"/>
      <c r="CL21" s="349"/>
      <c r="CM21" s="349"/>
      <c r="CN21" s="349"/>
      <c r="CO21" s="349"/>
      <c r="CP21" s="349"/>
      <c r="CQ21" s="349"/>
      <c r="CR21" s="349"/>
      <c r="CS21" s="349"/>
      <c r="CT21" s="349"/>
      <c r="CU21" s="349"/>
      <c r="CV21" s="349"/>
      <c r="CW21" s="349"/>
      <c r="CX21" s="349"/>
      <c r="CY21" s="349"/>
      <c r="CZ21" s="349"/>
      <c r="DA21" s="349"/>
      <c r="DB21" s="349"/>
      <c r="DC21" s="349"/>
      <c r="DD21" s="349"/>
      <c r="DE21" s="349"/>
      <c r="DF21" s="349"/>
      <c r="DG21" s="349"/>
      <c r="DH21" s="349"/>
      <c r="DI21" s="349"/>
      <c r="DJ21" s="349"/>
      <c r="DK21" s="349"/>
      <c r="DL21" s="349"/>
      <c r="DM21" s="349"/>
      <c r="DN21" s="349"/>
      <c r="DO21" s="349"/>
      <c r="DP21" s="349"/>
      <c r="DQ21" s="349"/>
      <c r="DR21" s="349"/>
      <c r="DS21" s="349"/>
      <c r="DT21" s="349"/>
      <c r="DU21" s="349"/>
      <c r="DV21" s="349"/>
      <c r="DW21" s="349"/>
      <c r="DX21" s="349"/>
      <c r="DY21" s="349"/>
      <c r="DZ21" s="349"/>
      <c r="EA21" s="349"/>
      <c r="EB21" s="349"/>
      <c r="EC21" s="349"/>
      <c r="ED21" s="349"/>
      <c r="EE21" s="349"/>
      <c r="EF21" s="349"/>
      <c r="EG21" s="349"/>
      <c r="EH21" s="349"/>
      <c r="EI21" s="349"/>
      <c r="EJ21" s="349"/>
      <c r="EK21" s="349"/>
      <c r="EL21" s="349"/>
      <c r="EM21" s="349"/>
      <c r="EN21" s="349"/>
      <c r="EO21" s="349"/>
      <c r="EP21" s="349"/>
      <c r="EQ21" s="349"/>
      <c r="ER21" s="349"/>
      <c r="ES21" s="349"/>
      <c r="ET21" s="349"/>
      <c r="EU21" s="349"/>
      <c r="EV21" s="349"/>
      <c r="EW21" s="349"/>
      <c r="EX21" s="349"/>
      <c r="EY21" s="349"/>
      <c r="EZ21" s="349"/>
      <c r="FA21" s="349"/>
      <c r="FB21" s="349"/>
      <c r="FC21" s="349"/>
      <c r="FD21" s="349"/>
      <c r="FE21" s="349"/>
      <c r="FF21" s="349"/>
      <c r="FG21" s="349"/>
      <c r="FH21" s="349"/>
      <c r="FI21" s="349"/>
      <c r="FJ21" s="349"/>
      <c r="FK21" s="349"/>
      <c r="FL21" s="349"/>
      <c r="FM21" s="349"/>
      <c r="FN21" s="349"/>
      <c r="FO21" s="349"/>
      <c r="FP21" s="349"/>
      <c r="FQ21" s="349"/>
      <c r="FR21" s="349"/>
      <c r="FS21" s="349"/>
      <c r="FT21" s="349"/>
      <c r="FU21" s="349"/>
      <c r="FV21" s="349"/>
      <c r="FW21" s="349"/>
      <c r="FX21" s="349"/>
      <c r="FY21" s="349"/>
      <c r="FZ21" s="349"/>
      <c r="GA21" s="349"/>
      <c r="GB21" s="349"/>
      <c r="GC21" s="349"/>
      <c r="GD21" s="349"/>
      <c r="GE21" s="349"/>
      <c r="GF21" s="349"/>
      <c r="GG21" s="349"/>
      <c r="GH21" s="349"/>
      <c r="GI21" s="349"/>
      <c r="GJ21" s="349"/>
      <c r="GK21" s="349"/>
      <c r="GL21" s="349"/>
      <c r="GM21" s="349"/>
      <c r="GN21" s="349"/>
      <c r="GO21" s="349"/>
      <c r="GP21" s="349"/>
      <c r="GQ21" s="349"/>
      <c r="GR21" s="349"/>
      <c r="GS21" s="349"/>
      <c r="GT21" s="349"/>
      <c r="GU21" s="349"/>
      <c r="GV21" s="349"/>
      <c r="GW21" s="349"/>
      <c r="GX21" s="349"/>
      <c r="GY21" s="349"/>
      <c r="GZ21" s="349"/>
      <c r="HA21" s="349"/>
      <c r="HB21" s="349"/>
      <c r="HC21" s="349"/>
      <c r="HD21" s="349"/>
      <c r="HE21" s="349"/>
      <c r="HF21" s="349"/>
      <c r="HG21" s="349"/>
      <c r="HH21" s="349"/>
      <c r="HI21" s="349"/>
      <c r="HJ21" s="349"/>
      <c r="HK21" s="349"/>
      <c r="HL21" s="349"/>
      <c r="HM21" s="349"/>
      <c r="HN21" s="349"/>
      <c r="HO21" s="349"/>
      <c r="HP21" s="349"/>
      <c r="HQ21" s="349"/>
      <c r="HR21" s="349"/>
      <c r="HS21" s="349"/>
      <c r="HT21" s="349"/>
      <c r="HU21" s="349"/>
      <c r="HV21" s="349"/>
      <c r="HW21" s="349"/>
      <c r="HX21" s="349"/>
      <c r="HY21" s="349"/>
      <c r="HZ21" s="349"/>
      <c r="IA21" s="349"/>
      <c r="IB21" s="349"/>
      <c r="IC21" s="349"/>
      <c r="ID21" s="349"/>
      <c r="IE21" s="349"/>
      <c r="IF21" s="349"/>
      <c r="IG21" s="349"/>
      <c r="IH21" s="349"/>
      <c r="II21" s="349"/>
      <c r="IJ21" s="349"/>
      <c r="IK21" s="349"/>
      <c r="IL21" s="349"/>
      <c r="IM21" s="349"/>
      <c r="IN21" s="349"/>
      <c r="IO21" s="349"/>
      <c r="IP21" s="349"/>
      <c r="IQ21" s="349"/>
      <c r="IR21" s="349"/>
      <c r="IS21" s="349"/>
      <c r="IT21" s="349"/>
      <c r="IU21" s="349"/>
      <c r="IV21" s="349"/>
      <c r="IW21" s="349"/>
      <c r="IX21" s="349"/>
      <c r="IY21" s="349"/>
      <c r="IZ21" s="349"/>
      <c r="JA21" s="349"/>
      <c r="JB21" s="349"/>
      <c r="JC21" s="349"/>
      <c r="JD21" s="349"/>
      <c r="JE21" s="349"/>
      <c r="JF21" s="349"/>
      <c r="JG21" s="349"/>
      <c r="JH21" s="349"/>
      <c r="JI21" s="349"/>
      <c r="JJ21" s="349"/>
      <c r="JK21" s="349"/>
      <c r="JL21" s="349"/>
      <c r="JM21" s="349"/>
      <c r="JN21" s="349"/>
      <c r="JO21" s="349"/>
      <c r="JP21" s="349"/>
      <c r="JQ21" s="349"/>
      <c r="JR21" s="349"/>
      <c r="JS21" s="349"/>
      <c r="JT21" s="349"/>
      <c r="JU21" s="349"/>
      <c r="JV21" s="349"/>
      <c r="JW21" s="349"/>
      <c r="JX21" s="349"/>
      <c r="JY21" s="349"/>
      <c r="JZ21" s="349"/>
      <c r="KA21" s="349"/>
      <c r="KB21" s="349"/>
      <c r="KC21" s="349"/>
      <c r="KD21" s="349"/>
      <c r="KE21" s="349"/>
      <c r="KF21" s="349"/>
      <c r="KG21" s="349"/>
      <c r="KH21" s="349"/>
      <c r="KI21" s="349"/>
      <c r="KJ21" s="349"/>
      <c r="KK21" s="349"/>
      <c r="KL21" s="349"/>
      <c r="KM21" s="349"/>
      <c r="KN21" s="349"/>
      <c r="KO21" s="349"/>
      <c r="KP21" s="349"/>
      <c r="KQ21" s="349"/>
      <c r="KR21" s="349"/>
      <c r="KS21" s="349"/>
      <c r="KT21" s="349"/>
      <c r="KU21" s="349"/>
      <c r="KV21" s="349"/>
      <c r="KW21" s="349"/>
      <c r="KX21" s="349"/>
      <c r="KY21" s="349"/>
      <c r="KZ21" s="349"/>
      <c r="LA21" s="349"/>
      <c r="LB21" s="349"/>
      <c r="LC21" s="349"/>
      <c r="LD21" s="349"/>
      <c r="LE21" s="349"/>
      <c r="LF21" s="349"/>
      <c r="LG21" s="349"/>
      <c r="LH21" s="349"/>
      <c r="LI21" s="349"/>
      <c r="LJ21" s="349"/>
      <c r="LK21" s="349"/>
      <c r="LL21" s="349"/>
      <c r="LM21" s="349"/>
      <c r="LN21" s="349"/>
      <c r="LO21" s="349"/>
      <c r="LP21" s="349"/>
      <c r="LQ21" s="349"/>
      <c r="LR21" s="349"/>
      <c r="LS21" s="349"/>
      <c r="LT21" s="349"/>
      <c r="LU21" s="349"/>
      <c r="LV21" s="349"/>
      <c r="LW21" s="349"/>
      <c r="LX21" s="349"/>
      <c r="LY21" s="349"/>
      <c r="LZ21" s="349"/>
      <c r="MA21" s="349"/>
      <c r="MB21" s="349"/>
      <c r="MC21" s="349"/>
      <c r="MD21" s="349"/>
      <c r="ME21" s="349"/>
      <c r="MF21" s="349"/>
      <c r="MG21" s="349"/>
      <c r="MH21" s="349"/>
      <c r="MI21" s="349"/>
      <c r="MJ21" s="349"/>
      <c r="MK21" s="349"/>
      <c r="ML21" s="349"/>
      <c r="MM21" s="349"/>
      <c r="MN21" s="349"/>
      <c r="MO21" s="349"/>
      <c r="MP21" s="349"/>
      <c r="MQ21" s="349"/>
      <c r="MR21" s="349"/>
      <c r="MS21" s="349"/>
      <c r="MT21" s="349"/>
      <c r="MU21" s="349"/>
      <c r="MV21" s="349"/>
      <c r="MW21" s="349"/>
      <c r="MX21" s="349"/>
      <c r="MY21" s="349"/>
      <c r="MZ21" s="349"/>
      <c r="NA21" s="349"/>
      <c r="NB21" s="349"/>
      <c r="NC21" s="349"/>
      <c r="ND21" s="349"/>
      <c r="NE21" s="349"/>
      <c r="NF21" s="349"/>
      <c r="NG21" s="349"/>
      <c r="NH21" s="349"/>
      <c r="NI21" s="349"/>
      <c r="NJ21" s="349"/>
      <c r="NK21" s="349"/>
      <c r="NL21" s="349"/>
      <c r="NM21" s="349"/>
      <c r="NN21" s="349"/>
      <c r="NO21" s="349"/>
      <c r="NP21" s="349"/>
      <c r="NQ21" s="349"/>
      <c r="NR21" s="349"/>
      <c r="NS21" s="349"/>
      <c r="NT21" s="349"/>
      <c r="NU21" s="349"/>
      <c r="NV21" s="349"/>
      <c r="NW21" s="349"/>
      <c r="NX21" s="349"/>
      <c r="NY21" s="349"/>
      <c r="NZ21" s="349"/>
      <c r="OA21" s="349"/>
      <c r="OB21" s="349"/>
      <c r="OC21" s="349"/>
      <c r="OD21" s="349"/>
      <c r="OE21" s="349"/>
      <c r="OF21" s="349"/>
      <c r="OG21" s="349"/>
      <c r="OH21" s="349"/>
      <c r="OI21" s="349"/>
      <c r="OJ21" s="349"/>
      <c r="OK21" s="349"/>
      <c r="OL21" s="349"/>
      <c r="OM21" s="349"/>
      <c r="ON21" s="349"/>
      <c r="OO21" s="349"/>
      <c r="OP21" s="349"/>
      <c r="OQ21" s="349"/>
      <c r="OR21" s="349"/>
      <c r="OS21" s="349"/>
      <c r="OT21" s="349"/>
      <c r="OU21" s="349"/>
      <c r="OV21" s="349"/>
      <c r="OW21" s="349"/>
      <c r="OX21" s="349"/>
      <c r="OY21" s="349"/>
      <c r="OZ21" s="349"/>
      <c r="PA21" s="349"/>
      <c r="PB21" s="349"/>
      <c r="PC21" s="349"/>
      <c r="PD21" s="349"/>
      <c r="PE21" s="349"/>
      <c r="PF21" s="349"/>
      <c r="PG21" s="349"/>
      <c r="PH21" s="349"/>
      <c r="PI21" s="349"/>
      <c r="PJ21" s="349"/>
      <c r="PK21" s="349"/>
      <c r="PL21" s="349"/>
      <c r="PM21" s="349"/>
      <c r="PN21" s="349"/>
      <c r="PO21" s="349"/>
      <c r="PP21" s="349"/>
      <c r="PQ21" s="349"/>
      <c r="PR21" s="349"/>
      <c r="PS21" s="349"/>
      <c r="PT21" s="349"/>
      <c r="PU21" s="349"/>
      <c r="PV21" s="349"/>
      <c r="PW21" s="349"/>
      <c r="PX21" s="349"/>
      <c r="PY21" s="349"/>
      <c r="PZ21" s="349"/>
      <c r="QA21" s="349"/>
      <c r="QB21" s="349"/>
      <c r="QC21" s="349"/>
      <c r="QD21" s="349"/>
      <c r="QE21" s="349"/>
      <c r="QF21" s="349"/>
      <c r="QG21" s="349"/>
      <c r="QH21" s="349"/>
      <c r="QI21" s="349"/>
      <c r="QJ21" s="349"/>
      <c r="QK21" s="349"/>
      <c r="QL21" s="349"/>
      <c r="QM21" s="349"/>
      <c r="QN21" s="349"/>
      <c r="QO21" s="349"/>
      <c r="QP21" s="349"/>
      <c r="QQ21" s="349"/>
      <c r="QR21" s="349"/>
      <c r="QS21" s="349"/>
      <c r="QT21" s="349"/>
      <c r="QU21" s="349"/>
      <c r="QV21" s="349"/>
      <c r="QW21" s="349"/>
      <c r="QX21" s="349"/>
      <c r="QY21" s="349"/>
      <c r="QZ21" s="349"/>
      <c r="RA21" s="349"/>
      <c r="RB21" s="349"/>
      <c r="RC21" s="349"/>
      <c r="RD21" s="349"/>
      <c r="RE21" s="349"/>
      <c r="RF21" s="349"/>
      <c r="RG21" s="349"/>
      <c r="RH21" s="349"/>
      <c r="RI21" s="349"/>
      <c r="RJ21" s="349"/>
      <c r="RK21" s="349"/>
      <c r="RL21" s="349"/>
      <c r="RM21" s="349"/>
      <c r="RN21" s="349"/>
      <c r="RO21" s="349"/>
      <c r="RP21" s="349"/>
      <c r="RQ21" s="349"/>
      <c r="RR21" s="349"/>
      <c r="RS21" s="349"/>
      <c r="RT21" s="349"/>
      <c r="RU21" s="349"/>
      <c r="RV21" s="349"/>
      <c r="RW21" s="349"/>
      <c r="RX21" s="349"/>
      <c r="RY21" s="349"/>
      <c r="RZ21" s="349"/>
      <c r="SA21" s="349"/>
      <c r="SB21" s="349"/>
      <c r="SC21" s="349"/>
      <c r="SD21" s="349"/>
      <c r="SE21" s="349"/>
      <c r="SF21" s="349"/>
      <c r="SG21" s="349"/>
      <c r="SH21" s="349"/>
      <c r="SI21" s="349"/>
      <c r="SJ21" s="349"/>
      <c r="SK21" s="349"/>
      <c r="SL21" s="349"/>
      <c r="SM21" s="349"/>
      <c r="SN21" s="349"/>
      <c r="SO21" s="349"/>
      <c r="SP21" s="349"/>
      <c r="SQ21" s="349"/>
      <c r="SR21" s="349"/>
      <c r="SS21" s="349"/>
      <c r="ST21" s="349"/>
      <c r="SU21" s="349"/>
      <c r="SV21" s="349"/>
      <c r="SW21" s="349"/>
      <c r="SX21" s="349"/>
      <c r="SY21" s="349"/>
      <c r="SZ21" s="349"/>
      <c r="TA21" s="349"/>
      <c r="TB21" s="349"/>
      <c r="TC21" s="349"/>
      <c r="TD21" s="349"/>
      <c r="TE21" s="349"/>
      <c r="TF21" s="349"/>
      <c r="TG21" s="349"/>
      <c r="TH21" s="349"/>
      <c r="TI21" s="349"/>
      <c r="TJ21" s="349"/>
      <c r="TK21" s="349"/>
      <c r="TL21" s="349"/>
      <c r="TM21" s="349"/>
      <c r="TN21" s="349"/>
      <c r="TO21" s="349"/>
      <c r="TP21" s="349"/>
      <c r="TQ21" s="349"/>
      <c r="TR21" s="349"/>
    </row>
    <row r="22" spans="1:538" s="1" customFormat="1" ht="15" x14ac:dyDescent="0.3">
      <c r="A22" s="285" t="s">
        <v>116</v>
      </c>
      <c r="B22" s="291"/>
      <c r="C22" s="295">
        <v>12</v>
      </c>
      <c r="D22" s="80">
        <f t="shared" si="7"/>
        <v>0</v>
      </c>
      <c r="E22" s="27"/>
      <c r="F22" s="295">
        <v>1</v>
      </c>
      <c r="G22" s="81">
        <f t="shared" ref="G22:G23" si="9">E22*F22</f>
        <v>0</v>
      </c>
      <c r="H22" s="27"/>
      <c r="I22" s="295">
        <v>20</v>
      </c>
      <c r="J22" s="80">
        <f t="shared" si="8"/>
        <v>0</v>
      </c>
      <c r="K22" s="27"/>
      <c r="L22" s="49"/>
      <c r="M22" s="81"/>
      <c r="N22" s="88"/>
      <c r="O22" s="88"/>
      <c r="P22" s="81"/>
      <c r="Q22" s="88"/>
      <c r="R22" s="88"/>
      <c r="S22" s="81"/>
      <c r="T22" s="27"/>
      <c r="U22" s="49"/>
      <c r="V22" s="81"/>
      <c r="W22" s="27"/>
      <c r="X22" s="49"/>
      <c r="Y22" s="81"/>
      <c r="Z22" s="27"/>
      <c r="AA22" s="49"/>
      <c r="AB22" s="81"/>
      <c r="AC22" s="27"/>
      <c r="AD22" s="49"/>
      <c r="AE22" s="81"/>
      <c r="AF22" s="142"/>
      <c r="AG22" s="142"/>
      <c r="AH22" s="168"/>
      <c r="AI22" s="349"/>
      <c r="AJ22" s="349"/>
      <c r="AK22" s="349"/>
      <c r="AL22" s="349"/>
      <c r="AM22" s="349"/>
      <c r="AN22" s="349"/>
      <c r="AO22" s="349"/>
      <c r="AP22" s="349"/>
      <c r="AQ22" s="349"/>
      <c r="AR22" s="349"/>
      <c r="AS22" s="349"/>
      <c r="AT22" s="349"/>
      <c r="AU22" s="349"/>
      <c r="AV22" s="349"/>
      <c r="AW22" s="349"/>
      <c r="AX22" s="349"/>
      <c r="AY22" s="349"/>
      <c r="AZ22" s="349"/>
      <c r="BA22" s="349"/>
      <c r="BB22" s="349"/>
      <c r="BC22" s="349"/>
      <c r="BD22" s="349"/>
      <c r="BE22" s="349"/>
      <c r="BF22" s="349"/>
      <c r="BG22" s="349"/>
      <c r="BH22" s="349"/>
      <c r="BI22" s="349"/>
      <c r="BJ22" s="349"/>
      <c r="BK22" s="349"/>
      <c r="BL22" s="349"/>
      <c r="BM22" s="349"/>
      <c r="BN22" s="349"/>
      <c r="BO22" s="349"/>
      <c r="BP22" s="349"/>
      <c r="BQ22" s="349"/>
      <c r="BR22" s="349"/>
      <c r="BS22" s="349"/>
      <c r="BT22" s="349"/>
      <c r="BU22" s="349"/>
      <c r="BV22" s="349"/>
      <c r="BW22" s="349"/>
      <c r="BX22" s="349"/>
      <c r="BY22" s="349"/>
      <c r="BZ22" s="349"/>
      <c r="CA22" s="349"/>
      <c r="CB22" s="349"/>
      <c r="CC22" s="349"/>
      <c r="CD22" s="349"/>
      <c r="CE22" s="349"/>
      <c r="CF22" s="349"/>
      <c r="CG22" s="349"/>
      <c r="CH22" s="349"/>
      <c r="CI22" s="349"/>
      <c r="CJ22" s="349"/>
      <c r="CK22" s="349"/>
      <c r="CL22" s="349"/>
      <c r="CM22" s="349"/>
      <c r="CN22" s="349"/>
      <c r="CO22" s="349"/>
      <c r="CP22" s="349"/>
      <c r="CQ22" s="349"/>
      <c r="CR22" s="349"/>
      <c r="CS22" s="349"/>
      <c r="CT22" s="349"/>
      <c r="CU22" s="349"/>
      <c r="CV22" s="349"/>
      <c r="CW22" s="349"/>
      <c r="CX22" s="349"/>
      <c r="CY22" s="349"/>
      <c r="CZ22" s="349"/>
      <c r="DA22" s="349"/>
      <c r="DB22" s="349"/>
      <c r="DC22" s="349"/>
      <c r="DD22" s="349"/>
      <c r="DE22" s="349"/>
      <c r="DF22" s="349"/>
      <c r="DG22" s="349"/>
      <c r="DH22" s="349"/>
      <c r="DI22" s="349"/>
      <c r="DJ22" s="349"/>
      <c r="DK22" s="349"/>
      <c r="DL22" s="349"/>
      <c r="DM22" s="349"/>
      <c r="DN22" s="349"/>
      <c r="DO22" s="349"/>
      <c r="DP22" s="349"/>
      <c r="DQ22" s="349"/>
      <c r="DR22" s="349"/>
      <c r="DS22" s="349"/>
      <c r="DT22" s="349"/>
      <c r="DU22" s="349"/>
      <c r="DV22" s="349"/>
      <c r="DW22" s="349"/>
      <c r="DX22" s="349"/>
      <c r="DY22" s="349"/>
      <c r="DZ22" s="349"/>
      <c r="EA22" s="349"/>
      <c r="EB22" s="349"/>
      <c r="EC22" s="349"/>
      <c r="ED22" s="349"/>
      <c r="EE22" s="349"/>
      <c r="EF22" s="349"/>
      <c r="EG22" s="349"/>
      <c r="EH22" s="349"/>
      <c r="EI22" s="349"/>
      <c r="EJ22" s="349"/>
      <c r="EK22" s="349"/>
      <c r="EL22" s="349"/>
      <c r="EM22" s="349"/>
      <c r="EN22" s="349"/>
      <c r="EO22" s="349"/>
      <c r="EP22" s="349"/>
      <c r="EQ22" s="349"/>
      <c r="ER22" s="349"/>
      <c r="ES22" s="349"/>
      <c r="ET22" s="349"/>
      <c r="EU22" s="349"/>
      <c r="EV22" s="349"/>
      <c r="EW22" s="349"/>
      <c r="EX22" s="349"/>
      <c r="EY22" s="349"/>
      <c r="EZ22" s="349"/>
      <c r="FA22" s="349"/>
      <c r="FB22" s="349"/>
      <c r="FC22" s="349"/>
      <c r="FD22" s="349"/>
      <c r="FE22" s="349"/>
      <c r="FF22" s="349"/>
      <c r="FG22" s="349"/>
      <c r="FH22" s="349"/>
      <c r="FI22" s="349"/>
      <c r="FJ22" s="349"/>
      <c r="FK22" s="349"/>
      <c r="FL22" s="349"/>
      <c r="FM22" s="349"/>
      <c r="FN22" s="349"/>
      <c r="FO22" s="349"/>
      <c r="FP22" s="349"/>
      <c r="FQ22" s="349"/>
      <c r="FR22" s="349"/>
      <c r="FS22" s="349"/>
      <c r="FT22" s="349"/>
      <c r="FU22" s="349"/>
      <c r="FV22" s="349"/>
      <c r="FW22" s="349"/>
      <c r="FX22" s="349"/>
      <c r="FY22" s="349"/>
      <c r="FZ22" s="349"/>
      <c r="GA22" s="349"/>
      <c r="GB22" s="349"/>
      <c r="GC22" s="349"/>
      <c r="GD22" s="349"/>
      <c r="GE22" s="349"/>
      <c r="GF22" s="349"/>
      <c r="GG22" s="349"/>
      <c r="GH22" s="349"/>
      <c r="GI22" s="349"/>
      <c r="GJ22" s="349"/>
      <c r="GK22" s="349"/>
      <c r="GL22" s="349"/>
      <c r="GM22" s="349"/>
      <c r="GN22" s="349"/>
      <c r="GO22" s="349"/>
      <c r="GP22" s="349"/>
      <c r="GQ22" s="349"/>
      <c r="GR22" s="349"/>
      <c r="GS22" s="349"/>
      <c r="GT22" s="349"/>
      <c r="GU22" s="349"/>
      <c r="GV22" s="349"/>
      <c r="GW22" s="349"/>
      <c r="GX22" s="349"/>
      <c r="GY22" s="349"/>
      <c r="GZ22" s="349"/>
      <c r="HA22" s="349"/>
      <c r="HB22" s="349"/>
      <c r="HC22" s="349"/>
      <c r="HD22" s="349"/>
      <c r="HE22" s="349"/>
      <c r="HF22" s="349"/>
      <c r="HG22" s="349"/>
      <c r="HH22" s="349"/>
      <c r="HI22" s="349"/>
      <c r="HJ22" s="349"/>
      <c r="HK22" s="349"/>
      <c r="HL22" s="349"/>
      <c r="HM22" s="349"/>
      <c r="HN22" s="349"/>
      <c r="HO22" s="349"/>
      <c r="HP22" s="349"/>
      <c r="HQ22" s="349"/>
      <c r="HR22" s="349"/>
      <c r="HS22" s="349"/>
      <c r="HT22" s="349"/>
      <c r="HU22" s="349"/>
      <c r="HV22" s="349"/>
      <c r="HW22" s="349"/>
      <c r="HX22" s="349"/>
      <c r="HY22" s="349"/>
      <c r="HZ22" s="349"/>
      <c r="IA22" s="349"/>
      <c r="IB22" s="349"/>
      <c r="IC22" s="349"/>
      <c r="ID22" s="349"/>
      <c r="IE22" s="349"/>
      <c r="IF22" s="349"/>
      <c r="IG22" s="349"/>
      <c r="IH22" s="349"/>
      <c r="II22" s="349"/>
      <c r="IJ22" s="349"/>
      <c r="IK22" s="349"/>
      <c r="IL22" s="349"/>
      <c r="IM22" s="349"/>
      <c r="IN22" s="349"/>
      <c r="IO22" s="349"/>
      <c r="IP22" s="349"/>
      <c r="IQ22" s="349"/>
      <c r="IR22" s="349"/>
      <c r="IS22" s="349"/>
      <c r="IT22" s="349"/>
      <c r="IU22" s="349"/>
      <c r="IV22" s="349"/>
      <c r="IW22" s="349"/>
      <c r="IX22" s="349"/>
      <c r="IY22" s="349"/>
      <c r="IZ22" s="349"/>
      <c r="JA22" s="349"/>
      <c r="JB22" s="349"/>
      <c r="JC22" s="349"/>
      <c r="JD22" s="349"/>
      <c r="JE22" s="349"/>
      <c r="JF22" s="349"/>
      <c r="JG22" s="349"/>
      <c r="JH22" s="349"/>
      <c r="JI22" s="349"/>
      <c r="JJ22" s="349"/>
      <c r="JK22" s="349"/>
      <c r="JL22" s="349"/>
      <c r="JM22" s="349"/>
      <c r="JN22" s="349"/>
      <c r="JO22" s="349"/>
      <c r="JP22" s="349"/>
      <c r="JQ22" s="349"/>
      <c r="JR22" s="349"/>
      <c r="JS22" s="349"/>
      <c r="JT22" s="349"/>
      <c r="JU22" s="349"/>
      <c r="JV22" s="349"/>
      <c r="JW22" s="349"/>
      <c r="JX22" s="349"/>
      <c r="JY22" s="349"/>
      <c r="JZ22" s="349"/>
      <c r="KA22" s="349"/>
      <c r="KB22" s="349"/>
      <c r="KC22" s="349"/>
      <c r="KD22" s="349"/>
      <c r="KE22" s="349"/>
      <c r="KF22" s="349"/>
      <c r="KG22" s="349"/>
      <c r="KH22" s="349"/>
      <c r="KI22" s="349"/>
      <c r="KJ22" s="349"/>
      <c r="KK22" s="349"/>
      <c r="KL22" s="349"/>
      <c r="KM22" s="349"/>
      <c r="KN22" s="349"/>
      <c r="KO22" s="349"/>
      <c r="KP22" s="349"/>
      <c r="KQ22" s="349"/>
      <c r="KR22" s="349"/>
      <c r="KS22" s="349"/>
      <c r="KT22" s="349"/>
      <c r="KU22" s="349"/>
      <c r="KV22" s="349"/>
      <c r="KW22" s="349"/>
      <c r="KX22" s="349"/>
      <c r="KY22" s="349"/>
      <c r="KZ22" s="349"/>
      <c r="LA22" s="349"/>
      <c r="LB22" s="349"/>
      <c r="LC22" s="349"/>
      <c r="LD22" s="349"/>
      <c r="LE22" s="349"/>
      <c r="LF22" s="349"/>
      <c r="LG22" s="349"/>
      <c r="LH22" s="349"/>
      <c r="LI22" s="349"/>
      <c r="LJ22" s="349"/>
      <c r="LK22" s="349"/>
      <c r="LL22" s="349"/>
      <c r="LM22" s="349"/>
      <c r="LN22" s="349"/>
      <c r="LO22" s="349"/>
      <c r="LP22" s="349"/>
      <c r="LQ22" s="349"/>
      <c r="LR22" s="349"/>
      <c r="LS22" s="349"/>
      <c r="LT22" s="349"/>
      <c r="LU22" s="349"/>
      <c r="LV22" s="349"/>
      <c r="LW22" s="349"/>
      <c r="LX22" s="349"/>
      <c r="LY22" s="349"/>
      <c r="LZ22" s="349"/>
      <c r="MA22" s="349"/>
      <c r="MB22" s="349"/>
      <c r="MC22" s="349"/>
      <c r="MD22" s="349"/>
      <c r="ME22" s="349"/>
      <c r="MF22" s="349"/>
      <c r="MG22" s="349"/>
      <c r="MH22" s="349"/>
      <c r="MI22" s="349"/>
      <c r="MJ22" s="349"/>
      <c r="MK22" s="349"/>
      <c r="ML22" s="349"/>
      <c r="MM22" s="349"/>
      <c r="MN22" s="349"/>
      <c r="MO22" s="349"/>
      <c r="MP22" s="349"/>
      <c r="MQ22" s="349"/>
      <c r="MR22" s="349"/>
      <c r="MS22" s="349"/>
      <c r="MT22" s="349"/>
      <c r="MU22" s="349"/>
      <c r="MV22" s="349"/>
      <c r="MW22" s="349"/>
      <c r="MX22" s="349"/>
      <c r="MY22" s="349"/>
      <c r="MZ22" s="349"/>
      <c r="NA22" s="349"/>
      <c r="NB22" s="349"/>
      <c r="NC22" s="349"/>
      <c r="ND22" s="349"/>
      <c r="NE22" s="349"/>
      <c r="NF22" s="349"/>
      <c r="NG22" s="349"/>
      <c r="NH22" s="349"/>
      <c r="NI22" s="349"/>
      <c r="NJ22" s="349"/>
      <c r="NK22" s="349"/>
      <c r="NL22" s="349"/>
      <c r="NM22" s="349"/>
      <c r="NN22" s="349"/>
      <c r="NO22" s="349"/>
      <c r="NP22" s="349"/>
      <c r="NQ22" s="349"/>
      <c r="NR22" s="349"/>
      <c r="NS22" s="349"/>
      <c r="NT22" s="349"/>
      <c r="NU22" s="349"/>
      <c r="NV22" s="349"/>
      <c r="NW22" s="349"/>
      <c r="NX22" s="349"/>
      <c r="NY22" s="349"/>
      <c r="NZ22" s="349"/>
      <c r="OA22" s="349"/>
      <c r="OB22" s="349"/>
      <c r="OC22" s="349"/>
      <c r="OD22" s="349"/>
      <c r="OE22" s="349"/>
      <c r="OF22" s="349"/>
      <c r="OG22" s="349"/>
      <c r="OH22" s="349"/>
      <c r="OI22" s="349"/>
      <c r="OJ22" s="349"/>
      <c r="OK22" s="349"/>
      <c r="OL22" s="349"/>
      <c r="OM22" s="349"/>
      <c r="ON22" s="349"/>
      <c r="OO22" s="349"/>
      <c r="OP22" s="349"/>
      <c r="OQ22" s="349"/>
      <c r="OR22" s="349"/>
      <c r="OS22" s="349"/>
      <c r="OT22" s="349"/>
      <c r="OU22" s="349"/>
      <c r="OV22" s="349"/>
      <c r="OW22" s="349"/>
      <c r="OX22" s="349"/>
      <c r="OY22" s="349"/>
      <c r="OZ22" s="349"/>
      <c r="PA22" s="349"/>
      <c r="PB22" s="349"/>
      <c r="PC22" s="349"/>
      <c r="PD22" s="349"/>
      <c r="PE22" s="349"/>
      <c r="PF22" s="349"/>
      <c r="PG22" s="349"/>
      <c r="PH22" s="349"/>
      <c r="PI22" s="349"/>
      <c r="PJ22" s="349"/>
      <c r="PK22" s="349"/>
      <c r="PL22" s="349"/>
      <c r="PM22" s="349"/>
      <c r="PN22" s="349"/>
      <c r="PO22" s="349"/>
      <c r="PP22" s="349"/>
      <c r="PQ22" s="349"/>
      <c r="PR22" s="349"/>
      <c r="PS22" s="349"/>
      <c r="PT22" s="349"/>
      <c r="PU22" s="349"/>
      <c r="PV22" s="349"/>
      <c r="PW22" s="349"/>
      <c r="PX22" s="349"/>
      <c r="PY22" s="349"/>
      <c r="PZ22" s="349"/>
      <c r="QA22" s="349"/>
      <c r="QB22" s="349"/>
      <c r="QC22" s="349"/>
      <c r="QD22" s="349"/>
      <c r="QE22" s="349"/>
      <c r="QF22" s="349"/>
      <c r="QG22" s="349"/>
      <c r="QH22" s="349"/>
      <c r="QI22" s="349"/>
      <c r="QJ22" s="349"/>
      <c r="QK22" s="349"/>
      <c r="QL22" s="349"/>
      <c r="QM22" s="349"/>
      <c r="QN22" s="349"/>
      <c r="QO22" s="349"/>
      <c r="QP22" s="349"/>
      <c r="QQ22" s="349"/>
      <c r="QR22" s="349"/>
      <c r="QS22" s="349"/>
      <c r="QT22" s="349"/>
      <c r="QU22" s="349"/>
      <c r="QV22" s="349"/>
      <c r="QW22" s="349"/>
      <c r="QX22" s="349"/>
      <c r="QY22" s="349"/>
      <c r="QZ22" s="349"/>
      <c r="RA22" s="349"/>
      <c r="RB22" s="349"/>
      <c r="RC22" s="349"/>
      <c r="RD22" s="349"/>
      <c r="RE22" s="349"/>
      <c r="RF22" s="349"/>
      <c r="RG22" s="349"/>
      <c r="RH22" s="349"/>
      <c r="RI22" s="349"/>
      <c r="RJ22" s="349"/>
      <c r="RK22" s="349"/>
      <c r="RL22" s="349"/>
      <c r="RM22" s="349"/>
      <c r="RN22" s="349"/>
      <c r="RO22" s="349"/>
      <c r="RP22" s="349"/>
      <c r="RQ22" s="349"/>
      <c r="RR22" s="349"/>
      <c r="RS22" s="349"/>
      <c r="RT22" s="349"/>
      <c r="RU22" s="349"/>
      <c r="RV22" s="349"/>
      <c r="RW22" s="349"/>
      <c r="RX22" s="349"/>
      <c r="RY22" s="349"/>
      <c r="RZ22" s="349"/>
      <c r="SA22" s="349"/>
      <c r="SB22" s="349"/>
      <c r="SC22" s="349"/>
      <c r="SD22" s="349"/>
      <c r="SE22" s="349"/>
      <c r="SF22" s="349"/>
      <c r="SG22" s="349"/>
      <c r="SH22" s="349"/>
      <c r="SI22" s="349"/>
      <c r="SJ22" s="349"/>
      <c r="SK22" s="349"/>
      <c r="SL22" s="349"/>
      <c r="SM22" s="349"/>
      <c r="SN22" s="349"/>
      <c r="SO22" s="349"/>
      <c r="SP22" s="349"/>
      <c r="SQ22" s="349"/>
      <c r="SR22" s="349"/>
      <c r="SS22" s="349"/>
      <c r="ST22" s="349"/>
      <c r="SU22" s="349"/>
      <c r="SV22" s="349"/>
      <c r="SW22" s="349"/>
      <c r="SX22" s="349"/>
      <c r="SY22" s="349"/>
      <c r="SZ22" s="349"/>
      <c r="TA22" s="349"/>
      <c r="TB22" s="349"/>
      <c r="TC22" s="349"/>
      <c r="TD22" s="349"/>
      <c r="TE22" s="349"/>
      <c r="TF22" s="349"/>
      <c r="TG22" s="349"/>
      <c r="TH22" s="349"/>
      <c r="TI22" s="349"/>
      <c r="TJ22" s="349"/>
      <c r="TK22" s="349"/>
      <c r="TL22" s="349"/>
      <c r="TM22" s="349"/>
      <c r="TN22" s="349"/>
      <c r="TO22" s="349"/>
      <c r="TP22" s="349"/>
      <c r="TQ22" s="349"/>
      <c r="TR22" s="349"/>
    </row>
    <row r="23" spans="1:538" s="19" customFormat="1" ht="15.5" thickBot="1" x14ac:dyDescent="0.35">
      <c r="A23" s="246" t="s">
        <v>104</v>
      </c>
      <c r="B23" s="304"/>
      <c r="C23" s="55">
        <f>SUM(C21:C22)</f>
        <v>17</v>
      </c>
      <c r="D23" s="133">
        <f t="shared" si="7"/>
        <v>0</v>
      </c>
      <c r="E23" s="41"/>
      <c r="F23" s="55">
        <f>SUM(F21:F22)</f>
        <v>1</v>
      </c>
      <c r="G23" s="77">
        <f t="shared" si="9"/>
        <v>0</v>
      </c>
      <c r="H23" s="41"/>
      <c r="I23" s="55">
        <f>SUM(I21:I22)</f>
        <v>36</v>
      </c>
      <c r="J23" s="77">
        <f t="shared" si="8"/>
        <v>0</v>
      </c>
      <c r="K23" s="41"/>
      <c r="L23" s="46"/>
      <c r="M23" s="77"/>
      <c r="N23" s="170"/>
      <c r="O23" s="170"/>
      <c r="P23" s="170"/>
      <c r="Q23" s="170"/>
      <c r="R23" s="172"/>
      <c r="S23" s="77"/>
      <c r="T23" s="41"/>
      <c r="U23" s="46"/>
      <c r="V23" s="77"/>
      <c r="W23" s="41"/>
      <c r="X23" s="46"/>
      <c r="Y23" s="77"/>
      <c r="Z23" s="41"/>
      <c r="AA23" s="46"/>
      <c r="AB23" s="77"/>
      <c r="AC23" s="41"/>
      <c r="AD23" s="46"/>
      <c r="AE23" s="170"/>
      <c r="AF23" s="41"/>
      <c r="AG23" s="46"/>
      <c r="AH23" s="170"/>
    </row>
    <row r="24" spans="1:538" s="1" customFormat="1" ht="15.5" thickTop="1" x14ac:dyDescent="0.3">
      <c r="A24" s="284" t="s">
        <v>193</v>
      </c>
      <c r="B24" s="177"/>
      <c r="C24" s="295"/>
      <c r="D24" s="81"/>
      <c r="E24" s="27"/>
      <c r="F24" s="295"/>
      <c r="G24" s="81"/>
      <c r="H24" s="27"/>
      <c r="I24" s="295"/>
      <c r="J24" s="81"/>
      <c r="K24" s="27"/>
      <c r="L24" s="49"/>
      <c r="M24" s="81"/>
      <c r="N24" s="88"/>
      <c r="O24" s="88"/>
      <c r="P24" s="81"/>
      <c r="Q24" s="88"/>
      <c r="R24" s="88"/>
      <c r="S24" s="81"/>
      <c r="T24" s="27"/>
      <c r="U24" s="49"/>
      <c r="V24" s="81"/>
      <c r="W24" s="27"/>
      <c r="X24" s="49"/>
      <c r="Y24" s="81"/>
      <c r="Z24" s="27"/>
      <c r="AA24" s="49"/>
      <c r="AB24" s="81"/>
      <c r="AC24" s="27"/>
      <c r="AD24" s="49"/>
      <c r="AE24" s="81"/>
      <c r="AF24" s="142"/>
      <c r="AG24" s="142"/>
      <c r="AH24" s="149"/>
    </row>
    <row r="25" spans="1:538" s="1" customFormat="1" ht="15" x14ac:dyDescent="0.3">
      <c r="A25" s="286" t="s">
        <v>254</v>
      </c>
      <c r="B25" s="294"/>
      <c r="C25" s="317">
        <v>33</v>
      </c>
      <c r="D25" s="81">
        <f t="shared" ref="D25:D27" si="10">B25*C25</f>
        <v>0</v>
      </c>
      <c r="E25" s="28"/>
      <c r="F25" s="317">
        <v>5</v>
      </c>
      <c r="G25" s="106">
        <f>E25*F25</f>
        <v>0</v>
      </c>
      <c r="H25" s="28"/>
      <c r="I25" s="317">
        <v>26</v>
      </c>
      <c r="J25" s="81">
        <f t="shared" ref="J25:J27" si="11">H25*I25</f>
        <v>0</v>
      </c>
      <c r="K25" s="28"/>
      <c r="L25" s="54"/>
      <c r="M25" s="106"/>
      <c r="N25" s="169"/>
      <c r="O25" s="169"/>
      <c r="P25" s="106"/>
      <c r="Q25" s="169"/>
      <c r="R25" s="169"/>
      <c r="S25" s="106"/>
      <c r="T25" s="28"/>
      <c r="U25" s="54"/>
      <c r="V25" s="106"/>
      <c r="W25" s="28"/>
      <c r="X25" s="54"/>
      <c r="Y25" s="106"/>
      <c r="Z25" s="28"/>
      <c r="AA25" s="54"/>
      <c r="AB25" s="106"/>
      <c r="AC25" s="28"/>
      <c r="AD25" s="54"/>
      <c r="AE25" s="106"/>
      <c r="AF25" s="142"/>
      <c r="AG25" s="142"/>
      <c r="AH25" s="149"/>
    </row>
    <row r="26" spans="1:538" s="1" customFormat="1" ht="15" x14ac:dyDescent="0.3">
      <c r="A26" s="286" t="s">
        <v>255</v>
      </c>
      <c r="B26" s="294"/>
      <c r="C26" s="317">
        <v>11</v>
      </c>
      <c r="D26" s="81">
        <f t="shared" si="10"/>
        <v>0</v>
      </c>
      <c r="E26" s="28"/>
      <c r="F26" s="317"/>
      <c r="G26" s="106"/>
      <c r="H26" s="28"/>
      <c r="I26" s="317">
        <v>21</v>
      </c>
      <c r="J26" s="81">
        <f t="shared" si="11"/>
        <v>0</v>
      </c>
      <c r="K26" s="28"/>
      <c r="L26" s="54"/>
      <c r="M26" s="106"/>
      <c r="N26" s="169"/>
      <c r="O26" s="169"/>
      <c r="P26" s="106"/>
      <c r="Q26" s="169"/>
      <c r="R26" s="169"/>
      <c r="S26" s="106"/>
      <c r="T26" s="28"/>
      <c r="U26" s="54"/>
      <c r="V26" s="106"/>
      <c r="W26" s="28"/>
      <c r="X26" s="54"/>
      <c r="Y26" s="106"/>
      <c r="Z26" s="28"/>
      <c r="AA26" s="54"/>
      <c r="AB26" s="106"/>
      <c r="AC26" s="28"/>
      <c r="AD26" s="54"/>
      <c r="AE26" s="106"/>
      <c r="AF26" s="142"/>
      <c r="AG26" s="142"/>
      <c r="AH26" s="149"/>
    </row>
    <row r="27" spans="1:538" s="19" customFormat="1" ht="15.5" thickBot="1" x14ac:dyDescent="0.35">
      <c r="A27" s="246" t="s">
        <v>104</v>
      </c>
      <c r="B27" s="303"/>
      <c r="C27" s="55">
        <v>44</v>
      </c>
      <c r="D27" s="107">
        <f t="shared" si="10"/>
        <v>0</v>
      </c>
      <c r="E27" s="46"/>
      <c r="F27" s="55">
        <f t="shared" ref="F27" si="12">SUM(F24:F25)</f>
        <v>5</v>
      </c>
      <c r="G27" s="107">
        <f>E27*F27</f>
        <v>0</v>
      </c>
      <c r="H27" s="46"/>
      <c r="I27" s="55">
        <v>27</v>
      </c>
      <c r="J27" s="107">
        <f t="shared" si="11"/>
        <v>0</v>
      </c>
      <c r="K27" s="46"/>
      <c r="L27" s="46"/>
      <c r="M27" s="107"/>
      <c r="N27" s="171"/>
      <c r="O27" s="171"/>
      <c r="P27" s="171"/>
      <c r="Q27" s="171"/>
      <c r="R27" s="171"/>
      <c r="S27" s="171"/>
      <c r="T27" s="46"/>
      <c r="U27" s="46"/>
      <c r="V27" s="107"/>
      <c r="W27" s="46"/>
      <c r="X27" s="46"/>
      <c r="Y27" s="107"/>
      <c r="Z27" s="46"/>
      <c r="AA27" s="46"/>
      <c r="AB27" s="107"/>
      <c r="AC27" s="46"/>
      <c r="AD27" s="46"/>
      <c r="AE27" s="171"/>
      <c r="AF27" s="41"/>
      <c r="AG27" s="46"/>
      <c r="AH27" s="170"/>
    </row>
    <row r="28" spans="1:538" ht="15.5" thickTop="1" x14ac:dyDescent="0.35">
      <c r="A28" s="284" t="s">
        <v>50</v>
      </c>
      <c r="B28" s="216"/>
      <c r="C28" s="9"/>
      <c r="D28" s="78"/>
      <c r="E28" s="16"/>
      <c r="F28" s="9"/>
      <c r="G28" s="79"/>
      <c r="H28" s="16"/>
      <c r="I28" s="9"/>
      <c r="J28" s="79"/>
      <c r="K28" s="16"/>
      <c r="L28" s="9"/>
      <c r="M28" s="79"/>
      <c r="N28" s="16"/>
      <c r="O28" s="16"/>
      <c r="P28" s="79"/>
      <c r="Q28" s="16"/>
      <c r="R28" s="16"/>
      <c r="S28" s="79"/>
      <c r="T28" s="16"/>
      <c r="U28" s="23"/>
      <c r="V28" s="204"/>
      <c r="W28" s="16"/>
      <c r="X28" s="23"/>
      <c r="Y28" s="204"/>
      <c r="Z28" s="16"/>
      <c r="AA28" s="23"/>
      <c r="AB28" s="204"/>
      <c r="AC28" s="26"/>
      <c r="AD28" s="22"/>
      <c r="AE28" s="80"/>
      <c r="AF28" s="154"/>
      <c r="AG28" s="154"/>
      <c r="AH28" s="155"/>
    </row>
    <row r="29" spans="1:538" ht="15" x14ac:dyDescent="0.35">
      <c r="A29" s="285" t="s">
        <v>50</v>
      </c>
      <c r="B29" s="216"/>
      <c r="C29" s="9">
        <v>7</v>
      </c>
      <c r="D29" s="79">
        <f t="shared" ref="D29:D30" si="13">B29*C29</f>
        <v>0</v>
      </c>
      <c r="E29" s="16"/>
      <c r="F29" s="9">
        <v>4</v>
      </c>
      <c r="G29" s="79">
        <f t="shared" ref="G29:G30" si="14">E29*F29</f>
        <v>0</v>
      </c>
      <c r="H29" s="16"/>
      <c r="I29" s="9">
        <v>11</v>
      </c>
      <c r="J29" s="79">
        <f t="shared" ref="J29:J30" si="15">H29*I29</f>
        <v>0</v>
      </c>
      <c r="K29" s="16"/>
      <c r="L29" s="9"/>
      <c r="M29" s="79"/>
      <c r="N29" s="16"/>
      <c r="O29" s="16"/>
      <c r="P29" s="79"/>
      <c r="Q29" s="16"/>
      <c r="R29" s="16"/>
      <c r="S29" s="79"/>
      <c r="T29" s="16"/>
      <c r="U29" s="23"/>
      <c r="V29" s="204"/>
      <c r="W29" s="16"/>
      <c r="X29" s="23"/>
      <c r="Y29" s="204"/>
      <c r="Z29" s="16"/>
      <c r="AA29" s="23"/>
      <c r="AB29" s="204"/>
      <c r="AC29" s="27"/>
      <c r="AD29" s="23"/>
      <c r="AE29" s="80"/>
      <c r="AF29" s="142"/>
      <c r="AG29" s="142"/>
      <c r="AH29" s="155"/>
    </row>
    <row r="30" spans="1:538" ht="15.5" thickBot="1" x14ac:dyDescent="0.4">
      <c r="A30" s="246" t="s">
        <v>104</v>
      </c>
      <c r="B30" s="305"/>
      <c r="C30" s="40">
        <f t="shared" ref="C30" si="16">C29</f>
        <v>7</v>
      </c>
      <c r="D30" s="200">
        <f t="shared" si="13"/>
        <v>0</v>
      </c>
      <c r="E30" s="41"/>
      <c r="F30" s="40">
        <f t="shared" ref="F30" si="17">F29</f>
        <v>4</v>
      </c>
      <c r="G30" s="77">
        <f t="shared" si="14"/>
        <v>0</v>
      </c>
      <c r="H30" s="41"/>
      <c r="I30" s="40">
        <f t="shared" ref="I30" si="18">I29</f>
        <v>11</v>
      </c>
      <c r="J30" s="77">
        <f t="shared" si="15"/>
        <v>0</v>
      </c>
      <c r="K30" s="41"/>
      <c r="L30" s="40"/>
      <c r="M30" s="77"/>
      <c r="N30" s="77"/>
      <c r="O30" s="77"/>
      <c r="P30" s="77"/>
      <c r="Q30" s="77"/>
      <c r="R30" s="77"/>
      <c r="S30" s="77"/>
      <c r="T30" s="77"/>
      <c r="U30" s="40"/>
      <c r="V30" s="205"/>
      <c r="W30" s="77"/>
      <c r="X30" s="40"/>
      <c r="Y30" s="205"/>
      <c r="Z30" s="77"/>
      <c r="AA30" s="40"/>
      <c r="AB30" s="205"/>
      <c r="AC30" s="41"/>
      <c r="AD30" s="40"/>
      <c r="AE30" s="77"/>
      <c r="AF30" s="41"/>
      <c r="AG30" s="46"/>
      <c r="AH30" s="170"/>
    </row>
    <row r="31" spans="1:538" ht="15.5" thickTop="1" x14ac:dyDescent="0.35">
      <c r="A31" s="284" t="s">
        <v>144</v>
      </c>
      <c r="B31" s="216"/>
      <c r="C31" s="9"/>
      <c r="D31" s="78"/>
      <c r="E31" s="16"/>
      <c r="F31" s="9"/>
      <c r="G31" s="78"/>
      <c r="H31" s="16"/>
      <c r="I31" s="9"/>
      <c r="J31" s="92"/>
      <c r="K31" s="16"/>
      <c r="L31" s="9"/>
      <c r="M31" s="79"/>
      <c r="N31" s="16"/>
      <c r="O31" s="16"/>
      <c r="P31" s="78"/>
      <c r="Q31" s="16"/>
      <c r="R31" s="16"/>
      <c r="S31" s="79"/>
      <c r="T31" s="16"/>
      <c r="U31" s="23"/>
      <c r="V31" s="204"/>
      <c r="W31" s="16"/>
      <c r="X31" s="23"/>
      <c r="Y31" s="204"/>
      <c r="Z31" s="16"/>
      <c r="AA31" s="23"/>
      <c r="AB31" s="204"/>
      <c r="AC31" s="27"/>
      <c r="AD31" s="23"/>
      <c r="AE31" s="80"/>
      <c r="AF31" s="154"/>
      <c r="AG31" s="154"/>
      <c r="AH31" s="155"/>
    </row>
    <row r="32" spans="1:538" ht="15" x14ac:dyDescent="0.35">
      <c r="A32" s="285" t="s">
        <v>144</v>
      </c>
      <c r="B32" s="216"/>
      <c r="C32" s="9">
        <v>46</v>
      </c>
      <c r="D32" s="79">
        <f t="shared" ref="D32:D33" si="19">B32*C32</f>
        <v>0</v>
      </c>
      <c r="E32" s="16"/>
      <c r="F32" s="9">
        <v>5</v>
      </c>
      <c r="G32" s="79">
        <f t="shared" ref="G32:G33" si="20">E32*F32</f>
        <v>0</v>
      </c>
      <c r="H32" s="16"/>
      <c r="I32" s="9">
        <v>44</v>
      </c>
      <c r="J32" s="79">
        <f t="shared" ref="J32:J33" si="21">H32*I32</f>
        <v>0</v>
      </c>
      <c r="K32" s="16"/>
      <c r="L32" s="9">
        <v>4</v>
      </c>
      <c r="M32" s="79">
        <f t="shared" ref="M32:M33" si="22">K32*L32</f>
        <v>0</v>
      </c>
      <c r="N32" s="16"/>
      <c r="O32" s="9">
        <v>4</v>
      </c>
      <c r="P32" s="79">
        <f t="shared" ref="P32:P33" si="23">N32*O32</f>
        <v>0</v>
      </c>
      <c r="Q32" s="16"/>
      <c r="R32" s="9">
        <v>4</v>
      </c>
      <c r="S32" s="79">
        <f t="shared" ref="S32:S33" si="24">Q32*R32</f>
        <v>0</v>
      </c>
      <c r="T32" s="16"/>
      <c r="U32" s="23"/>
      <c r="V32" s="204"/>
      <c r="W32" s="16"/>
      <c r="X32" s="23"/>
      <c r="Y32" s="204"/>
      <c r="Z32" s="16"/>
      <c r="AA32" s="23"/>
      <c r="AB32" s="204"/>
      <c r="AC32" s="27"/>
      <c r="AD32" s="23"/>
      <c r="AE32" s="80"/>
      <c r="AF32" s="297"/>
      <c r="AG32" s="166">
        <v>1</v>
      </c>
      <c r="AH32" s="231">
        <f t="shared" ref="AH32" si="25">AF32*AG32</f>
        <v>0</v>
      </c>
    </row>
    <row r="33" spans="1:110" ht="15.5" thickBot="1" x14ac:dyDescent="0.4">
      <c r="A33" s="246" t="s">
        <v>104</v>
      </c>
      <c r="B33" s="305"/>
      <c r="C33" s="40">
        <f t="shared" ref="C33" si="26">C32</f>
        <v>46</v>
      </c>
      <c r="D33" s="179">
        <f t="shared" si="19"/>
        <v>0</v>
      </c>
      <c r="E33" s="41"/>
      <c r="F33" s="40">
        <f t="shared" ref="F33" si="27">F32</f>
        <v>5</v>
      </c>
      <c r="G33" s="200">
        <f t="shared" si="20"/>
        <v>0</v>
      </c>
      <c r="H33" s="200"/>
      <c r="I33" s="40">
        <f t="shared" ref="I33" si="28">I32</f>
        <v>44</v>
      </c>
      <c r="J33" s="203">
        <f t="shared" si="21"/>
        <v>0</v>
      </c>
      <c r="K33" s="41"/>
      <c r="L33" s="40">
        <f t="shared" ref="L33" si="29">L32</f>
        <v>4</v>
      </c>
      <c r="M33" s="200">
        <f t="shared" si="22"/>
        <v>0</v>
      </c>
      <c r="N33" s="200"/>
      <c r="O33" s="40">
        <f t="shared" ref="O33" si="30">O32</f>
        <v>4</v>
      </c>
      <c r="P33" s="200">
        <f t="shared" si="23"/>
        <v>0</v>
      </c>
      <c r="Q33" s="109"/>
      <c r="R33" s="40">
        <f t="shared" ref="R33" si="31">R32</f>
        <v>4</v>
      </c>
      <c r="S33" s="200">
        <f t="shared" si="24"/>
        <v>0</v>
      </c>
      <c r="T33" s="41"/>
      <c r="U33" s="40"/>
      <c r="V33" s="205"/>
      <c r="W33" s="41"/>
      <c r="X33" s="40"/>
      <c r="Y33" s="205"/>
      <c r="Z33" s="41"/>
      <c r="AA33" s="40"/>
      <c r="AB33" s="205"/>
      <c r="AC33" s="41"/>
      <c r="AD33" s="40"/>
      <c r="AE33" s="77"/>
      <c r="AF33" s="327"/>
      <c r="AG33" s="40">
        <v>1</v>
      </c>
      <c r="AH33" s="77">
        <f t="shared" ref="AH33" si="32">AF33*AG33</f>
        <v>0</v>
      </c>
    </row>
    <row r="34" spans="1:110" ht="16" thickTop="1" x14ac:dyDescent="0.35">
      <c r="A34" s="282" t="s">
        <v>247</v>
      </c>
      <c r="B34" s="292"/>
      <c r="C34" s="64"/>
      <c r="D34" s="79"/>
      <c r="E34" s="13"/>
      <c r="F34" s="60"/>
      <c r="G34" s="79"/>
      <c r="H34" s="72"/>
      <c r="I34" s="60"/>
      <c r="J34" s="128"/>
      <c r="K34" s="72"/>
      <c r="L34" s="64"/>
      <c r="M34" s="101"/>
      <c r="N34" s="13"/>
      <c r="O34" s="64"/>
      <c r="P34" s="79"/>
      <c r="Q34" s="72"/>
      <c r="R34" s="64"/>
      <c r="S34" s="101"/>
      <c r="T34" s="104"/>
      <c r="U34" s="67"/>
      <c r="V34" s="79"/>
      <c r="W34" s="104"/>
      <c r="X34" s="67"/>
      <c r="Y34" s="79"/>
      <c r="Z34" s="16"/>
      <c r="AA34" s="67"/>
      <c r="AB34" s="100"/>
      <c r="AC34" s="147"/>
      <c r="AD34" s="147"/>
      <c r="AE34" s="192"/>
      <c r="AF34" s="147"/>
      <c r="AG34" s="147"/>
      <c r="AH34" s="192"/>
    </row>
    <row r="35" spans="1:110" ht="15.5" x14ac:dyDescent="0.35">
      <c r="A35" s="247" t="s">
        <v>1</v>
      </c>
      <c r="B35" s="216"/>
      <c r="C35" s="64">
        <v>42</v>
      </c>
      <c r="D35" s="79">
        <f t="shared" ref="D35:D39" si="33">B35*C35</f>
        <v>0</v>
      </c>
      <c r="E35" s="13"/>
      <c r="F35" s="60">
        <v>3</v>
      </c>
      <c r="G35" s="79">
        <f t="shared" ref="G35:G36" si="34">E35*F35</f>
        <v>0</v>
      </c>
      <c r="H35" s="72"/>
      <c r="I35" s="60">
        <v>68</v>
      </c>
      <c r="J35" s="127">
        <f t="shared" ref="J35:J39" si="35">H35*I35</f>
        <v>0</v>
      </c>
      <c r="K35" s="72"/>
      <c r="L35" s="64"/>
      <c r="M35" s="101"/>
      <c r="N35" s="13"/>
      <c r="O35" s="64"/>
      <c r="P35" s="79"/>
      <c r="Q35" s="72"/>
      <c r="R35" s="64"/>
      <c r="S35" s="101"/>
      <c r="T35" s="104"/>
      <c r="U35" s="67"/>
      <c r="V35" s="79"/>
      <c r="W35" s="104"/>
      <c r="X35" s="67"/>
      <c r="Y35" s="79"/>
      <c r="Z35" s="16"/>
      <c r="AA35" s="67"/>
      <c r="AB35" s="101"/>
      <c r="AC35" s="142"/>
      <c r="AD35" s="142"/>
      <c r="AE35" s="192"/>
      <c r="AF35" s="142"/>
      <c r="AG35" s="142"/>
      <c r="AH35" s="192"/>
    </row>
    <row r="36" spans="1:110" ht="15.5" thickBot="1" x14ac:dyDescent="0.4">
      <c r="A36" s="246" t="s">
        <v>104</v>
      </c>
      <c r="B36" s="218"/>
      <c r="C36" s="55">
        <f t="shared" ref="C36:I36" si="36">C35</f>
        <v>42</v>
      </c>
      <c r="D36" s="302">
        <f t="shared" si="33"/>
        <v>0</v>
      </c>
      <c r="E36" s="41"/>
      <c r="F36" s="55">
        <f t="shared" si="36"/>
        <v>3</v>
      </c>
      <c r="G36" s="77">
        <f t="shared" si="34"/>
        <v>0</v>
      </c>
      <c r="H36" s="97"/>
      <c r="I36" s="121">
        <f t="shared" si="36"/>
        <v>68</v>
      </c>
      <c r="J36" s="129">
        <f t="shared" si="35"/>
        <v>0</v>
      </c>
      <c r="K36" s="125"/>
      <c r="L36" s="55"/>
      <c r="M36" s="135"/>
      <c r="N36" s="41"/>
      <c r="O36" s="55"/>
      <c r="P36" s="77"/>
      <c r="Q36" s="125"/>
      <c r="R36" s="55"/>
      <c r="S36" s="77"/>
      <c r="T36" s="77"/>
      <c r="U36" s="55"/>
      <c r="V36" s="77"/>
      <c r="W36" s="77"/>
      <c r="X36" s="55"/>
      <c r="Y36" s="77"/>
      <c r="Z36" s="41"/>
      <c r="AA36" s="55"/>
      <c r="AB36" s="135"/>
      <c r="AC36" s="193"/>
      <c r="AD36" s="193"/>
      <c r="AE36" s="193"/>
      <c r="AF36" s="193"/>
      <c r="AG36" s="193"/>
      <c r="AH36" s="193"/>
    </row>
    <row r="37" spans="1:110" ht="16" thickTop="1" x14ac:dyDescent="0.35">
      <c r="A37" s="283" t="s">
        <v>102</v>
      </c>
      <c r="B37" s="293"/>
      <c r="C37" s="65"/>
      <c r="D37" s="79">
        <f t="shared" si="33"/>
        <v>0</v>
      </c>
      <c r="E37" s="14"/>
      <c r="F37" s="61"/>
      <c r="G37" s="96"/>
      <c r="H37" s="73"/>
      <c r="I37" s="61"/>
      <c r="J37" s="128"/>
      <c r="K37" s="73"/>
      <c r="L37" s="65"/>
      <c r="M37" s="102"/>
      <c r="N37" s="14"/>
      <c r="O37" s="65"/>
      <c r="P37" s="96"/>
      <c r="Q37" s="73"/>
      <c r="R37" s="65"/>
      <c r="S37" s="102"/>
      <c r="T37" s="105"/>
      <c r="U37" s="68"/>
      <c r="V37" s="96"/>
      <c r="W37" s="105"/>
      <c r="X37" s="68"/>
      <c r="Y37" s="96"/>
      <c r="Z37" s="17"/>
      <c r="AA37" s="68"/>
      <c r="AB37" s="158"/>
      <c r="AC37" s="147"/>
      <c r="AD37" s="147"/>
      <c r="AE37" s="192"/>
      <c r="AF37" s="147"/>
      <c r="AG37" s="147"/>
      <c r="AH37" s="192"/>
    </row>
    <row r="38" spans="1:110" ht="15.5" x14ac:dyDescent="0.35">
      <c r="A38" s="247" t="s">
        <v>103</v>
      </c>
      <c r="B38" s="216"/>
      <c r="C38" s="64">
        <v>21</v>
      </c>
      <c r="D38" s="79">
        <f t="shared" si="33"/>
        <v>0</v>
      </c>
      <c r="E38" s="13"/>
      <c r="F38" s="60">
        <v>5</v>
      </c>
      <c r="G38" s="79">
        <f t="shared" ref="G38:G39" si="37">E38*F38</f>
        <v>0</v>
      </c>
      <c r="H38" s="72"/>
      <c r="I38" s="60">
        <v>22</v>
      </c>
      <c r="J38" s="127">
        <f t="shared" si="35"/>
        <v>0</v>
      </c>
      <c r="K38" s="72"/>
      <c r="L38" s="64"/>
      <c r="M38" s="101"/>
      <c r="N38" s="13"/>
      <c r="O38" s="64"/>
      <c r="P38" s="79"/>
      <c r="Q38" s="72"/>
      <c r="R38" s="64"/>
      <c r="S38" s="101"/>
      <c r="T38" s="104"/>
      <c r="U38" s="67"/>
      <c r="V38" s="79"/>
      <c r="W38" s="104"/>
      <c r="X38" s="67"/>
      <c r="Y38" s="79"/>
      <c r="Z38" s="16"/>
      <c r="AA38" s="67"/>
      <c r="AB38" s="101"/>
      <c r="AC38" s="142"/>
      <c r="AD38" s="142"/>
      <c r="AE38" s="192"/>
      <c r="AF38" s="142"/>
      <c r="AG38" s="142"/>
      <c r="AH38" s="192"/>
    </row>
    <row r="39" spans="1:110" ht="15.5" thickBot="1" x14ac:dyDescent="0.4">
      <c r="A39" s="246" t="s">
        <v>104</v>
      </c>
      <c r="B39" s="218"/>
      <c r="C39" s="98">
        <f t="shared" ref="C39:I39" si="38">C38</f>
        <v>21</v>
      </c>
      <c r="D39" s="200">
        <f t="shared" si="33"/>
        <v>0</v>
      </c>
      <c r="E39" s="41"/>
      <c r="F39" s="55">
        <f t="shared" si="38"/>
        <v>5</v>
      </c>
      <c r="G39" s="77">
        <f t="shared" si="37"/>
        <v>0</v>
      </c>
      <c r="H39" s="97"/>
      <c r="I39" s="123">
        <f t="shared" si="38"/>
        <v>22</v>
      </c>
      <c r="J39" s="129">
        <f t="shared" si="35"/>
        <v>0</v>
      </c>
      <c r="K39" s="125"/>
      <c r="L39" s="55"/>
      <c r="M39" s="135"/>
      <c r="N39" s="191"/>
      <c r="O39" s="98"/>
      <c r="P39" s="99"/>
      <c r="Q39" s="125"/>
      <c r="R39" s="55"/>
      <c r="S39" s="77"/>
      <c r="T39" s="77"/>
      <c r="U39" s="55"/>
      <c r="V39" s="77"/>
      <c r="W39" s="77"/>
      <c r="X39" s="55"/>
      <c r="Y39" s="77"/>
      <c r="Z39" s="41"/>
      <c r="AA39" s="55"/>
      <c r="AB39" s="97"/>
      <c r="AC39" s="193"/>
      <c r="AD39" s="193"/>
      <c r="AE39" s="193"/>
      <c r="AF39" s="193"/>
      <c r="AG39" s="193"/>
      <c r="AH39" s="193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</row>
    <row r="40" spans="1:110" ht="16" thickTop="1" x14ac:dyDescent="0.35">
      <c r="A40" s="287" t="s">
        <v>30</v>
      </c>
      <c r="B40" s="216"/>
      <c r="C40" s="10"/>
      <c r="D40" s="78"/>
      <c r="E40" s="15"/>
      <c r="F40" s="10"/>
      <c r="G40" s="78"/>
      <c r="H40" s="15"/>
      <c r="I40" s="10"/>
      <c r="J40" s="202"/>
      <c r="K40" s="15"/>
      <c r="L40" s="10"/>
      <c r="M40" s="78"/>
      <c r="N40" s="15"/>
      <c r="O40" s="15"/>
      <c r="P40" s="78"/>
      <c r="Q40" s="15"/>
      <c r="R40" s="15"/>
      <c r="S40" s="78"/>
      <c r="T40" s="15"/>
      <c r="U40" s="22"/>
      <c r="V40" s="206"/>
      <c r="W40" s="15"/>
      <c r="X40" s="22"/>
      <c r="Y40" s="206"/>
      <c r="Z40" s="15"/>
      <c r="AA40" s="22"/>
      <c r="AB40" s="206"/>
      <c r="AC40" s="26"/>
      <c r="AD40" s="22"/>
      <c r="AE40" s="80"/>
      <c r="AF40" s="147"/>
      <c r="AG40" s="147"/>
      <c r="AH40" s="355"/>
      <c r="AI40" s="308"/>
      <c r="AJ40" s="308"/>
      <c r="AK40" s="52"/>
      <c r="AL40" s="30"/>
      <c r="AM40" s="30"/>
      <c r="AN40" s="52"/>
      <c r="AO40" s="30"/>
      <c r="AP40" s="30"/>
      <c r="AQ40" s="52"/>
      <c r="AR40" s="30"/>
      <c r="AS40" s="30"/>
      <c r="AT40" s="52"/>
      <c r="AU40" s="30"/>
      <c r="AV40" s="30"/>
      <c r="AW40" s="30"/>
      <c r="AX40" s="30"/>
      <c r="AY40" s="30"/>
      <c r="AZ40" s="30"/>
      <c r="BA40" s="30"/>
      <c r="BB40" s="30"/>
      <c r="BC40" s="52"/>
      <c r="BD40" s="30"/>
      <c r="BE40" s="30"/>
      <c r="BF40" s="52"/>
      <c r="BG40" s="30"/>
      <c r="BH40" s="30"/>
      <c r="BI40" s="52"/>
      <c r="BJ40" s="30"/>
      <c r="BK40" s="30"/>
      <c r="BL40" s="52"/>
      <c r="BM40" s="30"/>
      <c r="BN40" s="349"/>
      <c r="BO40" s="349"/>
      <c r="BP40" s="349"/>
      <c r="BQ40" s="350"/>
      <c r="BR40" s="350"/>
      <c r="BS40" s="350"/>
      <c r="BT40" s="350"/>
      <c r="BU40" s="350"/>
      <c r="BV40" s="350"/>
      <c r="BW40" s="350"/>
      <c r="BX40" s="350"/>
      <c r="BY40" s="350"/>
      <c r="BZ40" s="350"/>
      <c r="CA40" s="350"/>
      <c r="CB40" s="350"/>
      <c r="CC40" s="350"/>
      <c r="CD40" s="350"/>
      <c r="CE40" s="350"/>
      <c r="CF40" s="350"/>
      <c r="CG40" s="350"/>
      <c r="CH40" s="350"/>
      <c r="CI40" s="350"/>
      <c r="CJ40" s="350"/>
      <c r="CK40" s="350"/>
      <c r="CL40" s="351"/>
      <c r="CM40" s="351"/>
      <c r="CN40" s="351"/>
      <c r="CO40" s="351"/>
      <c r="CP40" s="351"/>
      <c r="CQ40" s="351"/>
      <c r="CR40" s="351"/>
      <c r="CS40" s="351"/>
      <c r="CT40" s="351"/>
      <c r="CU40" s="351"/>
      <c r="CV40" s="351"/>
      <c r="CW40" s="351"/>
      <c r="CX40" s="351"/>
      <c r="CY40" s="351"/>
      <c r="CZ40" s="351"/>
      <c r="DA40" s="351"/>
      <c r="DB40" s="351"/>
      <c r="DC40" s="351"/>
      <c r="DD40" s="351"/>
      <c r="DE40" s="351"/>
      <c r="DF40" s="351"/>
    </row>
    <row r="41" spans="1:110" ht="16" customHeight="1" x14ac:dyDescent="0.35">
      <c r="A41" s="285" t="s">
        <v>30</v>
      </c>
      <c r="B41" s="216"/>
      <c r="C41" s="9">
        <v>6</v>
      </c>
      <c r="D41" s="78">
        <f t="shared" ref="D41:D42" si="39">B41*C41</f>
        <v>0</v>
      </c>
      <c r="E41" s="16"/>
      <c r="F41" s="9">
        <v>1</v>
      </c>
      <c r="G41" s="78">
        <f t="shared" ref="G41:G42" si="40">E41*F41</f>
        <v>0</v>
      </c>
      <c r="H41" s="27"/>
      <c r="I41" s="9">
        <v>9</v>
      </c>
      <c r="J41" s="79">
        <f t="shared" ref="J41:J42" si="41">H41*I41</f>
        <v>0</v>
      </c>
      <c r="K41" s="16"/>
      <c r="L41" s="9"/>
      <c r="M41" s="79"/>
      <c r="N41" s="16"/>
      <c r="O41" s="16"/>
      <c r="P41" s="79"/>
      <c r="Q41" s="16"/>
      <c r="R41" s="16"/>
      <c r="S41" s="79"/>
      <c r="T41" s="16"/>
      <c r="U41" s="23"/>
      <c r="V41" s="204"/>
      <c r="W41" s="16"/>
      <c r="X41" s="23"/>
      <c r="Y41" s="204"/>
      <c r="Z41" s="16"/>
      <c r="AA41" s="23"/>
      <c r="AB41" s="204"/>
      <c r="AC41" s="27"/>
      <c r="AD41" s="23"/>
      <c r="AE41" s="81"/>
      <c r="AF41" s="142"/>
      <c r="AG41" s="142"/>
      <c r="AH41" s="168"/>
      <c r="AI41" s="351"/>
      <c r="AJ41" s="351"/>
      <c r="AK41" s="351"/>
      <c r="AL41" s="351"/>
      <c r="AM41" s="351"/>
      <c r="AN41" s="351"/>
      <c r="AO41" s="351"/>
      <c r="AP41" s="351"/>
      <c r="AQ41" s="351"/>
      <c r="AR41" s="351"/>
      <c r="AS41" s="351"/>
      <c r="AT41" s="351"/>
      <c r="AU41" s="351"/>
      <c r="AV41" s="351"/>
      <c r="AW41" s="351"/>
      <c r="AX41" s="351"/>
      <c r="AY41" s="351"/>
      <c r="AZ41" s="351"/>
      <c r="BA41" s="351"/>
      <c r="BB41" s="351"/>
      <c r="BC41" s="351"/>
      <c r="BD41" s="351"/>
      <c r="BE41" s="351"/>
      <c r="BF41" s="351"/>
      <c r="BG41" s="351"/>
      <c r="BH41" s="351"/>
      <c r="BI41" s="351"/>
      <c r="BJ41" s="351"/>
      <c r="BK41" s="455"/>
      <c r="BL41" s="455"/>
      <c r="BM41" s="455"/>
      <c r="BN41" s="454"/>
      <c r="BO41" s="454"/>
      <c r="BP41" s="454"/>
      <c r="BQ41" s="352"/>
      <c r="BR41" s="352"/>
      <c r="BS41" s="352"/>
      <c r="BT41" s="352"/>
      <c r="BU41" s="352"/>
      <c r="BV41" s="352"/>
      <c r="BW41" s="352"/>
      <c r="BX41" s="352"/>
      <c r="BY41" s="352"/>
      <c r="BZ41" s="352"/>
      <c r="CA41" s="352"/>
      <c r="CB41" s="352"/>
      <c r="CC41" s="352"/>
      <c r="CD41" s="352"/>
      <c r="CE41" s="352"/>
      <c r="CF41" s="352"/>
      <c r="CG41" s="352"/>
      <c r="CH41" s="352"/>
      <c r="CI41" s="352"/>
      <c r="CJ41" s="352"/>
      <c r="CK41" s="352"/>
      <c r="CL41" s="351"/>
      <c r="CM41" s="351"/>
      <c r="CN41" s="351"/>
      <c r="CO41" s="351"/>
      <c r="CP41" s="351"/>
      <c r="CQ41" s="351"/>
      <c r="CR41" s="351"/>
      <c r="CS41" s="351"/>
      <c r="CT41" s="351"/>
      <c r="CU41" s="351"/>
      <c r="CV41" s="351"/>
      <c r="CW41" s="351"/>
      <c r="CX41" s="351"/>
      <c r="CY41" s="351"/>
      <c r="CZ41" s="351"/>
      <c r="DA41" s="351"/>
      <c r="DB41" s="351"/>
      <c r="DC41" s="351"/>
      <c r="DD41" s="351"/>
      <c r="DE41" s="351"/>
      <c r="DF41" s="351"/>
    </row>
    <row r="42" spans="1:110" ht="16" customHeight="1" thickBot="1" x14ac:dyDescent="0.4">
      <c r="A42" s="246" t="s">
        <v>104</v>
      </c>
      <c r="B42" s="305"/>
      <c r="C42" s="40">
        <f t="shared" ref="C42" si="42">C41</f>
        <v>6</v>
      </c>
      <c r="D42" s="200">
        <f t="shared" si="39"/>
        <v>0</v>
      </c>
      <c r="E42" s="41"/>
      <c r="F42" s="40">
        <v>1</v>
      </c>
      <c r="G42" s="200">
        <f t="shared" si="40"/>
        <v>0</v>
      </c>
      <c r="H42" s="41"/>
      <c r="I42" s="40">
        <f t="shared" ref="I42" si="43">I41</f>
        <v>9</v>
      </c>
      <c r="J42" s="77">
        <f t="shared" si="41"/>
        <v>0</v>
      </c>
      <c r="K42" s="41"/>
      <c r="L42" s="40"/>
      <c r="M42" s="77"/>
      <c r="N42" s="77"/>
      <c r="O42" s="77"/>
      <c r="P42" s="77"/>
      <c r="Q42" s="77"/>
      <c r="R42" s="77"/>
      <c r="S42" s="77"/>
      <c r="T42" s="41"/>
      <c r="U42" s="40"/>
      <c r="V42" s="205"/>
      <c r="W42" s="41"/>
      <c r="X42" s="40"/>
      <c r="Y42" s="205"/>
      <c r="Z42" s="41"/>
      <c r="AA42" s="40"/>
      <c r="AB42" s="205"/>
      <c r="AC42" s="41"/>
      <c r="AD42" s="40"/>
      <c r="AE42" s="77"/>
      <c r="AF42" s="41"/>
      <c r="AG42" s="46"/>
      <c r="AH42" s="170"/>
      <c r="AI42" s="351"/>
      <c r="AJ42" s="351"/>
      <c r="AK42" s="351"/>
      <c r="AL42" s="351"/>
      <c r="AM42" s="351"/>
      <c r="AN42" s="351"/>
      <c r="AO42" s="351"/>
      <c r="AP42" s="351"/>
      <c r="AQ42" s="351"/>
      <c r="AR42" s="351"/>
      <c r="AS42" s="351"/>
      <c r="AT42" s="351"/>
      <c r="AU42" s="351"/>
      <c r="AV42" s="351"/>
      <c r="AW42" s="351"/>
      <c r="AX42" s="351"/>
      <c r="AY42" s="351"/>
      <c r="AZ42" s="351"/>
      <c r="BA42" s="351"/>
      <c r="BB42" s="351"/>
      <c r="BC42" s="351"/>
      <c r="BD42" s="351"/>
      <c r="BE42" s="351"/>
      <c r="BF42" s="351"/>
      <c r="BG42" s="351"/>
      <c r="BH42" s="351"/>
      <c r="BI42" s="351"/>
      <c r="BJ42" s="351"/>
      <c r="BK42" s="348"/>
      <c r="BL42" s="348"/>
      <c r="BM42" s="348"/>
      <c r="BN42" s="352"/>
      <c r="BO42" s="353"/>
      <c r="BP42" s="352"/>
      <c r="BQ42" s="354"/>
      <c r="BR42" s="354"/>
      <c r="BS42" s="354"/>
      <c r="BT42" s="354"/>
      <c r="BU42" s="354"/>
      <c r="BV42" s="354"/>
      <c r="BW42" s="354"/>
      <c r="BX42" s="354"/>
      <c r="BY42" s="354"/>
      <c r="BZ42" s="354"/>
      <c r="CA42" s="354"/>
      <c r="CB42" s="354"/>
      <c r="CC42" s="354"/>
      <c r="CD42" s="354"/>
      <c r="CE42" s="354"/>
      <c r="CF42" s="354"/>
      <c r="CG42" s="354"/>
      <c r="CH42" s="354"/>
      <c r="CI42" s="354"/>
      <c r="CJ42" s="354"/>
      <c r="CK42" s="354"/>
      <c r="CL42" s="351"/>
      <c r="CM42" s="351"/>
      <c r="CN42" s="351"/>
      <c r="CO42" s="351"/>
      <c r="CP42" s="351"/>
      <c r="CQ42" s="351"/>
      <c r="CR42" s="351"/>
      <c r="CS42" s="351"/>
      <c r="CT42" s="351"/>
      <c r="CU42" s="351"/>
      <c r="CV42" s="351"/>
      <c r="CW42" s="351"/>
      <c r="CX42" s="351"/>
      <c r="CY42" s="351"/>
      <c r="CZ42" s="351"/>
      <c r="DA42" s="351"/>
      <c r="DB42" s="351"/>
      <c r="DC42" s="351"/>
      <c r="DD42" s="351"/>
      <c r="DE42" s="351"/>
      <c r="DF42" s="351"/>
    </row>
    <row r="43" spans="1:110" ht="16.5" customHeight="1" thickTop="1" x14ac:dyDescent="0.35">
      <c r="A43" s="284" t="s">
        <v>35</v>
      </c>
      <c r="B43" s="216"/>
      <c r="C43" s="9"/>
      <c r="D43" s="78"/>
      <c r="E43" s="16"/>
      <c r="F43" s="9"/>
      <c r="G43" s="78"/>
      <c r="H43" s="16"/>
      <c r="I43" s="9"/>
      <c r="J43" s="79"/>
      <c r="K43" s="16"/>
      <c r="L43" s="9"/>
      <c r="M43" s="79"/>
      <c r="N43" s="16"/>
      <c r="O43" s="16"/>
      <c r="P43" s="78"/>
      <c r="Q43" s="16"/>
      <c r="R43" s="16"/>
      <c r="S43" s="79"/>
      <c r="T43" s="16"/>
      <c r="U43" s="23"/>
      <c r="V43" s="204"/>
      <c r="W43" s="16"/>
      <c r="X43" s="23"/>
      <c r="Y43" s="204"/>
      <c r="Z43" s="16"/>
      <c r="AA43" s="23"/>
      <c r="AB43" s="204"/>
      <c r="AC43" s="27"/>
      <c r="AD43" s="23"/>
      <c r="AE43" s="80"/>
      <c r="AF43" s="147"/>
      <c r="AG43" s="147"/>
      <c r="AH43" s="356"/>
      <c r="AI43" s="351"/>
      <c r="AJ43" s="351"/>
      <c r="AK43" s="351"/>
      <c r="AL43" s="351"/>
      <c r="AM43" s="351"/>
      <c r="AN43" s="351"/>
      <c r="AO43" s="351"/>
      <c r="AP43" s="351"/>
      <c r="AQ43" s="351"/>
      <c r="AR43" s="351"/>
      <c r="AS43" s="351"/>
      <c r="AT43" s="351"/>
      <c r="AU43" s="351"/>
      <c r="AV43" s="351"/>
      <c r="AW43" s="351"/>
      <c r="AX43" s="351"/>
      <c r="AY43" s="351"/>
      <c r="AZ43" s="351"/>
      <c r="BA43" s="351"/>
      <c r="BB43" s="351"/>
      <c r="BC43" s="351"/>
      <c r="BD43" s="351"/>
      <c r="BE43" s="351"/>
      <c r="BF43" s="351"/>
      <c r="BG43" s="351"/>
      <c r="BH43" s="351"/>
      <c r="BI43" s="351"/>
      <c r="BJ43" s="351"/>
      <c r="BK43" s="354"/>
      <c r="BL43" s="354"/>
      <c r="BM43" s="354"/>
      <c r="BN43" s="354"/>
      <c r="BO43" s="354"/>
      <c r="BP43" s="354"/>
      <c r="BQ43" s="351"/>
      <c r="BR43" s="351"/>
      <c r="BS43" s="351"/>
      <c r="BT43" s="351"/>
      <c r="BU43" s="351"/>
      <c r="BV43" s="351"/>
      <c r="BW43" s="351"/>
      <c r="BX43" s="351"/>
      <c r="BY43" s="351"/>
      <c r="BZ43" s="351"/>
      <c r="CA43" s="351"/>
      <c r="CB43" s="351"/>
      <c r="CC43" s="351"/>
      <c r="CD43" s="351"/>
      <c r="CE43" s="351"/>
      <c r="CF43" s="351"/>
      <c r="CG43" s="351"/>
      <c r="CH43" s="351"/>
      <c r="CI43" s="351"/>
      <c r="CJ43" s="351"/>
      <c r="CK43" s="351"/>
      <c r="CL43" s="351"/>
      <c r="CM43" s="351"/>
      <c r="CN43" s="351"/>
      <c r="CO43" s="351"/>
      <c r="CP43" s="351"/>
      <c r="CQ43" s="351"/>
      <c r="CR43" s="351"/>
      <c r="CS43" s="351"/>
      <c r="CT43" s="351"/>
      <c r="CU43" s="351"/>
      <c r="CV43" s="351"/>
      <c r="CW43" s="351"/>
      <c r="CX43" s="351"/>
      <c r="CY43" s="351"/>
      <c r="CZ43" s="351"/>
      <c r="DA43" s="351"/>
      <c r="DB43" s="351"/>
      <c r="DC43" s="351"/>
      <c r="DD43" s="351"/>
      <c r="DE43" s="351"/>
      <c r="DF43" s="351"/>
    </row>
    <row r="44" spans="1:110" ht="15" x14ac:dyDescent="0.35">
      <c r="A44" s="285" t="s">
        <v>36</v>
      </c>
      <c r="B44" s="216"/>
      <c r="C44" s="9">
        <v>18</v>
      </c>
      <c r="D44" s="79">
        <f t="shared" ref="D44:D50" si="44">B44*C44</f>
        <v>0</v>
      </c>
      <c r="E44" s="16"/>
      <c r="F44" s="9">
        <v>8</v>
      </c>
      <c r="G44" s="78">
        <f t="shared" ref="G44:G45" si="45">E44*F44</f>
        <v>0</v>
      </c>
      <c r="H44" s="16"/>
      <c r="I44" s="9">
        <v>16</v>
      </c>
      <c r="J44" s="79">
        <f t="shared" ref="J44:J45" si="46">H44*I44</f>
        <v>0</v>
      </c>
      <c r="K44" s="16"/>
      <c r="L44" s="9"/>
      <c r="M44" s="79"/>
      <c r="N44" s="16"/>
      <c r="O44" s="16"/>
      <c r="P44" s="79"/>
      <c r="Q44" s="16"/>
      <c r="R44" s="16"/>
      <c r="S44" s="79"/>
      <c r="T44" s="16"/>
      <c r="U44" s="23"/>
      <c r="V44" s="204"/>
      <c r="W44" s="16"/>
      <c r="X44" s="23"/>
      <c r="Y44" s="204"/>
      <c r="Z44" s="16"/>
      <c r="AA44" s="23"/>
      <c r="AB44" s="204"/>
      <c r="AC44" s="27"/>
      <c r="AD44" s="23">
        <v>5</v>
      </c>
      <c r="AE44" s="81">
        <f t="shared" ref="AE44" si="47">AC44*AD44</f>
        <v>0</v>
      </c>
      <c r="AF44" s="142"/>
      <c r="AG44" s="142"/>
      <c r="AH44" s="356"/>
      <c r="AI44" s="351"/>
      <c r="AJ44" s="351"/>
      <c r="AK44" s="351"/>
      <c r="AL44" s="351"/>
      <c r="AM44" s="351"/>
      <c r="AN44" s="351"/>
      <c r="AO44" s="351"/>
      <c r="AP44" s="351"/>
      <c r="AQ44" s="351"/>
      <c r="AR44" s="351"/>
      <c r="AS44" s="351"/>
      <c r="AT44" s="351"/>
      <c r="AU44" s="351"/>
      <c r="AV44" s="351"/>
      <c r="AW44" s="351"/>
      <c r="AX44" s="351"/>
      <c r="AY44" s="351"/>
      <c r="AZ44" s="351"/>
      <c r="BA44" s="351"/>
      <c r="BB44" s="351"/>
      <c r="BC44" s="351"/>
      <c r="BD44" s="351"/>
      <c r="BE44" s="351"/>
      <c r="BF44" s="351"/>
      <c r="BG44" s="351"/>
      <c r="BH44" s="351"/>
      <c r="BI44" s="351"/>
      <c r="BJ44" s="351"/>
      <c r="BK44" s="351"/>
      <c r="BL44" s="351"/>
      <c r="BM44" s="351"/>
      <c r="BN44" s="351"/>
      <c r="BO44" s="351"/>
      <c r="BP44" s="351"/>
      <c r="BQ44" s="351"/>
      <c r="BR44" s="351"/>
      <c r="BS44" s="351"/>
      <c r="BT44" s="351"/>
      <c r="BU44" s="351"/>
      <c r="BV44" s="351"/>
      <c r="BW44" s="351"/>
      <c r="BX44" s="351"/>
      <c r="BY44" s="351"/>
      <c r="BZ44" s="351"/>
      <c r="CA44" s="351"/>
      <c r="CB44" s="351"/>
      <c r="CC44" s="351"/>
      <c r="CD44" s="351"/>
      <c r="CE44" s="351"/>
      <c r="CF44" s="351"/>
      <c r="CG44" s="351"/>
      <c r="CH44" s="351"/>
      <c r="CI44" s="351"/>
      <c r="CJ44" s="351"/>
      <c r="CK44" s="351"/>
      <c r="CL44" s="351"/>
      <c r="CM44" s="351"/>
      <c r="CN44" s="351"/>
      <c r="CO44" s="351"/>
      <c r="CP44" s="351"/>
      <c r="CQ44" s="351"/>
      <c r="CR44" s="351"/>
      <c r="CS44" s="351"/>
      <c r="CT44" s="351"/>
      <c r="CU44" s="351"/>
      <c r="CV44" s="351"/>
      <c r="CW44" s="351"/>
      <c r="CX44" s="351"/>
      <c r="CY44" s="351"/>
      <c r="CZ44" s="351"/>
      <c r="DA44" s="351"/>
      <c r="DB44" s="351"/>
      <c r="DC44" s="351"/>
      <c r="DD44" s="351"/>
      <c r="DE44" s="351"/>
      <c r="DF44" s="351"/>
    </row>
    <row r="45" spans="1:110" ht="15.5" thickBot="1" x14ac:dyDescent="0.4">
      <c r="A45" s="246" t="s">
        <v>104</v>
      </c>
      <c r="B45" s="218"/>
      <c r="C45" s="40">
        <f t="shared" ref="C45" si="48">C44</f>
        <v>18</v>
      </c>
      <c r="D45" s="77">
        <f t="shared" si="44"/>
        <v>0</v>
      </c>
      <c r="E45" s="41"/>
      <c r="F45" s="40">
        <f t="shared" ref="F45" si="49">F44</f>
        <v>8</v>
      </c>
      <c r="G45" s="77">
        <f t="shared" si="45"/>
        <v>0</v>
      </c>
      <c r="H45" s="41"/>
      <c r="I45" s="40">
        <f t="shared" ref="I45" si="50">I44</f>
        <v>16</v>
      </c>
      <c r="J45" s="77">
        <f t="shared" si="46"/>
        <v>0</v>
      </c>
      <c r="K45" s="41"/>
      <c r="L45" s="40"/>
      <c r="M45" s="77"/>
      <c r="N45" s="77"/>
      <c r="O45" s="77"/>
      <c r="P45" s="77"/>
      <c r="Q45" s="77"/>
      <c r="R45" s="77"/>
      <c r="S45" s="77"/>
      <c r="T45" s="41"/>
      <c r="U45" s="40"/>
      <c r="V45" s="205"/>
      <c r="W45" s="41"/>
      <c r="X45" s="40"/>
      <c r="Y45" s="205"/>
      <c r="Z45" s="41"/>
      <c r="AA45" s="40"/>
      <c r="AB45" s="205"/>
      <c r="AC45" s="41"/>
      <c r="AD45" s="40">
        <f t="shared" ref="AD45" si="51">AD44</f>
        <v>5</v>
      </c>
      <c r="AE45" s="310">
        <f t="shared" ref="AE45" si="52">AC45*AD45</f>
        <v>0</v>
      </c>
      <c r="AF45" s="193"/>
      <c r="AG45" s="193"/>
      <c r="AH45" s="193"/>
      <c r="AI45" s="351"/>
      <c r="AJ45" s="351"/>
      <c r="AK45" s="351"/>
      <c r="AL45" s="351"/>
      <c r="AM45" s="351"/>
      <c r="AN45" s="351"/>
      <c r="AO45" s="351"/>
      <c r="AP45" s="351"/>
      <c r="AQ45" s="351"/>
      <c r="AR45" s="351"/>
      <c r="AS45" s="351"/>
      <c r="AT45" s="351"/>
      <c r="AU45" s="351"/>
      <c r="AV45" s="351"/>
      <c r="AW45" s="351"/>
      <c r="AX45" s="351"/>
      <c r="AY45" s="351"/>
      <c r="AZ45" s="351"/>
      <c r="BA45" s="351"/>
      <c r="BB45" s="351"/>
      <c r="BC45" s="351"/>
      <c r="BD45" s="351"/>
      <c r="BE45" s="351"/>
      <c r="BF45" s="351"/>
      <c r="BG45" s="351"/>
      <c r="BH45" s="351"/>
      <c r="BI45" s="351"/>
      <c r="BJ45" s="351"/>
      <c r="BK45" s="351"/>
      <c r="BL45" s="351"/>
      <c r="BM45" s="351"/>
      <c r="BN45" s="351"/>
      <c r="BO45" s="351"/>
      <c r="BP45" s="351"/>
      <c r="BQ45" s="351"/>
      <c r="BR45" s="351"/>
      <c r="BS45" s="351"/>
      <c r="BT45" s="351"/>
      <c r="BU45" s="351"/>
      <c r="BV45" s="351"/>
      <c r="BW45" s="351"/>
      <c r="BX45" s="351"/>
      <c r="BY45" s="351"/>
      <c r="BZ45" s="351"/>
      <c r="CA45" s="351"/>
      <c r="CB45" s="351"/>
      <c r="CC45" s="351"/>
      <c r="CD45" s="351"/>
      <c r="CE45" s="351"/>
      <c r="CF45" s="351"/>
      <c r="CG45" s="351"/>
      <c r="CH45" s="351"/>
      <c r="CI45" s="351"/>
      <c r="CJ45" s="351"/>
      <c r="CK45" s="351"/>
      <c r="CL45" s="351"/>
      <c r="CM45" s="351"/>
      <c r="CN45" s="351"/>
      <c r="CO45" s="351"/>
      <c r="CP45" s="351"/>
      <c r="CQ45" s="351"/>
      <c r="CR45" s="351"/>
      <c r="CS45" s="351"/>
      <c r="CT45" s="351"/>
      <c r="CU45" s="351"/>
      <c r="CV45" s="351"/>
      <c r="CW45" s="351"/>
      <c r="CX45" s="351"/>
      <c r="CY45" s="351"/>
      <c r="CZ45" s="351"/>
      <c r="DA45" s="351"/>
      <c r="DB45" s="351"/>
      <c r="DC45" s="351"/>
      <c r="DD45" s="351"/>
      <c r="DE45" s="351"/>
      <c r="DF45" s="351"/>
    </row>
    <row r="46" spans="1:110" ht="15.5" thickTop="1" x14ac:dyDescent="0.35">
      <c r="A46" s="284" t="s">
        <v>246</v>
      </c>
      <c r="B46" s="216"/>
      <c r="C46" s="9"/>
      <c r="D46" s="78"/>
      <c r="E46" s="16"/>
      <c r="F46" s="9"/>
      <c r="G46" s="79"/>
      <c r="H46" s="16"/>
      <c r="I46" s="9"/>
      <c r="J46" s="79"/>
      <c r="K46" s="16"/>
      <c r="L46" s="9"/>
      <c r="M46" s="78"/>
      <c r="N46" s="16"/>
      <c r="O46" s="16"/>
      <c r="P46" s="78"/>
      <c r="Q46" s="16"/>
      <c r="R46" s="16"/>
      <c r="S46" s="79"/>
      <c r="T46" s="16"/>
      <c r="U46" s="23"/>
      <c r="V46" s="204"/>
      <c r="W46" s="16"/>
      <c r="X46" s="23"/>
      <c r="Y46" s="204"/>
      <c r="Z46" s="16"/>
      <c r="AA46" s="23"/>
      <c r="AB46" s="204"/>
      <c r="AC46" s="27"/>
      <c r="AD46" s="22"/>
      <c r="AE46" s="80"/>
      <c r="AF46" s="154"/>
      <c r="AG46" s="154"/>
      <c r="AH46" s="356"/>
      <c r="AI46" s="351"/>
      <c r="AJ46" s="351"/>
      <c r="AK46" s="351"/>
      <c r="AL46" s="351"/>
      <c r="AM46" s="351"/>
      <c r="AN46" s="351"/>
      <c r="AO46" s="351"/>
      <c r="AP46" s="351"/>
      <c r="AQ46" s="351"/>
      <c r="AR46" s="351"/>
      <c r="AS46" s="351"/>
      <c r="AT46" s="351"/>
      <c r="AU46" s="351"/>
      <c r="AV46" s="351"/>
      <c r="AW46" s="351"/>
      <c r="AX46" s="351"/>
      <c r="AY46" s="351"/>
      <c r="AZ46" s="351"/>
      <c r="BA46" s="351"/>
      <c r="BB46" s="351"/>
      <c r="BC46" s="351"/>
      <c r="BD46" s="351"/>
      <c r="BE46" s="351"/>
      <c r="BF46" s="351"/>
      <c r="BG46" s="351"/>
      <c r="BH46" s="351"/>
      <c r="BI46" s="351"/>
      <c r="BJ46" s="351"/>
      <c r="BK46" s="351"/>
      <c r="BL46" s="351"/>
      <c r="BM46" s="351"/>
      <c r="BN46" s="351"/>
      <c r="BO46" s="351"/>
      <c r="BP46" s="351"/>
      <c r="BQ46" s="351"/>
      <c r="BR46" s="351"/>
      <c r="BS46" s="351"/>
      <c r="BT46" s="351"/>
      <c r="BU46" s="351"/>
      <c r="BV46" s="351"/>
      <c r="BW46" s="351"/>
      <c r="BX46" s="351"/>
      <c r="BY46" s="351"/>
      <c r="BZ46" s="351"/>
      <c r="CA46" s="351"/>
      <c r="CB46" s="351"/>
      <c r="CC46" s="351"/>
      <c r="CD46" s="351"/>
      <c r="CE46" s="351"/>
      <c r="CF46" s="351"/>
      <c r="CG46" s="351"/>
      <c r="CH46" s="351"/>
      <c r="CI46" s="351"/>
      <c r="CJ46" s="351"/>
      <c r="CK46" s="351"/>
      <c r="CL46" s="351"/>
      <c r="CM46" s="351"/>
      <c r="CN46" s="351"/>
      <c r="CO46" s="351"/>
      <c r="CP46" s="351"/>
      <c r="CQ46" s="351"/>
      <c r="CR46" s="351"/>
      <c r="CS46" s="351"/>
      <c r="CT46" s="351"/>
      <c r="CU46" s="351"/>
      <c r="CV46" s="351"/>
      <c r="CW46" s="351"/>
      <c r="CX46" s="351"/>
      <c r="CY46" s="351"/>
      <c r="CZ46" s="351"/>
      <c r="DA46" s="351"/>
      <c r="DB46" s="351"/>
      <c r="DC46" s="351"/>
      <c r="DD46" s="351"/>
      <c r="DE46" s="351"/>
      <c r="DF46" s="351"/>
    </row>
    <row r="47" spans="1:110" ht="15" x14ac:dyDescent="0.35">
      <c r="A47" s="285" t="s">
        <v>91</v>
      </c>
      <c r="B47" s="216"/>
      <c r="C47" s="9">
        <v>1</v>
      </c>
      <c r="D47" s="79">
        <f t="shared" si="44"/>
        <v>0</v>
      </c>
      <c r="E47" s="16"/>
      <c r="F47" s="9"/>
      <c r="G47" s="79"/>
      <c r="H47" s="16"/>
      <c r="I47" s="9"/>
      <c r="J47" s="79"/>
      <c r="K47" s="16"/>
      <c r="L47" s="9"/>
      <c r="M47" s="79"/>
      <c r="N47" s="16"/>
      <c r="O47" s="16"/>
      <c r="P47" s="79"/>
      <c r="Q47" s="16"/>
      <c r="R47" s="16"/>
      <c r="S47" s="79"/>
      <c r="T47" s="16"/>
      <c r="U47" s="23"/>
      <c r="V47" s="204"/>
      <c r="W47" s="16"/>
      <c r="X47" s="23"/>
      <c r="Y47" s="204"/>
      <c r="Z47" s="16"/>
      <c r="AA47" s="23"/>
      <c r="AB47" s="204"/>
      <c r="AC47" s="27"/>
      <c r="AD47" s="23"/>
      <c r="AE47" s="80"/>
      <c r="AF47" s="142"/>
      <c r="AG47" s="142"/>
      <c r="AH47" s="356"/>
      <c r="AI47" s="351"/>
      <c r="AJ47" s="351"/>
      <c r="AK47" s="351"/>
      <c r="AL47" s="351"/>
      <c r="AM47" s="351"/>
      <c r="AN47" s="351"/>
      <c r="AO47" s="351"/>
      <c r="AP47" s="351"/>
      <c r="AQ47" s="351"/>
      <c r="AR47" s="351"/>
      <c r="AS47" s="351"/>
      <c r="AT47" s="351"/>
      <c r="AU47" s="351"/>
      <c r="AV47" s="351"/>
      <c r="AW47" s="351"/>
      <c r="AX47" s="351"/>
      <c r="AY47" s="351"/>
      <c r="AZ47" s="351"/>
      <c r="BA47" s="351"/>
      <c r="BB47" s="351"/>
      <c r="BC47" s="351"/>
      <c r="BD47" s="351"/>
      <c r="BE47" s="351"/>
      <c r="BF47" s="351"/>
      <c r="BG47" s="351"/>
      <c r="BH47" s="351"/>
      <c r="BI47" s="351"/>
      <c r="BJ47" s="351"/>
      <c r="BK47" s="351"/>
      <c r="BL47" s="351"/>
      <c r="BM47" s="351"/>
      <c r="BN47" s="351"/>
      <c r="BO47" s="351"/>
      <c r="BP47" s="351"/>
      <c r="BQ47" s="351"/>
      <c r="BR47" s="351"/>
      <c r="BS47" s="351"/>
      <c r="BT47" s="351"/>
      <c r="BU47" s="351"/>
      <c r="BV47" s="351"/>
      <c r="BW47" s="351"/>
      <c r="BX47" s="351"/>
      <c r="BY47" s="351"/>
      <c r="BZ47" s="351"/>
      <c r="CA47" s="351"/>
      <c r="CB47" s="351"/>
      <c r="CC47" s="351"/>
      <c r="CD47" s="351"/>
      <c r="CE47" s="351"/>
      <c r="CF47" s="351"/>
      <c r="CG47" s="351"/>
      <c r="CH47" s="351"/>
      <c r="CI47" s="351"/>
      <c r="CJ47" s="351"/>
      <c r="CK47" s="351"/>
      <c r="CL47" s="351"/>
      <c r="CM47" s="351"/>
      <c r="CN47" s="351"/>
      <c r="CO47" s="351"/>
      <c r="CP47" s="351"/>
      <c r="CQ47" s="351"/>
      <c r="CR47" s="351"/>
      <c r="CS47" s="351"/>
      <c r="CT47" s="351"/>
      <c r="CU47" s="351"/>
      <c r="CV47" s="351"/>
      <c r="CW47" s="351"/>
      <c r="CX47" s="351"/>
      <c r="CY47" s="351"/>
      <c r="CZ47" s="351"/>
      <c r="DA47" s="351"/>
      <c r="DB47" s="351"/>
      <c r="DC47" s="351"/>
      <c r="DD47" s="351"/>
      <c r="DE47" s="351"/>
      <c r="DF47" s="351"/>
    </row>
    <row r="48" spans="1:110" ht="15" x14ac:dyDescent="0.35">
      <c r="A48" s="285" t="s">
        <v>92</v>
      </c>
      <c r="B48" s="216"/>
      <c r="C48" s="9">
        <v>1</v>
      </c>
      <c r="D48" s="79">
        <f t="shared" si="44"/>
        <v>0</v>
      </c>
      <c r="E48" s="16"/>
      <c r="F48" s="9">
        <v>1</v>
      </c>
      <c r="G48" s="79">
        <f>E48*F48</f>
        <v>0</v>
      </c>
      <c r="H48" s="16"/>
      <c r="I48" s="9"/>
      <c r="J48" s="79"/>
      <c r="K48" s="16"/>
      <c r="L48" s="9"/>
      <c r="M48" s="79"/>
      <c r="N48" s="16"/>
      <c r="O48" s="16"/>
      <c r="P48" s="79"/>
      <c r="Q48" s="16"/>
      <c r="R48" s="16"/>
      <c r="S48" s="79"/>
      <c r="T48" s="16"/>
      <c r="U48" s="23"/>
      <c r="V48" s="204"/>
      <c r="W48" s="16"/>
      <c r="X48" s="23"/>
      <c r="Y48" s="204"/>
      <c r="Z48" s="16"/>
      <c r="AA48" s="23"/>
      <c r="AB48" s="204"/>
      <c r="AC48" s="27"/>
      <c r="AD48" s="23"/>
      <c r="AE48" s="80"/>
      <c r="AF48" s="142"/>
      <c r="AG48" s="142"/>
      <c r="AH48" s="356"/>
      <c r="AI48" s="351"/>
      <c r="AJ48" s="351"/>
      <c r="AK48" s="351"/>
      <c r="AL48" s="351"/>
      <c r="AM48" s="351"/>
      <c r="AN48" s="351"/>
      <c r="AO48" s="351"/>
      <c r="AP48" s="351"/>
      <c r="AQ48" s="351"/>
      <c r="AR48" s="351"/>
      <c r="AS48" s="351"/>
      <c r="AT48" s="351"/>
      <c r="AU48" s="351"/>
      <c r="AV48" s="351"/>
      <c r="AW48" s="351"/>
      <c r="AX48" s="351"/>
      <c r="AY48" s="351"/>
      <c r="AZ48" s="351"/>
      <c r="BA48" s="351"/>
      <c r="BB48" s="351"/>
      <c r="BC48" s="351"/>
      <c r="BD48" s="351"/>
      <c r="BE48" s="351"/>
      <c r="BF48" s="351"/>
      <c r="BG48" s="351"/>
      <c r="BH48" s="351"/>
      <c r="BI48" s="351"/>
      <c r="BJ48" s="351"/>
      <c r="BK48" s="351"/>
      <c r="BL48" s="351"/>
      <c r="BM48" s="351"/>
      <c r="BN48" s="351"/>
      <c r="BO48" s="351"/>
      <c r="BP48" s="351"/>
      <c r="BQ48" s="351"/>
      <c r="BR48" s="351"/>
      <c r="BS48" s="351"/>
      <c r="BT48" s="351"/>
      <c r="BU48" s="351"/>
      <c r="BV48" s="351"/>
      <c r="BW48" s="351"/>
      <c r="BX48" s="351"/>
      <c r="BY48" s="351"/>
      <c r="BZ48" s="351"/>
      <c r="CA48" s="351"/>
      <c r="CB48" s="351"/>
      <c r="CC48" s="351"/>
      <c r="CD48" s="351"/>
      <c r="CE48" s="351"/>
      <c r="CF48" s="351"/>
      <c r="CG48" s="351"/>
      <c r="CH48" s="351"/>
      <c r="CI48" s="351"/>
      <c r="CJ48" s="351"/>
      <c r="CK48" s="351"/>
      <c r="CL48" s="351"/>
      <c r="CM48" s="351"/>
      <c r="CN48" s="351"/>
      <c r="CO48" s="351"/>
      <c r="CP48" s="351"/>
      <c r="CQ48" s="351"/>
      <c r="CR48" s="351"/>
      <c r="CS48" s="351"/>
      <c r="CT48" s="351"/>
      <c r="CU48" s="351"/>
      <c r="CV48" s="351"/>
      <c r="CW48" s="351"/>
      <c r="CX48" s="351"/>
      <c r="CY48" s="351"/>
      <c r="CZ48" s="351"/>
      <c r="DA48" s="351"/>
      <c r="DB48" s="351"/>
      <c r="DC48" s="351"/>
      <c r="DD48" s="351"/>
      <c r="DE48" s="351"/>
      <c r="DF48" s="351"/>
    </row>
    <row r="49" spans="1:110" ht="15" x14ac:dyDescent="0.35">
      <c r="A49" s="285" t="s">
        <v>93</v>
      </c>
      <c r="B49" s="216"/>
      <c r="C49" s="9">
        <v>1</v>
      </c>
      <c r="D49" s="79">
        <f t="shared" si="44"/>
        <v>0</v>
      </c>
      <c r="E49" s="16"/>
      <c r="F49" s="9"/>
      <c r="G49" s="79"/>
      <c r="H49" s="16"/>
      <c r="I49" s="9"/>
      <c r="J49" s="79"/>
      <c r="K49" s="16"/>
      <c r="L49" s="9"/>
      <c r="M49" s="79"/>
      <c r="N49" s="16"/>
      <c r="O49" s="16"/>
      <c r="P49" s="79"/>
      <c r="Q49" s="16"/>
      <c r="R49" s="16"/>
      <c r="S49" s="79"/>
      <c r="T49" s="16"/>
      <c r="U49" s="23"/>
      <c r="V49" s="204"/>
      <c r="W49" s="16"/>
      <c r="X49" s="23"/>
      <c r="Y49" s="204"/>
      <c r="Z49" s="16"/>
      <c r="AA49" s="23"/>
      <c r="AB49" s="204"/>
      <c r="AC49" s="27"/>
      <c r="AD49" s="23"/>
      <c r="AE49" s="80"/>
      <c r="AF49" s="142"/>
      <c r="AG49" s="142"/>
      <c r="AH49" s="356"/>
      <c r="AI49" s="351"/>
      <c r="AJ49" s="351"/>
      <c r="AK49" s="351"/>
      <c r="AL49" s="351"/>
      <c r="AM49" s="351"/>
      <c r="AN49" s="351"/>
      <c r="AO49" s="351"/>
      <c r="AP49" s="351"/>
      <c r="AQ49" s="351"/>
      <c r="AR49" s="351"/>
      <c r="AS49" s="351"/>
      <c r="AT49" s="351"/>
      <c r="AU49" s="351"/>
      <c r="AV49" s="351"/>
      <c r="AW49" s="351"/>
      <c r="AX49" s="351"/>
      <c r="AY49" s="351"/>
      <c r="AZ49" s="351"/>
      <c r="BA49" s="351"/>
      <c r="BB49" s="351"/>
      <c r="BC49" s="351"/>
      <c r="BD49" s="351"/>
      <c r="BE49" s="351"/>
      <c r="BF49" s="351"/>
      <c r="BG49" s="351"/>
      <c r="BH49" s="351"/>
      <c r="BI49" s="351"/>
      <c r="BJ49" s="351"/>
      <c r="BK49" s="351"/>
      <c r="BL49" s="351"/>
      <c r="BM49" s="351"/>
      <c r="BN49" s="351"/>
      <c r="BO49" s="351"/>
      <c r="BP49" s="351"/>
      <c r="BQ49" s="351"/>
      <c r="BR49" s="351"/>
      <c r="BS49" s="351"/>
      <c r="BT49" s="351"/>
      <c r="BU49" s="351"/>
      <c r="BV49" s="351"/>
      <c r="BW49" s="351"/>
      <c r="BX49" s="351"/>
      <c r="BY49" s="351"/>
      <c r="BZ49" s="351"/>
      <c r="CA49" s="351"/>
      <c r="CB49" s="351"/>
      <c r="CC49" s="351"/>
      <c r="CD49" s="351"/>
      <c r="CE49" s="351"/>
      <c r="CF49" s="351"/>
      <c r="CG49" s="351"/>
      <c r="CH49" s="351"/>
      <c r="CI49" s="351"/>
      <c r="CJ49" s="351"/>
      <c r="CK49" s="351"/>
      <c r="CL49" s="351"/>
      <c r="CM49" s="351"/>
      <c r="CN49" s="351"/>
      <c r="CO49" s="351"/>
      <c r="CP49" s="351"/>
      <c r="CQ49" s="351"/>
      <c r="CR49" s="351"/>
      <c r="CS49" s="351"/>
      <c r="CT49" s="351"/>
      <c r="CU49" s="351"/>
      <c r="CV49" s="351"/>
      <c r="CW49" s="351"/>
      <c r="CX49" s="351"/>
      <c r="CY49" s="351"/>
      <c r="CZ49" s="351"/>
      <c r="DA49" s="351"/>
      <c r="DB49" s="351"/>
      <c r="DC49" s="351"/>
      <c r="DD49" s="351"/>
      <c r="DE49" s="351"/>
      <c r="DF49" s="351"/>
    </row>
    <row r="50" spans="1:110" ht="15" x14ac:dyDescent="0.35">
      <c r="A50" s="285" t="s">
        <v>94</v>
      </c>
      <c r="B50" s="216"/>
      <c r="C50" s="9">
        <v>1</v>
      </c>
      <c r="D50" s="79">
        <f t="shared" si="44"/>
        <v>0</v>
      </c>
      <c r="E50" s="16"/>
      <c r="F50" s="9"/>
      <c r="G50" s="79"/>
      <c r="H50" s="16"/>
      <c r="I50" s="9">
        <v>3</v>
      </c>
      <c r="J50" s="79">
        <f>H50*I50</f>
        <v>0</v>
      </c>
      <c r="K50" s="16"/>
      <c r="L50" s="9"/>
      <c r="M50" s="79"/>
      <c r="N50" s="16"/>
      <c r="O50" s="16"/>
      <c r="P50" s="79"/>
      <c r="Q50" s="16"/>
      <c r="R50" s="16"/>
      <c r="S50" s="79"/>
      <c r="T50" s="16"/>
      <c r="U50" s="23"/>
      <c r="V50" s="204"/>
      <c r="W50" s="16"/>
      <c r="X50" s="23"/>
      <c r="Y50" s="204"/>
      <c r="Z50" s="16"/>
      <c r="AA50" s="23"/>
      <c r="AB50" s="204"/>
      <c r="AC50" s="27"/>
      <c r="AD50" s="23"/>
      <c r="AE50" s="80"/>
      <c r="AF50" s="142"/>
      <c r="AG50" s="142"/>
      <c r="AH50" s="356"/>
      <c r="AI50" s="351"/>
      <c r="AJ50" s="351"/>
      <c r="AK50" s="351"/>
      <c r="AL50" s="351"/>
      <c r="AM50" s="351"/>
      <c r="AN50" s="351"/>
      <c r="AO50" s="351"/>
      <c r="AP50" s="351"/>
      <c r="AQ50" s="351"/>
      <c r="AR50" s="351"/>
      <c r="AS50" s="351"/>
      <c r="AT50" s="351"/>
      <c r="AU50" s="351"/>
      <c r="AV50" s="351"/>
      <c r="AW50" s="351"/>
      <c r="AX50" s="351"/>
      <c r="AY50" s="351"/>
      <c r="AZ50" s="351"/>
      <c r="BA50" s="351"/>
      <c r="BB50" s="351"/>
      <c r="BC50" s="351"/>
      <c r="BD50" s="351"/>
      <c r="BE50" s="351"/>
      <c r="BF50" s="351"/>
      <c r="BG50" s="351"/>
      <c r="BH50" s="351"/>
      <c r="BI50" s="351"/>
      <c r="BJ50" s="351"/>
      <c r="BK50" s="351"/>
      <c r="BL50" s="351"/>
      <c r="BM50" s="351"/>
      <c r="BN50" s="351"/>
      <c r="BO50" s="351"/>
      <c r="BP50" s="351"/>
      <c r="BQ50" s="351"/>
      <c r="BR50" s="351"/>
      <c r="BS50" s="351"/>
      <c r="BT50" s="351"/>
      <c r="BU50" s="351"/>
      <c r="BV50" s="351"/>
      <c r="BW50" s="351"/>
      <c r="BX50" s="351"/>
      <c r="BY50" s="351"/>
      <c r="BZ50" s="351"/>
      <c r="CA50" s="351"/>
      <c r="CB50" s="351"/>
      <c r="CC50" s="351"/>
      <c r="CD50" s="351"/>
      <c r="CE50" s="351"/>
      <c r="CF50" s="351"/>
      <c r="CG50" s="351"/>
      <c r="CH50" s="351"/>
      <c r="CI50" s="351"/>
      <c r="CJ50" s="351"/>
      <c r="CK50" s="351"/>
      <c r="CL50" s="351"/>
      <c r="CM50" s="351"/>
      <c r="CN50" s="351"/>
      <c r="CO50" s="351"/>
      <c r="CP50" s="351"/>
      <c r="CQ50" s="351"/>
      <c r="CR50" s="351"/>
      <c r="CS50" s="351"/>
      <c r="CT50" s="351"/>
      <c r="CU50" s="351"/>
      <c r="CV50" s="351"/>
      <c r="CW50" s="351"/>
      <c r="CX50" s="351"/>
      <c r="CY50" s="351"/>
      <c r="CZ50" s="351"/>
      <c r="DA50" s="351"/>
      <c r="DB50" s="351"/>
      <c r="DC50" s="351"/>
      <c r="DD50" s="351"/>
      <c r="DE50" s="351"/>
      <c r="DF50" s="351"/>
    </row>
    <row r="51" spans="1:110" ht="15" x14ac:dyDescent="0.35">
      <c r="A51" s="285" t="s">
        <v>95</v>
      </c>
      <c r="B51" s="216"/>
      <c r="C51" s="9"/>
      <c r="D51" s="79"/>
      <c r="E51" s="16"/>
      <c r="F51" s="9">
        <v>1</v>
      </c>
      <c r="G51" s="79">
        <f t="shared" ref="G51:G53" si="53">E51*F51</f>
        <v>0</v>
      </c>
      <c r="H51" s="16"/>
      <c r="I51" s="9"/>
      <c r="J51" s="79"/>
      <c r="K51" s="16"/>
      <c r="L51" s="9"/>
      <c r="M51" s="79"/>
      <c r="N51" s="16"/>
      <c r="O51" s="16"/>
      <c r="P51" s="79"/>
      <c r="Q51" s="16"/>
      <c r="R51" s="16"/>
      <c r="S51" s="79"/>
      <c r="T51" s="16"/>
      <c r="U51" s="23"/>
      <c r="V51" s="204"/>
      <c r="W51" s="16"/>
      <c r="X51" s="23"/>
      <c r="Y51" s="204"/>
      <c r="Z51" s="16"/>
      <c r="AA51" s="23"/>
      <c r="AB51" s="204"/>
      <c r="AC51" s="27"/>
      <c r="AD51" s="23"/>
      <c r="AE51" s="80"/>
      <c r="AF51" s="142"/>
      <c r="AG51" s="142"/>
      <c r="AH51" s="356"/>
      <c r="AI51" s="349"/>
      <c r="AJ51" s="349"/>
      <c r="AK51" s="349"/>
      <c r="AL51" s="349"/>
      <c r="AM51" s="349"/>
      <c r="AN51" s="349"/>
      <c r="AO51" s="349"/>
      <c r="AP51" s="349"/>
      <c r="AQ51" s="349"/>
      <c r="AR51" s="349"/>
      <c r="AS51" s="349"/>
      <c r="AT51" s="349"/>
      <c r="AU51" s="349"/>
      <c r="AV51" s="349"/>
      <c r="AW51" s="349"/>
      <c r="AX51" s="349"/>
      <c r="AY51" s="349"/>
      <c r="AZ51" s="349"/>
      <c r="BA51" s="349"/>
      <c r="BB51" s="349"/>
      <c r="BC51" s="349"/>
      <c r="BD51" s="349"/>
      <c r="BE51" s="349"/>
      <c r="BF51" s="349"/>
      <c r="BG51" s="349"/>
      <c r="BH51" s="349"/>
      <c r="BI51" s="349"/>
      <c r="BJ51" s="349"/>
      <c r="BK51" s="351"/>
      <c r="BL51" s="351"/>
      <c r="BM51" s="351"/>
      <c r="BN51" s="351"/>
      <c r="BO51" s="351"/>
      <c r="BP51" s="351"/>
      <c r="BQ51" s="351"/>
      <c r="BR51" s="351"/>
      <c r="BS51" s="351"/>
      <c r="BT51" s="351"/>
      <c r="BU51" s="351"/>
      <c r="BV51" s="351"/>
      <c r="BW51" s="351"/>
      <c r="BX51" s="351"/>
      <c r="BY51" s="351"/>
      <c r="BZ51" s="351"/>
      <c r="CA51" s="351"/>
      <c r="CB51" s="351"/>
      <c r="CC51" s="351"/>
      <c r="CD51" s="351"/>
      <c r="CE51" s="351"/>
      <c r="CF51" s="351"/>
      <c r="CG51" s="351"/>
      <c r="CH51" s="351"/>
      <c r="CI51" s="351"/>
      <c r="CJ51" s="351"/>
      <c r="CK51" s="351"/>
      <c r="CL51" s="351"/>
      <c r="CM51" s="351"/>
      <c r="CN51" s="351"/>
      <c r="CO51" s="351"/>
      <c r="CP51" s="351"/>
      <c r="CQ51" s="351"/>
      <c r="CR51" s="351"/>
      <c r="CS51" s="351"/>
      <c r="CT51" s="351"/>
      <c r="CU51" s="351"/>
      <c r="CV51" s="351"/>
      <c r="CW51" s="351"/>
      <c r="CX51" s="351"/>
      <c r="CY51" s="351"/>
      <c r="CZ51" s="351"/>
      <c r="DA51" s="351"/>
      <c r="DB51" s="351"/>
      <c r="DC51" s="351"/>
      <c r="DD51" s="351"/>
      <c r="DE51" s="351"/>
      <c r="DF51" s="351"/>
    </row>
    <row r="52" spans="1:110" ht="15" x14ac:dyDescent="0.35">
      <c r="A52" s="285" t="s">
        <v>96</v>
      </c>
      <c r="B52" s="216"/>
      <c r="C52" s="9">
        <v>2</v>
      </c>
      <c r="D52" s="79">
        <f t="shared" ref="D52:D53" si="54">B52*C52</f>
        <v>0</v>
      </c>
      <c r="E52" s="16"/>
      <c r="F52" s="9">
        <v>1</v>
      </c>
      <c r="G52" s="79">
        <f t="shared" si="53"/>
        <v>0</v>
      </c>
      <c r="H52" s="16"/>
      <c r="I52" s="9">
        <v>1</v>
      </c>
      <c r="J52" s="79">
        <f t="shared" ref="J52:J53" si="55">H52*I52</f>
        <v>0</v>
      </c>
      <c r="K52" s="16"/>
      <c r="L52" s="9"/>
      <c r="M52" s="79"/>
      <c r="N52" s="16"/>
      <c r="O52" s="16"/>
      <c r="P52" s="79"/>
      <c r="Q52" s="16"/>
      <c r="R52" s="16"/>
      <c r="S52" s="79"/>
      <c r="T52" s="16"/>
      <c r="U52" s="23"/>
      <c r="V52" s="204"/>
      <c r="W52" s="16"/>
      <c r="X52" s="23"/>
      <c r="Y52" s="204"/>
      <c r="Z52" s="16"/>
      <c r="AA52" s="23"/>
      <c r="AB52" s="204"/>
      <c r="AC52" s="27"/>
      <c r="AD52" s="23"/>
      <c r="AE52" s="80"/>
      <c r="AF52" s="142"/>
      <c r="AG52" s="142"/>
      <c r="AH52" s="356"/>
      <c r="AI52" s="349"/>
      <c r="AJ52" s="349"/>
      <c r="AK52" s="349"/>
      <c r="AL52" s="349"/>
      <c r="AM52" s="349"/>
      <c r="AN52" s="349"/>
      <c r="AO52" s="349"/>
      <c r="AP52" s="349"/>
      <c r="AQ52" s="349"/>
      <c r="AR52" s="349"/>
      <c r="AS52" s="349"/>
      <c r="AT52" s="349"/>
      <c r="AU52" s="349"/>
      <c r="AV52" s="349"/>
      <c r="AW52" s="349"/>
      <c r="AX52" s="349"/>
      <c r="AY52" s="349"/>
      <c r="AZ52" s="349"/>
      <c r="BA52" s="349"/>
      <c r="BB52" s="349"/>
      <c r="BC52" s="349"/>
      <c r="BD52" s="349"/>
      <c r="BE52" s="349"/>
      <c r="BF52" s="349"/>
      <c r="BG52" s="349"/>
      <c r="BH52" s="349"/>
      <c r="BI52" s="349"/>
      <c r="BJ52" s="349"/>
      <c r="BK52" s="351"/>
      <c r="BL52" s="351"/>
      <c r="BM52" s="351"/>
      <c r="BN52" s="351"/>
      <c r="BO52" s="351"/>
      <c r="BP52" s="351"/>
      <c r="BQ52" s="351"/>
      <c r="BR52" s="351"/>
      <c r="BS52" s="351"/>
      <c r="BT52" s="351"/>
      <c r="BU52" s="351"/>
      <c r="BV52" s="351"/>
      <c r="BW52" s="351"/>
      <c r="BX52" s="351"/>
      <c r="BY52" s="351"/>
      <c r="BZ52" s="351"/>
      <c r="CA52" s="351"/>
      <c r="CB52" s="351"/>
      <c r="CC52" s="351"/>
      <c r="CD52" s="351"/>
      <c r="CE52" s="351"/>
      <c r="CF52" s="351"/>
      <c r="CG52" s="351"/>
      <c r="CH52" s="351"/>
      <c r="CI52" s="351"/>
      <c r="CJ52" s="351"/>
      <c r="CK52" s="351"/>
      <c r="CL52" s="351"/>
      <c r="CM52" s="351"/>
      <c r="CN52" s="351"/>
      <c r="CO52" s="351"/>
      <c r="CP52" s="351"/>
      <c r="CQ52" s="351"/>
      <c r="CR52" s="351"/>
      <c r="CS52" s="351"/>
      <c r="CT52" s="351"/>
      <c r="CU52" s="351"/>
      <c r="CV52" s="351"/>
      <c r="CW52" s="351"/>
      <c r="CX52" s="351"/>
      <c r="CY52" s="351"/>
      <c r="CZ52" s="351"/>
      <c r="DA52" s="351"/>
      <c r="DB52" s="351"/>
      <c r="DC52" s="351"/>
      <c r="DD52" s="351"/>
      <c r="DE52" s="351"/>
      <c r="DF52" s="351"/>
    </row>
    <row r="53" spans="1:110" ht="15.5" thickBot="1" x14ac:dyDescent="0.4">
      <c r="A53" s="246" t="s">
        <v>104</v>
      </c>
      <c r="B53" s="301"/>
      <c r="C53" s="40">
        <f t="shared" ref="C53" si="56">SUM(C47:C52)</f>
        <v>6</v>
      </c>
      <c r="D53" s="302">
        <f t="shared" si="54"/>
        <v>0</v>
      </c>
      <c r="E53" s="41"/>
      <c r="F53" s="40">
        <f t="shared" ref="F53" si="57">SUM(F47:F52)</f>
        <v>3</v>
      </c>
      <c r="G53" s="210">
        <f t="shared" si="53"/>
        <v>0</v>
      </c>
      <c r="H53" s="41"/>
      <c r="I53" s="40">
        <f t="shared" ref="I53" si="58">SUM(I47:I52)</f>
        <v>4</v>
      </c>
      <c r="J53" s="210">
        <f t="shared" si="55"/>
        <v>0</v>
      </c>
      <c r="K53" s="41"/>
      <c r="L53" s="40"/>
      <c r="M53" s="40"/>
      <c r="N53" s="77"/>
      <c r="O53" s="77"/>
      <c r="P53" s="77"/>
      <c r="Q53" s="77"/>
      <c r="R53" s="77"/>
      <c r="S53" s="77"/>
      <c r="T53" s="41"/>
      <c r="U53" s="40"/>
      <c r="V53" s="205"/>
      <c r="W53" s="41"/>
      <c r="X53" s="40"/>
      <c r="Y53" s="205"/>
      <c r="Z53" s="41"/>
      <c r="AA53" s="40"/>
      <c r="AB53" s="205"/>
      <c r="AC53" s="41"/>
      <c r="AD53" s="40"/>
      <c r="AE53" s="77"/>
      <c r="AF53" s="193"/>
      <c r="AG53" s="193"/>
      <c r="AH53" s="193"/>
      <c r="AI53" s="349"/>
      <c r="AJ53" s="349"/>
      <c r="AK53" s="349"/>
      <c r="AL53" s="349"/>
      <c r="AM53" s="349"/>
      <c r="AN53" s="349"/>
      <c r="AO53" s="349"/>
      <c r="AP53" s="349"/>
      <c r="AQ53" s="349"/>
      <c r="AR53" s="349"/>
      <c r="AS53" s="349"/>
      <c r="AT53" s="349"/>
      <c r="AU53" s="349"/>
      <c r="AV53" s="349"/>
      <c r="AW53" s="349"/>
      <c r="AX53" s="349"/>
      <c r="AY53" s="349"/>
      <c r="AZ53" s="349"/>
      <c r="BA53" s="349"/>
      <c r="BB53" s="349"/>
      <c r="BC53" s="349"/>
      <c r="BD53" s="349"/>
      <c r="BE53" s="349"/>
      <c r="BF53" s="349"/>
      <c r="BG53" s="349"/>
      <c r="BH53" s="349"/>
      <c r="BI53" s="349"/>
      <c r="BJ53" s="349"/>
      <c r="BK53" s="351"/>
      <c r="BL53" s="351"/>
      <c r="BM53" s="351"/>
      <c r="BN53" s="351"/>
      <c r="BO53" s="351"/>
      <c r="BP53" s="351"/>
      <c r="BQ53" s="351"/>
      <c r="BR53" s="351"/>
      <c r="BS53" s="351"/>
      <c r="BT53" s="351"/>
      <c r="BU53" s="351"/>
      <c r="BV53" s="351"/>
      <c r="BW53" s="351"/>
      <c r="BX53" s="351"/>
      <c r="BY53" s="351"/>
      <c r="BZ53" s="351"/>
      <c r="CA53" s="351"/>
      <c r="CB53" s="351"/>
      <c r="CC53" s="351"/>
      <c r="CD53" s="351"/>
      <c r="CE53" s="351"/>
      <c r="CF53" s="351"/>
      <c r="CG53" s="351"/>
      <c r="CH53" s="351"/>
      <c r="CI53" s="351"/>
      <c r="CJ53" s="351"/>
      <c r="CK53" s="351"/>
      <c r="CL53" s="351"/>
      <c r="CM53" s="351"/>
      <c r="CN53" s="351"/>
      <c r="CO53" s="351"/>
      <c r="CP53" s="351"/>
      <c r="CQ53" s="351"/>
      <c r="CR53" s="351"/>
      <c r="CS53" s="351"/>
      <c r="CT53" s="351"/>
      <c r="CU53" s="351"/>
      <c r="CV53" s="351"/>
      <c r="CW53" s="351"/>
      <c r="CX53" s="351"/>
      <c r="CY53" s="351"/>
      <c r="CZ53" s="351"/>
      <c r="DA53" s="351"/>
      <c r="DB53" s="351"/>
      <c r="DC53" s="351"/>
      <c r="DD53" s="351"/>
      <c r="DE53" s="351"/>
      <c r="DF53" s="351"/>
    </row>
    <row r="54" spans="1:110" s="1" customFormat="1" ht="18.649999999999999" customHeight="1" thickTop="1" x14ac:dyDescent="0.3">
      <c r="A54" s="284" t="s">
        <v>148</v>
      </c>
      <c r="B54" s="177"/>
      <c r="C54" s="49"/>
      <c r="D54" s="81"/>
      <c r="E54" s="27"/>
      <c r="F54" s="49"/>
      <c r="G54" s="81"/>
      <c r="H54" s="27"/>
      <c r="I54" s="295"/>
      <c r="J54" s="81"/>
      <c r="K54" s="27"/>
      <c r="L54" s="49"/>
      <c r="M54" s="81"/>
      <c r="N54" s="88"/>
      <c r="O54" s="88"/>
      <c r="P54" s="81"/>
      <c r="Q54" s="88"/>
      <c r="R54" s="88"/>
      <c r="S54" s="81"/>
      <c r="T54" s="27"/>
      <c r="U54" s="49"/>
      <c r="V54" s="81"/>
      <c r="W54" s="27"/>
      <c r="X54" s="49"/>
      <c r="Y54" s="81"/>
      <c r="Z54" s="27"/>
      <c r="AA54" s="49"/>
      <c r="AB54" s="81"/>
      <c r="AC54" s="27"/>
      <c r="AD54" s="49"/>
      <c r="AE54" s="81"/>
      <c r="AF54" s="174"/>
      <c r="AG54" s="174"/>
      <c r="AH54" s="168"/>
      <c r="AI54" s="349"/>
      <c r="AJ54" s="349"/>
      <c r="AK54" s="349"/>
      <c r="AL54" s="349"/>
      <c r="AM54" s="349"/>
      <c r="AN54" s="349"/>
      <c r="AO54" s="349"/>
      <c r="AP54" s="349"/>
      <c r="AQ54" s="349"/>
      <c r="AR54" s="349"/>
      <c r="AS54" s="349"/>
      <c r="AT54" s="349"/>
      <c r="AU54" s="349"/>
      <c r="AV54" s="349"/>
      <c r="AW54" s="349"/>
      <c r="AX54" s="349"/>
      <c r="AY54" s="349"/>
      <c r="AZ54" s="349"/>
      <c r="BA54" s="349"/>
      <c r="BB54" s="349"/>
      <c r="BC54" s="349"/>
      <c r="BD54" s="349"/>
      <c r="BE54" s="349"/>
      <c r="BF54" s="349"/>
      <c r="BG54" s="349"/>
      <c r="BH54" s="349"/>
      <c r="BI54" s="349"/>
      <c r="BJ54" s="349"/>
      <c r="BK54" s="349"/>
      <c r="BL54" s="349"/>
      <c r="BM54" s="349"/>
      <c r="BN54" s="349"/>
      <c r="BO54" s="349"/>
      <c r="BP54" s="349"/>
      <c r="BQ54" s="349"/>
      <c r="BR54" s="349"/>
      <c r="BS54" s="349"/>
      <c r="BT54" s="349"/>
      <c r="BU54" s="349"/>
      <c r="BV54" s="349"/>
      <c r="BW54" s="349"/>
      <c r="BX54" s="349"/>
      <c r="BY54" s="349"/>
      <c r="BZ54" s="349"/>
      <c r="CA54" s="349"/>
      <c r="CB54" s="349"/>
      <c r="CC54" s="349"/>
      <c r="CD54" s="349"/>
      <c r="CE54" s="349"/>
      <c r="CF54" s="349"/>
      <c r="CG54" s="349"/>
      <c r="CH54" s="349"/>
      <c r="CI54" s="349"/>
      <c r="CJ54" s="349"/>
      <c r="CK54" s="349"/>
      <c r="CL54" s="349"/>
      <c r="CM54" s="349"/>
      <c r="CN54" s="349"/>
      <c r="CO54" s="349"/>
      <c r="CP54" s="349"/>
      <c r="CQ54" s="349"/>
      <c r="CR54" s="349"/>
      <c r="CS54" s="349"/>
      <c r="CT54" s="349"/>
      <c r="CU54" s="349"/>
      <c r="CV54" s="349"/>
      <c r="CW54" s="349"/>
      <c r="CX54" s="349"/>
      <c r="CY54" s="349"/>
      <c r="CZ54" s="349"/>
      <c r="DA54" s="349"/>
      <c r="DB54" s="349"/>
      <c r="DC54" s="349"/>
      <c r="DD54" s="349"/>
      <c r="DE54" s="349"/>
      <c r="DF54" s="349"/>
    </row>
    <row r="55" spans="1:110" s="1" customFormat="1" ht="15" x14ac:dyDescent="0.3">
      <c r="A55" s="285" t="s">
        <v>274</v>
      </c>
      <c r="B55" s="290"/>
      <c r="C55" s="295">
        <v>2</v>
      </c>
      <c r="D55" s="81">
        <f t="shared" ref="D55:D63" si="59">B55*C55</f>
        <v>0</v>
      </c>
      <c r="E55" s="27"/>
      <c r="F55" s="49"/>
      <c r="G55" s="81"/>
      <c r="H55" s="27"/>
      <c r="I55" s="295">
        <v>3</v>
      </c>
      <c r="J55" s="81">
        <f t="shared" ref="J55:J64" si="60">H55*I55</f>
        <v>0</v>
      </c>
      <c r="K55" s="27"/>
      <c r="L55" s="49"/>
      <c r="M55" s="81"/>
      <c r="N55" s="88"/>
      <c r="O55" s="88"/>
      <c r="P55" s="81"/>
      <c r="Q55" s="88"/>
      <c r="R55" s="88"/>
      <c r="S55" s="81"/>
      <c r="T55" s="27"/>
      <c r="U55" s="49"/>
      <c r="V55" s="81"/>
      <c r="W55" s="27"/>
      <c r="X55" s="49"/>
      <c r="Y55" s="81"/>
      <c r="Z55" s="27"/>
      <c r="AA55" s="49"/>
      <c r="AB55" s="81"/>
      <c r="AC55" s="27"/>
      <c r="AD55" s="49"/>
      <c r="AE55" s="81"/>
      <c r="AF55" s="142"/>
      <c r="AG55" s="142"/>
      <c r="AH55" s="149"/>
    </row>
    <row r="56" spans="1:110" s="1" customFormat="1" ht="15" x14ac:dyDescent="0.3">
      <c r="A56" s="285" t="s">
        <v>275</v>
      </c>
      <c r="B56" s="290"/>
      <c r="C56" s="295">
        <v>3</v>
      </c>
      <c r="D56" s="81">
        <f t="shared" si="59"/>
        <v>0</v>
      </c>
      <c r="E56" s="27"/>
      <c r="F56" s="295">
        <v>1</v>
      </c>
      <c r="G56" s="81">
        <f>E56*F56</f>
        <v>0</v>
      </c>
      <c r="H56" s="27"/>
      <c r="I56" s="295">
        <v>5</v>
      </c>
      <c r="J56" s="81">
        <f t="shared" si="60"/>
        <v>0</v>
      </c>
      <c r="K56" s="27"/>
      <c r="L56" s="49"/>
      <c r="M56" s="81"/>
      <c r="N56" s="88"/>
      <c r="O56" s="88"/>
      <c r="P56" s="81"/>
      <c r="Q56" s="88"/>
      <c r="R56" s="88"/>
      <c r="S56" s="81"/>
      <c r="T56" s="27"/>
      <c r="U56" s="49"/>
      <c r="V56" s="81"/>
      <c r="W56" s="27"/>
      <c r="X56" s="49"/>
      <c r="Y56" s="81"/>
      <c r="Z56" s="27"/>
      <c r="AA56" s="49"/>
      <c r="AB56" s="81"/>
      <c r="AC56" s="27"/>
      <c r="AD56" s="49"/>
      <c r="AE56" s="81"/>
      <c r="AF56" s="142"/>
      <c r="AG56" s="142"/>
      <c r="AH56" s="149"/>
    </row>
    <row r="57" spans="1:110" s="1" customFormat="1" ht="15" x14ac:dyDescent="0.3">
      <c r="A57" s="285" t="s">
        <v>276</v>
      </c>
      <c r="B57" s="290"/>
      <c r="C57" s="295">
        <v>4</v>
      </c>
      <c r="D57" s="81">
        <f t="shared" si="59"/>
        <v>0</v>
      </c>
      <c r="E57" s="27"/>
      <c r="F57" s="295"/>
      <c r="G57" s="81"/>
      <c r="H57" s="27"/>
      <c r="I57" s="295">
        <v>6</v>
      </c>
      <c r="J57" s="81">
        <f t="shared" si="60"/>
        <v>0</v>
      </c>
      <c r="K57" s="27"/>
      <c r="L57" s="49"/>
      <c r="M57" s="81"/>
      <c r="N57" s="88"/>
      <c r="O57" s="88"/>
      <c r="P57" s="81"/>
      <c r="Q57" s="88"/>
      <c r="R57" s="88"/>
      <c r="S57" s="81"/>
      <c r="T57" s="27"/>
      <c r="U57" s="49"/>
      <c r="V57" s="81"/>
      <c r="W57" s="27"/>
      <c r="X57" s="49"/>
      <c r="Y57" s="81"/>
      <c r="Z57" s="27"/>
      <c r="AA57" s="49"/>
      <c r="AB57" s="81"/>
      <c r="AC57" s="27"/>
      <c r="AD57" s="49"/>
      <c r="AE57" s="81"/>
      <c r="AF57" s="142"/>
      <c r="AG57" s="142"/>
      <c r="AH57" s="149"/>
    </row>
    <row r="58" spans="1:110" s="1" customFormat="1" ht="15" x14ac:dyDescent="0.3">
      <c r="A58" s="285" t="s">
        <v>277</v>
      </c>
      <c r="B58" s="290"/>
      <c r="C58" s="295">
        <v>9</v>
      </c>
      <c r="D58" s="81">
        <f t="shared" si="59"/>
        <v>0</v>
      </c>
      <c r="E58" s="27"/>
      <c r="F58" s="295">
        <v>4</v>
      </c>
      <c r="G58" s="81">
        <f t="shared" ref="G58:G61" si="61">E58*F58</f>
        <v>0</v>
      </c>
      <c r="H58" s="27"/>
      <c r="I58" s="295">
        <v>9</v>
      </c>
      <c r="J58" s="81">
        <f t="shared" si="60"/>
        <v>0</v>
      </c>
      <c r="K58" s="27"/>
      <c r="L58" s="49"/>
      <c r="M58" s="81"/>
      <c r="N58" s="88"/>
      <c r="O58" s="88"/>
      <c r="P58" s="81"/>
      <c r="Q58" s="88"/>
      <c r="R58" s="88"/>
      <c r="S58" s="81"/>
      <c r="T58" s="27"/>
      <c r="U58" s="49"/>
      <c r="V58" s="81"/>
      <c r="W58" s="27"/>
      <c r="X58" s="49"/>
      <c r="Y58" s="81"/>
      <c r="Z58" s="27"/>
      <c r="AA58" s="49"/>
      <c r="AB58" s="81"/>
      <c r="AC58" s="27"/>
      <c r="AD58" s="49"/>
      <c r="AE58" s="81"/>
      <c r="AF58" s="142"/>
      <c r="AG58" s="142"/>
      <c r="AH58" s="149"/>
    </row>
    <row r="59" spans="1:110" s="1" customFormat="1" ht="15" x14ac:dyDescent="0.3">
      <c r="A59" s="285" t="s">
        <v>121</v>
      </c>
      <c r="B59" s="290"/>
      <c r="C59" s="295">
        <v>4</v>
      </c>
      <c r="D59" s="81">
        <f t="shared" si="59"/>
        <v>0</v>
      </c>
      <c r="E59" s="27"/>
      <c r="F59" s="295">
        <v>1</v>
      </c>
      <c r="G59" s="81">
        <f t="shared" si="61"/>
        <v>0</v>
      </c>
      <c r="H59" s="27"/>
      <c r="I59" s="295">
        <v>4</v>
      </c>
      <c r="J59" s="81">
        <f t="shared" si="60"/>
        <v>0</v>
      </c>
      <c r="K59" s="27"/>
      <c r="L59" s="49"/>
      <c r="M59" s="81"/>
      <c r="N59" s="88"/>
      <c r="O59" s="88"/>
      <c r="P59" s="81"/>
      <c r="Q59" s="88"/>
      <c r="R59" s="88"/>
      <c r="S59" s="81"/>
      <c r="T59" s="27"/>
      <c r="U59" s="49"/>
      <c r="V59" s="81"/>
      <c r="W59" s="27"/>
      <c r="X59" s="49"/>
      <c r="Y59" s="81"/>
      <c r="Z59" s="27"/>
      <c r="AA59" s="49"/>
      <c r="AB59" s="81"/>
      <c r="AC59" s="27"/>
      <c r="AD59" s="49"/>
      <c r="AE59" s="81"/>
      <c r="AF59" s="142"/>
      <c r="AG59" s="142"/>
      <c r="AH59" s="149"/>
    </row>
    <row r="60" spans="1:110" s="1" customFormat="1" ht="15" x14ac:dyDescent="0.3">
      <c r="A60" s="285" t="s">
        <v>122</v>
      </c>
      <c r="B60" s="290"/>
      <c r="C60" s="295">
        <v>8</v>
      </c>
      <c r="D60" s="81">
        <f t="shared" si="59"/>
        <v>0</v>
      </c>
      <c r="E60" s="27"/>
      <c r="F60" s="295">
        <v>2</v>
      </c>
      <c r="G60" s="81">
        <f t="shared" si="61"/>
        <v>0</v>
      </c>
      <c r="H60" s="27"/>
      <c r="I60" s="295">
        <v>7</v>
      </c>
      <c r="J60" s="81">
        <f t="shared" si="60"/>
        <v>0</v>
      </c>
      <c r="K60" s="27"/>
      <c r="L60" s="49"/>
      <c r="M60" s="81"/>
      <c r="N60" s="88"/>
      <c r="O60" s="88"/>
      <c r="P60" s="81"/>
      <c r="Q60" s="88"/>
      <c r="R60" s="88"/>
      <c r="S60" s="81"/>
      <c r="T60" s="27"/>
      <c r="U60" s="49"/>
      <c r="V60" s="81"/>
      <c r="W60" s="27"/>
      <c r="X60" s="49"/>
      <c r="Y60" s="81"/>
      <c r="Z60" s="27"/>
      <c r="AA60" s="49"/>
      <c r="AB60" s="81"/>
      <c r="AC60" s="27"/>
      <c r="AD60" s="49"/>
      <c r="AE60" s="81"/>
      <c r="AF60" s="142"/>
      <c r="AG60" s="142"/>
      <c r="AH60" s="149"/>
    </row>
    <row r="61" spans="1:110" s="1" customFormat="1" ht="15" x14ac:dyDescent="0.3">
      <c r="A61" s="285" t="s">
        <v>123</v>
      </c>
      <c r="B61" s="290"/>
      <c r="C61" s="295">
        <v>9</v>
      </c>
      <c r="D61" s="81">
        <f t="shared" si="59"/>
        <v>0</v>
      </c>
      <c r="E61" s="27"/>
      <c r="F61" s="295">
        <v>2</v>
      </c>
      <c r="G61" s="81">
        <f t="shared" si="61"/>
        <v>0</v>
      </c>
      <c r="H61" s="27"/>
      <c r="I61" s="295">
        <v>16</v>
      </c>
      <c r="J61" s="81">
        <f t="shared" si="60"/>
        <v>0</v>
      </c>
      <c r="K61" s="27"/>
      <c r="L61" s="49"/>
      <c r="M61" s="81"/>
      <c r="N61" s="88"/>
      <c r="O61" s="88"/>
      <c r="P61" s="81"/>
      <c r="Q61" s="88"/>
      <c r="R61" s="88"/>
      <c r="S61" s="81"/>
      <c r="T61" s="27"/>
      <c r="U61" s="49"/>
      <c r="V61" s="81"/>
      <c r="W61" s="27"/>
      <c r="X61" s="49"/>
      <c r="Y61" s="81"/>
      <c r="Z61" s="27"/>
      <c r="AA61" s="49"/>
      <c r="AB61" s="81"/>
      <c r="AC61" s="27"/>
      <c r="AD61" s="49"/>
      <c r="AE61" s="81"/>
      <c r="AF61" s="142"/>
      <c r="AG61" s="142"/>
      <c r="AH61" s="149"/>
    </row>
    <row r="62" spans="1:110" s="1" customFormat="1" ht="15" x14ac:dyDescent="0.3">
      <c r="A62" s="285" t="s">
        <v>124</v>
      </c>
      <c r="B62" s="290"/>
      <c r="C62" s="295">
        <v>1</v>
      </c>
      <c r="D62" s="81">
        <f t="shared" si="59"/>
        <v>0</v>
      </c>
      <c r="E62" s="27"/>
      <c r="F62" s="295"/>
      <c r="G62" s="81"/>
      <c r="H62" s="27"/>
      <c r="I62" s="295">
        <v>4</v>
      </c>
      <c r="J62" s="81">
        <f t="shared" si="60"/>
        <v>0</v>
      </c>
      <c r="K62" s="27"/>
      <c r="L62" s="49"/>
      <c r="M62" s="81"/>
      <c r="N62" s="88"/>
      <c r="O62" s="88"/>
      <c r="P62" s="81"/>
      <c r="Q62" s="88"/>
      <c r="R62" s="88"/>
      <c r="S62" s="81"/>
      <c r="T62" s="27"/>
      <c r="U62" s="49"/>
      <c r="V62" s="81"/>
      <c r="W62" s="27"/>
      <c r="X62" s="49"/>
      <c r="Y62" s="81"/>
      <c r="Z62" s="27"/>
      <c r="AA62" s="49"/>
      <c r="AB62" s="81"/>
      <c r="AC62" s="27"/>
      <c r="AD62" s="49"/>
      <c r="AE62" s="81"/>
      <c r="AF62" s="142"/>
      <c r="AG62" s="142"/>
      <c r="AH62" s="149"/>
    </row>
    <row r="63" spans="1:110" s="1" customFormat="1" ht="15" x14ac:dyDescent="0.3">
      <c r="A63" s="285" t="s">
        <v>279</v>
      </c>
      <c r="B63" s="290"/>
      <c r="C63" s="295">
        <v>3</v>
      </c>
      <c r="D63" s="81">
        <f t="shared" si="59"/>
        <v>0</v>
      </c>
      <c r="E63" s="27"/>
      <c r="F63" s="295">
        <v>1</v>
      </c>
      <c r="G63" s="81">
        <f>E63*F63</f>
        <v>0</v>
      </c>
      <c r="H63" s="27"/>
      <c r="I63" s="295">
        <v>4</v>
      </c>
      <c r="J63" s="81">
        <f t="shared" si="60"/>
        <v>0</v>
      </c>
      <c r="K63" s="27"/>
      <c r="L63" s="49"/>
      <c r="M63" s="81"/>
      <c r="N63" s="88"/>
      <c r="O63" s="88"/>
      <c r="P63" s="81"/>
      <c r="Q63" s="88"/>
      <c r="R63" s="88"/>
      <c r="S63" s="81"/>
      <c r="T63" s="27"/>
      <c r="U63" s="49"/>
      <c r="V63" s="81"/>
      <c r="W63" s="27"/>
      <c r="X63" s="49"/>
      <c r="Y63" s="81"/>
      <c r="Z63" s="27"/>
      <c r="AA63" s="49"/>
      <c r="AB63" s="81"/>
      <c r="AC63" s="27"/>
      <c r="AD63" s="49"/>
      <c r="AE63" s="81"/>
      <c r="AF63" s="142"/>
      <c r="AG63" s="142"/>
      <c r="AH63" s="14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</row>
    <row r="64" spans="1:110" s="1" customFormat="1" ht="15" x14ac:dyDescent="0.3">
      <c r="A64" s="285" t="s">
        <v>278</v>
      </c>
      <c r="B64" s="176"/>
      <c r="C64" s="49"/>
      <c r="D64" s="81"/>
      <c r="E64" s="27"/>
      <c r="F64" s="295"/>
      <c r="G64" s="81"/>
      <c r="H64" s="27"/>
      <c r="I64" s="295">
        <v>2</v>
      </c>
      <c r="J64" s="81">
        <f t="shared" si="60"/>
        <v>0</v>
      </c>
      <c r="K64" s="27"/>
      <c r="L64" s="49"/>
      <c r="M64" s="81"/>
      <c r="N64" s="88"/>
      <c r="O64" s="88"/>
      <c r="P64" s="81"/>
      <c r="Q64" s="88"/>
      <c r="R64" s="88"/>
      <c r="S64" s="81"/>
      <c r="T64" s="27"/>
      <c r="U64" s="49"/>
      <c r="V64" s="81"/>
      <c r="W64" s="27"/>
      <c r="X64" s="49"/>
      <c r="Y64" s="81"/>
      <c r="Z64" s="27"/>
      <c r="AA64" s="49"/>
      <c r="AB64" s="81"/>
      <c r="AC64" s="27"/>
      <c r="AD64" s="49"/>
      <c r="AE64" s="81"/>
      <c r="AF64" s="142"/>
      <c r="AG64" s="142"/>
      <c r="AH64" s="149"/>
    </row>
    <row r="65" spans="1:62" s="1" customFormat="1" ht="15" x14ac:dyDescent="0.3">
      <c r="A65" s="285" t="s">
        <v>280</v>
      </c>
      <c r="B65" s="290"/>
      <c r="C65" s="295"/>
      <c r="D65" s="81"/>
      <c r="E65" s="27"/>
      <c r="F65" s="295">
        <v>1</v>
      </c>
      <c r="G65" s="81">
        <f t="shared" ref="G65:G66" si="62">E65*F65</f>
        <v>0</v>
      </c>
      <c r="H65" s="27"/>
      <c r="I65" s="295"/>
      <c r="J65" s="81"/>
      <c r="K65" s="27"/>
      <c r="L65" s="49"/>
      <c r="M65" s="81"/>
      <c r="N65" s="88"/>
      <c r="O65" s="88"/>
      <c r="P65" s="81"/>
      <c r="Q65" s="88"/>
      <c r="R65" s="88"/>
      <c r="S65" s="81"/>
      <c r="T65" s="27"/>
      <c r="U65" s="49"/>
      <c r="V65" s="81"/>
      <c r="W65" s="27"/>
      <c r="X65" s="49"/>
      <c r="Y65" s="81"/>
      <c r="Z65" s="27"/>
      <c r="AA65" s="49"/>
      <c r="AB65" s="81"/>
      <c r="AC65" s="27"/>
      <c r="AD65" s="49"/>
      <c r="AE65" s="81"/>
      <c r="AF65" s="142"/>
      <c r="AG65" s="142"/>
      <c r="AH65" s="149"/>
    </row>
    <row r="66" spans="1:62" s="19" customFormat="1" ht="15.5" thickBot="1" x14ac:dyDescent="0.35">
      <c r="A66" s="246" t="s">
        <v>104</v>
      </c>
      <c r="B66" s="303"/>
      <c r="C66" s="55">
        <f>SUM(C55:C65)</f>
        <v>43</v>
      </c>
      <c r="D66" s="77">
        <f>B66*C66</f>
        <v>0</v>
      </c>
      <c r="E66" s="41"/>
      <c r="F66" s="55">
        <f>SUM(F55:F65)</f>
        <v>12</v>
      </c>
      <c r="G66" s="77">
        <f t="shared" si="62"/>
        <v>0</v>
      </c>
      <c r="H66" s="41"/>
      <c r="I66" s="55">
        <f>I55+I56+I57+I58+I59+I60+I61+I62+I63+I64</f>
        <v>60</v>
      </c>
      <c r="J66" s="77">
        <f>H66*I66</f>
        <v>0</v>
      </c>
      <c r="K66" s="41"/>
      <c r="L66" s="46"/>
      <c r="M66" s="77"/>
      <c r="N66" s="170"/>
      <c r="O66" s="170"/>
      <c r="P66" s="170"/>
      <c r="Q66" s="170"/>
      <c r="R66" s="170"/>
      <c r="S66" s="170"/>
      <c r="T66" s="41"/>
      <c r="U66" s="46"/>
      <c r="V66" s="77"/>
      <c r="W66" s="41"/>
      <c r="X66" s="46"/>
      <c r="Y66" s="77"/>
      <c r="Z66" s="41"/>
      <c r="AA66" s="46"/>
      <c r="AB66" s="77"/>
      <c r="AC66" s="41"/>
      <c r="AD66" s="46"/>
      <c r="AE66" s="170"/>
      <c r="AF66" s="325"/>
      <c r="AG66" s="325"/>
      <c r="AH66" s="324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</row>
    <row r="67" spans="1:62" s="1" customFormat="1" ht="15.5" thickTop="1" x14ac:dyDescent="0.3">
      <c r="A67" s="284" t="s">
        <v>145</v>
      </c>
      <c r="B67" s="175"/>
      <c r="C67" s="49"/>
      <c r="D67" s="81"/>
      <c r="E67" s="27"/>
      <c r="F67" s="49"/>
      <c r="G67" s="81"/>
      <c r="H67" s="27"/>
      <c r="I67" s="295"/>
      <c r="J67" s="81"/>
      <c r="K67" s="27"/>
      <c r="L67" s="49"/>
      <c r="M67" s="81"/>
      <c r="N67" s="88"/>
      <c r="O67" s="88"/>
      <c r="P67" s="81"/>
      <c r="Q67" s="88"/>
      <c r="R67" s="88"/>
      <c r="S67" s="81"/>
      <c r="T67" s="27"/>
      <c r="U67" s="49"/>
      <c r="V67" s="81"/>
      <c r="W67" s="27"/>
      <c r="X67" s="49"/>
      <c r="Y67" s="81"/>
      <c r="Z67" s="27"/>
      <c r="AA67" s="49"/>
      <c r="AB67" s="81"/>
      <c r="AC67" s="27"/>
      <c r="AD67" s="49"/>
      <c r="AE67" s="81"/>
      <c r="AF67" s="147"/>
      <c r="AG67" s="147"/>
      <c r="AH67" s="155"/>
    </row>
    <row r="68" spans="1:62" s="1" customFormat="1" ht="15" x14ac:dyDescent="0.3">
      <c r="A68" s="285" t="s">
        <v>117</v>
      </c>
      <c r="B68" s="290"/>
      <c r="C68" s="295">
        <v>5</v>
      </c>
      <c r="D68" s="81">
        <f t="shared" ref="D68:D71" si="63">B68*C68</f>
        <v>0</v>
      </c>
      <c r="E68" s="27"/>
      <c r="F68" s="49"/>
      <c r="G68" s="81"/>
      <c r="H68" s="27"/>
      <c r="I68" s="295">
        <v>12</v>
      </c>
      <c r="J68" s="81">
        <f t="shared" ref="J68:J77" si="64">H68*I68</f>
        <v>0</v>
      </c>
      <c r="K68" s="27"/>
      <c r="L68" s="49"/>
      <c r="M68" s="81"/>
      <c r="N68" s="88"/>
      <c r="O68" s="88"/>
      <c r="P68" s="81"/>
      <c r="Q68" s="88"/>
      <c r="R68" s="88"/>
      <c r="S68" s="81"/>
      <c r="T68" s="27"/>
      <c r="U68" s="49"/>
      <c r="V68" s="81"/>
      <c r="W68" s="27"/>
      <c r="X68" s="49"/>
      <c r="Y68" s="81"/>
      <c r="Z68" s="27"/>
      <c r="AA68" s="49"/>
      <c r="AB68" s="81"/>
      <c r="AC68" s="27"/>
      <c r="AD68" s="49"/>
      <c r="AE68" s="81"/>
      <c r="AF68" s="142"/>
      <c r="AG68" s="173"/>
      <c r="AH68" s="149"/>
    </row>
    <row r="69" spans="1:62" s="1" customFormat="1" ht="15" x14ac:dyDescent="0.3">
      <c r="A69" s="285" t="s">
        <v>118</v>
      </c>
      <c r="B69" s="290"/>
      <c r="C69" s="295">
        <v>1</v>
      </c>
      <c r="D69" s="81">
        <f t="shared" si="63"/>
        <v>0</v>
      </c>
      <c r="E69" s="27"/>
      <c r="F69" s="49"/>
      <c r="G69" s="81"/>
      <c r="H69" s="27"/>
      <c r="I69" s="295">
        <v>2</v>
      </c>
      <c r="J69" s="81">
        <f t="shared" si="64"/>
        <v>0</v>
      </c>
      <c r="K69" s="27"/>
      <c r="L69" s="49"/>
      <c r="M69" s="81"/>
      <c r="N69" s="88"/>
      <c r="O69" s="88"/>
      <c r="P69" s="81"/>
      <c r="Q69" s="88"/>
      <c r="R69" s="88"/>
      <c r="S69" s="81"/>
      <c r="T69" s="27"/>
      <c r="U69" s="49"/>
      <c r="V69" s="81"/>
      <c r="W69" s="27"/>
      <c r="X69" s="49"/>
      <c r="Y69" s="81"/>
      <c r="Z69" s="27"/>
      <c r="AA69" s="49"/>
      <c r="AB69" s="81"/>
      <c r="AC69" s="27"/>
      <c r="AD69" s="49"/>
      <c r="AE69" s="81"/>
      <c r="AF69" s="142"/>
      <c r="AG69" s="142"/>
      <c r="AH69" s="149"/>
    </row>
    <row r="70" spans="1:62" s="1" customFormat="1" ht="15" x14ac:dyDescent="0.3">
      <c r="A70" s="285" t="s">
        <v>119</v>
      </c>
      <c r="B70" s="290"/>
      <c r="C70" s="295">
        <v>15</v>
      </c>
      <c r="D70" s="81">
        <f t="shared" si="63"/>
        <v>0</v>
      </c>
      <c r="E70" s="27"/>
      <c r="F70" s="295">
        <v>5</v>
      </c>
      <c r="G70" s="81">
        <f t="shared" ref="G70:G77" si="65">E70*F70</f>
        <v>0</v>
      </c>
      <c r="H70" s="27"/>
      <c r="I70" s="295">
        <v>8</v>
      </c>
      <c r="J70" s="81">
        <f t="shared" si="64"/>
        <v>0</v>
      </c>
      <c r="K70" s="27"/>
      <c r="L70" s="49"/>
      <c r="M70" s="81"/>
      <c r="N70" s="88"/>
      <c r="O70" s="88"/>
      <c r="P70" s="81"/>
      <c r="Q70" s="88"/>
      <c r="R70" s="88"/>
      <c r="S70" s="81"/>
      <c r="T70" s="27"/>
      <c r="U70" s="49"/>
      <c r="V70" s="81"/>
      <c r="W70" s="27"/>
      <c r="X70" s="49"/>
      <c r="Y70" s="81"/>
      <c r="Z70" s="27"/>
      <c r="AA70" s="49"/>
      <c r="AB70" s="81"/>
      <c r="AC70" s="27"/>
      <c r="AD70" s="49"/>
      <c r="AE70" s="81"/>
      <c r="AF70" s="142"/>
      <c r="AG70" s="142"/>
      <c r="AH70" s="14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</row>
    <row r="71" spans="1:62" s="1" customFormat="1" ht="15" x14ac:dyDescent="0.3">
      <c r="A71" s="285" t="s">
        <v>120</v>
      </c>
      <c r="B71" s="290"/>
      <c r="C71" s="295">
        <v>5</v>
      </c>
      <c r="D71" s="81">
        <f t="shared" si="63"/>
        <v>0</v>
      </c>
      <c r="E71" s="27"/>
      <c r="F71" s="295">
        <v>8</v>
      </c>
      <c r="G71" s="81">
        <f t="shared" si="65"/>
        <v>0</v>
      </c>
      <c r="H71" s="27"/>
      <c r="I71" s="295">
        <v>25</v>
      </c>
      <c r="J71" s="81">
        <f t="shared" si="64"/>
        <v>0</v>
      </c>
      <c r="K71" s="27"/>
      <c r="L71" s="49"/>
      <c r="M71" s="81"/>
      <c r="N71" s="88"/>
      <c r="O71" s="88"/>
      <c r="P71" s="81"/>
      <c r="Q71" s="88"/>
      <c r="R71" s="88"/>
      <c r="S71" s="81"/>
      <c r="T71" s="27"/>
      <c r="U71" s="49"/>
      <c r="V71" s="81"/>
      <c r="W71" s="27"/>
      <c r="X71" s="49"/>
      <c r="Y71" s="81"/>
      <c r="Z71" s="27"/>
      <c r="AA71" s="49"/>
      <c r="AB71" s="81"/>
      <c r="AC71" s="27"/>
      <c r="AD71" s="49"/>
      <c r="AE71" s="81"/>
      <c r="AF71" s="147"/>
      <c r="AG71" s="147"/>
      <c r="AH71" s="155"/>
    </row>
    <row r="72" spans="1:62" s="1" customFormat="1" ht="15" x14ac:dyDescent="0.3">
      <c r="A72" s="285" t="s">
        <v>281</v>
      </c>
      <c r="B72" s="176"/>
      <c r="C72" s="49"/>
      <c r="D72" s="81"/>
      <c r="E72" s="27"/>
      <c r="F72" s="295">
        <v>2</v>
      </c>
      <c r="G72" s="81">
        <f t="shared" si="65"/>
        <v>0</v>
      </c>
      <c r="H72" s="27"/>
      <c r="I72" s="295">
        <v>1</v>
      </c>
      <c r="J72" s="81">
        <f t="shared" si="64"/>
        <v>0</v>
      </c>
      <c r="K72" s="27"/>
      <c r="L72" s="49"/>
      <c r="M72" s="81"/>
      <c r="N72" s="88"/>
      <c r="O72" s="88"/>
      <c r="P72" s="81"/>
      <c r="Q72" s="88"/>
      <c r="R72" s="88"/>
      <c r="S72" s="81"/>
      <c r="T72" s="27"/>
      <c r="U72" s="49"/>
      <c r="V72" s="81"/>
      <c r="W72" s="27"/>
      <c r="X72" s="49"/>
      <c r="Y72" s="81"/>
      <c r="Z72" s="27"/>
      <c r="AA72" s="49"/>
      <c r="AB72" s="81"/>
      <c r="AC72" s="27"/>
      <c r="AD72" s="49"/>
      <c r="AE72" s="81"/>
      <c r="AF72" s="142"/>
      <c r="AG72" s="142"/>
      <c r="AH72" s="14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</row>
    <row r="73" spans="1:62" s="19" customFormat="1" thickBot="1" x14ac:dyDescent="0.35">
      <c r="A73" s="246" t="s">
        <v>104</v>
      </c>
      <c r="B73" s="41"/>
      <c r="C73" s="55">
        <f>SUM(C68:C72)</f>
        <v>26</v>
      </c>
      <c r="D73" s="77">
        <f t="shared" ref="D73:D77" si="66">B73*C73</f>
        <v>0</v>
      </c>
      <c r="E73" s="41"/>
      <c r="F73" s="55">
        <f t="shared" ref="F73" si="67">SUM(F68:F72)</f>
        <v>15</v>
      </c>
      <c r="G73" s="77">
        <f t="shared" si="65"/>
        <v>0</v>
      </c>
      <c r="H73" s="41"/>
      <c r="I73" s="55">
        <f t="shared" ref="I73" si="68">SUM(I68:I72)</f>
        <v>48</v>
      </c>
      <c r="J73" s="77">
        <f t="shared" si="64"/>
        <v>0</v>
      </c>
      <c r="K73" s="41"/>
      <c r="L73" s="46"/>
      <c r="M73" s="77"/>
      <c r="N73" s="170"/>
      <c r="O73" s="170"/>
      <c r="P73" s="170"/>
      <c r="Q73" s="170"/>
      <c r="R73" s="170"/>
      <c r="S73" s="77"/>
      <c r="T73" s="41"/>
      <c r="U73" s="46"/>
      <c r="V73" s="77"/>
      <c r="W73" s="41"/>
      <c r="X73" s="46"/>
      <c r="Y73" s="77"/>
      <c r="Z73" s="41"/>
      <c r="AA73" s="46"/>
      <c r="AB73" s="77"/>
      <c r="AC73" s="41"/>
      <c r="AD73" s="46"/>
      <c r="AE73" s="77"/>
      <c r="AF73" s="323"/>
      <c r="AG73" s="323"/>
      <c r="AH73" s="324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</row>
    <row r="74" spans="1:62" s="1" customFormat="1" ht="16" thickTop="1" thickBot="1" x14ac:dyDescent="0.35">
      <c r="A74" s="284" t="s">
        <v>147</v>
      </c>
      <c r="B74" s="306"/>
      <c r="C74" s="295">
        <v>33</v>
      </c>
      <c r="D74" s="81">
        <f t="shared" si="66"/>
        <v>0</v>
      </c>
      <c r="E74" s="27"/>
      <c r="F74" s="295">
        <v>2</v>
      </c>
      <c r="G74" s="81">
        <f t="shared" si="65"/>
        <v>0</v>
      </c>
      <c r="H74" s="27"/>
      <c r="I74" s="295">
        <v>39</v>
      </c>
      <c r="J74" s="81">
        <f t="shared" si="64"/>
        <v>0</v>
      </c>
      <c r="K74" s="27"/>
      <c r="L74" s="49"/>
      <c r="M74" s="81"/>
      <c r="N74" s="88"/>
      <c r="O74" s="88"/>
      <c r="P74" s="81"/>
      <c r="Q74" s="88"/>
      <c r="R74" s="88"/>
      <c r="S74" s="81"/>
      <c r="T74" s="27"/>
      <c r="U74" s="49"/>
      <c r="V74" s="81"/>
      <c r="W74" s="27"/>
      <c r="X74" s="49"/>
      <c r="Y74" s="81"/>
      <c r="Z74" s="27"/>
      <c r="AA74" s="49"/>
      <c r="AB74" s="81"/>
      <c r="AC74" s="27"/>
      <c r="AD74" s="49"/>
      <c r="AE74" s="81"/>
      <c r="AF74" s="26"/>
      <c r="AG74" s="48"/>
      <c r="AH74" s="80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</row>
    <row r="75" spans="1:62" s="19" customFormat="1" ht="15" thickTop="1" thickBot="1" x14ac:dyDescent="0.35">
      <c r="A75" s="246" t="s">
        <v>104</v>
      </c>
      <c r="B75" s="41"/>
      <c r="C75" s="55">
        <f t="shared" ref="C75" si="69">SUM(C74:C74)</f>
        <v>33</v>
      </c>
      <c r="D75" s="77">
        <f t="shared" si="66"/>
        <v>0</v>
      </c>
      <c r="E75" s="41"/>
      <c r="F75" s="55">
        <f t="shared" ref="F75" si="70">SUM(F74:F74)</f>
        <v>2</v>
      </c>
      <c r="G75" s="77">
        <f t="shared" si="65"/>
        <v>0</v>
      </c>
      <c r="H75" s="41"/>
      <c r="I75" s="55">
        <f t="shared" ref="I75" si="71">SUM(I74:I74)</f>
        <v>39</v>
      </c>
      <c r="J75" s="77">
        <f t="shared" si="64"/>
        <v>0</v>
      </c>
      <c r="K75" s="41"/>
      <c r="L75" s="46"/>
      <c r="M75" s="77"/>
      <c r="N75" s="170"/>
      <c r="O75" s="170"/>
      <c r="P75" s="170"/>
      <c r="Q75" s="170"/>
      <c r="R75" s="170"/>
      <c r="S75" s="170"/>
      <c r="T75" s="41"/>
      <c r="U75" s="46"/>
      <c r="V75" s="77"/>
      <c r="W75" s="41"/>
      <c r="X75" s="46"/>
      <c r="Y75" s="77"/>
      <c r="Z75" s="41"/>
      <c r="AA75" s="46"/>
      <c r="AB75" s="77"/>
      <c r="AC75" s="41"/>
      <c r="AD75" s="46"/>
      <c r="AE75" s="77"/>
      <c r="AF75" s="77"/>
      <c r="AG75" s="77"/>
      <c r="AH75" s="77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</row>
    <row r="76" spans="1:62" s="1" customFormat="1" ht="16" thickTop="1" thickBot="1" x14ac:dyDescent="0.35">
      <c r="A76" s="284" t="s">
        <v>146</v>
      </c>
      <c r="B76" s="306"/>
      <c r="C76" s="295">
        <v>15</v>
      </c>
      <c r="D76" s="81">
        <f t="shared" si="66"/>
        <v>0</v>
      </c>
      <c r="E76" s="27"/>
      <c r="F76" s="295">
        <v>6</v>
      </c>
      <c r="G76" s="81">
        <f t="shared" si="65"/>
        <v>0</v>
      </c>
      <c r="H76" s="27"/>
      <c r="I76" s="295">
        <v>32</v>
      </c>
      <c r="J76" s="81">
        <f t="shared" si="64"/>
        <v>0</v>
      </c>
      <c r="K76" s="27"/>
      <c r="L76" s="49"/>
      <c r="M76" s="81"/>
      <c r="N76" s="88"/>
      <c r="O76" s="88"/>
      <c r="P76" s="81"/>
      <c r="Q76" s="88"/>
      <c r="R76" s="88"/>
      <c r="S76" s="81"/>
      <c r="T76" s="27"/>
      <c r="U76" s="49"/>
      <c r="V76" s="81"/>
      <c r="W76" s="27"/>
      <c r="X76" s="49"/>
      <c r="Y76" s="81"/>
      <c r="Z76" s="27"/>
      <c r="AA76" s="49"/>
      <c r="AB76" s="81"/>
      <c r="AC76" s="27"/>
      <c r="AD76" s="49"/>
      <c r="AE76" s="81"/>
      <c r="AF76" s="27"/>
      <c r="AG76" s="49"/>
      <c r="AH76" s="81"/>
    </row>
    <row r="77" spans="1:62" s="19" customFormat="1" ht="15" thickTop="1" thickBot="1" x14ac:dyDescent="0.35">
      <c r="A77" s="246" t="s">
        <v>104</v>
      </c>
      <c r="B77" s="41"/>
      <c r="C77" s="55">
        <f>SUM(C76:C76)</f>
        <v>15</v>
      </c>
      <c r="D77" s="77">
        <f t="shared" si="66"/>
        <v>0</v>
      </c>
      <c r="E77" s="41"/>
      <c r="F77" s="55">
        <f>SUM(F76:F76)</f>
        <v>6</v>
      </c>
      <c r="G77" s="77">
        <f t="shared" si="65"/>
        <v>0</v>
      </c>
      <c r="H77" s="41"/>
      <c r="I77" s="55">
        <f>SUM(I76:I76)</f>
        <v>32</v>
      </c>
      <c r="J77" s="77">
        <f t="shared" si="64"/>
        <v>0</v>
      </c>
      <c r="K77" s="41"/>
      <c r="L77" s="46"/>
      <c r="M77" s="77"/>
      <c r="N77" s="170"/>
      <c r="O77" s="170"/>
      <c r="P77" s="170"/>
      <c r="Q77" s="170"/>
      <c r="R77" s="170"/>
      <c r="S77" s="170"/>
      <c r="T77" s="41"/>
      <c r="U77" s="46"/>
      <c r="V77" s="77"/>
      <c r="W77" s="41"/>
      <c r="X77" s="46"/>
      <c r="Y77" s="77"/>
      <c r="Z77" s="41"/>
      <c r="AA77" s="46"/>
      <c r="AB77" s="77"/>
      <c r="AC77" s="41"/>
      <c r="AD77" s="46"/>
      <c r="AE77" s="77"/>
      <c r="AF77" s="41"/>
      <c r="AG77" s="46"/>
      <c r="AH77" s="77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</row>
    <row r="78" spans="1:62" s="1" customFormat="1" ht="14.15" customHeight="1" thickTop="1" x14ac:dyDescent="0.3">
      <c r="A78" s="284" t="s">
        <v>194</v>
      </c>
      <c r="B78" s="177"/>
      <c r="C78" s="49"/>
      <c r="D78" s="81"/>
      <c r="E78" s="27"/>
      <c r="F78" s="295"/>
      <c r="G78" s="81"/>
      <c r="H78" s="27"/>
      <c r="I78" s="295"/>
      <c r="J78" s="81"/>
      <c r="K78" s="27"/>
      <c r="L78" s="49"/>
      <c r="M78" s="81"/>
      <c r="N78" s="88"/>
      <c r="O78" s="88"/>
      <c r="P78" s="81"/>
      <c r="Q78" s="88"/>
      <c r="R78" s="88"/>
      <c r="S78" s="81"/>
      <c r="T78" s="27"/>
      <c r="U78" s="49"/>
      <c r="V78" s="81"/>
      <c r="W78" s="27"/>
      <c r="X78" s="49"/>
      <c r="Y78" s="81"/>
      <c r="Z78" s="27"/>
      <c r="AA78" s="49"/>
      <c r="AB78" s="81"/>
      <c r="AC78" s="27"/>
      <c r="AD78" s="49"/>
      <c r="AE78" s="81"/>
      <c r="AF78" s="220"/>
      <c r="AG78" s="220"/>
      <c r="AH78" s="149"/>
    </row>
    <row r="79" spans="1:62" s="1" customFormat="1" ht="15" x14ac:dyDescent="0.3">
      <c r="A79" s="285" t="s">
        <v>121</v>
      </c>
      <c r="B79" s="290"/>
      <c r="C79" s="295">
        <v>27</v>
      </c>
      <c r="D79" s="81">
        <f t="shared" ref="D79:D84" si="72">B79*C79</f>
        <v>0</v>
      </c>
      <c r="E79" s="27"/>
      <c r="F79" s="295">
        <v>2</v>
      </c>
      <c r="G79" s="81">
        <f>E79*F79</f>
        <v>0</v>
      </c>
      <c r="H79" s="27"/>
      <c r="I79" s="295">
        <v>21</v>
      </c>
      <c r="J79" s="81">
        <f t="shared" ref="J79:J86" si="73">H79*I79</f>
        <v>0</v>
      </c>
      <c r="K79" s="27"/>
      <c r="L79" s="49"/>
      <c r="M79" s="81"/>
      <c r="N79" s="88"/>
      <c r="O79" s="88"/>
      <c r="P79" s="81"/>
      <c r="Q79" s="88"/>
      <c r="R79" s="88"/>
      <c r="S79" s="81"/>
      <c r="T79" s="27"/>
      <c r="U79" s="49"/>
      <c r="V79" s="81"/>
      <c r="W79" s="27"/>
      <c r="X79" s="49"/>
      <c r="Y79" s="81"/>
      <c r="Z79" s="27"/>
      <c r="AA79" s="49"/>
      <c r="AB79" s="81"/>
      <c r="AC79" s="27"/>
      <c r="AD79" s="49"/>
      <c r="AE79" s="81"/>
      <c r="AF79" s="142"/>
      <c r="AG79" s="142"/>
      <c r="AH79" s="149"/>
    </row>
    <row r="80" spans="1:62" s="1" customFormat="1" ht="15" x14ac:dyDescent="0.3">
      <c r="A80" s="285" t="s">
        <v>125</v>
      </c>
      <c r="B80" s="290"/>
      <c r="C80" s="295">
        <v>13</v>
      </c>
      <c r="D80" s="81">
        <f t="shared" si="72"/>
        <v>0</v>
      </c>
      <c r="E80" s="27"/>
      <c r="F80" s="295"/>
      <c r="G80" s="81"/>
      <c r="H80" s="27"/>
      <c r="I80" s="295">
        <v>20</v>
      </c>
      <c r="J80" s="81">
        <f t="shared" si="73"/>
        <v>0</v>
      </c>
      <c r="K80" s="27"/>
      <c r="L80" s="49"/>
      <c r="M80" s="81"/>
      <c r="N80" s="88"/>
      <c r="O80" s="88"/>
      <c r="P80" s="81"/>
      <c r="Q80" s="88"/>
      <c r="R80" s="88"/>
      <c r="S80" s="81"/>
      <c r="T80" s="27"/>
      <c r="U80" s="49"/>
      <c r="V80" s="81"/>
      <c r="W80" s="27"/>
      <c r="X80" s="49"/>
      <c r="Y80" s="81"/>
      <c r="Z80" s="27"/>
      <c r="AA80" s="49"/>
      <c r="AB80" s="81"/>
      <c r="AC80" s="27"/>
      <c r="AD80" s="49"/>
      <c r="AE80" s="81"/>
      <c r="AF80" s="142"/>
      <c r="AG80" s="142"/>
      <c r="AH80" s="149"/>
    </row>
    <row r="81" spans="1:165" s="1" customFormat="1" ht="15" x14ac:dyDescent="0.3">
      <c r="A81" s="285" t="s">
        <v>256</v>
      </c>
      <c r="B81" s="290"/>
      <c r="C81" s="295">
        <v>13</v>
      </c>
      <c r="D81" s="81">
        <f t="shared" si="72"/>
        <v>0</v>
      </c>
      <c r="E81" s="27"/>
      <c r="F81" s="295">
        <v>5</v>
      </c>
      <c r="G81" s="81">
        <f t="shared" ref="G81:G82" si="74">E81*F81</f>
        <v>0</v>
      </c>
      <c r="H81" s="27"/>
      <c r="I81" s="295">
        <v>26</v>
      </c>
      <c r="J81" s="81">
        <f t="shared" si="73"/>
        <v>0</v>
      </c>
      <c r="K81" s="27"/>
      <c r="L81" s="49"/>
      <c r="M81" s="81"/>
      <c r="N81" s="88"/>
      <c r="O81" s="88"/>
      <c r="P81" s="81"/>
      <c r="Q81" s="88"/>
      <c r="R81" s="88"/>
      <c r="S81" s="81"/>
      <c r="T81" s="27"/>
      <c r="U81" s="49"/>
      <c r="V81" s="81"/>
      <c r="W81" s="27"/>
      <c r="X81" s="49"/>
      <c r="Y81" s="81"/>
      <c r="Z81" s="27"/>
      <c r="AA81" s="49"/>
      <c r="AB81" s="81"/>
      <c r="AC81" s="27"/>
      <c r="AD81" s="49"/>
      <c r="AE81" s="81"/>
      <c r="AF81" s="142"/>
      <c r="AG81" s="142"/>
      <c r="AH81" s="149"/>
    </row>
    <row r="82" spans="1:165" s="1" customFormat="1" ht="15" x14ac:dyDescent="0.3">
      <c r="A82" s="285" t="s">
        <v>126</v>
      </c>
      <c r="B82" s="290"/>
      <c r="C82" s="295">
        <v>25</v>
      </c>
      <c r="D82" s="81">
        <f t="shared" si="72"/>
        <v>0</v>
      </c>
      <c r="E82" s="27"/>
      <c r="F82" s="295">
        <v>1</v>
      </c>
      <c r="G82" s="81">
        <f t="shared" si="74"/>
        <v>0</v>
      </c>
      <c r="H82" s="27"/>
      <c r="I82" s="295">
        <v>35</v>
      </c>
      <c r="J82" s="81">
        <f t="shared" si="73"/>
        <v>0</v>
      </c>
      <c r="K82" s="27"/>
      <c r="L82" s="49"/>
      <c r="M82" s="81"/>
      <c r="N82" s="88"/>
      <c r="O82" s="88"/>
      <c r="P82" s="81"/>
      <c r="Q82" s="88"/>
      <c r="R82" s="88"/>
      <c r="S82" s="81"/>
      <c r="T82" s="27"/>
      <c r="U82" s="49"/>
      <c r="V82" s="81"/>
      <c r="W82" s="27"/>
      <c r="X82" s="49"/>
      <c r="Y82" s="81"/>
      <c r="Z82" s="27"/>
      <c r="AA82" s="49"/>
      <c r="AB82" s="81"/>
      <c r="AC82" s="27"/>
      <c r="AD82" s="49"/>
      <c r="AE82" s="81"/>
      <c r="AF82" s="142"/>
      <c r="AG82" s="142"/>
      <c r="AH82" s="149"/>
    </row>
    <row r="83" spans="1:165" s="1" customFormat="1" ht="15" x14ac:dyDescent="0.3">
      <c r="A83" s="285" t="s">
        <v>122</v>
      </c>
      <c r="B83" s="290"/>
      <c r="C83" s="295">
        <v>1</v>
      </c>
      <c r="D83" s="81">
        <f t="shared" si="72"/>
        <v>0</v>
      </c>
      <c r="E83" s="27"/>
      <c r="F83" s="295"/>
      <c r="G83" s="81"/>
      <c r="H83" s="27"/>
      <c r="I83" s="295">
        <v>8</v>
      </c>
      <c r="J83" s="81">
        <f t="shared" si="73"/>
        <v>0</v>
      </c>
      <c r="K83" s="27"/>
      <c r="L83" s="49"/>
      <c r="M83" s="81"/>
      <c r="N83" s="88"/>
      <c r="O83" s="88"/>
      <c r="P83" s="81"/>
      <c r="Q83" s="88"/>
      <c r="R83" s="88"/>
      <c r="S83" s="81"/>
      <c r="T83" s="27"/>
      <c r="U83" s="49"/>
      <c r="V83" s="81"/>
      <c r="W83" s="27"/>
      <c r="X83" s="49"/>
      <c r="Y83" s="81"/>
      <c r="Z83" s="27"/>
      <c r="AA83" s="49"/>
      <c r="AB83" s="81"/>
      <c r="AC83" s="27"/>
      <c r="AD83" s="49"/>
      <c r="AE83" s="81"/>
      <c r="AF83" s="142"/>
      <c r="AG83" s="142"/>
      <c r="AH83" s="149"/>
      <c r="AI83" s="357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</row>
    <row r="84" spans="1:165" s="1" customFormat="1" ht="17.5" x14ac:dyDescent="0.3">
      <c r="A84" s="285" t="s">
        <v>257</v>
      </c>
      <c r="B84" s="290"/>
      <c r="C84" s="295">
        <v>1</v>
      </c>
      <c r="D84" s="81">
        <f t="shared" si="72"/>
        <v>0</v>
      </c>
      <c r="E84" s="27"/>
      <c r="F84" s="295"/>
      <c r="G84" s="81"/>
      <c r="H84" s="27"/>
      <c r="I84" s="295">
        <v>2</v>
      </c>
      <c r="J84" s="81">
        <f t="shared" si="73"/>
        <v>0</v>
      </c>
      <c r="K84" s="27"/>
      <c r="L84" s="49"/>
      <c r="M84" s="81"/>
      <c r="N84" s="88"/>
      <c r="O84" s="88"/>
      <c r="P84" s="81"/>
      <c r="Q84" s="88"/>
      <c r="R84" s="88"/>
      <c r="S84" s="81"/>
      <c r="T84" s="27"/>
      <c r="U84" s="49"/>
      <c r="V84" s="81"/>
      <c r="W84" s="27"/>
      <c r="X84" s="49"/>
      <c r="Y84" s="81"/>
      <c r="Z84" s="27"/>
      <c r="AA84" s="49"/>
      <c r="AB84" s="81"/>
      <c r="AC84" s="27"/>
      <c r="AD84" s="49"/>
      <c r="AE84" s="81"/>
      <c r="AF84" s="142"/>
      <c r="AG84" s="142"/>
      <c r="AH84" s="149"/>
      <c r="AI84" s="358"/>
      <c r="AJ84" s="328"/>
      <c r="AK84" s="328"/>
      <c r="AL84" s="328"/>
      <c r="AM84" s="328"/>
      <c r="AN84" s="328"/>
      <c r="AO84" s="328"/>
      <c r="AP84" s="328"/>
      <c r="AQ84" s="328"/>
      <c r="AR84" s="328"/>
      <c r="AS84" s="328"/>
      <c r="AT84" s="328"/>
      <c r="AU84" s="328"/>
      <c r="AV84" s="328"/>
      <c r="AW84" s="328"/>
      <c r="AX84" s="328"/>
      <c r="AY84" s="328"/>
      <c r="AZ84" s="328"/>
      <c r="BA84" s="328"/>
      <c r="BB84" s="328"/>
      <c r="BC84" s="328"/>
      <c r="BD84" s="328"/>
      <c r="BE84" s="328"/>
      <c r="BF84" s="328"/>
      <c r="BG84" s="328"/>
      <c r="BH84" s="328"/>
      <c r="BI84" s="328"/>
      <c r="BJ84" s="328"/>
      <c r="BK84" s="329"/>
      <c r="BL84" s="329"/>
      <c r="BM84" s="329"/>
      <c r="BN84" s="329"/>
      <c r="BO84" s="329"/>
      <c r="BP84" s="329"/>
      <c r="BQ84" s="329"/>
      <c r="BR84" s="329"/>
      <c r="BS84" s="329"/>
      <c r="BT84" s="329"/>
      <c r="BU84" s="329"/>
      <c r="BV84" s="329"/>
      <c r="BW84" s="329"/>
      <c r="BX84" s="329"/>
      <c r="BY84" s="329"/>
      <c r="BZ84" s="329"/>
      <c r="CA84" s="329"/>
      <c r="CB84" s="329"/>
      <c r="CC84" s="329"/>
      <c r="CD84" s="329"/>
      <c r="CE84" s="329"/>
      <c r="CF84" s="329"/>
      <c r="CG84" s="329"/>
      <c r="CH84" s="329"/>
      <c r="CI84" s="329"/>
    </row>
    <row r="85" spans="1:165" s="1" customFormat="1" ht="17.5" x14ac:dyDescent="0.3">
      <c r="A85" s="285" t="s">
        <v>111</v>
      </c>
      <c r="B85" s="290"/>
      <c r="C85" s="295"/>
      <c r="D85" s="81"/>
      <c r="E85" s="27"/>
      <c r="F85" s="295">
        <v>4</v>
      </c>
      <c r="G85" s="81">
        <f t="shared" ref="G85:G86" si="75">E85*F85</f>
        <v>0</v>
      </c>
      <c r="H85" s="27"/>
      <c r="I85" s="295">
        <v>1</v>
      </c>
      <c r="J85" s="81">
        <f t="shared" si="73"/>
        <v>0</v>
      </c>
      <c r="K85" s="27"/>
      <c r="L85" s="49"/>
      <c r="M85" s="81"/>
      <c r="N85" s="88"/>
      <c r="O85" s="88"/>
      <c r="P85" s="81"/>
      <c r="Q85" s="88"/>
      <c r="R85" s="88"/>
      <c r="S85" s="81"/>
      <c r="T85" s="27"/>
      <c r="U85" s="49"/>
      <c r="V85" s="81"/>
      <c r="W85" s="27"/>
      <c r="X85" s="49"/>
      <c r="Y85" s="81"/>
      <c r="Z85" s="27"/>
      <c r="AA85" s="49"/>
      <c r="AB85" s="81"/>
      <c r="AC85" s="27"/>
      <c r="AD85" s="49"/>
      <c r="AE85" s="81"/>
      <c r="AF85" s="326"/>
      <c r="AG85" s="326"/>
      <c r="AH85" s="149"/>
      <c r="AI85" s="359"/>
      <c r="AJ85" s="328"/>
      <c r="AK85" s="328"/>
      <c r="AL85" s="328"/>
      <c r="AM85" s="328"/>
      <c r="AN85" s="328"/>
      <c r="AO85" s="328"/>
      <c r="AP85" s="328"/>
      <c r="AQ85" s="328"/>
      <c r="AR85" s="328"/>
      <c r="AS85" s="328"/>
      <c r="AT85" s="328"/>
      <c r="AU85" s="328"/>
      <c r="AV85" s="328"/>
      <c r="AW85" s="328"/>
      <c r="AX85" s="328"/>
      <c r="AY85" s="328"/>
      <c r="AZ85" s="328"/>
      <c r="BA85" s="328"/>
      <c r="BB85" s="328"/>
      <c r="BC85" s="328"/>
      <c r="BD85" s="328"/>
      <c r="BE85" s="328"/>
      <c r="BF85" s="328"/>
      <c r="BG85" s="328"/>
      <c r="BH85" s="328"/>
      <c r="BI85" s="328"/>
      <c r="BJ85" s="328"/>
      <c r="BK85" s="329"/>
      <c r="BL85" s="329"/>
      <c r="BM85" s="329"/>
      <c r="BN85" s="329"/>
      <c r="BO85" s="329"/>
      <c r="BP85" s="329"/>
      <c r="BQ85" s="329"/>
      <c r="BR85" s="329"/>
      <c r="BS85" s="329"/>
      <c r="BT85" s="329"/>
      <c r="BU85" s="329"/>
      <c r="BV85" s="329"/>
      <c r="BW85" s="329"/>
      <c r="BX85" s="329"/>
      <c r="BY85" s="329"/>
      <c r="BZ85" s="329"/>
      <c r="CA85" s="329"/>
      <c r="CB85" s="329"/>
      <c r="CC85" s="329"/>
      <c r="CD85" s="329"/>
      <c r="CE85" s="329"/>
      <c r="CF85" s="329"/>
      <c r="CG85" s="329"/>
      <c r="CH85" s="329"/>
      <c r="CI85" s="329"/>
    </row>
    <row r="86" spans="1:165" s="42" customFormat="1" ht="18" thickBot="1" x14ac:dyDescent="0.35">
      <c r="A86" s="246" t="s">
        <v>104</v>
      </c>
      <c r="B86" s="41"/>
      <c r="C86" s="55">
        <f>SUM(C79:C85)</f>
        <v>80</v>
      </c>
      <c r="D86" s="77">
        <f>B86*C86</f>
        <v>0</v>
      </c>
      <c r="E86" s="41"/>
      <c r="F86" s="55">
        <f>SUM(F79:F85)</f>
        <v>12</v>
      </c>
      <c r="G86" s="41">
        <f t="shared" si="75"/>
        <v>0</v>
      </c>
      <c r="H86" s="41"/>
      <c r="I86" s="55">
        <f>I79+I80+I81+I82+I83+I84+I85</f>
        <v>113</v>
      </c>
      <c r="J86" s="77">
        <f t="shared" si="73"/>
        <v>0</v>
      </c>
      <c r="K86" s="41"/>
      <c r="L86" s="55">
        <v>4</v>
      </c>
      <c r="M86" s="41">
        <f t="shared" ref="M86" si="76">K86*L86</f>
        <v>0</v>
      </c>
      <c r="N86" s="41"/>
      <c r="O86" s="55">
        <v>4</v>
      </c>
      <c r="P86" s="41">
        <f t="shared" ref="P86" si="77">N86*O86</f>
        <v>0</v>
      </c>
      <c r="Q86" s="41"/>
      <c r="R86" s="55">
        <v>4</v>
      </c>
      <c r="S86" s="41">
        <f t="shared" ref="S86" si="78">Q86*R86</f>
        <v>0</v>
      </c>
      <c r="T86" s="41"/>
      <c r="U86" s="46"/>
      <c r="V86" s="41"/>
      <c r="W86" s="41"/>
      <c r="X86" s="46"/>
      <c r="Y86" s="41"/>
      <c r="Z86" s="41"/>
      <c r="AA86" s="46"/>
      <c r="AB86" s="41"/>
      <c r="AC86" s="41"/>
      <c r="AD86" s="46"/>
      <c r="AE86" s="41"/>
      <c r="AF86" s="41"/>
      <c r="AG86" s="46"/>
      <c r="AH86" s="41"/>
      <c r="AI86" s="330"/>
      <c r="AJ86" s="328"/>
      <c r="AK86" s="328"/>
      <c r="AL86" s="328"/>
      <c r="AM86" s="328"/>
      <c r="AN86" s="328"/>
      <c r="AO86" s="328"/>
      <c r="AP86" s="328"/>
      <c r="AQ86" s="328"/>
      <c r="AR86" s="328"/>
      <c r="AS86" s="328"/>
      <c r="AT86" s="328"/>
      <c r="AU86" s="328"/>
      <c r="AV86" s="328"/>
      <c r="AW86" s="328"/>
      <c r="AX86" s="328"/>
      <c r="AY86" s="328"/>
      <c r="AZ86" s="328"/>
      <c r="BA86" s="328"/>
      <c r="BB86" s="328"/>
      <c r="BC86" s="328"/>
      <c r="BD86" s="328"/>
      <c r="BE86" s="328"/>
      <c r="BF86" s="328"/>
      <c r="BG86" s="328"/>
      <c r="BH86" s="328"/>
      <c r="BI86" s="328"/>
      <c r="BJ86" s="328"/>
      <c r="BK86" s="331"/>
      <c r="BL86" s="331"/>
      <c r="BM86" s="331"/>
      <c r="BN86" s="331"/>
      <c r="BO86" s="331"/>
      <c r="BP86" s="331"/>
      <c r="BQ86" s="331"/>
      <c r="BR86" s="331"/>
      <c r="BS86" s="331"/>
      <c r="BT86" s="331"/>
      <c r="BU86" s="331"/>
      <c r="BV86" s="331"/>
      <c r="BW86" s="331"/>
      <c r="BX86" s="331"/>
      <c r="BY86" s="331"/>
      <c r="BZ86" s="331"/>
      <c r="CA86" s="331"/>
      <c r="CB86" s="331"/>
      <c r="CC86" s="331"/>
      <c r="CD86" s="331"/>
      <c r="CE86" s="331"/>
      <c r="CF86" s="331"/>
      <c r="CG86" s="331"/>
      <c r="CH86" s="331"/>
      <c r="CI86" s="331"/>
    </row>
    <row r="87" spans="1:165" ht="16.5" customHeight="1" thickTop="1" thickBot="1" x14ac:dyDescent="0.4">
      <c r="A87" s="284" t="s">
        <v>248</v>
      </c>
      <c r="B87" s="216"/>
      <c r="C87" s="9"/>
      <c r="D87" s="78"/>
      <c r="E87" s="16"/>
      <c r="F87" s="9"/>
      <c r="G87" s="78"/>
      <c r="H87" s="16"/>
      <c r="I87" s="9"/>
      <c r="J87" s="79"/>
      <c r="K87" s="16"/>
      <c r="L87" s="9"/>
      <c r="M87" s="79"/>
      <c r="N87" s="16"/>
      <c r="O87" s="16"/>
      <c r="P87" s="78"/>
      <c r="Q87" s="16"/>
      <c r="R87" s="16"/>
      <c r="S87" s="79"/>
      <c r="T87" s="16"/>
      <c r="U87" s="23"/>
      <c r="V87" s="204"/>
      <c r="W87" s="16"/>
      <c r="X87" s="23"/>
      <c r="Y87" s="204"/>
      <c r="Z87" s="16"/>
      <c r="AA87" s="23"/>
      <c r="AB87" s="204"/>
      <c r="AC87" s="27"/>
      <c r="AD87" s="23"/>
      <c r="AE87" s="80"/>
      <c r="AF87" s="147"/>
      <c r="AG87" s="147"/>
      <c r="AH87" s="155"/>
      <c r="AI87" s="330"/>
      <c r="AJ87" s="329"/>
      <c r="AK87" s="329"/>
      <c r="AL87" s="329"/>
      <c r="AM87" s="329"/>
      <c r="AN87" s="329"/>
      <c r="AO87" s="329"/>
      <c r="AP87" s="329"/>
      <c r="AQ87" s="329"/>
      <c r="AR87" s="329"/>
      <c r="AS87" s="329"/>
      <c r="AT87" s="329"/>
      <c r="AU87" s="329"/>
      <c r="AV87" s="329"/>
      <c r="AW87" s="329"/>
      <c r="AX87" s="329"/>
      <c r="AY87" s="329"/>
      <c r="AZ87" s="329"/>
      <c r="BA87" s="329"/>
      <c r="BB87" s="329"/>
      <c r="BC87" s="329"/>
      <c r="BD87" s="332"/>
      <c r="BE87" s="332"/>
      <c r="BF87" s="332"/>
      <c r="BG87" s="332"/>
      <c r="BH87" s="332"/>
      <c r="BI87" s="332"/>
      <c r="BJ87" s="332"/>
      <c r="BK87" s="333"/>
      <c r="BL87" s="333"/>
      <c r="BM87" s="333"/>
      <c r="BN87" s="333"/>
      <c r="BO87" s="333"/>
      <c r="BP87" s="333"/>
      <c r="BQ87" s="332"/>
      <c r="BR87" s="332"/>
      <c r="BS87" s="332"/>
      <c r="BT87" s="332"/>
      <c r="BU87" s="332"/>
      <c r="BV87" s="332"/>
      <c r="BW87" s="332"/>
      <c r="BX87" s="332"/>
      <c r="BY87" s="332"/>
      <c r="BZ87" s="332"/>
      <c r="CA87" s="332"/>
      <c r="CB87" s="332"/>
      <c r="CC87" s="332"/>
      <c r="CD87" s="332"/>
      <c r="CE87" s="332"/>
      <c r="CF87" s="332"/>
      <c r="CG87" s="332"/>
      <c r="CH87" s="332"/>
      <c r="CI87" s="332"/>
    </row>
    <row r="88" spans="1:165" ht="16.5" customHeight="1" x14ac:dyDescent="0.35">
      <c r="A88" s="285" t="s">
        <v>251</v>
      </c>
      <c r="B88" s="216"/>
      <c r="C88" s="9">
        <v>3</v>
      </c>
      <c r="D88" s="78">
        <f t="shared" ref="D88:D96" si="79">B88*C88</f>
        <v>0</v>
      </c>
      <c r="E88" s="16"/>
      <c r="F88" s="9">
        <v>1</v>
      </c>
      <c r="G88" s="78">
        <f t="shared" ref="G88:G91" si="80">E88*F88</f>
        <v>0</v>
      </c>
      <c r="H88" s="16"/>
      <c r="I88" s="9">
        <v>6</v>
      </c>
      <c r="J88" s="79">
        <f t="shared" ref="J88:J96" si="81">H88*I88</f>
        <v>0</v>
      </c>
      <c r="K88" s="16"/>
      <c r="L88" s="9"/>
      <c r="M88" s="79"/>
      <c r="N88" s="16"/>
      <c r="O88" s="16"/>
      <c r="P88" s="78"/>
      <c r="Q88" s="16"/>
      <c r="R88" s="16"/>
      <c r="S88" s="79"/>
      <c r="T88" s="16"/>
      <c r="U88" s="23"/>
      <c r="V88" s="204"/>
      <c r="W88" s="16"/>
      <c r="X88" s="23"/>
      <c r="Y88" s="204"/>
      <c r="Z88" s="16"/>
      <c r="AA88" s="23"/>
      <c r="AB88" s="204"/>
      <c r="AC88" s="27"/>
      <c r="AD88" s="23"/>
      <c r="AE88" s="136"/>
      <c r="AF88" s="147"/>
      <c r="AG88" s="147"/>
      <c r="AH88" s="155"/>
      <c r="AI88" s="329"/>
      <c r="AJ88" s="329"/>
      <c r="AK88" s="329"/>
      <c r="AL88" s="329"/>
      <c r="AM88" s="329"/>
      <c r="AN88" s="329"/>
      <c r="AO88" s="329"/>
      <c r="AP88" s="329"/>
      <c r="AQ88" s="329"/>
      <c r="AR88" s="329"/>
      <c r="AS88" s="329"/>
      <c r="AT88" s="329"/>
      <c r="AU88" s="329"/>
      <c r="AV88" s="329"/>
      <c r="AW88" s="329"/>
      <c r="AX88" s="329"/>
      <c r="AY88" s="329"/>
      <c r="AZ88" s="329"/>
      <c r="BA88" s="329"/>
      <c r="BB88" s="329"/>
      <c r="BC88" s="329"/>
      <c r="BD88" s="332"/>
      <c r="BE88" s="332"/>
      <c r="BF88" s="332"/>
      <c r="BG88" s="332"/>
      <c r="BH88" s="332"/>
      <c r="BI88" s="332"/>
      <c r="BJ88" s="332"/>
      <c r="BK88" s="334"/>
      <c r="BL88" s="334"/>
      <c r="BM88" s="334"/>
      <c r="BN88" s="334"/>
      <c r="BO88" s="334"/>
      <c r="BP88" s="334"/>
      <c r="BQ88" s="332"/>
      <c r="BR88" s="332"/>
      <c r="BS88" s="332"/>
      <c r="BT88" s="332"/>
      <c r="BU88" s="332"/>
      <c r="BV88" s="332"/>
      <c r="BW88" s="332"/>
      <c r="BX88" s="332"/>
      <c r="BY88" s="332"/>
      <c r="BZ88" s="332"/>
      <c r="CA88" s="332"/>
      <c r="CB88" s="332"/>
      <c r="CC88" s="332"/>
      <c r="CD88" s="332"/>
      <c r="CE88" s="332"/>
      <c r="CF88" s="332"/>
      <c r="CG88" s="332"/>
      <c r="CH88" s="332"/>
      <c r="CI88" s="332"/>
    </row>
    <row r="89" spans="1:165" ht="16.5" customHeight="1" x14ac:dyDescent="0.35">
      <c r="A89" s="285" t="s">
        <v>249</v>
      </c>
      <c r="B89" s="216"/>
      <c r="C89" s="9">
        <v>2</v>
      </c>
      <c r="D89" s="78">
        <f t="shared" si="79"/>
        <v>0</v>
      </c>
      <c r="E89" s="16"/>
      <c r="F89" s="9">
        <v>4</v>
      </c>
      <c r="G89" s="78">
        <f t="shared" si="80"/>
        <v>0</v>
      </c>
      <c r="H89" s="16"/>
      <c r="I89" s="9">
        <v>17</v>
      </c>
      <c r="J89" s="79">
        <f t="shared" si="81"/>
        <v>0</v>
      </c>
      <c r="K89" s="16"/>
      <c r="L89" s="9">
        <v>3</v>
      </c>
      <c r="M89" s="79">
        <f t="shared" ref="M89" si="82">K89*L89</f>
        <v>0</v>
      </c>
      <c r="N89" s="16"/>
      <c r="O89" s="9">
        <v>3</v>
      </c>
      <c r="P89" s="79">
        <f t="shared" ref="P89" si="83">N89*O89</f>
        <v>0</v>
      </c>
      <c r="Q89" s="16"/>
      <c r="R89" s="9">
        <v>3</v>
      </c>
      <c r="S89" s="79">
        <f t="shared" ref="S89" si="84">Q89*R89</f>
        <v>0</v>
      </c>
      <c r="T89" s="16"/>
      <c r="U89" s="23"/>
      <c r="V89" s="204"/>
      <c r="W89" s="16"/>
      <c r="X89" s="23"/>
      <c r="Y89" s="204"/>
      <c r="Z89" s="16"/>
      <c r="AA89" s="23"/>
      <c r="AB89" s="204"/>
      <c r="AC89" s="27"/>
      <c r="AD89" s="23"/>
      <c r="AE89" s="136"/>
      <c r="AF89" s="147"/>
      <c r="AG89" s="147"/>
      <c r="AH89" s="155"/>
      <c r="AI89" s="329"/>
      <c r="AJ89" s="329"/>
      <c r="AK89" s="329"/>
      <c r="AL89" s="329"/>
      <c r="AM89" s="329"/>
      <c r="AN89" s="329"/>
      <c r="AO89" s="329"/>
      <c r="AP89" s="329"/>
      <c r="AQ89" s="329"/>
      <c r="AR89" s="329"/>
      <c r="AS89" s="329"/>
      <c r="AT89" s="329"/>
      <c r="AU89" s="329"/>
      <c r="AV89" s="329"/>
      <c r="AW89" s="329"/>
      <c r="AX89" s="329"/>
      <c r="AY89" s="329"/>
      <c r="AZ89" s="329"/>
      <c r="BA89" s="329"/>
      <c r="BB89" s="329"/>
      <c r="BC89" s="329"/>
      <c r="BD89" s="332"/>
      <c r="BE89" s="332"/>
      <c r="BF89" s="332"/>
      <c r="BG89" s="332"/>
      <c r="BH89" s="332"/>
      <c r="BI89" s="332"/>
      <c r="BJ89" s="332"/>
      <c r="BK89" s="334"/>
      <c r="BL89" s="334"/>
      <c r="BM89" s="334"/>
      <c r="BN89" s="334"/>
      <c r="BO89" s="334"/>
      <c r="BP89" s="334"/>
      <c r="BQ89" s="332"/>
      <c r="BR89" s="332"/>
      <c r="BS89" s="332"/>
      <c r="BT89" s="332"/>
      <c r="BU89" s="332"/>
      <c r="BV89" s="332"/>
      <c r="BW89" s="332"/>
      <c r="BX89" s="332"/>
      <c r="BY89" s="332"/>
      <c r="BZ89" s="332"/>
      <c r="CA89" s="332"/>
      <c r="CB89" s="332"/>
      <c r="CC89" s="332"/>
      <c r="CD89" s="332"/>
      <c r="CE89" s="332"/>
      <c r="CF89" s="332"/>
      <c r="CG89" s="332"/>
      <c r="CH89" s="332"/>
      <c r="CI89" s="332"/>
    </row>
    <row r="90" spans="1:165" ht="16.5" customHeight="1" x14ac:dyDescent="0.35">
      <c r="A90" s="285" t="s">
        <v>250</v>
      </c>
      <c r="B90" s="216"/>
      <c r="C90" s="9">
        <v>5</v>
      </c>
      <c r="D90" s="78">
        <f t="shared" si="79"/>
        <v>0</v>
      </c>
      <c r="E90" s="16"/>
      <c r="F90" s="9">
        <v>2</v>
      </c>
      <c r="G90" s="78">
        <f t="shared" si="80"/>
        <v>0</v>
      </c>
      <c r="H90" s="16"/>
      <c r="I90" s="9">
        <v>18</v>
      </c>
      <c r="J90" s="79">
        <f t="shared" si="81"/>
        <v>0</v>
      </c>
      <c r="K90" s="16"/>
      <c r="L90" s="9"/>
      <c r="M90" s="79"/>
      <c r="N90" s="16"/>
      <c r="O90" s="16"/>
      <c r="P90" s="78"/>
      <c r="Q90" s="16"/>
      <c r="R90" s="16"/>
      <c r="S90" s="79"/>
      <c r="T90" s="16"/>
      <c r="U90" s="23"/>
      <c r="V90" s="204"/>
      <c r="W90" s="16"/>
      <c r="X90" s="23"/>
      <c r="Y90" s="204"/>
      <c r="Z90" s="16"/>
      <c r="AA90" s="23"/>
      <c r="AB90" s="204"/>
      <c r="AC90" s="27"/>
      <c r="AD90" s="23"/>
      <c r="AE90" s="136"/>
      <c r="AF90" s="147"/>
      <c r="AG90" s="147"/>
      <c r="AH90" s="155"/>
      <c r="AI90" s="329"/>
      <c r="AJ90" s="329"/>
      <c r="AK90" s="329"/>
      <c r="AL90" s="329"/>
      <c r="AM90" s="329"/>
      <c r="AN90" s="329"/>
      <c r="AO90" s="329"/>
      <c r="AP90" s="329"/>
      <c r="AQ90" s="329"/>
      <c r="AR90" s="329"/>
      <c r="AS90" s="329"/>
      <c r="AT90" s="329"/>
      <c r="AU90" s="329"/>
      <c r="AV90" s="329"/>
      <c r="AW90" s="329"/>
      <c r="AX90" s="329"/>
      <c r="AY90" s="329"/>
      <c r="AZ90" s="329"/>
      <c r="BA90" s="329"/>
      <c r="BB90" s="329"/>
      <c r="BC90" s="329"/>
      <c r="BD90" s="332"/>
      <c r="BE90" s="332"/>
      <c r="BF90" s="332"/>
      <c r="BG90" s="332"/>
      <c r="BH90" s="332"/>
      <c r="BI90" s="332"/>
      <c r="BJ90" s="332"/>
      <c r="BK90" s="334"/>
      <c r="BL90" s="334"/>
      <c r="BM90" s="334"/>
      <c r="BN90" s="334"/>
      <c r="BO90" s="334"/>
      <c r="BP90" s="334"/>
      <c r="BQ90" s="332"/>
      <c r="BR90" s="332"/>
      <c r="BS90" s="332"/>
      <c r="BT90" s="332"/>
      <c r="BU90" s="332"/>
      <c r="BV90" s="332"/>
      <c r="BW90" s="332"/>
      <c r="BX90" s="332"/>
      <c r="BY90" s="332"/>
      <c r="BZ90" s="332"/>
      <c r="CA90" s="332"/>
      <c r="CB90" s="332"/>
      <c r="CC90" s="332"/>
      <c r="CD90" s="332"/>
      <c r="CE90" s="332"/>
      <c r="CF90" s="332"/>
      <c r="CG90" s="332"/>
      <c r="CH90" s="332"/>
      <c r="CI90" s="332"/>
    </row>
    <row r="91" spans="1:165" ht="15" x14ac:dyDescent="0.35">
      <c r="A91" s="285" t="s">
        <v>192</v>
      </c>
      <c r="B91" s="216"/>
      <c r="C91" s="295">
        <v>1</v>
      </c>
      <c r="D91" s="81">
        <f t="shared" si="79"/>
        <v>0</v>
      </c>
      <c r="E91" s="27"/>
      <c r="F91" s="295">
        <v>2</v>
      </c>
      <c r="G91" s="81">
        <f t="shared" si="80"/>
        <v>0</v>
      </c>
      <c r="H91" s="27"/>
      <c r="I91" s="295">
        <v>5</v>
      </c>
      <c r="J91" s="79">
        <f t="shared" si="81"/>
        <v>0</v>
      </c>
      <c r="K91" s="27"/>
      <c r="L91" s="49"/>
      <c r="M91" s="81"/>
      <c r="N91" s="27"/>
      <c r="O91" s="49"/>
      <c r="P91" s="81"/>
      <c r="Q91" s="27"/>
      <c r="R91" s="49"/>
      <c r="S91" s="81"/>
      <c r="T91" s="27"/>
      <c r="U91" s="49"/>
      <c r="V91" s="81"/>
      <c r="W91" s="27"/>
      <c r="X91" s="49"/>
      <c r="Y91" s="81"/>
      <c r="Z91" s="27"/>
      <c r="AA91" s="49"/>
      <c r="AB91" s="81"/>
      <c r="AC91" s="27"/>
      <c r="AD91" s="49"/>
      <c r="AE91" s="137"/>
      <c r="AF91" s="142"/>
      <c r="AG91" s="142"/>
      <c r="AH91" s="149"/>
      <c r="AI91" s="329"/>
      <c r="AJ91" s="329"/>
      <c r="AK91" s="329"/>
      <c r="AL91" s="329"/>
      <c r="AM91" s="329"/>
      <c r="AN91" s="329"/>
      <c r="AO91" s="329"/>
      <c r="AP91" s="329"/>
      <c r="AQ91" s="329"/>
      <c r="AR91" s="329"/>
      <c r="AS91" s="329"/>
      <c r="AT91" s="329"/>
      <c r="AU91" s="329"/>
      <c r="AV91" s="329"/>
      <c r="AW91" s="329"/>
      <c r="AX91" s="329"/>
      <c r="AY91" s="329"/>
      <c r="AZ91" s="329"/>
      <c r="BA91" s="329"/>
      <c r="BB91" s="329"/>
      <c r="BC91" s="329"/>
      <c r="BD91" s="332"/>
      <c r="BE91" s="332"/>
      <c r="BF91" s="332"/>
      <c r="BG91" s="332"/>
      <c r="BH91" s="332"/>
      <c r="BI91" s="332"/>
      <c r="BJ91" s="332"/>
      <c r="BK91" s="332"/>
      <c r="BL91" s="332"/>
      <c r="BM91" s="332"/>
      <c r="BN91" s="332"/>
      <c r="BO91" s="332"/>
      <c r="BP91" s="332"/>
      <c r="BQ91" s="332"/>
      <c r="BR91" s="332"/>
      <c r="BS91" s="332"/>
      <c r="BT91" s="332"/>
      <c r="BU91" s="332"/>
      <c r="BV91" s="332"/>
      <c r="BW91" s="332"/>
      <c r="BX91" s="332"/>
      <c r="BY91" s="332"/>
      <c r="BZ91" s="332"/>
      <c r="CA91" s="332"/>
      <c r="CB91" s="332"/>
      <c r="CC91" s="332"/>
      <c r="CD91" s="332"/>
      <c r="CE91" s="332"/>
      <c r="CF91" s="332"/>
      <c r="CG91" s="332"/>
      <c r="CH91" s="332"/>
      <c r="CI91" s="332"/>
    </row>
    <row r="92" spans="1:165" ht="15" x14ac:dyDescent="0.35">
      <c r="A92" s="285" t="s">
        <v>173</v>
      </c>
      <c r="B92" s="216"/>
      <c r="C92" s="295">
        <v>1</v>
      </c>
      <c r="D92" s="81">
        <f t="shared" si="79"/>
        <v>0</v>
      </c>
      <c r="E92" s="27"/>
      <c r="F92" s="49"/>
      <c r="G92" s="81"/>
      <c r="H92" s="27"/>
      <c r="I92" s="295">
        <v>4</v>
      </c>
      <c r="J92" s="79">
        <f t="shared" si="81"/>
        <v>0</v>
      </c>
      <c r="K92" s="27"/>
      <c r="L92" s="49"/>
      <c r="M92" s="81"/>
      <c r="N92" s="27"/>
      <c r="O92" s="49"/>
      <c r="P92" s="81"/>
      <c r="Q92" s="27"/>
      <c r="R92" s="49"/>
      <c r="S92" s="81"/>
      <c r="T92" s="27"/>
      <c r="U92" s="49"/>
      <c r="V92" s="81"/>
      <c r="W92" s="27"/>
      <c r="X92" s="49"/>
      <c r="Y92" s="81"/>
      <c r="Z92" s="27"/>
      <c r="AA92" s="49"/>
      <c r="AB92" s="81"/>
      <c r="AC92" s="27"/>
      <c r="AD92" s="49"/>
      <c r="AE92" s="137"/>
      <c r="AF92" s="142"/>
      <c r="AG92" s="142"/>
      <c r="AH92" s="149"/>
      <c r="AI92" s="329"/>
      <c r="AJ92" s="329"/>
      <c r="AK92" s="329"/>
      <c r="AL92" s="329"/>
      <c r="AM92" s="329"/>
      <c r="AN92" s="329"/>
      <c r="AO92" s="329"/>
      <c r="AP92" s="329"/>
      <c r="AQ92" s="329"/>
      <c r="AR92" s="329"/>
      <c r="AS92" s="329"/>
      <c r="AT92" s="329"/>
      <c r="AU92" s="329"/>
      <c r="AV92" s="329"/>
      <c r="AW92" s="329"/>
      <c r="AX92" s="329"/>
      <c r="AY92" s="329"/>
      <c r="AZ92" s="329"/>
      <c r="BA92" s="329"/>
      <c r="BB92" s="329"/>
      <c r="BC92" s="329"/>
      <c r="BD92" s="332"/>
      <c r="BE92" s="332"/>
      <c r="BF92" s="332"/>
      <c r="BG92" s="332"/>
      <c r="BH92" s="332"/>
      <c r="BI92" s="332"/>
      <c r="BJ92" s="332"/>
      <c r="BK92" s="332"/>
      <c r="BL92" s="332"/>
      <c r="BM92" s="332"/>
      <c r="BN92" s="332"/>
      <c r="BO92" s="332"/>
      <c r="BP92" s="332"/>
      <c r="BQ92" s="332"/>
      <c r="BR92" s="332"/>
      <c r="BS92" s="332"/>
      <c r="BT92" s="332"/>
      <c r="BU92" s="332"/>
      <c r="BV92" s="332"/>
      <c r="BW92" s="332"/>
      <c r="BX92" s="332"/>
      <c r="BY92" s="332"/>
      <c r="BZ92" s="332"/>
      <c r="CA92" s="332"/>
      <c r="CB92" s="332"/>
      <c r="CC92" s="332"/>
      <c r="CD92" s="332"/>
      <c r="CE92" s="332"/>
      <c r="CF92" s="332"/>
      <c r="CG92" s="332"/>
      <c r="CH92" s="332"/>
      <c r="CI92" s="332"/>
    </row>
    <row r="93" spans="1:165" ht="15" x14ac:dyDescent="0.35">
      <c r="A93" s="285" t="s">
        <v>174</v>
      </c>
      <c r="B93" s="216"/>
      <c r="C93" s="295">
        <v>4</v>
      </c>
      <c r="D93" s="81">
        <f t="shared" si="79"/>
        <v>0</v>
      </c>
      <c r="E93" s="27"/>
      <c r="F93" s="295">
        <v>2</v>
      </c>
      <c r="G93" s="81">
        <f>E93*F93</f>
        <v>0</v>
      </c>
      <c r="H93" s="27"/>
      <c r="I93" s="295">
        <v>9</v>
      </c>
      <c r="J93" s="79">
        <f t="shared" si="81"/>
        <v>0</v>
      </c>
      <c r="K93" s="27"/>
      <c r="L93" s="49"/>
      <c r="M93" s="81"/>
      <c r="N93" s="27"/>
      <c r="O93" s="49"/>
      <c r="P93" s="81"/>
      <c r="Q93" s="27"/>
      <c r="R93" s="49"/>
      <c r="S93" s="81"/>
      <c r="T93" s="27"/>
      <c r="U93" s="49"/>
      <c r="V93" s="81"/>
      <c r="W93" s="27"/>
      <c r="X93" s="49"/>
      <c r="Y93" s="81"/>
      <c r="Z93" s="27"/>
      <c r="AA93" s="49"/>
      <c r="AB93" s="81"/>
      <c r="AC93" s="27"/>
      <c r="AD93" s="49"/>
      <c r="AE93" s="137"/>
      <c r="AF93" s="142"/>
      <c r="AG93" s="142"/>
      <c r="AH93" s="149"/>
      <c r="AI93" s="329"/>
      <c r="AJ93" s="329"/>
      <c r="AK93" s="329"/>
      <c r="AL93" s="329"/>
      <c r="AM93" s="329"/>
      <c r="AN93" s="329"/>
      <c r="AO93" s="329"/>
      <c r="AP93" s="329"/>
      <c r="AQ93" s="329"/>
      <c r="AR93" s="329"/>
      <c r="AS93" s="329"/>
      <c r="AT93" s="329"/>
      <c r="AU93" s="329"/>
      <c r="AV93" s="329"/>
      <c r="AW93" s="329"/>
      <c r="AX93" s="329"/>
      <c r="AY93" s="329"/>
      <c r="AZ93" s="329"/>
      <c r="BA93" s="329"/>
      <c r="BB93" s="329"/>
      <c r="BC93" s="329"/>
      <c r="BD93" s="332"/>
      <c r="BE93" s="332"/>
      <c r="BF93" s="332"/>
      <c r="BG93" s="332"/>
      <c r="BH93" s="332"/>
      <c r="BI93" s="332"/>
      <c r="BJ93" s="332"/>
      <c r="BK93" s="332"/>
      <c r="BL93" s="332"/>
      <c r="BM93" s="332"/>
      <c r="BN93" s="332"/>
      <c r="BO93" s="332"/>
      <c r="BP93" s="332"/>
      <c r="BQ93" s="332"/>
      <c r="BR93" s="332"/>
      <c r="BS93" s="332"/>
      <c r="BT93" s="332"/>
      <c r="BU93" s="332"/>
      <c r="BV93" s="332"/>
      <c r="BW93" s="332"/>
      <c r="BX93" s="332"/>
      <c r="BY93" s="332"/>
      <c r="BZ93" s="332"/>
      <c r="CA93" s="332"/>
      <c r="CB93" s="332"/>
      <c r="CC93" s="332"/>
      <c r="CD93" s="332"/>
      <c r="CE93" s="332"/>
      <c r="CF93" s="332"/>
      <c r="CG93" s="332"/>
      <c r="CH93" s="332"/>
      <c r="CI93" s="332"/>
    </row>
    <row r="94" spans="1:165" ht="15" x14ac:dyDescent="0.35">
      <c r="A94" s="285" t="s">
        <v>176</v>
      </c>
      <c r="B94" s="216"/>
      <c r="C94" s="295">
        <v>1</v>
      </c>
      <c r="D94" s="81">
        <f t="shared" si="79"/>
        <v>0</v>
      </c>
      <c r="E94" s="27"/>
      <c r="F94" s="49"/>
      <c r="G94" s="81"/>
      <c r="H94" s="27"/>
      <c r="I94" s="295">
        <v>2</v>
      </c>
      <c r="J94" s="79">
        <f t="shared" si="81"/>
        <v>0</v>
      </c>
      <c r="K94" s="27"/>
      <c r="L94" s="49"/>
      <c r="M94" s="81"/>
      <c r="N94" s="27"/>
      <c r="O94" s="49"/>
      <c r="P94" s="81"/>
      <c r="Q94" s="27"/>
      <c r="R94" s="49"/>
      <c r="S94" s="81"/>
      <c r="T94" s="27"/>
      <c r="U94" s="49"/>
      <c r="V94" s="81"/>
      <c r="W94" s="27"/>
      <c r="X94" s="49"/>
      <c r="Y94" s="81"/>
      <c r="Z94" s="27"/>
      <c r="AA94" s="49"/>
      <c r="AB94" s="81"/>
      <c r="AC94" s="27"/>
      <c r="AD94" s="49"/>
      <c r="AE94" s="137"/>
      <c r="AF94" s="142"/>
      <c r="AG94" s="142"/>
      <c r="AH94" s="149"/>
      <c r="AI94" s="329"/>
      <c r="AJ94" s="329"/>
      <c r="AK94" s="329"/>
      <c r="AL94" s="329"/>
      <c r="AM94" s="329"/>
      <c r="AN94" s="329"/>
      <c r="AO94" s="329"/>
      <c r="AP94" s="329"/>
      <c r="AQ94" s="329"/>
      <c r="AR94" s="329"/>
      <c r="AS94" s="329"/>
      <c r="AT94" s="329"/>
      <c r="AU94" s="329"/>
      <c r="AV94" s="329"/>
      <c r="AW94" s="329"/>
      <c r="AX94" s="329"/>
      <c r="AY94" s="329"/>
      <c r="AZ94" s="329"/>
      <c r="BA94" s="329"/>
      <c r="BB94" s="329"/>
      <c r="BC94" s="329"/>
      <c r="BD94" s="332"/>
      <c r="BE94" s="332"/>
      <c r="BF94" s="332"/>
      <c r="BG94" s="332"/>
      <c r="BH94" s="332"/>
      <c r="BI94" s="332"/>
      <c r="BJ94" s="332"/>
      <c r="BK94" s="332"/>
      <c r="BL94" s="332"/>
      <c r="BM94" s="332"/>
      <c r="BN94" s="332"/>
      <c r="BO94" s="332"/>
      <c r="BP94" s="332"/>
      <c r="BQ94" s="332"/>
      <c r="BR94" s="332"/>
      <c r="BS94" s="332"/>
      <c r="BT94" s="332"/>
      <c r="BU94" s="332"/>
      <c r="BV94" s="332"/>
      <c r="BW94" s="332"/>
      <c r="BX94" s="332"/>
      <c r="BY94" s="332"/>
      <c r="BZ94" s="332"/>
      <c r="CA94" s="332"/>
      <c r="CB94" s="332"/>
      <c r="CC94" s="332"/>
      <c r="CD94" s="332"/>
      <c r="CE94" s="332"/>
      <c r="CF94" s="332"/>
      <c r="CG94" s="332"/>
      <c r="CH94" s="332"/>
      <c r="CI94" s="332"/>
    </row>
    <row r="95" spans="1:165" ht="15" x14ac:dyDescent="0.35">
      <c r="A95" s="285" t="s">
        <v>289</v>
      </c>
      <c r="B95" s="216"/>
      <c r="C95" s="295">
        <v>1</v>
      </c>
      <c r="D95" s="81">
        <f t="shared" si="79"/>
        <v>0</v>
      </c>
      <c r="E95" s="27"/>
      <c r="F95" s="49">
        <v>1</v>
      </c>
      <c r="G95" s="81">
        <f t="shared" ref="G95:G99" si="85">E95*F95</f>
        <v>0</v>
      </c>
      <c r="H95" s="27"/>
      <c r="I95" s="295">
        <v>6</v>
      </c>
      <c r="J95" s="79">
        <f t="shared" si="81"/>
        <v>0</v>
      </c>
      <c r="K95" s="27"/>
      <c r="L95" s="49"/>
      <c r="M95" s="81"/>
      <c r="N95" s="27"/>
      <c r="O95" s="49"/>
      <c r="P95" s="81"/>
      <c r="Q95" s="27"/>
      <c r="R95" s="49"/>
      <c r="S95" s="81"/>
      <c r="T95" s="27"/>
      <c r="U95" s="49"/>
      <c r="V95" s="81"/>
      <c r="W95" s="27"/>
      <c r="X95" s="49"/>
      <c r="Y95" s="81"/>
      <c r="Z95" s="27"/>
      <c r="AA95" s="49"/>
      <c r="AB95" s="81"/>
      <c r="AC95" s="27"/>
      <c r="AD95" s="49"/>
      <c r="AE95" s="137"/>
      <c r="AF95" s="142"/>
      <c r="AG95" s="142"/>
      <c r="AH95" s="149"/>
      <c r="AI95" s="341"/>
      <c r="AJ95" s="341"/>
      <c r="AK95" s="341"/>
      <c r="AL95" s="341"/>
      <c r="AM95" s="341"/>
      <c r="AN95" s="341"/>
      <c r="AO95" s="341"/>
      <c r="AP95" s="341"/>
      <c r="AQ95" s="341"/>
      <c r="AR95" s="341"/>
      <c r="AS95" s="341"/>
      <c r="AT95" s="341"/>
      <c r="AU95" s="341"/>
      <c r="AV95" s="341"/>
      <c r="AW95" s="341"/>
      <c r="AX95" s="341"/>
      <c r="AY95" s="341"/>
      <c r="AZ95" s="341"/>
      <c r="BA95" s="341"/>
      <c r="BB95" s="341"/>
      <c r="BC95" s="341"/>
      <c r="BD95" s="342"/>
      <c r="BE95" s="342"/>
      <c r="BF95" s="342"/>
      <c r="BG95" s="342"/>
      <c r="BH95" s="342"/>
      <c r="BI95" s="342"/>
      <c r="BJ95" s="342"/>
      <c r="BK95" s="342"/>
      <c r="BL95" s="342"/>
      <c r="BM95" s="342"/>
      <c r="BN95" s="342"/>
      <c r="BO95" s="342"/>
      <c r="BP95" s="342"/>
      <c r="BQ95" s="342"/>
      <c r="BR95" s="342"/>
      <c r="BS95" s="342"/>
      <c r="BT95" s="342"/>
      <c r="BU95" s="342"/>
      <c r="BV95" s="342"/>
      <c r="BW95" s="342"/>
      <c r="BX95" s="342"/>
      <c r="BY95" s="342"/>
      <c r="BZ95" s="342"/>
      <c r="CA95" s="342"/>
      <c r="CB95" s="342"/>
      <c r="CC95" s="342"/>
      <c r="CD95" s="342"/>
      <c r="CE95" s="342"/>
      <c r="CF95" s="342"/>
      <c r="CG95" s="342"/>
      <c r="CH95" s="342"/>
      <c r="CI95" s="342"/>
      <c r="CJ95" s="343"/>
      <c r="CK95" s="343"/>
      <c r="CL95" s="343"/>
      <c r="CM95" s="343"/>
      <c r="CN95" s="343"/>
      <c r="CO95" s="343"/>
      <c r="CP95" s="343"/>
      <c r="CQ95" s="343"/>
      <c r="CR95" s="343"/>
      <c r="CS95" s="343"/>
      <c r="CT95" s="343"/>
      <c r="CU95" s="343"/>
      <c r="CV95" s="343"/>
      <c r="CW95" s="343"/>
      <c r="CX95" s="343"/>
      <c r="CY95" s="343"/>
      <c r="CZ95" s="343"/>
      <c r="DA95" s="343"/>
      <c r="DB95" s="343"/>
      <c r="DC95" s="343"/>
      <c r="DD95" s="343"/>
      <c r="DE95" s="343"/>
      <c r="DF95" s="343"/>
      <c r="DG95" s="343"/>
      <c r="DH95" s="343"/>
      <c r="DI95" s="343"/>
      <c r="DJ95" s="343"/>
      <c r="DK95" s="343"/>
      <c r="DL95" s="343"/>
      <c r="DM95" s="343"/>
      <c r="DN95" s="343"/>
      <c r="DO95" s="343"/>
      <c r="DP95" s="343"/>
      <c r="DQ95" s="343"/>
      <c r="DR95" s="343"/>
      <c r="DS95" s="343"/>
      <c r="DT95" s="343"/>
      <c r="DU95" s="343"/>
      <c r="DV95" s="343"/>
      <c r="DW95" s="343"/>
      <c r="DX95" s="343"/>
      <c r="DY95" s="343"/>
      <c r="DZ95" s="343"/>
      <c r="EA95" s="343"/>
      <c r="EB95" s="343"/>
      <c r="EC95" s="343"/>
      <c r="ED95" s="343"/>
      <c r="EE95" s="343"/>
      <c r="EF95" s="343"/>
      <c r="EG95" s="343"/>
      <c r="EH95" s="343"/>
      <c r="EI95" s="343"/>
      <c r="EJ95" s="343"/>
      <c r="EK95" s="343"/>
      <c r="EL95" s="343"/>
      <c r="EM95" s="343"/>
      <c r="EN95" s="343"/>
      <c r="EO95" s="343"/>
      <c r="EP95" s="343"/>
      <c r="EQ95" s="343"/>
      <c r="ER95" s="343"/>
      <c r="ES95" s="343"/>
      <c r="ET95" s="343"/>
      <c r="EU95" s="343"/>
      <c r="EV95" s="343"/>
      <c r="EW95" s="343"/>
      <c r="EX95" s="343"/>
      <c r="EY95" s="343"/>
      <c r="EZ95" s="343"/>
      <c r="FA95" s="343"/>
      <c r="FB95" s="343"/>
      <c r="FC95" s="343"/>
      <c r="FD95" s="343"/>
      <c r="FE95" s="343"/>
      <c r="FF95" s="343"/>
      <c r="FG95" s="343"/>
      <c r="FH95" s="343"/>
      <c r="FI95" s="343"/>
    </row>
    <row r="96" spans="1:165" ht="15" x14ac:dyDescent="0.35">
      <c r="A96" s="285" t="s">
        <v>177</v>
      </c>
      <c r="B96" s="216"/>
      <c r="C96" s="295">
        <v>1</v>
      </c>
      <c r="D96" s="81">
        <f t="shared" si="79"/>
        <v>0</v>
      </c>
      <c r="E96" s="27"/>
      <c r="F96" s="295">
        <v>1</v>
      </c>
      <c r="G96" s="81">
        <f t="shared" si="85"/>
        <v>0</v>
      </c>
      <c r="H96" s="27"/>
      <c r="I96" s="295">
        <v>2</v>
      </c>
      <c r="J96" s="79">
        <f t="shared" si="81"/>
        <v>0</v>
      </c>
      <c r="K96" s="27"/>
      <c r="L96" s="295">
        <v>1</v>
      </c>
      <c r="M96" s="81">
        <f t="shared" ref="M96" si="86">K96*L96</f>
        <v>0</v>
      </c>
      <c r="N96" s="27"/>
      <c r="O96" s="295">
        <v>1</v>
      </c>
      <c r="P96" s="81">
        <f t="shared" ref="P96" si="87">N96*O96</f>
        <v>0</v>
      </c>
      <c r="Q96" s="27"/>
      <c r="R96" s="295">
        <v>1</v>
      </c>
      <c r="S96" s="81">
        <f t="shared" ref="S96" si="88">Q96*R96</f>
        <v>0</v>
      </c>
      <c r="T96" s="27"/>
      <c r="U96" s="49"/>
      <c r="V96" s="81"/>
      <c r="W96" s="27"/>
      <c r="X96" s="49"/>
      <c r="Y96" s="81"/>
      <c r="Z96" s="27"/>
      <c r="AA96" s="49"/>
      <c r="AB96" s="81"/>
      <c r="AC96" s="27"/>
      <c r="AD96" s="49"/>
      <c r="AE96" s="137"/>
      <c r="AF96" s="142"/>
      <c r="AG96" s="142"/>
      <c r="AH96" s="149"/>
      <c r="AI96" s="341"/>
      <c r="AJ96" s="341"/>
      <c r="AK96" s="341"/>
      <c r="AL96" s="341"/>
      <c r="AM96" s="341"/>
      <c r="AN96" s="341"/>
      <c r="AO96" s="341"/>
      <c r="AP96" s="341"/>
      <c r="AQ96" s="341"/>
      <c r="AR96" s="341"/>
      <c r="AS96" s="341"/>
      <c r="AT96" s="341"/>
      <c r="AU96" s="341"/>
      <c r="AV96" s="341"/>
      <c r="AW96" s="341"/>
      <c r="AX96" s="341"/>
      <c r="AY96" s="341"/>
      <c r="AZ96" s="341"/>
      <c r="BA96" s="341"/>
      <c r="BB96" s="341"/>
      <c r="BC96" s="341"/>
      <c r="BD96" s="341"/>
      <c r="BE96" s="341"/>
      <c r="BF96" s="341"/>
      <c r="BG96" s="341"/>
      <c r="BH96" s="341"/>
      <c r="BI96" s="341"/>
      <c r="BJ96" s="341"/>
      <c r="BK96" s="342"/>
      <c r="BL96" s="342"/>
      <c r="BM96" s="342"/>
      <c r="BN96" s="342"/>
      <c r="BO96" s="342"/>
      <c r="BP96" s="342"/>
      <c r="BQ96" s="342"/>
      <c r="BR96" s="342"/>
      <c r="BS96" s="342"/>
      <c r="BT96" s="342"/>
      <c r="BU96" s="342"/>
      <c r="BV96" s="342"/>
      <c r="BW96" s="342"/>
      <c r="BX96" s="342"/>
      <c r="BY96" s="342"/>
      <c r="BZ96" s="342"/>
      <c r="CA96" s="342"/>
      <c r="CB96" s="342"/>
      <c r="CC96" s="342"/>
      <c r="CD96" s="342"/>
      <c r="CE96" s="342"/>
      <c r="CF96" s="342"/>
      <c r="CG96" s="342"/>
      <c r="CH96" s="342"/>
      <c r="CI96" s="342"/>
      <c r="CJ96" s="343"/>
      <c r="CK96" s="343"/>
      <c r="CL96" s="343"/>
      <c r="CM96" s="343"/>
      <c r="CN96" s="343"/>
      <c r="CO96" s="343"/>
      <c r="CP96" s="343"/>
      <c r="CQ96" s="343"/>
      <c r="CR96" s="343"/>
      <c r="CS96" s="343"/>
      <c r="CT96" s="343"/>
      <c r="CU96" s="343"/>
      <c r="CV96" s="343"/>
      <c r="CW96" s="343"/>
      <c r="CX96" s="343"/>
      <c r="CY96" s="343"/>
      <c r="CZ96" s="343"/>
      <c r="DA96" s="343"/>
      <c r="DB96" s="343"/>
      <c r="DC96" s="343"/>
      <c r="DD96" s="343"/>
      <c r="DE96" s="343"/>
      <c r="DF96" s="343"/>
      <c r="DG96" s="343"/>
      <c r="DH96" s="343"/>
      <c r="DI96" s="343"/>
      <c r="DJ96" s="343"/>
      <c r="DK96" s="343"/>
      <c r="DL96" s="343"/>
      <c r="DM96" s="343"/>
      <c r="DN96" s="343"/>
      <c r="DO96" s="343"/>
      <c r="DP96" s="343"/>
      <c r="DQ96" s="343"/>
      <c r="DR96" s="343"/>
      <c r="DS96" s="343"/>
      <c r="DT96" s="343"/>
      <c r="DU96" s="343"/>
      <c r="DV96" s="343"/>
      <c r="DW96" s="343"/>
      <c r="DX96" s="343"/>
      <c r="DY96" s="343"/>
      <c r="DZ96" s="343"/>
      <c r="EA96" s="343"/>
      <c r="EB96" s="343"/>
      <c r="EC96" s="343"/>
      <c r="ED96" s="343"/>
      <c r="EE96" s="343"/>
      <c r="EF96" s="343"/>
      <c r="EG96" s="343"/>
      <c r="EH96" s="343"/>
      <c r="EI96" s="343"/>
      <c r="EJ96" s="343"/>
      <c r="EK96" s="343"/>
      <c r="EL96" s="343"/>
      <c r="EM96" s="343"/>
      <c r="EN96" s="343"/>
      <c r="EO96" s="343"/>
      <c r="EP96" s="343"/>
      <c r="EQ96" s="343"/>
      <c r="ER96" s="343"/>
      <c r="ES96" s="343"/>
      <c r="ET96" s="343"/>
      <c r="EU96" s="343"/>
      <c r="EV96" s="343"/>
      <c r="EW96" s="343"/>
      <c r="EX96" s="343"/>
      <c r="EY96" s="343"/>
      <c r="EZ96" s="343"/>
      <c r="FA96" s="343"/>
      <c r="FB96" s="343"/>
      <c r="FC96" s="343"/>
      <c r="FD96" s="343"/>
      <c r="FE96" s="343"/>
      <c r="FF96" s="343"/>
      <c r="FG96" s="343"/>
      <c r="FH96" s="343"/>
      <c r="FI96" s="343"/>
    </row>
    <row r="97" spans="1:165" ht="15" x14ac:dyDescent="0.35">
      <c r="A97" s="285" t="s">
        <v>175</v>
      </c>
      <c r="B97" s="216"/>
      <c r="C97" s="49"/>
      <c r="D97" s="81"/>
      <c r="E97" s="27"/>
      <c r="F97" s="295">
        <v>1</v>
      </c>
      <c r="G97" s="81">
        <f t="shared" si="85"/>
        <v>0</v>
      </c>
      <c r="H97" s="27"/>
      <c r="I97" s="295"/>
      <c r="J97" s="81"/>
      <c r="K97" s="27"/>
      <c r="L97" s="49"/>
      <c r="M97" s="81"/>
      <c r="N97" s="27"/>
      <c r="O97" s="49"/>
      <c r="P97" s="81"/>
      <c r="Q97" s="27"/>
      <c r="R97" s="49"/>
      <c r="S97" s="81"/>
      <c r="T97" s="27"/>
      <c r="U97" s="49"/>
      <c r="V97" s="81"/>
      <c r="W97" s="27"/>
      <c r="X97" s="49"/>
      <c r="Y97" s="81"/>
      <c r="Z97" s="27"/>
      <c r="AA97" s="49"/>
      <c r="AB97" s="81"/>
      <c r="AC97" s="27"/>
      <c r="AD97" s="49"/>
      <c r="AE97" s="137"/>
      <c r="AF97" s="142"/>
      <c r="AG97" s="142"/>
      <c r="AH97" s="149"/>
      <c r="AI97" s="341"/>
      <c r="AJ97" s="341"/>
      <c r="AK97" s="341"/>
      <c r="AL97" s="341"/>
      <c r="AM97" s="341"/>
      <c r="AN97" s="341"/>
      <c r="AO97" s="341"/>
      <c r="AP97" s="341"/>
      <c r="AQ97" s="341"/>
      <c r="AR97" s="341"/>
      <c r="AS97" s="341"/>
      <c r="AT97" s="341"/>
      <c r="AU97" s="341"/>
      <c r="AV97" s="341"/>
      <c r="AW97" s="341"/>
      <c r="AX97" s="341"/>
      <c r="AY97" s="341"/>
      <c r="AZ97" s="341"/>
      <c r="BA97" s="341"/>
      <c r="BB97" s="341"/>
      <c r="BC97" s="341"/>
      <c r="BD97" s="341"/>
      <c r="BE97" s="341"/>
      <c r="BF97" s="341"/>
      <c r="BG97" s="341"/>
      <c r="BH97" s="341"/>
      <c r="BI97" s="341"/>
      <c r="BJ97" s="341"/>
      <c r="BK97" s="342"/>
      <c r="BL97" s="342"/>
      <c r="BM97" s="342"/>
      <c r="BN97" s="342"/>
      <c r="BO97" s="342"/>
      <c r="BP97" s="342"/>
      <c r="BQ97" s="342"/>
      <c r="BR97" s="342"/>
      <c r="BS97" s="342"/>
      <c r="BT97" s="342"/>
      <c r="BU97" s="342"/>
      <c r="BV97" s="342"/>
      <c r="BW97" s="342"/>
      <c r="BX97" s="342"/>
      <c r="BY97" s="342"/>
      <c r="BZ97" s="342"/>
      <c r="CA97" s="342"/>
      <c r="CB97" s="342"/>
      <c r="CC97" s="342"/>
      <c r="CD97" s="342"/>
      <c r="CE97" s="342"/>
      <c r="CF97" s="342"/>
      <c r="CG97" s="342"/>
      <c r="CH97" s="342"/>
      <c r="CI97" s="342"/>
      <c r="CJ97" s="343"/>
      <c r="CK97" s="343"/>
      <c r="CL97" s="343"/>
      <c r="CM97" s="343"/>
      <c r="CN97" s="343"/>
      <c r="CO97" s="343"/>
      <c r="CP97" s="343"/>
      <c r="CQ97" s="343"/>
      <c r="CR97" s="343"/>
      <c r="CS97" s="343"/>
      <c r="CT97" s="343"/>
      <c r="CU97" s="343"/>
      <c r="CV97" s="343"/>
      <c r="CW97" s="343"/>
      <c r="CX97" s="343"/>
      <c r="CY97" s="343"/>
      <c r="CZ97" s="343"/>
      <c r="DA97" s="343"/>
      <c r="DB97" s="343"/>
      <c r="DC97" s="343"/>
      <c r="DD97" s="343"/>
      <c r="DE97" s="343"/>
      <c r="DF97" s="343"/>
      <c r="DG97" s="343"/>
      <c r="DH97" s="343"/>
      <c r="DI97" s="343"/>
      <c r="DJ97" s="343"/>
      <c r="DK97" s="343"/>
      <c r="DL97" s="343"/>
      <c r="DM97" s="343"/>
      <c r="DN97" s="343"/>
      <c r="DO97" s="343"/>
      <c r="DP97" s="343"/>
      <c r="DQ97" s="343"/>
      <c r="DR97" s="343"/>
      <c r="DS97" s="343"/>
      <c r="DT97" s="343"/>
      <c r="DU97" s="343"/>
      <c r="DV97" s="343"/>
      <c r="DW97" s="343"/>
      <c r="DX97" s="343"/>
      <c r="DY97" s="343"/>
      <c r="DZ97" s="343"/>
      <c r="EA97" s="343"/>
      <c r="EB97" s="343"/>
      <c r="EC97" s="343"/>
      <c r="ED97" s="343"/>
      <c r="EE97" s="343"/>
      <c r="EF97" s="343"/>
      <c r="EG97" s="343"/>
      <c r="EH97" s="343"/>
      <c r="EI97" s="343"/>
      <c r="EJ97" s="343"/>
      <c r="EK97" s="343"/>
      <c r="EL97" s="343"/>
      <c r="EM97" s="343"/>
      <c r="EN97" s="343"/>
      <c r="EO97" s="343"/>
      <c r="EP97" s="343"/>
      <c r="EQ97" s="343"/>
      <c r="ER97" s="343"/>
      <c r="ES97" s="343"/>
      <c r="ET97" s="343"/>
      <c r="EU97" s="343"/>
      <c r="EV97" s="343"/>
      <c r="EW97" s="343"/>
      <c r="EX97" s="343"/>
      <c r="EY97" s="343"/>
      <c r="EZ97" s="343"/>
      <c r="FA97" s="343"/>
      <c r="FB97" s="343"/>
      <c r="FC97" s="343"/>
      <c r="FD97" s="343"/>
      <c r="FE97" s="343"/>
      <c r="FF97" s="343"/>
      <c r="FG97" s="343"/>
      <c r="FH97" s="343"/>
      <c r="FI97" s="343"/>
    </row>
    <row r="98" spans="1:165" ht="15" x14ac:dyDescent="0.35">
      <c r="A98" s="285" t="s">
        <v>288</v>
      </c>
      <c r="B98" s="216"/>
      <c r="C98" s="295">
        <v>1</v>
      </c>
      <c r="D98" s="81">
        <f t="shared" ref="D98:D99" si="89">B98*C98</f>
        <v>0</v>
      </c>
      <c r="E98" s="27"/>
      <c r="F98" s="295">
        <v>1</v>
      </c>
      <c r="G98" s="81">
        <f t="shared" si="85"/>
        <v>0</v>
      </c>
      <c r="H98" s="27"/>
      <c r="I98" s="295">
        <v>1</v>
      </c>
      <c r="J98" s="79">
        <f t="shared" ref="J98:J99" si="90">H98*I98</f>
        <v>0</v>
      </c>
      <c r="K98" s="27"/>
      <c r="L98" s="49"/>
      <c r="M98" s="81"/>
      <c r="N98" s="27"/>
      <c r="O98" s="49"/>
      <c r="P98" s="81"/>
      <c r="Q98" s="27"/>
      <c r="R98" s="49"/>
      <c r="S98" s="81"/>
      <c r="T98" s="27"/>
      <c r="U98" s="49"/>
      <c r="V98" s="81"/>
      <c r="W98" s="27"/>
      <c r="X98" s="49"/>
      <c r="Y98" s="81"/>
      <c r="Z98" s="27"/>
      <c r="AA98" s="49"/>
      <c r="AB98" s="81"/>
      <c r="AC98" s="27"/>
      <c r="AD98" s="49"/>
      <c r="AE98" s="137"/>
      <c r="AF98" s="142"/>
      <c r="AG98" s="142"/>
      <c r="AH98" s="149"/>
      <c r="AI98" s="341"/>
      <c r="AJ98" s="341"/>
      <c r="AK98" s="341"/>
      <c r="AL98" s="341"/>
      <c r="AM98" s="341"/>
      <c r="AN98" s="341"/>
      <c r="AO98" s="341"/>
      <c r="AP98" s="341"/>
      <c r="AQ98" s="341"/>
      <c r="AR98" s="341"/>
      <c r="AS98" s="341"/>
      <c r="AT98" s="341"/>
      <c r="AU98" s="341"/>
      <c r="AV98" s="341"/>
      <c r="AW98" s="341"/>
      <c r="AX98" s="341"/>
      <c r="AY98" s="341"/>
      <c r="AZ98" s="341"/>
      <c r="BA98" s="341"/>
      <c r="BB98" s="341"/>
      <c r="BC98" s="341"/>
      <c r="BD98" s="342"/>
      <c r="BE98" s="342"/>
      <c r="BF98" s="342"/>
      <c r="BG98" s="342"/>
      <c r="BH98" s="342"/>
      <c r="BI98" s="342"/>
      <c r="BJ98" s="342"/>
      <c r="BK98" s="342"/>
      <c r="BL98" s="342"/>
      <c r="BM98" s="342"/>
      <c r="BN98" s="342"/>
      <c r="BO98" s="342"/>
      <c r="BP98" s="342"/>
      <c r="BQ98" s="342"/>
      <c r="BR98" s="342"/>
      <c r="BS98" s="342"/>
      <c r="BT98" s="342"/>
      <c r="BU98" s="342"/>
      <c r="BV98" s="342"/>
      <c r="BW98" s="342"/>
      <c r="BX98" s="342"/>
      <c r="BY98" s="342"/>
      <c r="BZ98" s="342"/>
      <c r="CA98" s="342"/>
      <c r="CB98" s="342"/>
      <c r="CC98" s="342"/>
      <c r="CD98" s="342"/>
      <c r="CE98" s="342"/>
      <c r="CF98" s="342"/>
      <c r="CG98" s="342"/>
      <c r="CH98" s="342"/>
      <c r="CI98" s="342"/>
      <c r="CJ98" s="343"/>
      <c r="CK98" s="343"/>
      <c r="CL98" s="343"/>
      <c r="CM98" s="343"/>
      <c r="CN98" s="343"/>
      <c r="CO98" s="343"/>
      <c r="CP98" s="343"/>
      <c r="CQ98" s="343"/>
      <c r="CR98" s="343"/>
      <c r="CS98" s="343"/>
      <c r="CT98" s="343"/>
      <c r="CU98" s="343"/>
      <c r="CV98" s="343"/>
      <c r="CW98" s="343"/>
      <c r="CX98" s="343"/>
      <c r="CY98" s="343"/>
      <c r="CZ98" s="343"/>
      <c r="DA98" s="343"/>
      <c r="DB98" s="343"/>
      <c r="DC98" s="343"/>
      <c r="DD98" s="343"/>
      <c r="DE98" s="343"/>
      <c r="DF98" s="343"/>
      <c r="DG98" s="343"/>
      <c r="DH98" s="343"/>
      <c r="DI98" s="343"/>
      <c r="DJ98" s="343"/>
      <c r="DK98" s="343"/>
      <c r="DL98" s="343"/>
      <c r="DM98" s="343"/>
      <c r="DN98" s="343"/>
      <c r="DO98" s="343"/>
      <c r="DP98" s="343"/>
      <c r="DQ98" s="343"/>
      <c r="DR98" s="343"/>
      <c r="DS98" s="343"/>
      <c r="DT98" s="343"/>
      <c r="DU98" s="343"/>
      <c r="DV98" s="343"/>
      <c r="DW98" s="343"/>
      <c r="DX98" s="343"/>
      <c r="DY98" s="343"/>
      <c r="DZ98" s="343"/>
      <c r="EA98" s="343"/>
      <c r="EB98" s="343"/>
      <c r="EC98" s="343"/>
      <c r="ED98" s="343"/>
      <c r="EE98" s="343"/>
      <c r="EF98" s="343"/>
      <c r="EG98" s="343"/>
      <c r="EH98" s="343"/>
      <c r="EI98" s="343"/>
      <c r="EJ98" s="343"/>
      <c r="EK98" s="343"/>
      <c r="EL98" s="343"/>
      <c r="EM98" s="343"/>
      <c r="EN98" s="343"/>
      <c r="EO98" s="343"/>
      <c r="EP98" s="343"/>
      <c r="EQ98" s="343"/>
      <c r="ER98" s="343"/>
      <c r="ES98" s="343"/>
      <c r="ET98" s="343"/>
      <c r="EU98" s="343"/>
      <c r="EV98" s="343"/>
      <c r="EW98" s="343"/>
      <c r="EX98" s="343"/>
      <c r="EY98" s="343"/>
      <c r="EZ98" s="343"/>
      <c r="FA98" s="343"/>
      <c r="FB98" s="343"/>
      <c r="FC98" s="343"/>
      <c r="FD98" s="343"/>
      <c r="FE98" s="343"/>
      <c r="FF98" s="343"/>
      <c r="FG98" s="343"/>
      <c r="FH98" s="343"/>
      <c r="FI98" s="343"/>
    </row>
    <row r="99" spans="1:165" ht="32.25" customHeight="1" thickBot="1" x14ac:dyDescent="0.4">
      <c r="A99" s="246" t="s">
        <v>104</v>
      </c>
      <c r="B99" s="307"/>
      <c r="C99" s="55">
        <f>SUM(C87:C97)</f>
        <v>19</v>
      </c>
      <c r="D99" s="77">
        <f t="shared" si="89"/>
        <v>0</v>
      </c>
      <c r="E99" s="41"/>
      <c r="F99" s="55">
        <f>SUM(F87:F97)</f>
        <v>14</v>
      </c>
      <c r="G99" s="77">
        <f t="shared" si="85"/>
        <v>0</v>
      </c>
      <c r="H99" s="41"/>
      <c r="I99" s="55">
        <f>SUM(I88:I98)</f>
        <v>70</v>
      </c>
      <c r="J99" s="77">
        <f t="shared" si="90"/>
        <v>0</v>
      </c>
      <c r="K99" s="41"/>
      <c r="L99" s="55">
        <v>4</v>
      </c>
      <c r="M99" s="77">
        <f t="shared" ref="M99" si="91">K99*L99</f>
        <v>0</v>
      </c>
      <c r="N99" s="41"/>
      <c r="O99" s="55">
        <v>4</v>
      </c>
      <c r="P99" s="41">
        <f t="shared" ref="P99" si="92">N99*O99</f>
        <v>0</v>
      </c>
      <c r="Q99" s="41"/>
      <c r="R99" s="55">
        <v>4</v>
      </c>
      <c r="S99" s="41">
        <f t="shared" ref="S99" si="93">Q99*R99</f>
        <v>0</v>
      </c>
      <c r="T99" s="41"/>
      <c r="U99" s="46"/>
      <c r="V99" s="77"/>
      <c r="W99" s="41"/>
      <c r="X99" s="46"/>
      <c r="Y99" s="77"/>
      <c r="Z99" s="41"/>
      <c r="AA99" s="46"/>
      <c r="AB99" s="77"/>
      <c r="AC99" s="41"/>
      <c r="AD99" s="46"/>
      <c r="AE99" s="135"/>
      <c r="AF99" s="194"/>
      <c r="AG99" s="194"/>
      <c r="AH99" s="164"/>
      <c r="AI99" s="341"/>
      <c r="AJ99" s="344"/>
      <c r="AK99" s="344"/>
      <c r="AL99" s="344"/>
      <c r="AM99" s="344"/>
      <c r="AN99" s="344"/>
      <c r="AO99" s="344"/>
      <c r="AP99" s="344"/>
      <c r="AQ99" s="344"/>
      <c r="AR99" s="344"/>
      <c r="AS99" s="344"/>
      <c r="AT99" s="344"/>
      <c r="AU99" s="344"/>
      <c r="AV99" s="344"/>
      <c r="AW99" s="344"/>
      <c r="AX99" s="344"/>
      <c r="AY99" s="344"/>
      <c r="AZ99" s="344"/>
      <c r="BA99" s="344"/>
      <c r="BB99" s="344"/>
      <c r="BC99" s="344"/>
      <c r="BD99" s="344"/>
      <c r="BE99" s="344"/>
      <c r="BF99" s="344"/>
      <c r="BG99" s="344"/>
      <c r="BH99" s="344"/>
      <c r="BI99" s="344"/>
      <c r="BJ99" s="344"/>
      <c r="BK99" s="342"/>
      <c r="BL99" s="342"/>
      <c r="BM99" s="342"/>
      <c r="BN99" s="342"/>
      <c r="BO99" s="342"/>
      <c r="BP99" s="342"/>
      <c r="BQ99" s="342"/>
      <c r="BR99" s="342"/>
      <c r="BS99" s="342"/>
      <c r="BT99" s="342"/>
      <c r="BU99" s="342"/>
      <c r="BV99" s="342"/>
      <c r="BW99" s="342"/>
      <c r="BX99" s="342"/>
      <c r="BY99" s="342"/>
      <c r="BZ99" s="342"/>
      <c r="CA99" s="342"/>
      <c r="CB99" s="342"/>
      <c r="CC99" s="342"/>
      <c r="CD99" s="342"/>
      <c r="CE99" s="342"/>
      <c r="CF99" s="342"/>
      <c r="CG99" s="342"/>
      <c r="CH99" s="342"/>
      <c r="CI99" s="342"/>
      <c r="CJ99" s="343"/>
      <c r="CK99" s="343"/>
      <c r="CL99" s="343"/>
      <c r="CM99" s="343"/>
      <c r="CN99" s="343"/>
      <c r="CO99" s="343"/>
      <c r="CP99" s="343"/>
      <c r="CQ99" s="343"/>
      <c r="CR99" s="343"/>
      <c r="CS99" s="343"/>
      <c r="CT99" s="343"/>
      <c r="CU99" s="343"/>
      <c r="CV99" s="343"/>
      <c r="CW99" s="343"/>
      <c r="CX99" s="343"/>
      <c r="CY99" s="343"/>
      <c r="CZ99" s="343"/>
      <c r="DA99" s="343"/>
      <c r="DB99" s="343"/>
      <c r="DC99" s="343"/>
      <c r="DD99" s="343"/>
      <c r="DE99" s="343"/>
      <c r="DF99" s="343"/>
      <c r="DG99" s="343"/>
      <c r="DH99" s="343"/>
      <c r="DI99" s="343"/>
      <c r="DJ99" s="343"/>
      <c r="DK99" s="343"/>
      <c r="DL99" s="343"/>
      <c r="DM99" s="343"/>
      <c r="DN99" s="343"/>
      <c r="DO99" s="343"/>
      <c r="DP99" s="343"/>
      <c r="DQ99" s="343"/>
      <c r="DR99" s="343"/>
      <c r="DS99" s="343"/>
      <c r="DT99" s="343"/>
      <c r="DU99" s="343"/>
      <c r="DV99" s="343"/>
      <c r="DW99" s="343"/>
      <c r="DX99" s="343"/>
      <c r="DY99" s="343"/>
      <c r="DZ99" s="343"/>
      <c r="EA99" s="343"/>
      <c r="EB99" s="343"/>
      <c r="EC99" s="343"/>
      <c r="ED99" s="343"/>
      <c r="EE99" s="343"/>
      <c r="EF99" s="343"/>
      <c r="EG99" s="343"/>
      <c r="EH99" s="343"/>
      <c r="EI99" s="343"/>
      <c r="EJ99" s="343"/>
      <c r="EK99" s="343"/>
      <c r="EL99" s="343"/>
      <c r="EM99" s="343"/>
      <c r="EN99" s="343"/>
      <c r="EO99" s="343"/>
      <c r="EP99" s="343"/>
      <c r="EQ99" s="343"/>
      <c r="ER99" s="343"/>
      <c r="ES99" s="343"/>
      <c r="ET99" s="343"/>
      <c r="EU99" s="343"/>
      <c r="EV99" s="343"/>
      <c r="EW99" s="343"/>
      <c r="EX99" s="343"/>
      <c r="EY99" s="343"/>
      <c r="EZ99" s="343"/>
      <c r="FA99" s="343"/>
      <c r="FB99" s="343"/>
      <c r="FC99" s="343"/>
      <c r="FD99" s="343"/>
      <c r="FE99" s="343"/>
      <c r="FF99" s="343"/>
      <c r="FG99" s="343"/>
      <c r="FH99" s="343"/>
      <c r="FI99" s="343"/>
    </row>
    <row r="100" spans="1:165" s="20" customFormat="1" ht="27" customHeight="1" thickTop="1" x14ac:dyDescent="0.3">
      <c r="A100" s="287" t="s">
        <v>253</v>
      </c>
      <c r="B100" s="175"/>
      <c r="C100" s="318"/>
      <c r="D100" s="80"/>
      <c r="E100" s="25"/>
      <c r="F100" s="318"/>
      <c r="G100" s="84"/>
      <c r="H100" s="25"/>
      <c r="I100" s="318"/>
      <c r="J100" s="84"/>
      <c r="K100" s="25"/>
      <c r="L100" s="47"/>
      <c r="M100" s="84"/>
      <c r="N100" s="86"/>
      <c r="O100" s="86"/>
      <c r="P100" s="84"/>
      <c r="Q100" s="86"/>
      <c r="R100" s="86"/>
      <c r="S100" s="84"/>
      <c r="T100" s="25"/>
      <c r="U100" s="47"/>
      <c r="V100" s="84"/>
      <c r="W100" s="25"/>
      <c r="X100" s="47"/>
      <c r="Y100" s="84"/>
      <c r="Z100" s="25"/>
      <c r="AA100" s="47"/>
      <c r="AB100" s="84"/>
      <c r="AC100" s="25"/>
      <c r="AD100" s="47"/>
      <c r="AE100" s="84"/>
      <c r="AF100" s="147"/>
      <c r="AG100" s="147"/>
      <c r="AH100" s="155"/>
      <c r="AI100" s="344"/>
      <c r="AJ100" s="341"/>
      <c r="AK100" s="341"/>
      <c r="AL100" s="341"/>
      <c r="AM100" s="341"/>
      <c r="AN100" s="341"/>
      <c r="AO100" s="341"/>
      <c r="AP100" s="341"/>
      <c r="AQ100" s="341"/>
      <c r="AR100" s="341"/>
      <c r="AS100" s="341"/>
      <c r="AT100" s="341"/>
      <c r="AU100" s="341"/>
      <c r="AV100" s="341"/>
      <c r="AW100" s="341"/>
      <c r="AX100" s="341"/>
      <c r="AY100" s="341"/>
      <c r="AZ100" s="341"/>
      <c r="BA100" s="341"/>
      <c r="BB100" s="341"/>
      <c r="BC100" s="341"/>
      <c r="BD100" s="341"/>
      <c r="BE100" s="341"/>
      <c r="BF100" s="341"/>
      <c r="BG100" s="341"/>
      <c r="BH100" s="341"/>
      <c r="BI100" s="341"/>
      <c r="BJ100" s="341"/>
      <c r="BK100" s="341"/>
      <c r="BL100" s="341"/>
      <c r="BM100" s="341"/>
      <c r="BN100" s="341"/>
      <c r="BO100" s="341"/>
      <c r="BP100" s="341"/>
      <c r="BQ100" s="341"/>
      <c r="BR100" s="341"/>
      <c r="BS100" s="341"/>
      <c r="BT100" s="341"/>
      <c r="BU100" s="341"/>
      <c r="BV100" s="341"/>
      <c r="BW100" s="341"/>
      <c r="BX100" s="341"/>
      <c r="BY100" s="341"/>
      <c r="BZ100" s="341"/>
      <c r="CA100" s="341"/>
      <c r="CB100" s="341"/>
      <c r="CC100" s="341"/>
      <c r="CD100" s="341"/>
      <c r="CE100" s="341"/>
      <c r="CF100" s="341"/>
      <c r="CG100" s="341"/>
      <c r="CH100" s="341"/>
      <c r="CI100" s="341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</row>
    <row r="101" spans="1:165" s="1" customFormat="1" ht="15" x14ac:dyDescent="0.3">
      <c r="A101" s="285" t="s">
        <v>282</v>
      </c>
      <c r="B101" s="291"/>
      <c r="C101" s="316">
        <v>5</v>
      </c>
      <c r="D101" s="80">
        <f t="shared" ref="D101:D103" si="94">B101*C101</f>
        <v>0</v>
      </c>
      <c r="E101" s="26"/>
      <c r="F101" s="316">
        <v>1</v>
      </c>
      <c r="G101" s="80">
        <f>E101*F101</f>
        <v>0</v>
      </c>
      <c r="H101" s="26"/>
      <c r="I101" s="316">
        <v>10</v>
      </c>
      <c r="J101" s="80">
        <f t="shared" ref="J101:J103" si="95">H101*I101</f>
        <v>0</v>
      </c>
      <c r="K101" s="26"/>
      <c r="L101" s="48"/>
      <c r="M101" s="80"/>
      <c r="N101" s="87"/>
      <c r="O101" s="87"/>
      <c r="P101" s="80"/>
      <c r="Q101" s="87"/>
      <c r="R101" s="87"/>
      <c r="S101" s="80"/>
      <c r="T101" s="26"/>
      <c r="U101" s="48"/>
      <c r="V101" s="80"/>
      <c r="W101" s="26"/>
      <c r="X101" s="48"/>
      <c r="Y101" s="80"/>
      <c r="Z101" s="26"/>
      <c r="AA101" s="48"/>
      <c r="AB101" s="80"/>
      <c r="AC101" s="26"/>
      <c r="AD101" s="48"/>
      <c r="AE101" s="80"/>
      <c r="AF101" s="142"/>
      <c r="AG101" s="142"/>
      <c r="AH101" s="149"/>
      <c r="AI101" s="3"/>
      <c r="AJ101" s="345"/>
      <c r="AK101" s="345"/>
      <c r="AL101" s="345"/>
      <c r="AM101" s="345"/>
      <c r="AN101" s="345"/>
      <c r="AO101" s="345"/>
      <c r="AP101" s="345"/>
      <c r="AQ101" s="345"/>
      <c r="AR101" s="345"/>
      <c r="AS101" s="345"/>
      <c r="AT101" s="345"/>
      <c r="AU101" s="345"/>
      <c r="AV101" s="345"/>
      <c r="AW101" s="345"/>
      <c r="AX101" s="345"/>
      <c r="AY101" s="345"/>
      <c r="AZ101" s="345"/>
      <c r="BA101" s="345"/>
      <c r="BB101" s="345"/>
      <c r="BC101" s="345"/>
      <c r="BD101" s="345"/>
      <c r="BE101" s="345"/>
      <c r="BF101" s="345"/>
      <c r="BG101" s="345"/>
      <c r="BH101" s="345"/>
      <c r="BI101" s="345"/>
      <c r="BJ101" s="345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</row>
    <row r="102" spans="1:165" s="1" customFormat="1" ht="15" x14ac:dyDescent="0.3">
      <c r="A102" s="285" t="s">
        <v>252</v>
      </c>
      <c r="B102" s="291"/>
      <c r="C102" s="295">
        <v>4</v>
      </c>
      <c r="D102" s="80">
        <f t="shared" si="94"/>
        <v>0</v>
      </c>
      <c r="E102" s="27"/>
      <c r="F102" s="295"/>
      <c r="G102" s="81"/>
      <c r="H102" s="27"/>
      <c r="I102" s="295">
        <v>4</v>
      </c>
      <c r="J102" s="80">
        <f t="shared" si="95"/>
        <v>0</v>
      </c>
      <c r="K102" s="27"/>
      <c r="L102" s="49"/>
      <c r="M102" s="81"/>
      <c r="N102" s="88"/>
      <c r="O102" s="88"/>
      <c r="P102" s="81"/>
      <c r="Q102" s="88"/>
      <c r="R102" s="88"/>
      <c r="S102" s="81"/>
      <c r="T102" s="27"/>
      <c r="U102" s="49"/>
      <c r="V102" s="81"/>
      <c r="W102" s="27"/>
      <c r="X102" s="49"/>
      <c r="Y102" s="81"/>
      <c r="Z102" s="27"/>
      <c r="AA102" s="49"/>
      <c r="AB102" s="81"/>
      <c r="AC102" s="27"/>
      <c r="AD102" s="49"/>
      <c r="AE102" s="81"/>
      <c r="AF102" s="142"/>
      <c r="AG102" s="142"/>
      <c r="AH102" s="149"/>
      <c r="AI102" s="345"/>
      <c r="AJ102" s="95"/>
      <c r="AK102" s="95"/>
      <c r="AL102" s="95"/>
      <c r="AM102" s="95"/>
      <c r="AN102" s="95"/>
      <c r="AO102" s="95"/>
      <c r="AP102" s="95"/>
      <c r="AQ102" s="95"/>
      <c r="AR102" s="95"/>
      <c r="AS102" s="95"/>
      <c r="AT102" s="95"/>
      <c r="AU102" s="95"/>
      <c r="AV102" s="95"/>
      <c r="AW102" s="95"/>
      <c r="AX102" s="95"/>
      <c r="AY102" s="95"/>
      <c r="AZ102" s="95"/>
      <c r="BA102" s="95"/>
      <c r="BB102" s="95"/>
      <c r="BC102" s="95"/>
      <c r="BD102" s="95"/>
      <c r="BE102" s="95"/>
      <c r="BF102" s="95"/>
      <c r="BG102" s="95"/>
      <c r="BH102" s="95"/>
      <c r="BI102" s="95"/>
      <c r="BJ102" s="95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</row>
    <row r="103" spans="1:165" s="19" customFormat="1" ht="15.5" thickBot="1" x14ac:dyDescent="0.35">
      <c r="A103" s="246" t="s">
        <v>104</v>
      </c>
      <c r="B103" s="309"/>
      <c r="C103" s="55">
        <f>SUM(C101:C102)</f>
        <v>9</v>
      </c>
      <c r="D103" s="310">
        <f t="shared" si="94"/>
        <v>0</v>
      </c>
      <c r="E103" s="41"/>
      <c r="F103" s="55">
        <f>SUM(F101:F102)</f>
        <v>1</v>
      </c>
      <c r="G103" s="77">
        <f>E103*F103</f>
        <v>0</v>
      </c>
      <c r="H103" s="41"/>
      <c r="I103" s="55">
        <f>SUM(I101:I102)</f>
        <v>14</v>
      </c>
      <c r="J103" s="77">
        <f t="shared" si="95"/>
        <v>0</v>
      </c>
      <c r="K103" s="41"/>
      <c r="L103" s="46"/>
      <c r="M103" s="77"/>
      <c r="N103" s="170"/>
      <c r="O103" s="170"/>
      <c r="P103" s="170"/>
      <c r="Q103" s="170"/>
      <c r="R103" s="172"/>
      <c r="S103" s="77"/>
      <c r="T103" s="41"/>
      <c r="U103" s="46"/>
      <c r="V103" s="77"/>
      <c r="W103" s="41"/>
      <c r="X103" s="46"/>
      <c r="Y103" s="77"/>
      <c r="Z103" s="41"/>
      <c r="AA103" s="46"/>
      <c r="AB103" s="77"/>
      <c r="AC103" s="41"/>
      <c r="AD103" s="46"/>
      <c r="AE103" s="170"/>
      <c r="AF103" s="323"/>
      <c r="AG103" s="323"/>
      <c r="AH103" s="324"/>
      <c r="AI103" s="95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46"/>
      <c r="BL103" s="346"/>
      <c r="BM103" s="346"/>
      <c r="BN103" s="346"/>
      <c r="BO103" s="346"/>
      <c r="BP103" s="346"/>
      <c r="BQ103" s="346"/>
      <c r="BR103" s="346"/>
      <c r="BS103" s="346"/>
      <c r="BT103" s="346"/>
      <c r="BU103" s="346"/>
      <c r="BV103" s="346"/>
      <c r="BW103" s="346"/>
      <c r="BX103" s="346"/>
      <c r="BY103" s="346"/>
      <c r="BZ103" s="346"/>
      <c r="CA103" s="346"/>
      <c r="CB103" s="346"/>
      <c r="CC103" s="346"/>
      <c r="CD103" s="346"/>
      <c r="CE103" s="346"/>
      <c r="CF103" s="346"/>
      <c r="CG103" s="346"/>
      <c r="CH103" s="346"/>
      <c r="CI103" s="346"/>
      <c r="CJ103" s="346"/>
      <c r="CK103" s="346"/>
      <c r="CL103" s="346"/>
      <c r="CM103" s="346"/>
      <c r="CN103" s="346"/>
      <c r="CO103" s="346"/>
      <c r="CP103" s="346"/>
      <c r="CQ103" s="346"/>
      <c r="CR103" s="346"/>
      <c r="CS103" s="346"/>
      <c r="CT103" s="346"/>
      <c r="CU103" s="346"/>
      <c r="CV103" s="346"/>
      <c r="CW103" s="346"/>
      <c r="CX103" s="346"/>
      <c r="CY103" s="346"/>
      <c r="CZ103" s="346"/>
      <c r="DA103" s="346"/>
      <c r="DB103" s="346"/>
      <c r="DC103" s="346"/>
      <c r="DD103" s="346"/>
      <c r="DE103" s="346"/>
      <c r="DF103" s="346"/>
      <c r="DG103" s="346"/>
      <c r="DH103" s="346"/>
      <c r="DI103" s="346"/>
      <c r="DJ103" s="346"/>
      <c r="DK103" s="346"/>
      <c r="DL103" s="346"/>
      <c r="DM103" s="346"/>
      <c r="DN103" s="346"/>
      <c r="DO103" s="346"/>
      <c r="DP103" s="346"/>
      <c r="DQ103" s="346"/>
      <c r="DR103" s="346"/>
      <c r="DS103" s="346"/>
      <c r="DT103" s="346"/>
      <c r="DU103" s="346"/>
      <c r="DV103" s="346"/>
      <c r="DW103" s="346"/>
      <c r="DX103" s="346"/>
      <c r="DY103" s="346"/>
      <c r="DZ103" s="346"/>
      <c r="EA103" s="346"/>
      <c r="EB103" s="346"/>
      <c r="EC103" s="346"/>
      <c r="ED103" s="346"/>
      <c r="EE103" s="346"/>
      <c r="EF103" s="346"/>
      <c r="EG103" s="346"/>
      <c r="EH103" s="346"/>
      <c r="EI103" s="346"/>
      <c r="EJ103" s="346"/>
      <c r="EK103" s="346"/>
      <c r="EL103" s="346"/>
      <c r="EM103" s="346"/>
      <c r="EN103" s="346"/>
      <c r="EO103" s="346"/>
      <c r="EP103" s="346"/>
      <c r="EQ103" s="346"/>
      <c r="ER103" s="346"/>
      <c r="ES103" s="346"/>
      <c r="ET103" s="346"/>
      <c r="EU103" s="346"/>
      <c r="EV103" s="346"/>
      <c r="EW103" s="346"/>
      <c r="EX103" s="346"/>
      <c r="EY103" s="346"/>
      <c r="EZ103" s="346"/>
      <c r="FA103" s="346"/>
      <c r="FB103" s="346"/>
      <c r="FC103" s="346"/>
      <c r="FD103" s="346"/>
      <c r="FE103" s="346"/>
      <c r="FF103" s="346"/>
      <c r="FG103" s="346"/>
      <c r="FH103" s="346"/>
      <c r="FI103" s="346"/>
    </row>
    <row r="104" spans="1:165" s="11" customFormat="1" ht="6" customHeight="1" thickTop="1" thickBot="1" x14ac:dyDescent="0.4">
      <c r="A104" s="289"/>
      <c r="B104" s="308"/>
      <c r="C104" s="50"/>
      <c r="D104" s="30"/>
      <c r="E104" s="32"/>
      <c r="F104" s="319"/>
      <c r="G104" s="32"/>
      <c r="H104" s="32"/>
      <c r="I104" s="50"/>
      <c r="J104" s="32"/>
      <c r="K104" s="32"/>
      <c r="L104" s="50"/>
      <c r="M104" s="32"/>
      <c r="N104" s="32"/>
      <c r="O104" s="32"/>
      <c r="P104" s="32"/>
      <c r="Q104" s="32"/>
      <c r="R104" s="32"/>
      <c r="S104" s="32"/>
      <c r="T104" s="32"/>
      <c r="U104" s="50"/>
      <c r="V104" s="32"/>
      <c r="W104" s="32"/>
      <c r="X104" s="50"/>
      <c r="Y104" s="32"/>
      <c r="Z104" s="32"/>
      <c r="AA104" s="50"/>
      <c r="AB104" s="32"/>
      <c r="AC104" s="32"/>
      <c r="AD104" s="50"/>
      <c r="AE104" s="32"/>
      <c r="AF104" s="3"/>
      <c r="AG104" s="3"/>
      <c r="AH104" s="347"/>
      <c r="AI104" s="3"/>
      <c r="AJ104" s="343"/>
      <c r="AK104" s="343"/>
      <c r="AL104" s="343"/>
      <c r="AM104" s="343"/>
      <c r="AN104" s="343"/>
      <c r="AO104" s="343"/>
      <c r="AP104" s="343"/>
      <c r="AQ104" s="343"/>
      <c r="AR104" s="343"/>
      <c r="AS104" s="343"/>
      <c r="AT104" s="343"/>
      <c r="AU104" s="343"/>
      <c r="AV104" s="343"/>
      <c r="AW104" s="343"/>
      <c r="AX104" s="343"/>
      <c r="AY104" s="343"/>
      <c r="AZ104" s="343"/>
      <c r="BA104" s="343"/>
      <c r="BB104" s="343"/>
      <c r="BC104" s="343"/>
      <c r="BD104" s="343"/>
      <c r="BE104" s="343"/>
      <c r="BF104" s="343"/>
      <c r="BG104" s="343"/>
      <c r="BH104" s="343"/>
      <c r="BI104" s="343"/>
      <c r="BJ104" s="34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</row>
    <row r="105" spans="1:165" s="6" customFormat="1" ht="36" customHeight="1" thickBot="1" x14ac:dyDescent="0.4">
      <c r="A105" s="457" t="s">
        <v>225</v>
      </c>
      <c r="B105" s="444" t="s">
        <v>105</v>
      </c>
      <c r="C105" s="445"/>
      <c r="D105" s="446"/>
      <c r="E105" s="444" t="s">
        <v>106</v>
      </c>
      <c r="F105" s="445"/>
      <c r="G105" s="446"/>
      <c r="H105" s="444" t="s">
        <v>113</v>
      </c>
      <c r="I105" s="445"/>
      <c r="J105" s="446"/>
      <c r="K105" s="444" t="s">
        <v>0</v>
      </c>
      <c r="L105" s="445"/>
      <c r="M105" s="446"/>
      <c r="N105" s="444" t="s">
        <v>210</v>
      </c>
      <c r="O105" s="445"/>
      <c r="P105" s="446"/>
      <c r="Q105" s="444" t="s">
        <v>210</v>
      </c>
      <c r="R105" s="445"/>
      <c r="S105" s="446"/>
      <c r="T105" s="444" t="s">
        <v>209</v>
      </c>
      <c r="U105" s="445"/>
      <c r="V105" s="446"/>
      <c r="W105" s="444" t="s">
        <v>209</v>
      </c>
      <c r="X105" s="445"/>
      <c r="Y105" s="446"/>
      <c r="Z105" s="444" t="s">
        <v>209</v>
      </c>
      <c r="AA105" s="445"/>
      <c r="AB105" s="446"/>
      <c r="AC105" s="444" t="s">
        <v>108</v>
      </c>
      <c r="AD105" s="445"/>
      <c r="AE105" s="446"/>
      <c r="AF105" s="441" t="s">
        <v>200</v>
      </c>
      <c r="AG105" s="442"/>
      <c r="AH105" s="443"/>
      <c r="AI105" s="343"/>
      <c r="AJ105" s="343"/>
      <c r="AK105" s="343"/>
      <c r="AL105" s="343"/>
      <c r="AM105" s="343"/>
      <c r="AN105" s="343"/>
      <c r="AO105" s="343"/>
      <c r="AP105" s="343"/>
      <c r="AQ105" s="343"/>
      <c r="AR105" s="343"/>
      <c r="AS105" s="343"/>
      <c r="AT105" s="343"/>
      <c r="AU105" s="343"/>
      <c r="AV105" s="343"/>
      <c r="AW105" s="343"/>
      <c r="AX105" s="343"/>
      <c r="AY105" s="343"/>
      <c r="AZ105" s="343"/>
      <c r="BA105" s="343"/>
      <c r="BB105" s="343"/>
      <c r="BC105" s="343"/>
      <c r="BD105" s="343"/>
      <c r="BE105" s="343"/>
      <c r="BF105" s="343"/>
      <c r="BG105" s="343"/>
      <c r="BH105" s="343"/>
      <c r="BI105" s="343"/>
      <c r="BJ105" s="343"/>
      <c r="BK105" s="345"/>
      <c r="BL105" s="345"/>
      <c r="BM105" s="345"/>
      <c r="BN105" s="345"/>
      <c r="BO105" s="345"/>
      <c r="BP105" s="345"/>
      <c r="BQ105" s="345"/>
      <c r="BR105" s="345"/>
      <c r="BS105" s="345"/>
      <c r="BT105" s="345"/>
      <c r="BU105" s="345"/>
      <c r="BV105" s="345"/>
      <c r="BW105" s="345"/>
      <c r="BX105" s="345"/>
      <c r="BY105" s="345"/>
      <c r="BZ105" s="345"/>
      <c r="CA105" s="345"/>
      <c r="CB105" s="345"/>
      <c r="CC105" s="345"/>
      <c r="CD105" s="345"/>
      <c r="CE105" s="345"/>
      <c r="CF105" s="345"/>
      <c r="CG105" s="345"/>
      <c r="CH105" s="345"/>
      <c r="CI105" s="345"/>
      <c r="CJ105" s="345"/>
      <c r="CK105" s="345"/>
      <c r="CL105" s="345"/>
      <c r="CM105" s="345"/>
      <c r="CN105" s="345"/>
      <c r="CO105" s="345"/>
      <c r="CP105" s="345"/>
      <c r="CQ105" s="345"/>
      <c r="CR105" s="345"/>
      <c r="CS105" s="345"/>
      <c r="CT105" s="345"/>
      <c r="CU105" s="345"/>
      <c r="CV105" s="345"/>
      <c r="CW105" s="345"/>
      <c r="CX105" s="345"/>
      <c r="CY105" s="345"/>
      <c r="CZ105" s="345"/>
      <c r="DA105" s="345"/>
      <c r="DB105" s="345"/>
      <c r="DC105" s="345"/>
      <c r="DD105" s="345"/>
      <c r="DE105" s="345"/>
      <c r="DF105" s="345"/>
      <c r="DG105" s="345"/>
      <c r="DH105" s="345"/>
      <c r="DI105" s="345"/>
      <c r="DJ105" s="345"/>
      <c r="DK105" s="345"/>
      <c r="DL105" s="345"/>
      <c r="DM105" s="345"/>
      <c r="DN105" s="345"/>
      <c r="DO105" s="345"/>
      <c r="DP105" s="345"/>
      <c r="DQ105" s="345"/>
      <c r="DR105" s="345"/>
      <c r="DS105" s="345"/>
      <c r="DT105" s="345"/>
      <c r="DU105" s="345"/>
      <c r="DV105" s="345"/>
      <c r="DW105" s="345"/>
      <c r="DX105" s="345"/>
      <c r="DY105" s="345"/>
      <c r="DZ105" s="345"/>
      <c r="EA105" s="345"/>
      <c r="EB105" s="345"/>
      <c r="EC105" s="345"/>
      <c r="ED105" s="345"/>
      <c r="EE105" s="345"/>
      <c r="EF105" s="345"/>
      <c r="EG105" s="345"/>
      <c r="EH105" s="345"/>
      <c r="EI105" s="345"/>
      <c r="EJ105" s="345"/>
      <c r="EK105" s="345"/>
      <c r="EL105" s="345"/>
      <c r="EM105" s="345"/>
      <c r="EN105" s="345"/>
      <c r="EO105" s="345"/>
      <c r="EP105" s="345"/>
      <c r="EQ105" s="345"/>
      <c r="ER105" s="345"/>
      <c r="ES105" s="345"/>
      <c r="ET105" s="345"/>
      <c r="EU105" s="345"/>
      <c r="EV105" s="345"/>
      <c r="EW105" s="345"/>
      <c r="EX105" s="345"/>
      <c r="EY105" s="345"/>
      <c r="EZ105" s="345"/>
      <c r="FA105" s="345"/>
      <c r="FB105" s="345"/>
      <c r="FC105" s="345"/>
      <c r="FD105" s="345"/>
      <c r="FE105" s="345"/>
      <c r="FF105" s="345"/>
      <c r="FG105" s="345"/>
      <c r="FH105" s="345"/>
      <c r="FI105" s="345"/>
    </row>
    <row r="106" spans="1:165" s="4" customFormat="1" ht="36" customHeight="1" thickBot="1" x14ac:dyDescent="0.4">
      <c r="A106" s="458"/>
      <c r="B106" s="273"/>
      <c r="C106" s="233">
        <f>C103+C99+C86+C77+C75+C73+C66+C53+C45+C42+C39+C36+C33+C30+C27+C23+C19</f>
        <v>478</v>
      </c>
      <c r="D106" s="29">
        <f>D103+D99+D86+D77+D75+D73+D66+D53+D45+D42+D39+D36+D33+D30+D27+D23+D19</f>
        <v>0</v>
      </c>
      <c r="E106" s="29"/>
      <c r="F106" s="234">
        <f>F103+F99+F86+F77+F75+F73+F66+F53+F45+F42+F39+F36+F33+F30+F27+F23+F19</f>
        <v>106</v>
      </c>
      <c r="G106" s="29">
        <f>G103+G99+G86+G77+G75+G73+G66+G53+G45+G42+G39+G36+G33+G30+G27+G23+G19</f>
        <v>0</v>
      </c>
      <c r="H106" s="29"/>
      <c r="I106" s="51">
        <f>I103+I99+I86+I77+I75+I73+I66+I53+I45+I42+I39+I36+I33+I30+I27+I23+I19</f>
        <v>650</v>
      </c>
      <c r="J106" s="29">
        <f>J103+J99+J86+J77+J75+J73+J66+J53+J45+J42+J39+J36+J33+J30+J27+J23+J19</f>
        <v>0</v>
      </c>
      <c r="K106" s="29"/>
      <c r="L106" s="51">
        <f>L103+L99+L86+L77+L75+L73+L66+L53+L45+L42+L39+L36+L33+L30+L27+L23+L19</f>
        <v>12</v>
      </c>
      <c r="M106" s="29">
        <f>M103+M99+M86+M77+M75+M73+M66+M53+M45+M42+M39+M36+M33+M30+M27+M23+M19</f>
        <v>0</v>
      </c>
      <c r="N106" s="29"/>
      <c r="O106" s="51">
        <f>O103+O99+O86+O77+O75+O73+O66+O53+O45+O42+O39+O36+O33+O30+O27+O23+O19</f>
        <v>12</v>
      </c>
      <c r="P106" s="29">
        <f>P103+P99+P86+P77+P75+P73+P66+P53+P45+P42+P39+P36+P33+P30+P27+P23+P19</f>
        <v>0</v>
      </c>
      <c r="Q106" s="29"/>
      <c r="R106" s="51">
        <f>R103+R99+R86+R77+R75+R73+R66+R53+R45+R42+R39+R36+R33+R30+R27+R23+R19</f>
        <v>12</v>
      </c>
      <c r="S106" s="29">
        <f>S103+S99+S86+S77+S75+S73+S66+S53+S45+S42+S39+S36+S33+S30+S27+S23+S19</f>
        <v>0</v>
      </c>
      <c r="T106" s="29"/>
      <c r="U106" s="51">
        <f>U103+U99+U86+U77+U75+U73+U66+U53+U45+U42+U39+U36+U33+U30+U27+U23+U19</f>
        <v>0</v>
      </c>
      <c r="V106" s="29">
        <f>V103+V99+V86+V77+V75+V73+V66+V53+V45+V42+V39+V36+V33+V30+V27+V23+V19</f>
        <v>0</v>
      </c>
      <c r="W106" s="29"/>
      <c r="X106" s="51">
        <f>X103+X99+X86+X77+X75+X73+X66+X53+X45+X42+X39+X36+X33+X30+X27+X23+X19</f>
        <v>0</v>
      </c>
      <c r="Y106" s="29">
        <f>Y103+Y99+Y86+Y77+Y75+Y73+Y66+Y53+Y45+Y42+Y39+Y36+Y33+Y30+Y27+Y23+Y19</f>
        <v>0</v>
      </c>
      <c r="Z106" s="29"/>
      <c r="AA106" s="51">
        <f>AA103+AA99+AA86+AA77+AA75+AA73+AA66+AA53+AA45+AA42+AA39+AA36+AA33+AA30+AA27+AA23+AA19</f>
        <v>0</v>
      </c>
      <c r="AB106" s="29">
        <f>AB103+AB99+AB86+AB77+AB75+AB73+AB66+AB53+AB45+AB42+AB39+AB36+AB33+AB30+AB27+AB23+AB19</f>
        <v>0</v>
      </c>
      <c r="AC106" s="29"/>
      <c r="AD106" s="51">
        <f>AD103+AD99+AD86+AD77+AD75+AD73+AD66+AD53+AD45+AD42+AD39+AD36+AD33+AD30+AD27+AD23+AD19</f>
        <v>6</v>
      </c>
      <c r="AE106" s="29">
        <f>AE103+AE99+AE86+AE77+AE75+AE73+AE66+AE53+AE45+AE42+AE39+AE36+AE33+AE30+AE27+AE23+AE19</f>
        <v>0</v>
      </c>
      <c r="AF106" s="29"/>
      <c r="AG106" s="51">
        <f>AG103+AG99+AG86+AG77+AG75+AG73+AG66+AG53+AG45+AG42+AG39+AG36+AG33+AG30+AG27+AG23+AG19</f>
        <v>1</v>
      </c>
      <c r="AH106" s="29">
        <f>AH103+AH99+AH86+AH77+AH75+AH73+AH66+AH53+AH45+AH42+AH39+AH36+AH33+AH30+AH27+AH23+AH19</f>
        <v>0</v>
      </c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</row>
    <row r="107" spans="1:165" s="1" customFormat="1" ht="44.25" customHeight="1" thickBot="1" x14ac:dyDescent="0.4">
      <c r="A107" s="248" t="s">
        <v>243</v>
      </c>
      <c r="B107" s="376">
        <f>D106+G106+J106+M106+P106+S106+V106+Y106+AB106+AE106+AH106</f>
        <v>0</v>
      </c>
      <c r="C107" s="456"/>
      <c r="D107" s="456"/>
      <c r="E107" s="456"/>
      <c r="F107" s="456"/>
      <c r="G107" s="456"/>
      <c r="H107" s="456"/>
      <c r="I107" s="456"/>
      <c r="J107" s="456"/>
      <c r="K107" s="456"/>
      <c r="L107" s="456"/>
      <c r="M107" s="456"/>
      <c r="N107" s="456"/>
      <c r="O107" s="456"/>
      <c r="P107" s="456"/>
      <c r="Q107" s="456"/>
      <c r="R107" s="456"/>
      <c r="S107" s="456"/>
      <c r="T107" s="456"/>
      <c r="U107" s="456"/>
      <c r="V107" s="456"/>
      <c r="W107" s="456"/>
      <c r="X107" s="456"/>
      <c r="Y107" s="456"/>
      <c r="Z107" s="196"/>
      <c r="AA107" s="196"/>
      <c r="AB107" s="196"/>
      <c r="AC107" s="196"/>
      <c r="AD107" s="196"/>
      <c r="AE107" s="196"/>
      <c r="AF107" s="196"/>
      <c r="AG107" s="196"/>
      <c r="AH107" s="195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</row>
  </sheetData>
  <mergeCells count="30">
    <mergeCell ref="A1:Y1"/>
    <mergeCell ref="A2:Y2"/>
    <mergeCell ref="A4:A5"/>
    <mergeCell ref="B4:J4"/>
    <mergeCell ref="K4:M5"/>
    <mergeCell ref="N4:P5"/>
    <mergeCell ref="Q4:S5"/>
    <mergeCell ref="T4:V5"/>
    <mergeCell ref="W4:Y5"/>
    <mergeCell ref="Z4:AB5"/>
    <mergeCell ref="AC4:AE5"/>
    <mergeCell ref="AF4:AH5"/>
    <mergeCell ref="B5:D5"/>
    <mergeCell ref="E5:G5"/>
    <mergeCell ref="H5:J5"/>
    <mergeCell ref="B107:Y107"/>
    <mergeCell ref="N105:P105"/>
    <mergeCell ref="Q105:S105"/>
    <mergeCell ref="T105:V105"/>
    <mergeCell ref="A105:A106"/>
    <mergeCell ref="B105:D105"/>
    <mergeCell ref="E105:G105"/>
    <mergeCell ref="H105:J105"/>
    <mergeCell ref="K105:M105"/>
    <mergeCell ref="BN41:BP41"/>
    <mergeCell ref="BK41:BM41"/>
    <mergeCell ref="W105:Y105"/>
    <mergeCell ref="Z105:AB105"/>
    <mergeCell ref="AC105:AE105"/>
    <mergeCell ref="AF105:AH10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N32"/>
  <sheetViews>
    <sheetView showGridLines="0" topLeftCell="A8" zoomScale="80" zoomScaleNormal="80" zoomScaleSheetLayoutView="100" workbookViewId="0">
      <selection activeCell="L18" sqref="L18"/>
    </sheetView>
  </sheetViews>
  <sheetFormatPr baseColWidth="10" defaultColWidth="9.1796875" defaultRowHeight="14" x14ac:dyDescent="0.3"/>
  <cols>
    <col min="1" max="1" width="60.453125" style="2" bestFit="1" customWidth="1"/>
    <col min="2" max="2" width="23.1796875" style="2" customWidth="1"/>
    <col min="3" max="3" width="11.54296875" style="7" customWidth="1"/>
    <col min="4" max="5" width="17.26953125" style="35" customWidth="1"/>
    <col min="6" max="6" width="12.1796875" style="7" customWidth="1"/>
    <col min="7" max="8" width="15.7265625" style="35" customWidth="1"/>
    <col min="9" max="9" width="12.1796875" style="7" customWidth="1"/>
    <col min="10" max="11" width="15.7265625" style="35" customWidth="1"/>
    <col min="12" max="12" width="13" style="7" customWidth="1"/>
    <col min="13" max="20" width="15.7265625" style="35" customWidth="1"/>
    <col min="21" max="21" width="12.54296875" style="24" customWidth="1"/>
    <col min="22" max="23" width="15.7265625" style="30" customWidth="1"/>
    <col min="24" max="24" width="12" style="24" customWidth="1"/>
    <col min="25" max="25" width="15.7265625" style="30" customWidth="1"/>
    <col min="26" max="26" width="16.54296875" style="1" customWidth="1"/>
    <col min="27" max="27" width="19" style="1" customWidth="1"/>
    <col min="28" max="28" width="15" style="1" customWidth="1"/>
    <col min="29" max="29" width="15.1796875" style="1" customWidth="1"/>
    <col min="30" max="30" width="14.81640625" style="1" customWidth="1"/>
    <col min="31" max="31" width="15.81640625" style="1" customWidth="1"/>
    <col min="32" max="32" width="14.26953125" style="1" customWidth="1"/>
    <col min="33" max="33" width="12.453125" style="1" customWidth="1"/>
    <col min="34" max="34" width="14" style="1" customWidth="1"/>
    <col min="35" max="216" width="9.1796875" style="1"/>
    <col min="217" max="217" width="8.54296875" style="1" customWidth="1"/>
    <col min="218" max="16384" width="9.1796875" style="1"/>
  </cols>
  <sheetData>
    <row r="1" spans="1:404" ht="10" customHeight="1" x14ac:dyDescent="0.3">
      <c r="A1" s="392"/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  <c r="W1" s="392"/>
      <c r="X1" s="392"/>
      <c r="Y1" s="392"/>
    </row>
    <row r="2" spans="1:404" ht="121" customHeight="1" x14ac:dyDescent="0.3">
      <c r="A2" s="393" t="s">
        <v>291</v>
      </c>
      <c r="B2" s="393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</row>
    <row r="3" spans="1:404" ht="14.5" thickBot="1" x14ac:dyDescent="0.35"/>
    <row r="4" spans="1:404" s="4" customFormat="1" ht="36" customHeight="1" thickBot="1" x14ac:dyDescent="0.35">
      <c r="A4" s="461" t="s">
        <v>109</v>
      </c>
      <c r="B4" s="418" t="s">
        <v>207</v>
      </c>
      <c r="C4" s="419"/>
      <c r="D4" s="419"/>
      <c r="E4" s="419"/>
      <c r="F4" s="419"/>
      <c r="G4" s="419"/>
      <c r="H4" s="419"/>
      <c r="I4" s="419"/>
      <c r="J4" s="420"/>
      <c r="K4" s="381" t="s">
        <v>217</v>
      </c>
      <c r="L4" s="382"/>
      <c r="M4" s="383"/>
      <c r="N4" s="381" t="s">
        <v>195</v>
      </c>
      <c r="O4" s="382"/>
      <c r="P4" s="383"/>
      <c r="Q4" s="381" t="s">
        <v>197</v>
      </c>
      <c r="R4" s="382"/>
      <c r="S4" s="383"/>
      <c r="T4" s="381" t="s">
        <v>202</v>
      </c>
      <c r="U4" s="382"/>
      <c r="V4" s="383"/>
      <c r="W4" s="381" t="s">
        <v>220</v>
      </c>
      <c r="X4" s="382"/>
      <c r="Y4" s="383"/>
      <c r="Z4" s="381" t="s">
        <v>221</v>
      </c>
      <c r="AA4" s="382"/>
      <c r="AB4" s="383"/>
      <c r="AC4" s="381" t="s">
        <v>222</v>
      </c>
      <c r="AD4" s="382"/>
      <c r="AE4" s="383"/>
      <c r="AF4" s="381" t="s">
        <v>218</v>
      </c>
      <c r="AG4" s="382"/>
      <c r="AH4" s="383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5"/>
      <c r="DP4" s="95"/>
      <c r="DQ4" s="95"/>
      <c r="DR4" s="95"/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5"/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5"/>
      <c r="FH4" s="95"/>
      <c r="FI4" s="95"/>
      <c r="FJ4" s="95"/>
      <c r="FK4" s="95"/>
      <c r="FL4" s="95"/>
      <c r="FM4" s="95"/>
      <c r="FN4" s="95"/>
      <c r="FO4" s="95"/>
      <c r="FP4" s="95"/>
      <c r="FQ4" s="95"/>
      <c r="FR4" s="95"/>
      <c r="FS4" s="95"/>
      <c r="FT4" s="95"/>
      <c r="FU4" s="95"/>
      <c r="FV4" s="95"/>
      <c r="FW4" s="95"/>
      <c r="FX4" s="95"/>
      <c r="FY4" s="95"/>
      <c r="FZ4" s="95"/>
      <c r="GA4" s="95"/>
      <c r="GB4" s="95"/>
      <c r="GC4" s="95"/>
      <c r="GD4" s="95"/>
      <c r="GE4" s="95"/>
      <c r="GF4" s="95"/>
      <c r="GG4" s="95"/>
      <c r="GH4" s="95"/>
      <c r="GI4" s="95"/>
      <c r="GJ4" s="95"/>
      <c r="GK4" s="95"/>
      <c r="GL4" s="95"/>
      <c r="GM4" s="95"/>
      <c r="GN4" s="95"/>
      <c r="GO4" s="95"/>
      <c r="GP4" s="95"/>
      <c r="GQ4" s="95"/>
      <c r="GR4" s="95"/>
      <c r="GS4" s="95"/>
      <c r="GT4" s="95"/>
      <c r="GU4" s="95"/>
      <c r="GV4" s="95"/>
      <c r="GW4" s="95"/>
      <c r="GX4" s="95"/>
      <c r="GY4" s="95"/>
      <c r="GZ4" s="95"/>
      <c r="HA4" s="95"/>
      <c r="HB4" s="95"/>
      <c r="HC4" s="95"/>
      <c r="HD4" s="95"/>
      <c r="HE4" s="95"/>
      <c r="HF4" s="95"/>
      <c r="HG4" s="95"/>
      <c r="HH4" s="95"/>
      <c r="HI4" s="95"/>
      <c r="HJ4" s="95"/>
      <c r="HK4" s="95"/>
      <c r="HL4" s="95"/>
      <c r="HM4" s="95"/>
    </row>
    <row r="5" spans="1:404" s="4" customFormat="1" ht="36" customHeight="1" thickBot="1" x14ac:dyDescent="0.35">
      <c r="A5" s="462"/>
      <c r="B5" s="418" t="s">
        <v>105</v>
      </c>
      <c r="C5" s="419"/>
      <c r="D5" s="420"/>
      <c r="E5" s="418" t="s">
        <v>106</v>
      </c>
      <c r="F5" s="419"/>
      <c r="G5" s="420"/>
      <c r="H5" s="418" t="s">
        <v>179</v>
      </c>
      <c r="I5" s="419"/>
      <c r="J5" s="420"/>
      <c r="K5" s="395"/>
      <c r="L5" s="396"/>
      <c r="M5" s="397"/>
      <c r="N5" s="395"/>
      <c r="O5" s="396"/>
      <c r="P5" s="397"/>
      <c r="Q5" s="395"/>
      <c r="R5" s="396"/>
      <c r="S5" s="397"/>
      <c r="T5" s="395"/>
      <c r="U5" s="396"/>
      <c r="V5" s="397"/>
      <c r="W5" s="395"/>
      <c r="X5" s="396"/>
      <c r="Y5" s="397"/>
      <c r="Z5" s="395"/>
      <c r="AA5" s="396"/>
      <c r="AB5" s="397"/>
      <c r="AC5" s="395"/>
      <c r="AD5" s="396"/>
      <c r="AE5" s="397"/>
      <c r="AF5" s="387"/>
      <c r="AG5" s="388"/>
      <c r="AH5" s="389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  <c r="JE5" s="95"/>
      <c r="JF5" s="95"/>
      <c r="JG5" s="95"/>
      <c r="JH5" s="95"/>
      <c r="JI5" s="95"/>
      <c r="JJ5" s="95"/>
      <c r="JK5" s="95"/>
      <c r="JL5" s="95"/>
      <c r="JM5" s="95"/>
      <c r="JN5" s="95"/>
      <c r="JO5" s="95"/>
      <c r="JP5" s="95"/>
      <c r="JQ5" s="95"/>
      <c r="JR5" s="95"/>
      <c r="JS5" s="95"/>
      <c r="JT5" s="95"/>
      <c r="JU5" s="95"/>
      <c r="JV5" s="95"/>
      <c r="JW5" s="95"/>
      <c r="JX5" s="95"/>
      <c r="JY5" s="95"/>
      <c r="JZ5" s="95"/>
      <c r="KA5" s="95"/>
      <c r="KB5" s="95"/>
      <c r="KC5" s="95"/>
      <c r="KD5" s="95"/>
      <c r="KE5" s="95"/>
      <c r="KF5" s="95"/>
      <c r="KG5" s="95"/>
      <c r="KH5" s="95"/>
      <c r="KI5" s="95"/>
      <c r="KJ5" s="95"/>
      <c r="KK5" s="95"/>
      <c r="KL5" s="95"/>
      <c r="KM5" s="95"/>
      <c r="KN5" s="95"/>
      <c r="KO5" s="95"/>
      <c r="KP5" s="95"/>
      <c r="KQ5" s="95"/>
      <c r="KR5" s="95"/>
      <c r="KS5" s="95"/>
      <c r="KT5" s="95"/>
      <c r="KU5" s="95"/>
      <c r="KV5" s="95"/>
      <c r="KW5" s="95"/>
      <c r="KX5" s="95"/>
      <c r="KY5" s="95"/>
      <c r="KZ5" s="95"/>
      <c r="LA5" s="95"/>
      <c r="LB5" s="95"/>
      <c r="LC5" s="95"/>
      <c r="LD5" s="95"/>
      <c r="LE5" s="95"/>
      <c r="LF5" s="95"/>
      <c r="LG5" s="95"/>
      <c r="LH5" s="95"/>
      <c r="LI5" s="95"/>
      <c r="LJ5" s="95"/>
      <c r="LK5" s="95"/>
      <c r="LL5" s="95"/>
      <c r="LM5" s="95"/>
      <c r="LN5" s="95"/>
      <c r="LO5" s="95"/>
      <c r="LP5" s="95"/>
      <c r="LQ5" s="95"/>
      <c r="LR5" s="95"/>
      <c r="LS5" s="95"/>
      <c r="LT5" s="95"/>
      <c r="LU5" s="95"/>
      <c r="LV5" s="95"/>
      <c r="LW5" s="95"/>
      <c r="LX5" s="95"/>
      <c r="LY5" s="95"/>
      <c r="LZ5" s="95"/>
      <c r="MA5" s="95"/>
      <c r="MB5" s="95"/>
      <c r="MC5" s="95"/>
      <c r="MD5" s="95"/>
      <c r="ME5" s="95"/>
      <c r="MF5" s="95"/>
      <c r="MG5" s="95"/>
      <c r="MH5" s="95"/>
      <c r="MI5" s="95"/>
      <c r="MJ5" s="95"/>
      <c r="MK5" s="95"/>
      <c r="ML5" s="95"/>
      <c r="MM5" s="95"/>
      <c r="MN5" s="95"/>
      <c r="MO5" s="95"/>
      <c r="MP5" s="95"/>
      <c r="MQ5" s="95"/>
      <c r="MR5" s="95"/>
      <c r="MS5" s="95"/>
      <c r="MT5" s="95"/>
      <c r="MU5" s="95"/>
      <c r="MV5" s="95"/>
      <c r="MW5" s="95"/>
      <c r="MX5" s="95"/>
      <c r="MY5" s="95"/>
      <c r="MZ5" s="95"/>
      <c r="NA5" s="95"/>
      <c r="NB5" s="95"/>
      <c r="NC5" s="95"/>
      <c r="ND5" s="95"/>
      <c r="NE5" s="95"/>
      <c r="NF5" s="95"/>
      <c r="NG5" s="95"/>
      <c r="NH5" s="95"/>
      <c r="NI5" s="95"/>
      <c r="NJ5" s="95"/>
      <c r="NK5" s="95"/>
      <c r="NL5" s="95"/>
      <c r="NM5" s="95"/>
      <c r="NN5" s="95"/>
      <c r="NO5" s="95"/>
      <c r="NP5" s="95"/>
      <c r="NQ5" s="95"/>
      <c r="NR5" s="95"/>
      <c r="NS5" s="95"/>
      <c r="NT5" s="95"/>
      <c r="NU5" s="95"/>
      <c r="NV5" s="95"/>
      <c r="NW5" s="95"/>
      <c r="NX5" s="95"/>
      <c r="NY5" s="95"/>
      <c r="NZ5" s="95"/>
      <c r="OA5" s="95"/>
      <c r="OB5" s="95"/>
      <c r="OC5" s="95"/>
      <c r="OD5" s="95"/>
      <c r="OE5" s="95"/>
      <c r="OF5" s="95"/>
      <c r="OG5" s="95"/>
      <c r="OH5" s="95"/>
      <c r="OI5" s="95"/>
      <c r="OJ5" s="95"/>
      <c r="OK5" s="95"/>
      <c r="OL5" s="95"/>
      <c r="OM5" s="95"/>
      <c r="ON5" s="95"/>
    </row>
    <row r="6" spans="1:404" s="5" customFormat="1" ht="50.25" customHeight="1" thickBot="1" x14ac:dyDescent="0.35">
      <c r="A6" s="267" t="s">
        <v>261</v>
      </c>
      <c r="B6" s="69" t="s">
        <v>153</v>
      </c>
      <c r="C6" s="69" t="s">
        <v>152</v>
      </c>
      <c r="D6" s="70" t="s">
        <v>151</v>
      </c>
      <c r="E6" s="69" t="s">
        <v>153</v>
      </c>
      <c r="F6" s="69" t="s">
        <v>152</v>
      </c>
      <c r="G6" s="70" t="s">
        <v>151</v>
      </c>
      <c r="H6" s="69" t="s">
        <v>153</v>
      </c>
      <c r="I6" s="69" t="s">
        <v>152</v>
      </c>
      <c r="J6" s="70" t="s">
        <v>151</v>
      </c>
      <c r="K6" s="152" t="s">
        <v>153</v>
      </c>
      <c r="L6" s="152" t="s">
        <v>152</v>
      </c>
      <c r="M6" s="153" t="s">
        <v>151</v>
      </c>
      <c r="N6" s="150" t="s">
        <v>153</v>
      </c>
      <c r="O6" s="150" t="s">
        <v>152</v>
      </c>
      <c r="P6" s="151" t="s">
        <v>199</v>
      </c>
      <c r="Q6" s="150" t="s">
        <v>153</v>
      </c>
      <c r="R6" s="150" t="s">
        <v>152</v>
      </c>
      <c r="S6" s="151" t="s">
        <v>198</v>
      </c>
      <c r="T6" s="69" t="s">
        <v>153</v>
      </c>
      <c r="U6" s="69" t="s">
        <v>152</v>
      </c>
      <c r="V6" s="70" t="s">
        <v>151</v>
      </c>
      <c r="W6" s="69" t="s">
        <v>153</v>
      </c>
      <c r="X6" s="69" t="s">
        <v>152</v>
      </c>
      <c r="Y6" s="70" t="s">
        <v>151</v>
      </c>
      <c r="Z6" s="69" t="s">
        <v>153</v>
      </c>
      <c r="AA6" s="69" t="s">
        <v>152</v>
      </c>
      <c r="AB6" s="70" t="s">
        <v>151</v>
      </c>
      <c r="AC6" s="69" t="s">
        <v>153</v>
      </c>
      <c r="AD6" s="69" t="s">
        <v>152</v>
      </c>
      <c r="AE6" s="70" t="s">
        <v>151</v>
      </c>
      <c r="AF6" s="69" t="s">
        <v>153</v>
      </c>
      <c r="AG6" s="69" t="s">
        <v>152</v>
      </c>
      <c r="AH6" s="70" t="s">
        <v>151</v>
      </c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95"/>
      <c r="HP6" s="44"/>
      <c r="HQ6" s="44"/>
      <c r="HR6" s="44"/>
      <c r="HS6" s="44"/>
      <c r="HT6" s="44"/>
      <c r="HU6" s="44"/>
      <c r="HV6" s="44"/>
      <c r="HW6" s="44"/>
      <c r="HX6" s="44"/>
      <c r="HY6" s="44"/>
      <c r="HZ6" s="44"/>
      <c r="IA6" s="44"/>
      <c r="IB6" s="44"/>
      <c r="IC6" s="44"/>
      <c r="ID6" s="44"/>
      <c r="IE6" s="44"/>
      <c r="IF6" s="44"/>
      <c r="IG6" s="44"/>
      <c r="IH6" s="44"/>
      <c r="II6" s="44"/>
      <c r="IJ6" s="44"/>
      <c r="IK6" s="44"/>
      <c r="IL6" s="44"/>
      <c r="IM6" s="44"/>
      <c r="IN6" s="44"/>
      <c r="IO6" s="44"/>
      <c r="IP6" s="44"/>
      <c r="IQ6" s="44"/>
      <c r="IR6" s="44"/>
      <c r="IS6" s="44"/>
      <c r="IT6" s="44"/>
      <c r="IU6" s="44"/>
      <c r="IV6" s="44"/>
      <c r="IW6" s="44"/>
      <c r="IX6" s="44"/>
      <c r="IY6" s="44"/>
      <c r="IZ6" s="44"/>
      <c r="JA6" s="44"/>
      <c r="JB6" s="44"/>
      <c r="JC6" s="44"/>
      <c r="JD6" s="44"/>
      <c r="JE6" s="44"/>
      <c r="JF6" s="44"/>
      <c r="JG6" s="44"/>
      <c r="JH6" s="44"/>
      <c r="JI6" s="44"/>
      <c r="JJ6" s="44"/>
      <c r="JK6" s="44"/>
      <c r="JL6" s="44"/>
      <c r="JM6" s="44"/>
      <c r="JN6" s="44"/>
      <c r="JO6" s="44"/>
      <c r="JP6" s="44"/>
      <c r="JQ6" s="44"/>
      <c r="JR6" s="44"/>
      <c r="JS6" s="44"/>
      <c r="JT6" s="44"/>
      <c r="JU6" s="44"/>
      <c r="JV6" s="44"/>
      <c r="JW6" s="44"/>
      <c r="JX6" s="44"/>
      <c r="JY6" s="44"/>
      <c r="JZ6" s="44"/>
      <c r="KA6" s="44"/>
      <c r="KB6" s="44"/>
      <c r="KC6" s="44"/>
      <c r="KD6" s="44"/>
      <c r="KE6" s="44"/>
      <c r="KF6" s="44"/>
      <c r="KG6" s="44"/>
      <c r="KH6" s="44"/>
      <c r="KI6" s="44"/>
      <c r="KJ6" s="44"/>
      <c r="KK6" s="44"/>
      <c r="KL6" s="44"/>
      <c r="KM6" s="44"/>
      <c r="KN6" s="44"/>
      <c r="KO6" s="44"/>
      <c r="KP6" s="44"/>
      <c r="KQ6" s="44"/>
      <c r="KR6" s="44"/>
      <c r="KS6" s="44"/>
      <c r="KT6" s="44"/>
      <c r="KU6" s="44"/>
      <c r="KV6" s="44"/>
      <c r="KW6" s="44"/>
      <c r="KX6" s="44"/>
      <c r="KY6" s="44"/>
      <c r="KZ6" s="44"/>
      <c r="LA6" s="44"/>
      <c r="LB6" s="44"/>
      <c r="LC6" s="44"/>
      <c r="LD6" s="44"/>
      <c r="LE6" s="44"/>
      <c r="LF6" s="44"/>
      <c r="LG6" s="44"/>
      <c r="LH6" s="44"/>
      <c r="LI6" s="44"/>
      <c r="LJ6" s="44"/>
      <c r="LK6" s="44"/>
      <c r="LL6" s="44"/>
      <c r="LM6" s="44"/>
      <c r="LN6" s="44"/>
      <c r="LO6" s="44"/>
      <c r="LP6" s="44"/>
      <c r="LQ6" s="44"/>
      <c r="LR6" s="44"/>
      <c r="LS6" s="44"/>
      <c r="LT6" s="44"/>
      <c r="LU6" s="44"/>
      <c r="LV6" s="44"/>
      <c r="LW6" s="44"/>
      <c r="LX6" s="44"/>
      <c r="LY6" s="44"/>
      <c r="LZ6" s="44"/>
      <c r="MA6" s="44"/>
      <c r="MB6" s="44"/>
      <c r="MC6" s="44"/>
      <c r="MD6" s="44"/>
      <c r="ME6" s="44"/>
      <c r="MF6" s="44"/>
      <c r="MG6" s="44"/>
      <c r="MH6" s="44"/>
      <c r="MI6" s="44"/>
      <c r="MJ6" s="44"/>
      <c r="MK6" s="44"/>
      <c r="ML6" s="44"/>
      <c r="MM6" s="44"/>
      <c r="MN6" s="44"/>
      <c r="MO6" s="44"/>
      <c r="MP6" s="44"/>
      <c r="MQ6" s="44"/>
      <c r="MR6" s="44"/>
      <c r="MS6" s="44"/>
      <c r="MT6" s="44"/>
      <c r="MU6" s="44"/>
      <c r="MV6" s="44"/>
      <c r="MW6" s="44"/>
      <c r="MX6" s="44"/>
      <c r="MY6" s="44"/>
      <c r="MZ6" s="44"/>
      <c r="NA6" s="44"/>
      <c r="NB6" s="44"/>
      <c r="NC6" s="44"/>
      <c r="ND6" s="44"/>
      <c r="NE6" s="44"/>
      <c r="NF6" s="44"/>
      <c r="NG6" s="44"/>
      <c r="NH6" s="44"/>
      <c r="NI6" s="44"/>
      <c r="NJ6" s="44"/>
      <c r="NK6" s="44"/>
      <c r="NL6" s="44"/>
      <c r="NM6" s="44"/>
      <c r="NN6" s="44"/>
      <c r="NO6" s="44"/>
      <c r="NP6" s="44"/>
      <c r="NQ6" s="44"/>
      <c r="NR6" s="44"/>
      <c r="NS6" s="44"/>
      <c r="NT6" s="44"/>
      <c r="NU6" s="44"/>
      <c r="NV6" s="44"/>
      <c r="NW6" s="44"/>
      <c r="NX6" s="44"/>
      <c r="NY6" s="44"/>
      <c r="NZ6" s="44"/>
      <c r="OA6" s="44"/>
      <c r="OB6" s="44"/>
      <c r="OC6" s="44"/>
      <c r="OD6" s="44"/>
      <c r="OE6" s="44"/>
      <c r="OF6" s="44"/>
      <c r="OG6" s="44"/>
      <c r="OH6" s="44"/>
      <c r="OI6" s="44"/>
      <c r="OJ6" s="44"/>
      <c r="OK6" s="44"/>
      <c r="OL6" s="44"/>
      <c r="OM6" s="44"/>
      <c r="ON6" s="44"/>
    </row>
    <row r="7" spans="1:404" ht="18" customHeight="1" x14ac:dyDescent="0.3">
      <c r="A7" s="271" t="s">
        <v>201</v>
      </c>
      <c r="B7" s="36"/>
      <c r="C7" s="9"/>
      <c r="D7" s="79"/>
      <c r="E7" s="91"/>
      <c r="F7" s="9"/>
      <c r="G7" s="79"/>
      <c r="H7" s="91"/>
      <c r="I7" s="9"/>
      <c r="J7" s="79"/>
      <c r="K7" s="91"/>
      <c r="L7" s="9"/>
      <c r="M7" s="79"/>
      <c r="N7" s="91"/>
      <c r="O7" s="91"/>
      <c r="P7" s="79"/>
      <c r="Q7" s="91"/>
      <c r="R7" s="91"/>
      <c r="S7" s="79"/>
      <c r="T7" s="91"/>
      <c r="U7" s="23"/>
      <c r="V7" s="81"/>
      <c r="W7" s="91"/>
      <c r="X7" s="23"/>
      <c r="Y7" s="81"/>
      <c r="Z7" s="91"/>
      <c r="AA7" s="23"/>
      <c r="AB7" s="81"/>
      <c r="AC7" s="88"/>
      <c r="AD7" s="23"/>
      <c r="AE7" s="137"/>
      <c r="AF7" s="147"/>
      <c r="AG7" s="147"/>
      <c r="AH7" s="168"/>
      <c r="HO7" s="4"/>
    </row>
    <row r="8" spans="1:404" ht="15" x14ac:dyDescent="0.3">
      <c r="A8" s="270" t="s">
        <v>260</v>
      </c>
      <c r="B8" s="114"/>
      <c r="C8" s="9">
        <v>8</v>
      </c>
      <c r="D8" s="79">
        <f>B8*C8</f>
        <v>0</v>
      </c>
      <c r="E8" s="91"/>
      <c r="F8" s="9"/>
      <c r="G8" s="79"/>
      <c r="H8" s="91"/>
      <c r="I8" s="9">
        <v>11</v>
      </c>
      <c r="J8" s="79">
        <f t="shared" ref="J8:J12" si="0">H8*I8</f>
        <v>0</v>
      </c>
      <c r="K8" s="91"/>
      <c r="L8" s="9"/>
      <c r="M8" s="79"/>
      <c r="N8" s="91"/>
      <c r="O8" s="91"/>
      <c r="P8" s="79"/>
      <c r="Q8" s="91"/>
      <c r="R8" s="91"/>
      <c r="S8" s="79"/>
      <c r="T8" s="91"/>
      <c r="U8" s="23"/>
      <c r="V8" s="81"/>
      <c r="W8" s="91"/>
      <c r="X8" s="23"/>
      <c r="Y8" s="81"/>
      <c r="Z8" s="91"/>
      <c r="AA8" s="23"/>
      <c r="AB8" s="81"/>
      <c r="AC8" s="88"/>
      <c r="AD8" s="23"/>
      <c r="AE8" s="137"/>
      <c r="AF8" s="142"/>
      <c r="AG8" s="142"/>
      <c r="AH8" s="168"/>
      <c r="HO8" s="4"/>
    </row>
    <row r="9" spans="1:404" ht="15" x14ac:dyDescent="0.3">
      <c r="A9" s="270" t="s">
        <v>187</v>
      </c>
      <c r="B9" s="114"/>
      <c r="C9" s="9">
        <v>1</v>
      </c>
      <c r="D9" s="79">
        <f t="shared" ref="D9:D13" si="1">B9*C9</f>
        <v>0</v>
      </c>
      <c r="E9" s="91"/>
      <c r="F9" s="9"/>
      <c r="G9" s="79"/>
      <c r="H9" s="91"/>
      <c r="I9" s="9">
        <v>1</v>
      </c>
      <c r="J9" s="79">
        <f t="shared" si="0"/>
        <v>0</v>
      </c>
      <c r="K9" s="91"/>
      <c r="L9" s="9"/>
      <c r="M9" s="79"/>
      <c r="N9" s="91"/>
      <c r="O9" s="91"/>
      <c r="P9" s="79"/>
      <c r="Q9" s="91"/>
      <c r="R9" s="91"/>
      <c r="S9" s="79"/>
      <c r="T9" s="91"/>
      <c r="U9" s="23"/>
      <c r="V9" s="81"/>
      <c r="W9" s="91"/>
      <c r="X9" s="23"/>
      <c r="Y9" s="81"/>
      <c r="Z9" s="91"/>
      <c r="AA9" s="23"/>
      <c r="AB9" s="81"/>
      <c r="AC9" s="88"/>
      <c r="AD9" s="23"/>
      <c r="AE9" s="137"/>
      <c r="AF9" s="142"/>
      <c r="AG9" s="142"/>
      <c r="AH9" s="168"/>
      <c r="HO9" s="4"/>
    </row>
    <row r="10" spans="1:404" ht="15" x14ac:dyDescent="0.3">
      <c r="A10" s="270" t="s">
        <v>259</v>
      </c>
      <c r="B10" s="114"/>
      <c r="C10" s="9">
        <v>2</v>
      </c>
      <c r="D10" s="79">
        <f t="shared" si="1"/>
        <v>0</v>
      </c>
      <c r="E10" s="91"/>
      <c r="F10" s="9"/>
      <c r="G10" s="79"/>
      <c r="H10" s="91"/>
      <c r="I10" s="9">
        <v>8</v>
      </c>
      <c r="J10" s="79">
        <f t="shared" si="0"/>
        <v>0</v>
      </c>
      <c r="K10" s="91"/>
      <c r="L10" s="9"/>
      <c r="M10" s="79"/>
      <c r="N10" s="91"/>
      <c r="O10" s="91"/>
      <c r="P10" s="79"/>
      <c r="Q10" s="91"/>
      <c r="R10" s="91"/>
      <c r="S10" s="79"/>
      <c r="T10" s="91"/>
      <c r="U10" s="23"/>
      <c r="V10" s="81"/>
      <c r="W10" s="91"/>
      <c r="X10" s="23"/>
      <c r="Y10" s="81"/>
      <c r="Z10" s="91"/>
      <c r="AA10" s="23"/>
      <c r="AB10" s="81"/>
      <c r="AC10" s="88"/>
      <c r="AD10" s="23"/>
      <c r="AE10" s="137"/>
      <c r="AF10" s="142"/>
      <c r="AG10" s="142"/>
      <c r="AH10" s="168"/>
      <c r="HO10" s="4"/>
    </row>
    <row r="11" spans="1:404" ht="15" x14ac:dyDescent="0.3">
      <c r="A11" s="270" t="s">
        <v>258</v>
      </c>
      <c r="B11" s="114"/>
      <c r="C11" s="9">
        <v>8</v>
      </c>
      <c r="D11" s="79">
        <f t="shared" si="1"/>
        <v>0</v>
      </c>
      <c r="E11" s="91"/>
      <c r="F11" s="9">
        <v>1</v>
      </c>
      <c r="G11" s="79">
        <f t="shared" ref="G11:G14" si="2">E11*F11</f>
        <v>0</v>
      </c>
      <c r="H11" s="91"/>
      <c r="I11" s="9">
        <v>19</v>
      </c>
      <c r="J11" s="79">
        <f t="shared" si="0"/>
        <v>0</v>
      </c>
      <c r="K11" s="91"/>
      <c r="L11" s="9"/>
      <c r="M11" s="79"/>
      <c r="N11" s="91"/>
      <c r="O11" s="91"/>
      <c r="P11" s="79"/>
      <c r="Q11" s="91"/>
      <c r="R11" s="91"/>
      <c r="S11" s="79"/>
      <c r="T11" s="91"/>
      <c r="U11" s="23"/>
      <c r="V11" s="81"/>
      <c r="W11" s="91"/>
      <c r="X11" s="23"/>
      <c r="Y11" s="81"/>
      <c r="Z11" s="91"/>
      <c r="AA11" s="23"/>
      <c r="AB11" s="81"/>
      <c r="AC11" s="88"/>
      <c r="AD11" s="23"/>
      <c r="AE11" s="137"/>
      <c r="AF11" s="142"/>
      <c r="AG11" s="142"/>
      <c r="AH11" s="168"/>
      <c r="HO11" s="4"/>
    </row>
    <row r="12" spans="1:404" ht="15" x14ac:dyDescent="0.3">
      <c r="A12" s="270" t="s">
        <v>185</v>
      </c>
      <c r="B12" s="114"/>
      <c r="C12" s="9">
        <v>18</v>
      </c>
      <c r="D12" s="79">
        <f t="shared" si="1"/>
        <v>0</v>
      </c>
      <c r="E12" s="91"/>
      <c r="F12" s="9">
        <v>3</v>
      </c>
      <c r="G12" s="79">
        <f t="shared" si="2"/>
        <v>0</v>
      </c>
      <c r="H12" s="91"/>
      <c r="I12" s="9">
        <v>15</v>
      </c>
      <c r="J12" s="79">
        <f t="shared" si="0"/>
        <v>0</v>
      </c>
      <c r="K12" s="91"/>
      <c r="L12" s="9"/>
      <c r="M12" s="79"/>
      <c r="N12" s="91"/>
      <c r="O12" s="91"/>
      <c r="P12" s="79"/>
      <c r="Q12" s="91"/>
      <c r="R12" s="91"/>
      <c r="S12" s="79"/>
      <c r="T12" s="91"/>
      <c r="U12" s="23"/>
      <c r="V12" s="81"/>
      <c r="W12" s="91"/>
      <c r="X12" s="23"/>
      <c r="Y12" s="81"/>
      <c r="Z12" s="91"/>
      <c r="AA12" s="23"/>
      <c r="AB12" s="81"/>
      <c r="AC12" s="88"/>
      <c r="AD12" s="23"/>
      <c r="AE12" s="137"/>
      <c r="AF12" s="142"/>
      <c r="AG12" s="142"/>
      <c r="AH12" s="168"/>
      <c r="HO12" s="4"/>
    </row>
    <row r="13" spans="1:404" ht="15" x14ac:dyDescent="0.3">
      <c r="A13" s="270" t="s">
        <v>40</v>
      </c>
      <c r="B13" s="114"/>
      <c r="C13" s="9">
        <v>1</v>
      </c>
      <c r="D13" s="79">
        <f t="shared" si="1"/>
        <v>0</v>
      </c>
      <c r="E13" s="91"/>
      <c r="F13" s="9">
        <v>2</v>
      </c>
      <c r="G13" s="79">
        <f t="shared" si="2"/>
        <v>0</v>
      </c>
      <c r="H13" s="91"/>
      <c r="I13" s="9"/>
      <c r="J13" s="79"/>
      <c r="K13" s="91"/>
      <c r="L13" s="9"/>
      <c r="M13" s="79"/>
      <c r="N13" s="91"/>
      <c r="O13" s="91"/>
      <c r="P13" s="79"/>
      <c r="Q13" s="91"/>
      <c r="R13" s="91"/>
      <c r="S13" s="79"/>
      <c r="T13" s="91"/>
      <c r="U13" s="23"/>
      <c r="V13" s="81"/>
      <c r="W13" s="91"/>
      <c r="X13" s="23"/>
      <c r="Y13" s="81"/>
      <c r="Z13" s="91"/>
      <c r="AA13" s="23"/>
      <c r="AB13" s="81"/>
      <c r="AC13" s="88"/>
      <c r="AD13" s="23"/>
      <c r="AE13" s="137"/>
      <c r="AF13" s="142"/>
      <c r="AG13" s="142"/>
      <c r="AH13" s="168"/>
      <c r="HO13" s="4"/>
    </row>
    <row r="14" spans="1:404" ht="15" x14ac:dyDescent="0.3">
      <c r="A14" s="270" t="s">
        <v>41</v>
      </c>
      <c r="B14" s="114"/>
      <c r="C14" s="9"/>
      <c r="D14" s="79"/>
      <c r="E14" s="91"/>
      <c r="F14" s="9">
        <v>2</v>
      </c>
      <c r="G14" s="79">
        <f t="shared" si="2"/>
        <v>0</v>
      </c>
      <c r="H14" s="91"/>
      <c r="I14" s="9"/>
      <c r="J14" s="79"/>
      <c r="K14" s="91"/>
      <c r="L14" s="9"/>
      <c r="M14" s="79"/>
      <c r="N14" s="91"/>
      <c r="O14" s="91"/>
      <c r="P14" s="79"/>
      <c r="Q14" s="91"/>
      <c r="R14" s="91"/>
      <c r="S14" s="79"/>
      <c r="T14" s="91"/>
      <c r="U14" s="23"/>
      <c r="V14" s="81"/>
      <c r="W14" s="91"/>
      <c r="X14" s="23"/>
      <c r="Y14" s="81"/>
      <c r="Z14" s="91"/>
      <c r="AA14" s="23"/>
      <c r="AB14" s="81"/>
      <c r="AC14" s="88"/>
      <c r="AD14" s="23"/>
      <c r="AE14" s="137"/>
      <c r="AF14" s="142"/>
      <c r="AG14" s="142"/>
      <c r="AH14" s="168"/>
      <c r="HO14" s="4"/>
    </row>
    <row r="15" spans="1:404" ht="15" x14ac:dyDescent="0.3">
      <c r="A15" s="270" t="s">
        <v>42</v>
      </c>
      <c r="B15" s="114"/>
      <c r="C15" s="9">
        <v>3</v>
      </c>
      <c r="D15" s="79">
        <f t="shared" ref="D15:D23" si="3">B15*C15</f>
        <v>0</v>
      </c>
      <c r="E15" s="91"/>
      <c r="F15" s="9"/>
      <c r="G15" s="79"/>
      <c r="H15" s="91"/>
      <c r="I15" s="9">
        <v>6</v>
      </c>
      <c r="J15" s="79">
        <f t="shared" ref="J15:J24" si="4">H15*I15</f>
        <v>0</v>
      </c>
      <c r="K15" s="91"/>
      <c r="L15" s="9"/>
      <c r="M15" s="79"/>
      <c r="N15" s="91"/>
      <c r="O15" s="91"/>
      <c r="P15" s="79"/>
      <c r="Q15" s="91"/>
      <c r="R15" s="91"/>
      <c r="S15" s="79"/>
      <c r="T15" s="91"/>
      <c r="U15" s="23"/>
      <c r="V15" s="81"/>
      <c r="W15" s="91"/>
      <c r="X15" s="23"/>
      <c r="Y15" s="81"/>
      <c r="Z15" s="91"/>
      <c r="AA15" s="23"/>
      <c r="AB15" s="81"/>
      <c r="AC15" s="88"/>
      <c r="AD15" s="23"/>
      <c r="AE15" s="137"/>
      <c r="AF15" s="142"/>
      <c r="AG15" s="142"/>
      <c r="AH15" s="168"/>
      <c r="HO15" s="4"/>
    </row>
    <row r="16" spans="1:404" ht="15" x14ac:dyDescent="0.3">
      <c r="A16" s="270" t="s">
        <v>43</v>
      </c>
      <c r="B16" s="114"/>
      <c r="C16" s="9">
        <v>20</v>
      </c>
      <c r="D16" s="79">
        <f t="shared" si="3"/>
        <v>0</v>
      </c>
      <c r="E16" s="91"/>
      <c r="F16" s="9">
        <v>1</v>
      </c>
      <c r="G16" s="79">
        <f t="shared" ref="G16:G18" si="5">E16*F16</f>
        <v>0</v>
      </c>
      <c r="H16" s="91"/>
      <c r="I16" s="9">
        <v>10</v>
      </c>
      <c r="J16" s="79">
        <f t="shared" si="4"/>
        <v>0</v>
      </c>
      <c r="K16" s="91"/>
      <c r="L16" s="9"/>
      <c r="M16" s="79"/>
      <c r="N16" s="91"/>
      <c r="O16" s="91"/>
      <c r="P16" s="79"/>
      <c r="Q16" s="91"/>
      <c r="R16" s="91"/>
      <c r="S16" s="79"/>
      <c r="T16" s="91"/>
      <c r="U16" s="23"/>
      <c r="V16" s="81"/>
      <c r="W16" s="91"/>
      <c r="X16" s="23"/>
      <c r="Y16" s="81"/>
      <c r="Z16" s="91"/>
      <c r="AA16" s="23"/>
      <c r="AB16" s="81"/>
      <c r="AC16" s="88"/>
      <c r="AD16" s="23"/>
      <c r="AE16" s="137"/>
      <c r="AF16" s="142"/>
      <c r="AG16" s="142"/>
      <c r="AH16" s="168"/>
      <c r="HO16" s="4"/>
    </row>
    <row r="17" spans="1:404" ht="15" x14ac:dyDescent="0.3">
      <c r="A17" s="270" t="s">
        <v>44</v>
      </c>
      <c r="B17" s="114"/>
      <c r="C17" s="9">
        <v>27</v>
      </c>
      <c r="D17" s="79">
        <f t="shared" si="3"/>
        <v>0</v>
      </c>
      <c r="E17" s="91"/>
      <c r="F17" s="9">
        <v>1</v>
      </c>
      <c r="G17" s="79">
        <f t="shared" si="5"/>
        <v>0</v>
      </c>
      <c r="H17" s="91"/>
      <c r="I17" s="9">
        <v>17</v>
      </c>
      <c r="J17" s="79">
        <f t="shared" si="4"/>
        <v>0</v>
      </c>
      <c r="K17" s="91"/>
      <c r="L17" s="9"/>
      <c r="M17" s="79"/>
      <c r="N17" s="91"/>
      <c r="O17" s="91"/>
      <c r="P17" s="79"/>
      <c r="Q17" s="91"/>
      <c r="R17" s="91"/>
      <c r="S17" s="79"/>
      <c r="T17" s="91"/>
      <c r="U17" s="23"/>
      <c r="V17" s="81"/>
      <c r="W17" s="91"/>
      <c r="X17" s="23"/>
      <c r="Y17" s="81"/>
      <c r="Z17" s="91"/>
      <c r="AA17" s="23"/>
      <c r="AB17" s="81"/>
      <c r="AC17" s="88"/>
      <c r="AD17" s="23"/>
      <c r="AE17" s="137"/>
      <c r="AF17" s="142"/>
      <c r="AG17" s="142"/>
      <c r="AH17" s="168"/>
      <c r="HO17" s="4"/>
    </row>
    <row r="18" spans="1:404" ht="15" x14ac:dyDescent="0.3">
      <c r="A18" s="270" t="s">
        <v>45</v>
      </c>
      <c r="B18" s="114"/>
      <c r="C18" s="9">
        <v>4</v>
      </c>
      <c r="D18" s="79">
        <f t="shared" si="3"/>
        <v>0</v>
      </c>
      <c r="E18" s="91"/>
      <c r="F18" s="9">
        <v>1</v>
      </c>
      <c r="G18" s="79">
        <f t="shared" si="5"/>
        <v>0</v>
      </c>
      <c r="H18" s="91"/>
      <c r="I18" s="9">
        <v>3</v>
      </c>
      <c r="J18" s="79">
        <f t="shared" si="4"/>
        <v>0</v>
      </c>
      <c r="K18" s="91"/>
      <c r="L18" s="9"/>
      <c r="M18" s="79"/>
      <c r="N18" s="91"/>
      <c r="O18" s="91"/>
      <c r="P18" s="79"/>
      <c r="Q18" s="91"/>
      <c r="R18" s="91"/>
      <c r="S18" s="79"/>
      <c r="T18" s="91"/>
      <c r="U18" s="23"/>
      <c r="V18" s="81"/>
      <c r="W18" s="91"/>
      <c r="X18" s="23"/>
      <c r="Y18" s="81"/>
      <c r="Z18" s="91"/>
      <c r="AA18" s="23"/>
      <c r="AB18" s="81"/>
      <c r="AC18" s="88"/>
      <c r="AD18" s="23"/>
      <c r="AE18" s="137"/>
      <c r="AF18" s="142"/>
      <c r="AG18" s="142"/>
      <c r="AH18" s="168"/>
      <c r="HO18" s="4"/>
    </row>
    <row r="19" spans="1:404" ht="15" x14ac:dyDescent="0.3">
      <c r="A19" s="270" t="s">
        <v>46</v>
      </c>
      <c r="B19" s="114"/>
      <c r="C19" s="9">
        <v>2</v>
      </c>
      <c r="D19" s="79">
        <f t="shared" si="3"/>
        <v>0</v>
      </c>
      <c r="E19" s="91"/>
      <c r="F19" s="9"/>
      <c r="G19" s="79"/>
      <c r="H19" s="91"/>
      <c r="I19" s="9">
        <v>3</v>
      </c>
      <c r="J19" s="79">
        <f t="shared" si="4"/>
        <v>0</v>
      </c>
      <c r="K19" s="91"/>
      <c r="L19" s="9"/>
      <c r="M19" s="79"/>
      <c r="N19" s="91"/>
      <c r="O19" s="91"/>
      <c r="P19" s="79"/>
      <c r="Q19" s="91"/>
      <c r="R19" s="91"/>
      <c r="S19" s="79"/>
      <c r="T19" s="91"/>
      <c r="U19" s="23"/>
      <c r="V19" s="81"/>
      <c r="W19" s="91"/>
      <c r="X19" s="23"/>
      <c r="Y19" s="81"/>
      <c r="Z19" s="91"/>
      <c r="AA19" s="23"/>
      <c r="AB19" s="81"/>
      <c r="AC19" s="88"/>
      <c r="AD19" s="23"/>
      <c r="AE19" s="137"/>
      <c r="AF19" s="142"/>
      <c r="AG19" s="142"/>
      <c r="AH19" s="168"/>
      <c r="HO19" s="4"/>
    </row>
    <row r="20" spans="1:404" ht="15" x14ac:dyDescent="0.3">
      <c r="A20" s="270" t="s">
        <v>48</v>
      </c>
      <c r="B20" s="114"/>
      <c r="C20" s="9">
        <v>13</v>
      </c>
      <c r="D20" s="79">
        <f t="shared" si="3"/>
        <v>0</v>
      </c>
      <c r="E20" s="91"/>
      <c r="F20" s="9">
        <v>3</v>
      </c>
      <c r="G20" s="79">
        <f t="shared" ref="G20:G21" si="6">E20*F20</f>
        <v>0</v>
      </c>
      <c r="H20" s="91"/>
      <c r="I20" s="9">
        <v>23</v>
      </c>
      <c r="J20" s="79">
        <f t="shared" si="4"/>
        <v>0</v>
      </c>
      <c r="K20" s="91"/>
      <c r="L20" s="9"/>
      <c r="M20" s="79"/>
      <c r="N20" s="91"/>
      <c r="O20" s="91"/>
      <c r="P20" s="79"/>
      <c r="Q20" s="91"/>
      <c r="R20" s="91"/>
      <c r="S20" s="79"/>
      <c r="T20" s="91"/>
      <c r="U20" s="23"/>
      <c r="V20" s="81"/>
      <c r="W20" s="91"/>
      <c r="X20" s="23"/>
      <c r="Y20" s="81"/>
      <c r="Z20" s="91"/>
      <c r="AA20" s="23"/>
      <c r="AB20" s="81"/>
      <c r="AC20" s="88"/>
      <c r="AD20" s="23"/>
      <c r="AE20" s="137"/>
      <c r="AF20" s="142"/>
      <c r="AG20" s="142"/>
      <c r="AH20" s="168"/>
      <c r="HO20" s="4"/>
    </row>
    <row r="21" spans="1:404" ht="15" x14ac:dyDescent="0.3">
      <c r="A21" s="270" t="s">
        <v>47</v>
      </c>
      <c r="B21" s="114"/>
      <c r="C21" s="9">
        <v>15</v>
      </c>
      <c r="D21" s="79">
        <f t="shared" si="3"/>
        <v>0</v>
      </c>
      <c r="E21" s="91"/>
      <c r="F21" s="9">
        <v>1</v>
      </c>
      <c r="G21" s="79">
        <f t="shared" si="6"/>
        <v>0</v>
      </c>
      <c r="H21" s="91"/>
      <c r="I21" s="9">
        <v>18</v>
      </c>
      <c r="J21" s="79">
        <f t="shared" si="4"/>
        <v>0</v>
      </c>
      <c r="K21" s="91"/>
      <c r="L21" s="9"/>
      <c r="M21" s="79"/>
      <c r="N21" s="91"/>
      <c r="O21" s="91"/>
      <c r="P21" s="79"/>
      <c r="Q21" s="91"/>
      <c r="R21" s="91"/>
      <c r="S21" s="79"/>
      <c r="T21" s="91"/>
      <c r="U21" s="23"/>
      <c r="V21" s="81"/>
      <c r="W21" s="91"/>
      <c r="X21" s="23"/>
      <c r="Y21" s="81"/>
      <c r="Z21" s="91"/>
      <c r="AA21" s="23"/>
      <c r="AB21" s="81"/>
      <c r="AC21" s="88"/>
      <c r="AD21" s="23">
        <v>1</v>
      </c>
      <c r="AE21" s="137">
        <f>AC21*AD21</f>
        <v>0</v>
      </c>
      <c r="AF21" s="142"/>
      <c r="AG21" s="142"/>
      <c r="AH21" s="168"/>
      <c r="HO21" s="4"/>
    </row>
    <row r="22" spans="1:404" ht="15" x14ac:dyDescent="0.3">
      <c r="A22" s="270" t="s">
        <v>39</v>
      </c>
      <c r="B22" s="114"/>
      <c r="C22" s="9">
        <v>18</v>
      </c>
      <c r="D22" s="79">
        <f t="shared" si="3"/>
        <v>0</v>
      </c>
      <c r="E22" s="91"/>
      <c r="F22" s="9"/>
      <c r="G22" s="79"/>
      <c r="H22" s="91"/>
      <c r="I22" s="9">
        <v>31</v>
      </c>
      <c r="J22" s="79">
        <f t="shared" si="4"/>
        <v>0</v>
      </c>
      <c r="K22" s="91"/>
      <c r="L22" s="9"/>
      <c r="M22" s="79"/>
      <c r="N22" s="91"/>
      <c r="O22" s="91"/>
      <c r="P22" s="79"/>
      <c r="Q22" s="91"/>
      <c r="R22" s="91"/>
      <c r="S22" s="79"/>
      <c r="T22" s="91"/>
      <c r="U22" s="23"/>
      <c r="V22" s="81"/>
      <c r="W22" s="91"/>
      <c r="X22" s="23"/>
      <c r="Y22" s="81"/>
      <c r="Z22" s="91"/>
      <c r="AA22" s="23"/>
      <c r="AB22" s="81"/>
      <c r="AC22" s="88"/>
      <c r="AD22" s="23"/>
      <c r="AE22" s="137"/>
      <c r="AF22" s="142"/>
      <c r="AG22" s="142"/>
      <c r="AH22" s="168"/>
      <c r="HO22" s="4"/>
    </row>
    <row r="23" spans="1:404" ht="15" x14ac:dyDescent="0.3">
      <c r="A23" s="270" t="s">
        <v>186</v>
      </c>
      <c r="B23" s="114"/>
      <c r="C23" s="9">
        <v>19</v>
      </c>
      <c r="D23" s="79">
        <f t="shared" si="3"/>
        <v>0</v>
      </c>
      <c r="E23" s="91"/>
      <c r="F23" s="9">
        <v>5</v>
      </c>
      <c r="G23" s="79">
        <f t="shared" ref="G23:G24" si="7">E23*F23</f>
        <v>0</v>
      </c>
      <c r="H23" s="91"/>
      <c r="I23" s="9">
        <v>21</v>
      </c>
      <c r="J23" s="79">
        <f t="shared" si="4"/>
        <v>0</v>
      </c>
      <c r="K23" s="91"/>
      <c r="L23" s="9"/>
      <c r="M23" s="79"/>
      <c r="N23" s="91"/>
      <c r="O23" s="91"/>
      <c r="P23" s="79"/>
      <c r="Q23" s="91"/>
      <c r="R23" s="91"/>
      <c r="S23" s="79"/>
      <c r="T23" s="91"/>
      <c r="U23" s="23"/>
      <c r="V23" s="81"/>
      <c r="W23" s="91"/>
      <c r="X23" s="23"/>
      <c r="Y23" s="81"/>
      <c r="Z23" s="91"/>
      <c r="AA23" s="23"/>
      <c r="AB23" s="81"/>
      <c r="AC23" s="88"/>
      <c r="AD23" s="23"/>
      <c r="AE23" s="137"/>
      <c r="AF23" s="142"/>
      <c r="AG23" s="142"/>
      <c r="AH23" s="168"/>
      <c r="HO23" s="4"/>
    </row>
    <row r="24" spans="1:404" s="42" customFormat="1" ht="14.5" thickBot="1" x14ac:dyDescent="0.35">
      <c r="A24" s="238" t="s">
        <v>104</v>
      </c>
      <c r="B24" s="113"/>
      <c r="C24" s="93">
        <f>SUM(C8:C23)</f>
        <v>159</v>
      </c>
      <c r="D24" s="94">
        <f>B24*C24</f>
        <v>0</v>
      </c>
      <c r="E24" s="92"/>
      <c r="F24" s="93">
        <f>SUM(F8:F23)</f>
        <v>20</v>
      </c>
      <c r="G24" s="94">
        <f t="shared" si="7"/>
        <v>0</v>
      </c>
      <c r="H24" s="77"/>
      <c r="I24" s="40">
        <f>SUM(I8:I23)</f>
        <v>186</v>
      </c>
      <c r="J24" s="41">
        <f t="shared" si="4"/>
        <v>0</v>
      </c>
      <c r="K24" s="41"/>
      <c r="L24" s="40"/>
      <c r="M24" s="41"/>
      <c r="N24" s="41"/>
      <c r="O24" s="41"/>
      <c r="P24" s="41"/>
      <c r="Q24" s="41"/>
      <c r="R24" s="41"/>
      <c r="S24" s="41"/>
      <c r="T24" s="77"/>
      <c r="U24" s="40"/>
      <c r="V24" s="41"/>
      <c r="W24" s="77"/>
      <c r="X24" s="40"/>
      <c r="Y24" s="41"/>
      <c r="Z24" s="77"/>
      <c r="AA24" s="40"/>
      <c r="AB24" s="41"/>
      <c r="AC24" s="77"/>
      <c r="AD24" s="40">
        <f>SUM(AD8:AD23)</f>
        <v>1</v>
      </c>
      <c r="AE24" s="97">
        <f>AC24*AD24</f>
        <v>0</v>
      </c>
      <c r="AF24" s="77"/>
      <c r="AG24" s="40"/>
      <c r="AH24" s="41"/>
    </row>
    <row r="25" spans="1:404" s="20" customFormat="1" ht="20.149999999999999" customHeight="1" thickTop="1" x14ac:dyDescent="0.3">
      <c r="A25" s="268" t="s">
        <v>237</v>
      </c>
      <c r="B25" s="39"/>
      <c r="C25" s="33"/>
      <c r="D25" s="83"/>
      <c r="E25" s="89"/>
      <c r="F25" s="33"/>
      <c r="G25" s="83"/>
      <c r="H25" s="89"/>
      <c r="I25" s="33"/>
      <c r="J25" s="83"/>
      <c r="K25" s="89"/>
      <c r="L25" s="33"/>
      <c r="M25" s="83"/>
      <c r="N25" s="89"/>
      <c r="O25" s="89"/>
      <c r="P25" s="83"/>
      <c r="Q25" s="89"/>
      <c r="R25" s="89"/>
      <c r="S25" s="83"/>
      <c r="T25" s="89"/>
      <c r="U25" s="21"/>
      <c r="V25" s="84"/>
      <c r="W25" s="89"/>
      <c r="X25" s="21"/>
      <c r="Y25" s="84"/>
      <c r="Z25" s="89"/>
      <c r="AA25" s="21"/>
      <c r="AB25" s="84"/>
      <c r="AC25" s="86"/>
      <c r="AD25" s="21"/>
      <c r="AE25" s="146"/>
      <c r="AF25" s="157"/>
      <c r="AG25" s="147"/>
      <c r="AH25" s="360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95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</row>
    <row r="26" spans="1:404" ht="15" x14ac:dyDescent="0.3">
      <c r="A26" s="269" t="s">
        <v>38</v>
      </c>
      <c r="B26" s="112"/>
      <c r="C26" s="10">
        <v>5</v>
      </c>
      <c r="D26" s="78">
        <f t="shared" ref="D26:D29" si="8">B26*C26</f>
        <v>0</v>
      </c>
      <c r="E26" s="90"/>
      <c r="F26" s="10">
        <v>1</v>
      </c>
      <c r="G26" s="78">
        <f t="shared" ref="G26:G27" si="9">E26*F26</f>
        <v>0</v>
      </c>
      <c r="H26" s="90"/>
      <c r="I26" s="10">
        <v>12</v>
      </c>
      <c r="J26" s="78">
        <f t="shared" ref="J26:J29" si="10">H26*I26</f>
        <v>0</v>
      </c>
      <c r="K26" s="90"/>
      <c r="L26" s="10"/>
      <c r="M26" s="78"/>
      <c r="N26" s="90"/>
      <c r="O26" s="90"/>
      <c r="P26" s="78"/>
      <c r="Q26" s="90"/>
      <c r="R26" s="90"/>
      <c r="S26" s="78"/>
      <c r="T26" s="90"/>
      <c r="U26" s="22"/>
      <c r="V26" s="80"/>
      <c r="W26" s="90"/>
      <c r="X26" s="22"/>
      <c r="Y26" s="80"/>
      <c r="Z26" s="90"/>
      <c r="AA26" s="22"/>
      <c r="AB26" s="80"/>
      <c r="AC26" s="87"/>
      <c r="AD26" s="22"/>
      <c r="AE26" s="136"/>
      <c r="AF26" s="144"/>
      <c r="AG26" s="142"/>
      <c r="AH26" s="168"/>
      <c r="HO26" s="4"/>
    </row>
    <row r="27" spans="1:404" ht="15" x14ac:dyDescent="0.3">
      <c r="A27" s="270" t="s">
        <v>224</v>
      </c>
      <c r="B27" s="112"/>
      <c r="C27" s="9">
        <v>18</v>
      </c>
      <c r="D27" s="78">
        <f t="shared" si="8"/>
        <v>0</v>
      </c>
      <c r="E27" s="90"/>
      <c r="F27" s="9">
        <v>1</v>
      </c>
      <c r="G27" s="78">
        <f t="shared" si="9"/>
        <v>0</v>
      </c>
      <c r="H27" s="90"/>
      <c r="I27" s="9">
        <v>17</v>
      </c>
      <c r="J27" s="78">
        <f t="shared" si="10"/>
        <v>0</v>
      </c>
      <c r="K27" s="91"/>
      <c r="L27" s="9"/>
      <c r="M27" s="79"/>
      <c r="N27" s="91"/>
      <c r="O27" s="91"/>
      <c r="P27" s="79"/>
      <c r="Q27" s="91"/>
      <c r="R27" s="91"/>
      <c r="S27" s="79"/>
      <c r="T27" s="91"/>
      <c r="U27" s="23"/>
      <c r="V27" s="81"/>
      <c r="W27" s="91"/>
      <c r="X27" s="23"/>
      <c r="Y27" s="81"/>
      <c r="Z27" s="91"/>
      <c r="AA27" s="23"/>
      <c r="AB27" s="81"/>
      <c r="AC27" s="88"/>
      <c r="AD27" s="23"/>
      <c r="AE27" s="137"/>
      <c r="AF27" s="144"/>
      <c r="AG27" s="142"/>
      <c r="AH27" s="168"/>
      <c r="HO27" s="4"/>
    </row>
    <row r="28" spans="1:404" ht="15" x14ac:dyDescent="0.3">
      <c r="A28" s="270" t="s">
        <v>37</v>
      </c>
      <c r="B28" s="112"/>
      <c r="C28" s="9">
        <v>2</v>
      </c>
      <c r="D28" s="78">
        <f t="shared" si="8"/>
        <v>0</v>
      </c>
      <c r="E28" s="91"/>
      <c r="F28" s="9"/>
      <c r="G28" s="79"/>
      <c r="H28" s="90"/>
      <c r="I28" s="9">
        <v>4</v>
      </c>
      <c r="J28" s="78">
        <f t="shared" si="10"/>
        <v>0</v>
      </c>
      <c r="K28" s="91"/>
      <c r="L28" s="9"/>
      <c r="M28" s="79"/>
      <c r="N28" s="91"/>
      <c r="O28" s="91"/>
      <c r="P28" s="79"/>
      <c r="Q28" s="91"/>
      <c r="R28" s="91"/>
      <c r="S28" s="79"/>
      <c r="T28" s="91"/>
      <c r="U28" s="23"/>
      <c r="V28" s="81"/>
      <c r="W28" s="91"/>
      <c r="X28" s="23"/>
      <c r="Y28" s="81"/>
      <c r="Z28" s="91"/>
      <c r="AA28" s="23"/>
      <c r="AB28" s="81"/>
      <c r="AC28" s="88"/>
      <c r="AD28" s="23"/>
      <c r="AE28" s="137"/>
      <c r="AF28" s="144"/>
      <c r="AG28" s="142"/>
      <c r="AH28" s="168"/>
      <c r="HO28" s="4"/>
    </row>
    <row r="29" spans="1:404" s="42" customFormat="1" ht="15.5" thickBot="1" x14ac:dyDescent="0.35">
      <c r="A29" s="238" t="s">
        <v>104</v>
      </c>
      <c r="B29" s="113"/>
      <c r="C29" s="40">
        <f>SUM(C26:C28)</f>
        <v>25</v>
      </c>
      <c r="D29" s="77">
        <f t="shared" si="8"/>
        <v>0</v>
      </c>
      <c r="E29" s="77"/>
      <c r="F29" s="40">
        <f t="shared" ref="F29" si="11">SUM(F26:F28)</f>
        <v>2</v>
      </c>
      <c r="G29" s="77">
        <f>E29*F29</f>
        <v>0</v>
      </c>
      <c r="H29" s="77"/>
      <c r="I29" s="40">
        <f>SUM(I26:I28)</f>
        <v>33</v>
      </c>
      <c r="J29" s="77">
        <f t="shared" si="10"/>
        <v>0</v>
      </c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135"/>
      <c r="AF29" s="77"/>
      <c r="AG29" s="77"/>
      <c r="AH29" s="168"/>
      <c r="HO29" s="4"/>
    </row>
    <row r="30" spans="1:404" s="4" customFormat="1" ht="36" customHeight="1" thickTop="1" thickBot="1" x14ac:dyDescent="0.35">
      <c r="A30" s="461" t="s">
        <v>262</v>
      </c>
      <c r="B30" s="411" t="s">
        <v>105</v>
      </c>
      <c r="C30" s="404"/>
      <c r="D30" s="412"/>
      <c r="E30" s="411" t="s">
        <v>106</v>
      </c>
      <c r="F30" s="404"/>
      <c r="G30" s="412"/>
      <c r="H30" s="373" t="s">
        <v>107</v>
      </c>
      <c r="I30" s="374"/>
      <c r="J30" s="375"/>
      <c r="K30" s="373" t="s">
        <v>0</v>
      </c>
      <c r="L30" s="374"/>
      <c r="M30" s="375"/>
      <c r="N30" s="373" t="s">
        <v>0</v>
      </c>
      <c r="O30" s="374"/>
      <c r="P30" s="375"/>
      <c r="Q30" s="373" t="s">
        <v>0</v>
      </c>
      <c r="R30" s="374"/>
      <c r="S30" s="375"/>
      <c r="T30" s="378" t="s">
        <v>114</v>
      </c>
      <c r="U30" s="379"/>
      <c r="V30" s="380"/>
      <c r="W30" s="378" t="s">
        <v>114</v>
      </c>
      <c r="X30" s="379"/>
      <c r="Y30" s="380"/>
      <c r="Z30" s="378" t="s">
        <v>114</v>
      </c>
      <c r="AA30" s="379"/>
      <c r="AB30" s="380"/>
      <c r="AC30" s="373" t="s">
        <v>108</v>
      </c>
      <c r="AD30" s="374"/>
      <c r="AE30" s="374"/>
      <c r="AF30" s="441" t="s">
        <v>200</v>
      </c>
      <c r="AG30" s="442"/>
      <c r="AH30" s="443"/>
    </row>
    <row r="31" spans="1:404" s="4" customFormat="1" ht="36" customHeight="1" thickBot="1" x14ac:dyDescent="0.35">
      <c r="A31" s="462"/>
      <c r="B31" s="225"/>
      <c r="C31" s="226">
        <f>C29+C24</f>
        <v>184</v>
      </c>
      <c r="D31" s="302">
        <f>D29+D24</f>
        <v>0</v>
      </c>
      <c r="E31" s="227"/>
      <c r="F31" s="226">
        <f>F29+F24</f>
        <v>22</v>
      </c>
      <c r="G31" s="302">
        <f>G29+G24</f>
        <v>0</v>
      </c>
      <c r="H31" s="227"/>
      <c r="I31" s="226">
        <f>I29+I24</f>
        <v>219</v>
      </c>
      <c r="J31" s="302">
        <f>J29+J24</f>
        <v>0</v>
      </c>
      <c r="K31" s="8"/>
      <c r="L31" s="8">
        <f>L29+L24</f>
        <v>0</v>
      </c>
      <c r="M31" s="8">
        <f>M29+M24</f>
        <v>0</v>
      </c>
      <c r="N31" s="8"/>
      <c r="O31" s="8">
        <f>O29+O24</f>
        <v>0</v>
      </c>
      <c r="P31" s="8">
        <f>P29+P24</f>
        <v>0</v>
      </c>
      <c r="Q31" s="8"/>
      <c r="R31" s="8">
        <f>R29+R24</f>
        <v>0</v>
      </c>
      <c r="S31" s="8">
        <f>S29+S24</f>
        <v>0</v>
      </c>
      <c r="T31" s="8"/>
      <c r="U31" s="8">
        <f>U29+U24</f>
        <v>0</v>
      </c>
      <c r="V31" s="8">
        <f>V29+V24</f>
        <v>0</v>
      </c>
      <c r="W31" s="8"/>
      <c r="X31" s="8">
        <f>X29+X24</f>
        <v>0</v>
      </c>
      <c r="Y31" s="8">
        <f>Y29+Y24</f>
        <v>0</v>
      </c>
      <c r="Z31" s="8"/>
      <c r="AA31" s="8">
        <f>AA29+AA24</f>
        <v>0</v>
      </c>
      <c r="AB31" s="8">
        <f>AB29+AB24</f>
        <v>0</v>
      </c>
      <c r="AC31" s="8"/>
      <c r="AD31" s="8">
        <f>AD29+AD24</f>
        <v>1</v>
      </c>
      <c r="AE31" s="8">
        <f>AE29+AE24</f>
        <v>0</v>
      </c>
      <c r="AF31" s="8"/>
      <c r="AG31" s="8">
        <f>AG29+AG24</f>
        <v>0</v>
      </c>
      <c r="AH31" s="8">
        <f>AH29+AH24</f>
        <v>0</v>
      </c>
    </row>
    <row r="32" spans="1:404" ht="52.5" customHeight="1" thickBot="1" x14ac:dyDescent="0.35">
      <c r="A32" s="272" t="s">
        <v>263</v>
      </c>
      <c r="B32" s="402">
        <f>D31+G31+J31+AE31+M31+P31+S31+V31+Y31+AB31+AH31</f>
        <v>0</v>
      </c>
      <c r="C32" s="403"/>
      <c r="D32" s="403"/>
      <c r="E32" s="403"/>
      <c r="F32" s="403"/>
      <c r="G32" s="403"/>
      <c r="H32" s="403"/>
      <c r="I32" s="403"/>
      <c r="J32" s="403"/>
      <c r="K32" s="403"/>
      <c r="L32" s="403"/>
      <c r="M32" s="403"/>
      <c r="N32" s="403"/>
      <c r="O32" s="403"/>
      <c r="P32" s="403"/>
      <c r="Q32" s="403"/>
      <c r="R32" s="403"/>
      <c r="S32" s="403"/>
      <c r="T32" s="403"/>
      <c r="U32" s="403"/>
      <c r="V32" s="403"/>
      <c r="W32" s="403"/>
      <c r="X32" s="403"/>
      <c r="Y32" s="403"/>
      <c r="Z32" s="403"/>
      <c r="AA32" s="403"/>
      <c r="AB32" s="403"/>
      <c r="AC32" s="196"/>
      <c r="AD32" s="196"/>
      <c r="AE32" s="196"/>
      <c r="AF32" s="196"/>
      <c r="AG32" s="196"/>
      <c r="AH32" s="195"/>
    </row>
  </sheetData>
  <mergeCells count="28">
    <mergeCell ref="N30:P30"/>
    <mergeCell ref="Q30:S30"/>
    <mergeCell ref="B32:AB32"/>
    <mergeCell ref="AF30:AH30"/>
    <mergeCell ref="AF4:AH5"/>
    <mergeCell ref="AC4:AE5"/>
    <mergeCell ref="AC30:AE30"/>
    <mergeCell ref="T30:V30"/>
    <mergeCell ref="Z4:AB5"/>
    <mergeCell ref="Z30:AB30"/>
    <mergeCell ref="W30:Y30"/>
    <mergeCell ref="A1:Y1"/>
    <mergeCell ref="A4:A5"/>
    <mergeCell ref="B5:D5"/>
    <mergeCell ref="B4:J4"/>
    <mergeCell ref="H5:J5"/>
    <mergeCell ref="E5:G5"/>
    <mergeCell ref="T4:V5"/>
    <mergeCell ref="A2:Y2"/>
    <mergeCell ref="K4:M5"/>
    <mergeCell ref="N4:P5"/>
    <mergeCell ref="Q4:S5"/>
    <mergeCell ref="W4:Y5"/>
    <mergeCell ref="A30:A31"/>
    <mergeCell ref="B30:D30"/>
    <mergeCell ref="E30:G30"/>
    <mergeCell ref="H30:J30"/>
    <mergeCell ref="K30:M3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r:id="rId1"/>
  <headerFooter>
    <oddHeader>&amp;L&amp;G&amp;R&amp;"Tahoma,Gras italique"&amp;26IND02
&amp;"Tahoma,Normal"&amp;12 29/03/2021</oddHeader>
    <oddFooter>&amp;L&amp;"Tahoma,Gras"&amp;10DPGF LOT N°1 
SITE IUT&amp;R&amp;"Tahoma,Gras"&amp;10Université de Bordeaux&amp;"Tahoma,Normal"- Maintenance des moyens de secours et de désenfumage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2"/>
  <sheetViews>
    <sheetView showGridLines="0" zoomScale="85" zoomScaleNormal="85" workbookViewId="0">
      <selection activeCell="J7" sqref="J7"/>
    </sheetView>
  </sheetViews>
  <sheetFormatPr baseColWidth="10" defaultRowHeight="14.5" x14ac:dyDescent="0.35"/>
  <cols>
    <col min="1" max="1" width="31.453125" customWidth="1"/>
    <col min="2" max="2" width="22.26953125" customWidth="1"/>
    <col min="3" max="3" width="15.81640625" customWidth="1"/>
    <col min="4" max="4" width="17.1796875" customWidth="1"/>
    <col min="7" max="7" width="15.81640625" customWidth="1"/>
  </cols>
  <sheetData>
    <row r="1" spans="1:7" ht="96" customHeight="1" x14ac:dyDescent="0.35">
      <c r="A1" s="463"/>
      <c r="B1" s="463"/>
      <c r="C1" s="463"/>
      <c r="D1" s="463"/>
      <c r="E1" s="463"/>
      <c r="F1" s="463"/>
      <c r="G1" s="463"/>
    </row>
    <row r="2" spans="1:7" ht="112.5" customHeight="1" x14ac:dyDescent="0.35">
      <c r="A2" s="464" t="s">
        <v>293</v>
      </c>
      <c r="B2" s="464"/>
      <c r="C2" s="464"/>
      <c r="D2" s="464"/>
      <c r="E2" s="464"/>
      <c r="F2" s="464"/>
      <c r="G2" s="464"/>
    </row>
    <row r="3" spans="1:7" ht="18" thickBot="1" x14ac:dyDescent="0.4">
      <c r="A3" s="74"/>
      <c r="B3" s="74"/>
      <c r="C3" s="74"/>
      <c r="D3" s="74"/>
      <c r="E3" s="74"/>
      <c r="F3" s="74"/>
      <c r="G3" s="74"/>
    </row>
    <row r="4" spans="1:7" ht="18" customHeight="1" x14ac:dyDescent="0.35">
      <c r="A4" s="361" t="s">
        <v>158</v>
      </c>
      <c r="B4" s="362" t="s">
        <v>159</v>
      </c>
    </row>
    <row r="5" spans="1:7" ht="22.5" customHeight="1" x14ac:dyDescent="0.45">
      <c r="A5" s="108" t="s">
        <v>283</v>
      </c>
      <c r="B5" s="335">
        <f>'DSO TALENCE'!B71</f>
        <v>0</v>
      </c>
    </row>
    <row r="6" spans="1:7" ht="23.25" customHeight="1" x14ac:dyDescent="0.45">
      <c r="A6" s="108" t="s">
        <v>287</v>
      </c>
      <c r="B6" s="335">
        <f>'DSO VICTOIRE'!B38</f>
        <v>0</v>
      </c>
    </row>
    <row r="7" spans="1:7" ht="22.5" customHeight="1" x14ac:dyDescent="0.45">
      <c r="A7" s="108" t="s">
        <v>226</v>
      </c>
      <c r="B7" s="335">
        <f>'DSO PUSG-PJJ'!B1</f>
        <v>0</v>
      </c>
    </row>
    <row r="8" spans="1:7" ht="22.5" customHeight="1" x14ac:dyDescent="0.45">
      <c r="A8" s="108" t="s">
        <v>285</v>
      </c>
      <c r="B8" s="335">
        <f>'DSO CARREIRE '!B46</f>
        <v>0</v>
      </c>
    </row>
    <row r="9" spans="1:7" ht="24.75" customHeight="1" x14ac:dyDescent="0.45">
      <c r="A9" s="108" t="s">
        <v>286</v>
      </c>
      <c r="B9" s="335">
        <f>'DSO PESSAC'!B27</f>
        <v>0</v>
      </c>
    </row>
    <row r="10" spans="1:7" ht="27" customHeight="1" x14ac:dyDescent="0.45">
      <c r="A10" s="108" t="s">
        <v>242</v>
      </c>
      <c r="B10" s="335">
        <f>SMT!B107</f>
        <v>0</v>
      </c>
    </row>
    <row r="11" spans="1:7" ht="24.75" customHeight="1" thickBot="1" x14ac:dyDescent="0.5">
      <c r="A11" s="108" t="s">
        <v>284</v>
      </c>
      <c r="B11" s="335">
        <f>'IUT Gradignan-Agen'!B32</f>
        <v>0</v>
      </c>
    </row>
    <row r="12" spans="1:7" ht="39" customHeight="1" thickBot="1" x14ac:dyDescent="0.4">
      <c r="A12" s="75" t="s">
        <v>160</v>
      </c>
      <c r="B12" s="363">
        <f>SUM(B5:B11)</f>
        <v>0</v>
      </c>
    </row>
  </sheetData>
  <mergeCells count="2">
    <mergeCell ref="A1:G1"/>
    <mergeCell ref="A2:G2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4</vt:i4>
      </vt:variant>
    </vt:vector>
  </HeadingPairs>
  <TitlesOfParts>
    <vt:vector size="12" baseType="lpstr">
      <vt:lpstr>DSO TALENCE</vt:lpstr>
      <vt:lpstr>DSO VICTOIRE</vt:lpstr>
      <vt:lpstr>DSO PUSG-PJJ</vt:lpstr>
      <vt:lpstr>DSO CARREIRE </vt:lpstr>
      <vt:lpstr>DSO PESSAC</vt:lpstr>
      <vt:lpstr>SMT</vt:lpstr>
      <vt:lpstr>IUT Gradignan-Agen</vt:lpstr>
      <vt:lpstr>DPGF LOT 1</vt:lpstr>
      <vt:lpstr>'DSO CARREIRE '!Impression_des_titres</vt:lpstr>
      <vt:lpstr>'IUT Gradignan-Agen'!Impression_des_titres</vt:lpstr>
      <vt:lpstr>'DSO CARREIRE '!Zone_d_impression</vt:lpstr>
      <vt:lpstr>'IUT Gradignan-Agen'!Zone_d_impression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</dc:creator>
  <cp:lastModifiedBy>Angelica Grosjean</cp:lastModifiedBy>
  <cp:lastPrinted>2025-01-20T07:54:22Z</cp:lastPrinted>
  <dcterms:created xsi:type="dcterms:W3CDTF">2015-06-05T18:19:34Z</dcterms:created>
  <dcterms:modified xsi:type="dcterms:W3CDTF">2025-10-16T09:13:49Z</dcterms:modified>
</cp:coreProperties>
</file>