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uchet\Desktop\"/>
    </mc:Choice>
  </mc:AlternateContent>
  <xr:revisionPtr revIDLastSave="0" documentId="8_{EA808F6D-F17F-4710-A5A9-3D7BA20FE589}" xr6:coauthVersionLast="47" xr6:coauthVersionMax="47" xr10:uidLastSave="{00000000-0000-0000-0000-000000000000}"/>
  <bookViews>
    <workbookView xWindow="25080" yWindow="-120" windowWidth="25440" windowHeight="15270" activeTab="5" xr2:uid="{00000000-000D-0000-FFFF-FFFF00000000}"/>
  </bookViews>
  <sheets>
    <sheet name="PdG" sheetId="4" r:id="rId1"/>
    <sheet name="Sommaire Brut" sheetId="11" state="hidden" r:id="rId2"/>
    <sheet name="Sommaire" sheetId="5" state="hidden" r:id="rId3"/>
    <sheet name="Feuil3" sheetId="7" state="hidden" r:id="rId4"/>
    <sheet name="Feuil2" sheetId="6" state="hidden" r:id="rId5"/>
    <sheet name="DPGF - CVC-PB" sheetId="2" r:id="rId6"/>
  </sheets>
  <definedNames>
    <definedName name="_xlnm._FilterDatabase" localSheetId="5" hidden="1">'DPGF - CVC-PB'!$A$2:$E$85</definedName>
    <definedName name="Brut">Sommaire!$A:$A</definedName>
    <definedName name="_xlnm.Print_Titles" localSheetId="5">'DPGF - CVC-PB'!$1:$2</definedName>
    <definedName name="Unité">#REF!</definedName>
    <definedName name="_xlnm.Print_Area" localSheetId="5">'DPGF - CVC-PB'!$A$1:$E$85</definedName>
    <definedName name="_xlnm.Print_Area" localSheetId="0">PdG!$A$1:$G$21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" i="2" l="1"/>
  <c r="A76" i="2"/>
  <c r="A29" i="2"/>
  <c r="A27" i="2"/>
  <c r="A21" i="2"/>
  <c r="A70" i="2"/>
  <c r="A54" i="2" l="1"/>
  <c r="A42" i="2"/>
  <c r="A11" i="2" l="1"/>
  <c r="K4" i="2"/>
  <c r="K3" i="2"/>
  <c r="A19" i="5"/>
  <c r="C19" i="5" s="1"/>
  <c r="H19" i="5" s="1"/>
  <c r="A20" i="5"/>
  <c r="A21" i="5"/>
  <c r="A22" i="5"/>
  <c r="C22" i="5" s="1"/>
  <c r="H22" i="5" s="1"/>
  <c r="A16" i="5"/>
  <c r="B16" i="5" s="1"/>
  <c r="L16" i="5" s="1"/>
  <c r="A17" i="5"/>
  <c r="C17" i="5" s="1"/>
  <c r="E17" i="5" s="1"/>
  <c r="A18" i="5"/>
  <c r="C18" i="5" s="1"/>
  <c r="H18" i="5" s="1"/>
  <c r="A8" i="5"/>
  <c r="B8" i="5" s="1"/>
  <c r="L8" i="5" s="1"/>
  <c r="A9" i="5"/>
  <c r="B9" i="5" s="1"/>
  <c r="L9" i="5" s="1"/>
  <c r="A10" i="5"/>
  <c r="C10" i="5" s="1"/>
  <c r="A11" i="5"/>
  <c r="C11" i="5" s="1"/>
  <c r="A12" i="5"/>
  <c r="C12" i="5" s="1"/>
  <c r="A13" i="5"/>
  <c r="B13" i="5" s="1"/>
  <c r="L13" i="5" s="1"/>
  <c r="A14" i="5"/>
  <c r="B14" i="5" s="1"/>
  <c r="L14" i="5" s="1"/>
  <c r="A15" i="5"/>
  <c r="B15" i="5" s="1"/>
  <c r="L15" i="5" s="1"/>
  <c r="A23" i="5"/>
  <c r="C23" i="5" s="1"/>
  <c r="H23" i="5" s="1"/>
  <c r="A24" i="5"/>
  <c r="C24" i="5" s="1"/>
  <c r="A25" i="5"/>
  <c r="C25" i="5" s="1"/>
  <c r="A26" i="5"/>
  <c r="B26" i="5" s="1"/>
  <c r="L26" i="5" s="1"/>
  <c r="A27" i="5"/>
  <c r="B27" i="5" s="1"/>
  <c r="L27" i="5" s="1"/>
  <c r="A28" i="5"/>
  <c r="B28" i="5" s="1"/>
  <c r="L28" i="5" s="1"/>
  <c r="A29" i="5"/>
  <c r="C29" i="5" s="1"/>
  <c r="E29" i="5" s="1"/>
  <c r="A30" i="5"/>
  <c r="C30" i="5" s="1"/>
  <c r="A31" i="5"/>
  <c r="C31" i="5" s="1"/>
  <c r="F31" i="5" s="1"/>
  <c r="A32" i="5"/>
  <c r="C32" i="5" s="1"/>
  <c r="A33" i="5"/>
  <c r="C33" i="5" s="1"/>
  <c r="A34" i="5"/>
  <c r="C34" i="5" s="1"/>
  <c r="A35" i="5"/>
  <c r="C35" i="5" s="1"/>
  <c r="A36" i="5"/>
  <c r="C36" i="5" s="1"/>
  <c r="A37" i="5"/>
  <c r="C37" i="5" s="1"/>
  <c r="A38" i="5"/>
  <c r="B38" i="5" s="1"/>
  <c r="L38" i="5" s="1"/>
  <c r="A39" i="5"/>
  <c r="B39" i="5" s="1"/>
  <c r="L39" i="5" s="1"/>
  <c r="A40" i="5"/>
  <c r="B40" i="5" s="1"/>
  <c r="L40" i="5" s="1"/>
  <c r="A41" i="5"/>
  <c r="C41" i="5" s="1"/>
  <c r="E41" i="5" s="1"/>
  <c r="A42" i="5"/>
  <c r="C42" i="5" s="1"/>
  <c r="A43" i="5"/>
  <c r="C43" i="5" s="1"/>
  <c r="F43" i="5" s="1"/>
  <c r="A44" i="5"/>
  <c r="C44" i="5" s="1"/>
  <c r="A45" i="5"/>
  <c r="C45" i="5" s="1"/>
  <c r="F45" i="5" s="1"/>
  <c r="A46" i="5"/>
  <c r="C46" i="5" s="1"/>
  <c r="A47" i="5"/>
  <c r="C47" i="5" s="1"/>
  <c r="A48" i="5"/>
  <c r="C48" i="5" s="1"/>
  <c r="A49" i="5"/>
  <c r="C49" i="5" s="1"/>
  <c r="A50" i="5"/>
  <c r="B50" i="5" s="1"/>
  <c r="L50" i="5" s="1"/>
  <c r="A51" i="5"/>
  <c r="B51" i="5" s="1"/>
  <c r="L51" i="5" s="1"/>
  <c r="A52" i="5"/>
  <c r="B52" i="5" s="1"/>
  <c r="L52" i="5" s="1"/>
  <c r="A53" i="5"/>
  <c r="C53" i="5" s="1"/>
  <c r="E53" i="5" s="1"/>
  <c r="A54" i="5"/>
  <c r="C54" i="5" s="1"/>
  <c r="A55" i="5"/>
  <c r="C55" i="5" s="1"/>
  <c r="F55" i="5" s="1"/>
  <c r="A56" i="5"/>
  <c r="C56" i="5" s="1"/>
  <c r="A57" i="5"/>
  <c r="C57" i="5" s="1"/>
  <c r="A58" i="5"/>
  <c r="C58" i="5" s="1"/>
  <c r="A59" i="5"/>
  <c r="C59" i="5" s="1"/>
  <c r="A60" i="5"/>
  <c r="C60" i="5" s="1"/>
  <c r="A61" i="5"/>
  <c r="C61" i="5" s="1"/>
  <c r="A62" i="5"/>
  <c r="B62" i="5" s="1"/>
  <c r="L62" i="5" s="1"/>
  <c r="A63" i="5"/>
  <c r="B63" i="5" s="1"/>
  <c r="L63" i="5" s="1"/>
  <c r="A64" i="5"/>
  <c r="B64" i="5" s="1"/>
  <c r="L64" i="5" s="1"/>
  <c r="A65" i="5"/>
  <c r="C65" i="5" s="1"/>
  <c r="E65" i="5" s="1"/>
  <c r="A66" i="5"/>
  <c r="C66" i="5" s="1"/>
  <c r="A67" i="5"/>
  <c r="C67" i="5" s="1"/>
  <c r="F67" i="5" s="1"/>
  <c r="A68" i="5"/>
  <c r="C68" i="5" s="1"/>
  <c r="A69" i="5"/>
  <c r="C69" i="5" s="1"/>
  <c r="A70" i="5"/>
  <c r="C70" i="5" s="1"/>
  <c r="A71" i="5"/>
  <c r="C71" i="5" s="1"/>
  <c r="A72" i="5"/>
  <c r="C72" i="5" s="1"/>
  <c r="A73" i="5"/>
  <c r="C73" i="5" s="1"/>
  <c r="A74" i="5"/>
  <c r="B74" i="5" s="1"/>
  <c r="L74" i="5" s="1"/>
  <c r="A75" i="5"/>
  <c r="B75" i="5" s="1"/>
  <c r="L75" i="5" s="1"/>
  <c r="A76" i="5"/>
  <c r="B76" i="5" s="1"/>
  <c r="L76" i="5" s="1"/>
  <c r="A77" i="5"/>
  <c r="C77" i="5" s="1"/>
  <c r="E77" i="5" s="1"/>
  <c r="A78" i="5"/>
  <c r="C78" i="5" s="1"/>
  <c r="A79" i="5"/>
  <c r="C79" i="5" s="1"/>
  <c r="F79" i="5" s="1"/>
  <c r="A80" i="5"/>
  <c r="C80" i="5" s="1"/>
  <c r="A81" i="5"/>
  <c r="C81" i="5" s="1"/>
  <c r="A82" i="5"/>
  <c r="C82" i="5" s="1"/>
  <c r="A83" i="5"/>
  <c r="C83" i="5" s="1"/>
  <c r="A84" i="5"/>
  <c r="C84" i="5" s="1"/>
  <c r="A85" i="5"/>
  <c r="C85" i="5" s="1"/>
  <c r="A86" i="5"/>
  <c r="B86" i="5" s="1"/>
  <c r="L86" i="5" s="1"/>
  <c r="A87" i="5"/>
  <c r="B87" i="5" s="1"/>
  <c r="L87" i="5" s="1"/>
  <c r="A88" i="5"/>
  <c r="B88" i="5" s="1"/>
  <c r="L88" i="5" s="1"/>
  <c r="A89" i="5"/>
  <c r="C89" i="5" s="1"/>
  <c r="E89" i="5" s="1"/>
  <c r="A90" i="5"/>
  <c r="C90" i="5" s="1"/>
  <c r="A91" i="5"/>
  <c r="C91" i="5" s="1"/>
  <c r="F91" i="5" s="1"/>
  <c r="A92" i="5"/>
  <c r="C92" i="5" s="1"/>
  <c r="A93" i="5"/>
  <c r="C93" i="5" s="1"/>
  <c r="A94" i="5"/>
  <c r="C94" i="5" s="1"/>
  <c r="H94" i="5" s="1"/>
  <c r="A95" i="5"/>
  <c r="C95" i="5" s="1"/>
  <c r="A96" i="5"/>
  <c r="C96" i="5" s="1"/>
  <c r="A97" i="5"/>
  <c r="C97" i="5" s="1"/>
  <c r="A98" i="5"/>
  <c r="C98" i="5" s="1"/>
  <c r="H98" i="5" s="1"/>
  <c r="A99" i="5"/>
  <c r="C99" i="5" s="1"/>
  <c r="H99" i="5" s="1"/>
  <c r="A100" i="5"/>
  <c r="C100" i="5" s="1"/>
  <c r="E100" i="5" s="1"/>
  <c r="A101" i="5"/>
  <c r="B101" i="5" s="1"/>
  <c r="L101" i="5" s="1"/>
  <c r="A102" i="5"/>
  <c r="B102" i="5" s="1"/>
  <c r="L102" i="5" s="1"/>
  <c r="A103" i="5"/>
  <c r="B103" i="5" s="1"/>
  <c r="L103" i="5" s="1"/>
  <c r="A104" i="5"/>
  <c r="B104" i="5" s="1"/>
  <c r="L104" i="5" s="1"/>
  <c r="A105" i="5"/>
  <c r="B105" i="5" s="1"/>
  <c r="L105" i="5" s="1"/>
  <c r="A106" i="5"/>
  <c r="B106" i="5" s="1"/>
  <c r="L106" i="5" s="1"/>
  <c r="A107" i="5"/>
  <c r="C107" i="5" s="1"/>
  <c r="A108" i="5"/>
  <c r="C108" i="5" s="1"/>
  <c r="A109" i="5"/>
  <c r="C109" i="5" s="1"/>
  <c r="A110" i="5"/>
  <c r="C110" i="5" s="1"/>
  <c r="H110" i="5" s="1"/>
  <c r="A111" i="5"/>
  <c r="C111" i="5" s="1"/>
  <c r="H111" i="5" s="1"/>
  <c r="A3" i="5"/>
  <c r="B3" i="5" s="1"/>
  <c r="L3" i="5" s="1"/>
  <c r="A4" i="5"/>
  <c r="B4" i="5" s="1"/>
  <c r="L4" i="5" s="1"/>
  <c r="A5" i="5"/>
  <c r="C5" i="5" s="1"/>
  <c r="E5" i="5" s="1"/>
  <c r="A6" i="5"/>
  <c r="C6" i="5" s="1"/>
  <c r="A7" i="5"/>
  <c r="C7" i="5" s="1"/>
  <c r="A2" i="5"/>
  <c r="B2" i="5" s="1"/>
  <c r="L2" i="5" s="1"/>
  <c r="C15" i="5"/>
  <c r="H15" i="5" s="1"/>
  <c r="C14" i="5"/>
  <c r="H14" i="5" s="1"/>
  <c r="N4" i="7"/>
  <c r="N5" i="7"/>
  <c r="N6" i="7"/>
  <c r="N7" i="7"/>
  <c r="N8" i="7"/>
  <c r="N9" i="7"/>
  <c r="N10" i="7"/>
  <c r="N11" i="7"/>
  <c r="N12" i="7"/>
  <c r="N3" i="7"/>
  <c r="C13" i="5" l="1"/>
  <c r="B97" i="5"/>
  <c r="L97" i="5" s="1"/>
  <c r="C105" i="5"/>
  <c r="F105" i="5" s="1"/>
  <c r="C103" i="5"/>
  <c r="F103" i="5" s="1"/>
  <c r="B109" i="5"/>
  <c r="L109" i="5" s="1"/>
  <c r="B100" i="5"/>
  <c r="L100" i="5" s="1"/>
  <c r="C106" i="5"/>
  <c r="B111" i="5"/>
  <c r="L111" i="5" s="1"/>
  <c r="B99" i="5"/>
  <c r="L99" i="5" s="1"/>
  <c r="B110" i="5"/>
  <c r="L110" i="5" s="1"/>
  <c r="B98" i="5"/>
  <c r="L98" i="5" s="1"/>
  <c r="C104" i="5"/>
  <c r="F104" i="5" s="1"/>
  <c r="B108" i="5"/>
  <c r="L108" i="5" s="1"/>
  <c r="B96" i="5"/>
  <c r="L96" i="5" s="1"/>
  <c r="C102" i="5"/>
  <c r="G102" i="5" s="1"/>
  <c r="B107" i="5"/>
  <c r="L107" i="5" s="1"/>
  <c r="C101" i="5"/>
  <c r="E101" i="5" s="1"/>
  <c r="C4" i="5"/>
  <c r="E4" i="5" s="1"/>
  <c r="H65" i="5"/>
  <c r="C3" i="5"/>
  <c r="H3" i="5" s="1"/>
  <c r="C9" i="5"/>
  <c r="E9" i="5" s="1"/>
  <c r="B84" i="5"/>
  <c r="L84" i="5" s="1"/>
  <c r="B72" i="5"/>
  <c r="L72" i="5" s="1"/>
  <c r="C8" i="5"/>
  <c r="E8" i="5" s="1"/>
  <c r="B60" i="5"/>
  <c r="L60" i="5" s="1"/>
  <c r="C87" i="5"/>
  <c r="H87" i="5" s="1"/>
  <c r="B48" i="5"/>
  <c r="L48" i="5" s="1"/>
  <c r="C75" i="5"/>
  <c r="H75" i="5" s="1"/>
  <c r="B36" i="5"/>
  <c r="L36" i="5" s="1"/>
  <c r="C63" i="5"/>
  <c r="H63" i="5" s="1"/>
  <c r="B24" i="5"/>
  <c r="L24" i="5" s="1"/>
  <c r="C51" i="5"/>
  <c r="H51" i="5" s="1"/>
  <c r="C39" i="5"/>
  <c r="H39" i="5" s="1"/>
  <c r="B10" i="5"/>
  <c r="L10" i="5" s="1"/>
  <c r="C27" i="5"/>
  <c r="H27" i="5" s="1"/>
  <c r="J2" i="5"/>
  <c r="B11" i="5"/>
  <c r="L11" i="5" s="1"/>
  <c r="B85" i="5"/>
  <c r="L85" i="5" s="1"/>
  <c r="B73" i="5"/>
  <c r="L73" i="5" s="1"/>
  <c r="B61" i="5"/>
  <c r="L61" i="5" s="1"/>
  <c r="B49" i="5"/>
  <c r="L49" i="5" s="1"/>
  <c r="B37" i="5"/>
  <c r="L37" i="5" s="1"/>
  <c r="B25" i="5"/>
  <c r="L25" i="5" s="1"/>
  <c r="C16" i="5"/>
  <c r="E16" i="5" s="1"/>
  <c r="C88" i="5"/>
  <c r="E88" i="5" s="1"/>
  <c r="C76" i="5"/>
  <c r="E76" i="5" s="1"/>
  <c r="C64" i="5"/>
  <c r="E64" i="5" s="1"/>
  <c r="C52" i="5"/>
  <c r="G52" i="5" s="1"/>
  <c r="C40" i="5"/>
  <c r="E40" i="5" s="1"/>
  <c r="C28" i="5"/>
  <c r="E28" i="5" s="1"/>
  <c r="B95" i="5"/>
  <c r="L95" i="5" s="1"/>
  <c r="B83" i="5"/>
  <c r="L83" i="5" s="1"/>
  <c r="B71" i="5"/>
  <c r="L71" i="5" s="1"/>
  <c r="B59" i="5"/>
  <c r="L59" i="5" s="1"/>
  <c r="B47" i="5"/>
  <c r="L47" i="5" s="1"/>
  <c r="B35" i="5"/>
  <c r="L35" i="5" s="1"/>
  <c r="B23" i="5"/>
  <c r="L23" i="5" s="1"/>
  <c r="C86" i="5"/>
  <c r="H86" i="5" s="1"/>
  <c r="C74" i="5"/>
  <c r="H74" i="5" s="1"/>
  <c r="C62" i="5"/>
  <c r="F62" i="5" s="1"/>
  <c r="C50" i="5"/>
  <c r="H50" i="5" s="1"/>
  <c r="C38" i="5"/>
  <c r="H38" i="5" s="1"/>
  <c r="C26" i="5"/>
  <c r="H26" i="5" s="1"/>
  <c r="B94" i="5"/>
  <c r="L94" i="5" s="1"/>
  <c r="B82" i="5"/>
  <c r="L82" i="5" s="1"/>
  <c r="B70" i="5"/>
  <c r="L70" i="5" s="1"/>
  <c r="B58" i="5"/>
  <c r="L58" i="5" s="1"/>
  <c r="B46" i="5"/>
  <c r="L46" i="5" s="1"/>
  <c r="B34" i="5"/>
  <c r="L34" i="5" s="1"/>
  <c r="B22" i="5"/>
  <c r="L22" i="5" s="1"/>
  <c r="H21" i="5"/>
  <c r="B7" i="5"/>
  <c r="L7" i="5" s="1"/>
  <c r="B93" i="5"/>
  <c r="L93" i="5" s="1"/>
  <c r="B81" i="5"/>
  <c r="L81" i="5" s="1"/>
  <c r="B69" i="5"/>
  <c r="L69" i="5" s="1"/>
  <c r="B57" i="5"/>
  <c r="L57" i="5" s="1"/>
  <c r="B45" i="5"/>
  <c r="L45" i="5" s="1"/>
  <c r="B33" i="5"/>
  <c r="L33" i="5" s="1"/>
  <c r="B21" i="5"/>
  <c r="L21" i="5" s="1"/>
  <c r="B6" i="5"/>
  <c r="L6" i="5" s="1"/>
  <c r="B92" i="5"/>
  <c r="L92" i="5" s="1"/>
  <c r="B80" i="5"/>
  <c r="L80" i="5" s="1"/>
  <c r="B68" i="5"/>
  <c r="L68" i="5" s="1"/>
  <c r="B56" i="5"/>
  <c r="L56" i="5" s="1"/>
  <c r="B44" i="5"/>
  <c r="L44" i="5" s="1"/>
  <c r="B32" i="5"/>
  <c r="L32" i="5" s="1"/>
  <c r="B20" i="5"/>
  <c r="L20" i="5" s="1"/>
  <c r="B5" i="5"/>
  <c r="L5" i="5" s="1"/>
  <c r="B91" i="5"/>
  <c r="L91" i="5" s="1"/>
  <c r="B79" i="5"/>
  <c r="L79" i="5" s="1"/>
  <c r="B67" i="5"/>
  <c r="L67" i="5" s="1"/>
  <c r="B55" i="5"/>
  <c r="L55" i="5" s="1"/>
  <c r="B43" i="5"/>
  <c r="L43" i="5" s="1"/>
  <c r="B31" i="5"/>
  <c r="L31" i="5" s="1"/>
  <c r="B19" i="5"/>
  <c r="L19" i="5" s="1"/>
  <c r="B90" i="5"/>
  <c r="L90" i="5" s="1"/>
  <c r="B78" i="5"/>
  <c r="L78" i="5" s="1"/>
  <c r="B66" i="5"/>
  <c r="L66" i="5" s="1"/>
  <c r="B54" i="5"/>
  <c r="L54" i="5" s="1"/>
  <c r="B42" i="5"/>
  <c r="L42" i="5" s="1"/>
  <c r="B30" i="5"/>
  <c r="L30" i="5" s="1"/>
  <c r="B18" i="5"/>
  <c r="L18" i="5" s="1"/>
  <c r="C21" i="5"/>
  <c r="C2" i="5"/>
  <c r="H2" i="5" s="1"/>
  <c r="B89" i="5"/>
  <c r="L89" i="5" s="1"/>
  <c r="B77" i="5"/>
  <c r="L77" i="5" s="1"/>
  <c r="B65" i="5"/>
  <c r="L65" i="5" s="1"/>
  <c r="B53" i="5"/>
  <c r="L53" i="5" s="1"/>
  <c r="B41" i="5"/>
  <c r="L41" i="5" s="1"/>
  <c r="B29" i="5"/>
  <c r="L29" i="5" s="1"/>
  <c r="B17" i="5"/>
  <c r="L17" i="5" s="1"/>
  <c r="C20" i="5"/>
  <c r="H20" i="5" s="1"/>
  <c r="B12" i="5"/>
  <c r="L12" i="5" s="1"/>
  <c r="H17" i="5"/>
  <c r="F99" i="5"/>
  <c r="G12" i="5"/>
  <c r="F111" i="5"/>
  <c r="G6" i="5"/>
  <c r="E6" i="5"/>
  <c r="F33" i="5"/>
  <c r="H106" i="5"/>
  <c r="F93" i="5"/>
  <c r="F21" i="5"/>
  <c r="G90" i="5"/>
  <c r="H82" i="5"/>
  <c r="F87" i="5"/>
  <c r="G78" i="5"/>
  <c r="H70" i="5"/>
  <c r="F81" i="5"/>
  <c r="F15" i="5"/>
  <c r="G66" i="5"/>
  <c r="H58" i="5"/>
  <c r="F27" i="5"/>
  <c r="G54" i="5"/>
  <c r="H46" i="5"/>
  <c r="E111" i="5"/>
  <c r="F69" i="5"/>
  <c r="F3" i="5"/>
  <c r="G42" i="5"/>
  <c r="H34" i="5"/>
  <c r="E99" i="5"/>
  <c r="G30" i="5"/>
  <c r="F57" i="5"/>
  <c r="G18" i="5"/>
  <c r="E12" i="5"/>
  <c r="H10" i="5"/>
  <c r="E108" i="5"/>
  <c r="E48" i="5"/>
  <c r="E87" i="5"/>
  <c r="E39" i="5"/>
  <c r="E15" i="5"/>
  <c r="E3" i="5"/>
  <c r="F90" i="5"/>
  <c r="F78" i="5"/>
  <c r="F66" i="5"/>
  <c r="F54" i="5"/>
  <c r="F42" i="5"/>
  <c r="F30" i="5"/>
  <c r="F18" i="5"/>
  <c r="F6" i="5"/>
  <c r="G105" i="5"/>
  <c r="G93" i="5"/>
  <c r="G81" i="5"/>
  <c r="G69" i="5"/>
  <c r="G57" i="5"/>
  <c r="G45" i="5"/>
  <c r="G33" i="5"/>
  <c r="G21" i="5"/>
  <c r="H109" i="5"/>
  <c r="H97" i="5"/>
  <c r="H85" i="5"/>
  <c r="H73" i="5"/>
  <c r="H49" i="5"/>
  <c r="H37" i="5"/>
  <c r="H25" i="5"/>
  <c r="H13" i="5"/>
  <c r="E78" i="5"/>
  <c r="E42" i="5"/>
  <c r="E30" i="5"/>
  <c r="E18" i="5"/>
  <c r="E110" i="5"/>
  <c r="E98" i="5"/>
  <c r="E74" i="5"/>
  <c r="E62" i="5"/>
  <c r="E50" i="5"/>
  <c r="E38" i="5"/>
  <c r="E14" i="5"/>
  <c r="F89" i="5"/>
  <c r="F77" i="5"/>
  <c r="F65" i="5"/>
  <c r="F53" i="5"/>
  <c r="F41" i="5"/>
  <c r="F29" i="5"/>
  <c r="F17" i="5"/>
  <c r="F5" i="5"/>
  <c r="G92" i="5"/>
  <c r="G80" i="5"/>
  <c r="G68" i="5"/>
  <c r="G56" i="5"/>
  <c r="G44" i="5"/>
  <c r="G32" i="5"/>
  <c r="H108" i="5"/>
  <c r="H96" i="5"/>
  <c r="H84" i="5"/>
  <c r="H72" i="5"/>
  <c r="H60" i="5"/>
  <c r="H48" i="5"/>
  <c r="H36" i="5"/>
  <c r="H24" i="5"/>
  <c r="H12" i="5"/>
  <c r="E109" i="5"/>
  <c r="E97" i="5"/>
  <c r="E85" i="5"/>
  <c r="E73" i="5"/>
  <c r="E61" i="5"/>
  <c r="E49" i="5"/>
  <c r="E37" i="5"/>
  <c r="E25" i="5"/>
  <c r="E13" i="5"/>
  <c r="F100" i="5"/>
  <c r="F64" i="5"/>
  <c r="F52" i="5"/>
  <c r="F40" i="5"/>
  <c r="F28" i="5"/>
  <c r="F4" i="5"/>
  <c r="G103" i="5"/>
  <c r="G91" i="5"/>
  <c r="G79" i="5"/>
  <c r="G67" i="5"/>
  <c r="G55" i="5"/>
  <c r="G43" i="5"/>
  <c r="G31" i="5"/>
  <c r="G19" i="5"/>
  <c r="G7" i="5"/>
  <c r="H107" i="5"/>
  <c r="H95" i="5"/>
  <c r="H83" i="5"/>
  <c r="H71" i="5"/>
  <c r="H59" i="5"/>
  <c r="H47" i="5"/>
  <c r="H35" i="5"/>
  <c r="H11" i="5"/>
  <c r="E96" i="5"/>
  <c r="E107" i="5"/>
  <c r="E95" i="5"/>
  <c r="E83" i="5"/>
  <c r="E71" i="5"/>
  <c r="E59" i="5"/>
  <c r="E47" i="5"/>
  <c r="E35" i="5"/>
  <c r="E23" i="5"/>
  <c r="E11" i="5"/>
  <c r="F110" i="5"/>
  <c r="F98" i="5"/>
  <c r="F74" i="5"/>
  <c r="F50" i="5"/>
  <c r="F38" i="5"/>
  <c r="F14" i="5"/>
  <c r="G101" i="5"/>
  <c r="G89" i="5"/>
  <c r="G77" i="5"/>
  <c r="G65" i="5"/>
  <c r="G53" i="5"/>
  <c r="G41" i="5"/>
  <c r="G29" i="5"/>
  <c r="G17" i="5"/>
  <c r="G5" i="5"/>
  <c r="H93" i="5"/>
  <c r="H81" i="5"/>
  <c r="H69" i="5"/>
  <c r="H57" i="5"/>
  <c r="H45" i="5"/>
  <c r="H33" i="5"/>
  <c r="H9" i="5"/>
  <c r="E106" i="5"/>
  <c r="E94" i="5"/>
  <c r="E82" i="5"/>
  <c r="E70" i="5"/>
  <c r="E58" i="5"/>
  <c r="E46" i="5"/>
  <c r="E34" i="5"/>
  <c r="E22" i="5"/>
  <c r="E10" i="5"/>
  <c r="F109" i="5"/>
  <c r="F97" i="5"/>
  <c r="F85" i="5"/>
  <c r="F73" i="5"/>
  <c r="F61" i="5"/>
  <c r="F49" i="5"/>
  <c r="F37" i="5"/>
  <c r="F25" i="5"/>
  <c r="F13" i="5"/>
  <c r="G100" i="5"/>
  <c r="G64" i="5"/>
  <c r="G40" i="5"/>
  <c r="G28" i="5"/>
  <c r="H104" i="5"/>
  <c r="H92" i="5"/>
  <c r="H80" i="5"/>
  <c r="H68" i="5"/>
  <c r="H56" i="5"/>
  <c r="H44" i="5"/>
  <c r="H32" i="5"/>
  <c r="H8" i="5"/>
  <c r="E84" i="5"/>
  <c r="E72" i="5"/>
  <c r="E60" i="5"/>
  <c r="E36" i="5"/>
  <c r="E24" i="5"/>
  <c r="E93" i="5"/>
  <c r="E81" i="5"/>
  <c r="E69" i="5"/>
  <c r="E57" i="5"/>
  <c r="E45" i="5"/>
  <c r="E33" i="5"/>
  <c r="E21" i="5"/>
  <c r="F108" i="5"/>
  <c r="F96" i="5"/>
  <c r="F84" i="5"/>
  <c r="F72" i="5"/>
  <c r="F60" i="5"/>
  <c r="F48" i="5"/>
  <c r="F36" i="5"/>
  <c r="F24" i="5"/>
  <c r="F12" i="5"/>
  <c r="G111" i="5"/>
  <c r="G99" i="5"/>
  <c r="G87" i="5"/>
  <c r="G39" i="5"/>
  <c r="G15" i="5"/>
  <c r="G3" i="5"/>
  <c r="H103" i="5"/>
  <c r="H91" i="5"/>
  <c r="H79" i="5"/>
  <c r="H67" i="5"/>
  <c r="H55" i="5"/>
  <c r="H43" i="5"/>
  <c r="H31" i="5"/>
  <c r="H7" i="5"/>
  <c r="E104" i="5"/>
  <c r="E92" i="5"/>
  <c r="E80" i="5"/>
  <c r="E68" i="5"/>
  <c r="E56" i="5"/>
  <c r="E44" i="5"/>
  <c r="E32" i="5"/>
  <c r="F107" i="5"/>
  <c r="F95" i="5"/>
  <c r="F83" i="5"/>
  <c r="F71" i="5"/>
  <c r="F59" i="5"/>
  <c r="F47" i="5"/>
  <c r="F35" i="5"/>
  <c r="F23" i="5"/>
  <c r="F11" i="5"/>
  <c r="G110" i="5"/>
  <c r="G98" i="5"/>
  <c r="G62" i="5"/>
  <c r="G50" i="5"/>
  <c r="G14" i="5"/>
  <c r="H102" i="5"/>
  <c r="H90" i="5"/>
  <c r="H78" i="5"/>
  <c r="H66" i="5"/>
  <c r="H54" i="5"/>
  <c r="H42" i="5"/>
  <c r="H30" i="5"/>
  <c r="H6" i="5"/>
  <c r="E103" i="5"/>
  <c r="E91" i="5"/>
  <c r="E79" i="5"/>
  <c r="E67" i="5"/>
  <c r="E55" i="5"/>
  <c r="E43" i="5"/>
  <c r="E31" i="5"/>
  <c r="E19" i="5"/>
  <c r="E7" i="5"/>
  <c r="F106" i="5"/>
  <c r="F94" i="5"/>
  <c r="F82" i="5"/>
  <c r="F70" i="5"/>
  <c r="F58" i="5"/>
  <c r="F46" i="5"/>
  <c r="F34" i="5"/>
  <c r="F22" i="5"/>
  <c r="F10" i="5"/>
  <c r="G109" i="5"/>
  <c r="G97" i="5"/>
  <c r="G85" i="5"/>
  <c r="G73" i="5"/>
  <c r="G61" i="5"/>
  <c r="G49" i="5"/>
  <c r="G37" i="5"/>
  <c r="G25" i="5"/>
  <c r="G13" i="5"/>
  <c r="H101" i="5"/>
  <c r="H89" i="5"/>
  <c r="H77" i="5"/>
  <c r="H53" i="5"/>
  <c r="H41" i="5"/>
  <c r="H29" i="5"/>
  <c r="H5" i="5"/>
  <c r="E90" i="5"/>
  <c r="E66" i="5"/>
  <c r="G108" i="5"/>
  <c r="G84" i="5"/>
  <c r="G72" i="5"/>
  <c r="G60" i="5"/>
  <c r="G48" i="5"/>
  <c r="G36" i="5"/>
  <c r="G24" i="5"/>
  <c r="H100" i="5"/>
  <c r="H64" i="5"/>
  <c r="H52" i="5"/>
  <c r="H40" i="5"/>
  <c r="H28" i="5"/>
  <c r="H4" i="5"/>
  <c r="F92" i="5"/>
  <c r="F80" i="5"/>
  <c r="F68" i="5"/>
  <c r="F56" i="5"/>
  <c r="F44" i="5"/>
  <c r="F32" i="5"/>
  <c r="F8" i="5"/>
  <c r="G107" i="5"/>
  <c r="G95" i="5"/>
  <c r="G83" i="5"/>
  <c r="G71" i="5"/>
  <c r="G59" i="5"/>
  <c r="G47" i="5"/>
  <c r="G35" i="5"/>
  <c r="G23" i="5"/>
  <c r="G11" i="5"/>
  <c r="E54" i="5"/>
  <c r="G96" i="5"/>
  <c r="E52" i="5"/>
  <c r="F19" i="5"/>
  <c r="F7" i="5"/>
  <c r="G106" i="5"/>
  <c r="G94" i="5"/>
  <c r="G82" i="5"/>
  <c r="G70" i="5"/>
  <c r="G58" i="5"/>
  <c r="G46" i="5"/>
  <c r="G34" i="5"/>
  <c r="G22" i="5"/>
  <c r="G10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107" i="5"/>
  <c r="J106" i="5"/>
  <c r="J105" i="5"/>
  <c r="J104" i="5"/>
  <c r="J103" i="5"/>
  <c r="J102" i="5"/>
  <c r="J101" i="5"/>
  <c r="J83" i="5"/>
  <c r="J61" i="5"/>
  <c r="J60" i="5"/>
  <c r="J53" i="5"/>
  <c r="J52" i="5"/>
  <c r="J51" i="5"/>
  <c r="J50" i="5"/>
  <c r="J49" i="5"/>
  <c r="J48" i="5"/>
  <c r="J47" i="5"/>
  <c r="J46" i="5"/>
  <c r="J45" i="5"/>
  <c r="J44" i="5"/>
  <c r="J43" i="5"/>
  <c r="J41" i="5"/>
  <c r="J40" i="5"/>
  <c r="J39" i="5"/>
  <c r="J38" i="5"/>
  <c r="J37" i="5"/>
  <c r="J36" i="5"/>
  <c r="J35" i="5"/>
  <c r="J34" i="5"/>
  <c r="J33" i="5"/>
  <c r="J32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59" i="5"/>
  <c r="J58" i="5"/>
  <c r="J57" i="5"/>
  <c r="J56" i="5"/>
  <c r="J55" i="5"/>
  <c r="J54" i="5"/>
  <c r="J42" i="5"/>
  <c r="J31" i="5"/>
  <c r="J16" i="5"/>
  <c r="J15" i="5"/>
  <c r="J14" i="5"/>
  <c r="J13" i="5"/>
  <c r="J12" i="5"/>
  <c r="J11" i="5"/>
  <c r="J10" i="5"/>
  <c r="J9" i="5"/>
  <c r="J8" i="5"/>
  <c r="J7" i="5"/>
  <c r="J109" i="5"/>
  <c r="J6" i="5"/>
  <c r="J111" i="5"/>
  <c r="J5" i="5"/>
  <c r="J110" i="5"/>
  <c r="J4" i="5"/>
  <c r="J108" i="5"/>
  <c r="J3" i="5"/>
  <c r="D2" i="5"/>
  <c r="D3" i="5"/>
  <c r="D108" i="5"/>
  <c r="D4" i="5"/>
  <c r="D110" i="5"/>
  <c r="D5" i="5"/>
  <c r="D111" i="5"/>
  <c r="D6" i="5"/>
  <c r="D109" i="5"/>
  <c r="D7" i="5"/>
  <c r="D8" i="5"/>
  <c r="D9" i="5"/>
  <c r="D10" i="5"/>
  <c r="D11" i="5"/>
  <c r="D12" i="5"/>
  <c r="D13" i="5"/>
  <c r="D14" i="5"/>
  <c r="D15" i="5"/>
  <c r="D16" i="5"/>
  <c r="D31" i="5"/>
  <c r="D42" i="5"/>
  <c r="D54" i="5"/>
  <c r="D55" i="5"/>
  <c r="D56" i="5"/>
  <c r="D57" i="5"/>
  <c r="D58" i="5"/>
  <c r="D59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2" i="5"/>
  <c r="D33" i="5"/>
  <c r="D34" i="5"/>
  <c r="D35" i="5"/>
  <c r="D36" i="5"/>
  <c r="D37" i="5"/>
  <c r="D38" i="5"/>
  <c r="D39" i="5"/>
  <c r="D40" i="5"/>
  <c r="D41" i="5"/>
  <c r="D43" i="5"/>
  <c r="D44" i="5"/>
  <c r="D45" i="5"/>
  <c r="D46" i="5"/>
  <c r="D47" i="5"/>
  <c r="D48" i="5"/>
  <c r="D49" i="5"/>
  <c r="D50" i="5"/>
  <c r="D51" i="5"/>
  <c r="D52" i="5"/>
  <c r="D53" i="5"/>
  <c r="D60" i="5"/>
  <c r="D61" i="5"/>
  <c r="D83" i="5"/>
  <c r="D101" i="5"/>
  <c r="D102" i="5"/>
  <c r="D103" i="5"/>
  <c r="D104" i="5"/>
  <c r="D105" i="5"/>
  <c r="D106" i="5"/>
  <c r="D107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E102" i="5" l="1"/>
  <c r="E105" i="5"/>
  <c r="G88" i="5"/>
  <c r="G8" i="5"/>
  <c r="G9" i="5"/>
  <c r="G74" i="5"/>
  <c r="G27" i="5"/>
  <c r="G4" i="5"/>
  <c r="G104" i="5"/>
  <c r="E27" i="5"/>
  <c r="F9" i="5"/>
  <c r="F39" i="5"/>
  <c r="H105" i="5"/>
  <c r="H88" i="5"/>
  <c r="G38" i="5"/>
  <c r="F88" i="5"/>
  <c r="F101" i="5"/>
  <c r="F75" i="5"/>
  <c r="G26" i="5"/>
  <c r="E26" i="5"/>
  <c r="F102" i="5"/>
  <c r="G75" i="5"/>
  <c r="F20" i="5"/>
  <c r="E20" i="5"/>
  <c r="E75" i="5"/>
  <c r="F26" i="5"/>
  <c r="F16" i="5"/>
  <c r="G63" i="5"/>
  <c r="F63" i="5"/>
  <c r="G20" i="5"/>
  <c r="E63" i="5"/>
  <c r="G16" i="5"/>
  <c r="H16" i="5"/>
  <c r="G2" i="5"/>
  <c r="E51" i="5"/>
  <c r="G51" i="5"/>
  <c r="F2" i="5"/>
  <c r="E2" i="5"/>
  <c r="F51" i="5"/>
  <c r="E86" i="5"/>
  <c r="H76" i="5"/>
  <c r="F76" i="5"/>
  <c r="F86" i="5"/>
  <c r="G86" i="5"/>
  <c r="G76" i="5"/>
</calcChain>
</file>

<file path=xl/sharedStrings.xml><?xml version="1.0" encoding="utf-8"?>
<sst xmlns="http://schemas.openxmlformats.org/spreadsheetml/2006/main" count="451" uniqueCount="416">
  <si>
    <t>DESIGNATION</t>
  </si>
  <si>
    <t>Uni.</t>
  </si>
  <si>
    <t>Prix Total</t>
  </si>
  <si>
    <t>Ens</t>
  </si>
  <si>
    <t>DPGF</t>
  </si>
  <si>
    <t>Bureau d'études Fluides :</t>
  </si>
  <si>
    <t>1.</t>
  </si>
  <si>
    <t>2.</t>
  </si>
  <si>
    <t>Chap</t>
  </si>
  <si>
    <t>3.20 Vidéophones IP</t>
  </si>
  <si>
    <t>3.20.1 Les portiers</t>
  </si>
  <si>
    <t>3.20.2 Les postes de réceptions IP</t>
  </si>
  <si>
    <t>3.21 Alarme anti-intrusion</t>
  </si>
  <si>
    <t>3.21.1 Principe de fonctionnement</t>
  </si>
  <si>
    <t>3.21.2 La centrale intrusion</t>
  </si>
  <si>
    <t>3.21.3 Modules déportés</t>
  </si>
  <si>
    <t>3.21.4 Transmission</t>
  </si>
  <si>
    <t>3.21.5 Clavier de mise en service</t>
  </si>
  <si>
    <t>3.21.6 Sirènes</t>
  </si>
  <si>
    <t>3.21.7 Détection périmétrique</t>
  </si>
  <si>
    <t>3.21.8 Détection volumétrique</t>
  </si>
  <si>
    <t>3.22 Contrôle des installations électriques</t>
  </si>
  <si>
    <t>3.23 Consuel</t>
  </si>
  <si>
    <t>3.24 Annexes et fiches techniques</t>
  </si>
  <si>
    <t>3.24.1 Système de comptage</t>
  </si>
  <si>
    <t>3.24.2 Système d‘éclairage</t>
  </si>
  <si>
    <t>GENERALITES</t>
  </si>
  <si>
    <t>OBJET DE L’OPERATION</t>
  </si>
  <si>
    <t>MAITRISE DE L’OPERATION</t>
  </si>
  <si>
    <t>DECOMPOSITION DES TRAVAUX EN LOTS</t>
  </si>
  <si>
    <t>CAHIER DES CLAUSES TECHNIQUES PARTICULIERES</t>
  </si>
  <si>
    <t>DOCUMENTS DE REFERENCE CONTRACTUELS</t>
  </si>
  <si>
    <t>Obligations contractuelles</t>
  </si>
  <si>
    <t>Marchés Publics</t>
  </si>
  <si>
    <t>Connaissance des documents contractuels</t>
  </si>
  <si>
    <t>Réglementation Technique Européenne</t>
  </si>
  <si>
    <t>Ordre de préséance</t>
  </si>
  <si>
    <t>Matériaux et produits hors domaine d'application des DTU/CCTG</t>
  </si>
  <si>
    <t>NRA : Nouvelle réglementation acoustique</t>
  </si>
  <si>
    <t>Coordination sécurité et protection de la santé sur les chantiers</t>
  </si>
  <si>
    <t>Dépenses d’intérêt commun – Compte prorata</t>
  </si>
  <si>
    <t>BORDEREAU DE PRIX GLOBAL FORFAITAIRE</t>
  </si>
  <si>
    <t>SPECIFICATIONS COMMUNES A TOUS LES LOTS</t>
  </si>
  <si>
    <t>PRESTATIONS A LA CHARGE DE L’ENTREPRISE</t>
  </si>
  <si>
    <t>DOCUMENTS A FOURNIR PAR L’ENTREPRENEUR</t>
  </si>
  <si>
    <t>Notice d’entretien</t>
  </si>
  <si>
    <t>consignes d’exploitation</t>
  </si>
  <si>
    <t>QUALITES DES ELEMENTS DE L’INSTALLATION</t>
  </si>
  <si>
    <t>TRACES D’IMPLANTATION</t>
  </si>
  <si>
    <t>PROTECTION CONTRE LA CORROSION - PEINTURE</t>
  </si>
  <si>
    <t>REPERAGE DES APPAREILS, CANALISATIONS ET CABLES</t>
  </si>
  <si>
    <t>GARANTIES</t>
  </si>
  <si>
    <t>CONNAISSANCE DES LIEUX</t>
  </si>
  <si>
    <t>DEMARCHES ET AUTORISATIONS</t>
  </si>
  <si>
    <t>LIAISON ENTRE LES CORPS D’ETAT</t>
  </si>
  <si>
    <t>TRAITS DE NIVEAU</t>
  </si>
  <si>
    <t>ECHANTILLONS</t>
  </si>
  <si>
    <t>ELEMENTS MODELES</t>
  </si>
  <si>
    <t>LOCAUX TEMOINS</t>
  </si>
  <si>
    <t>REGLES D’EXECUTION GENERALES</t>
  </si>
  <si>
    <t>PRESCRIPTIONS RELATIVES AUX FOURNITURES ET MATERIAUX</t>
  </si>
  <si>
    <t>Généralités</t>
  </si>
  <si>
    <t>Produits de marques</t>
  </si>
  <si>
    <t>Responsabilité de l'entrepreneur</t>
  </si>
  <si>
    <t>Agréments - Essais - Analyses</t>
  </si>
  <si>
    <t>TRAVAUX SPECIAUX</t>
  </si>
  <si>
    <t>CONFORMITE A LA REGLEMENTATION SECURITE INCENDIE</t>
  </si>
  <si>
    <t>RESERVATIONS - PERCEMENTS – REBOUCHAGES – SCELLEMENTS - RACCORDS</t>
  </si>
  <si>
    <t>Prescriptions générales</t>
  </si>
  <si>
    <t>Réservations au coulage et/ou à la préfabrication</t>
  </si>
  <si>
    <t>Douilles - Rails et autres éléments incorporés au coulage</t>
  </si>
  <si>
    <t>Canalisations incorporées au coulage</t>
  </si>
  <si>
    <t>Cas d'impossibilité de réservations ou incorporations</t>
  </si>
  <si>
    <t>Percements dans maçonneries et ouvrages autres que béton</t>
  </si>
  <si>
    <t>Tranchées, gaines dans maçonneries et cloisons</t>
  </si>
  <si>
    <t>Scellements</t>
  </si>
  <si>
    <t>Rebouchages</t>
  </si>
  <si>
    <t>Fourreaux</t>
  </si>
  <si>
    <t>Raccords</t>
  </si>
  <si>
    <t>Remarques particulières concernant les ouvrages en béton et béton armé</t>
  </si>
  <si>
    <t>Respect des isolements phoniques</t>
  </si>
  <si>
    <t>PROTECTIONS DES OUVRAGES</t>
  </si>
  <si>
    <t>Protection des ouvrages des autres corps d'état</t>
  </si>
  <si>
    <t>Protection par les entrepreneurs de leurs propres ouvrages</t>
  </si>
  <si>
    <t>NETTOYAGE DE CHANTIER</t>
  </si>
  <si>
    <t>REMISE EN ETAT DES LIEUX</t>
  </si>
  <si>
    <t>PASSERELLES PROTECTIONS, ETC., DES TRANCHEES</t>
  </si>
  <si>
    <t>DESCRIPTIF DES TRAVAUX</t>
  </si>
  <si>
    <t>Présentation</t>
  </si>
  <si>
    <t>Limites de prestations</t>
  </si>
  <si>
    <t>Installations de Chantier</t>
  </si>
  <si>
    <t>Alimentation Générale – Colonne montante ENEDIS</t>
  </si>
  <si>
    <t>Prise de terre – liaisons équipotentielles</t>
  </si>
  <si>
    <t>TGBT</t>
  </si>
  <si>
    <t>Tableaux Divisionnaires</t>
  </si>
  <si>
    <t>Gestion Technique Centralisée</t>
  </si>
  <si>
    <t>Cheminements électriques</t>
  </si>
  <si>
    <t>Alimentations diverses</t>
  </si>
  <si>
    <t>Liaisons TGBT</t>
  </si>
  <si>
    <t>Liaisons Tableaux Divisionnaires</t>
  </si>
  <si>
    <t>Appareillage</t>
  </si>
  <si>
    <t>Lustrerie</t>
  </si>
  <si>
    <t>Eclairage de sécurité</t>
  </si>
  <si>
    <t>Système de Sécurité Incendie</t>
  </si>
  <si>
    <t>Précâblage Informatique - Téléphone</t>
  </si>
  <si>
    <t>Gestion des accès</t>
  </si>
  <si>
    <t>GENERALITE</t>
  </si>
  <si>
    <t>Logiciel de gestion des accès</t>
  </si>
  <si>
    <t>Logiciel d’administration</t>
  </si>
  <si>
    <t>Gestion des visiteurs</t>
  </si>
  <si>
    <t>Fonctions spécifiques</t>
  </si>
  <si>
    <t>Superviseur</t>
  </si>
  <si>
    <t>Généralité</t>
  </si>
  <si>
    <t>Interfaçage vidéo survEillance</t>
  </si>
  <si>
    <t>Equipements du contrôle d’accès</t>
  </si>
  <si>
    <t>La centrale (UTL)</t>
  </si>
  <si>
    <t>Unité de traitement lecteur</t>
  </si>
  <si>
    <t>Les lecteurs d’identifications</t>
  </si>
  <si>
    <t>Vidéophones IP</t>
  </si>
  <si>
    <t>Les portiers</t>
  </si>
  <si>
    <t>Les postes de réceptions IP</t>
  </si>
  <si>
    <t>Alarme anti-intrusion</t>
  </si>
  <si>
    <t>Principe de fonctionnement</t>
  </si>
  <si>
    <t>La centrale intrusion</t>
  </si>
  <si>
    <t>Modules déportés</t>
  </si>
  <si>
    <t>Transmission</t>
  </si>
  <si>
    <t>Clavier de mise en service</t>
  </si>
  <si>
    <t>Sirènes</t>
  </si>
  <si>
    <t>Détection périmétrique</t>
  </si>
  <si>
    <t>Détection volumétrique</t>
  </si>
  <si>
    <t>Contrôle des installations électriques</t>
  </si>
  <si>
    <t>Consuel</t>
  </si>
  <si>
    <t>Annexes et fiches techniques</t>
  </si>
  <si>
    <t>Système de comptage</t>
  </si>
  <si>
    <t>Système d‘éclairage</t>
  </si>
  <si>
    <t>N1</t>
  </si>
  <si>
    <t>N2</t>
  </si>
  <si>
    <t>N3</t>
  </si>
  <si>
    <t>N4</t>
  </si>
  <si>
    <t>Intitul</t>
  </si>
  <si>
    <t>Colonne1</t>
  </si>
  <si>
    <t>Colonne2</t>
  </si>
  <si>
    <t>Brut</t>
  </si>
  <si>
    <t>Nb Niveau</t>
  </si>
  <si>
    <t>=SIERREUR(  
    SI(TROUVE(". "; STXT([@Brut]; 1; [@Espace])) &gt; 0; "N1"; );  ' Si la première occurrence de ". " est trouvée dans la sous-chaîne de Brut à partir du caractère 1 jusqu'à la position de Espace, renvoyer "N1", sinon une chaîne vide
    "N" &amp; NBCAR(  ' Sinon, renvoyer "N" suivi du nombre de caractères dans la partie suivante :
        STXT([@Brut]; 1; TROUVE(" "; [@Brut]))  ' Extraire une sous-chaîne du texte Brut, commençant au caractère 1 et s'arrêtant à la première occurrence d'un espace
    ) - NBCAR(  ' Soustraire le nombre de caractères dans la partie suivante :
        SUBSTITUE(STXT([@Brut]; 1; TROUVE(" "; [@Brut]); "."); "")  ' Extraire une sous-chaîne du texte Brut, en remplaçant les points par une chaîne vide, puis en comptant les caractères restants
    ) + 1  ' Ajouter 1 pour obtenir le niveau correct</t>
  </si>
  <si>
    <t>N5</t>
  </si>
  <si>
    <t>Chapitre</t>
  </si>
  <si>
    <t>0.</t>
  </si>
  <si>
    <t>1.1</t>
  </si>
  <si>
    <t>1.1.1</t>
  </si>
  <si>
    <t>1.1.1.1</t>
  </si>
  <si>
    <t>1.5.3</t>
  </si>
  <si>
    <t>1.5.4</t>
  </si>
  <si>
    <t>1.5.5</t>
  </si>
  <si>
    <t>1.5.6</t>
  </si>
  <si>
    <t>1.5.7</t>
  </si>
  <si>
    <t>1.5.8</t>
  </si>
  <si>
    <t>1.6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</si>
  <si>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</si>
  <si>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</si>
  <si>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</si>
  <si>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</si>
  <si>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</si>
  <si>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</si>
  <si>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</si>
  <si>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</si>
  <si>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</si>
  <si>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</si>
  <si>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2.18.1</t>
  </si>
  <si>
    <t>2.18.2</t>
  </si>
  <si>
    <t>2.18.3</t>
  </si>
  <si>
    <t>2.18.4</t>
  </si>
  <si>
    <t>2.19</t>
  </si>
  <si>
    <t>2.2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</si>
  <si>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</si>
  <si>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</si>
  <si>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</si>
  <si>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</si>
  <si>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</si>
  <si>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</si>
  <si>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</si>
  <si>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</si>
  <si>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</si>
  <si>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</si>
  <si>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</t>
  </si>
  <si>
    <t>2.30</t>
  </si>
  <si>
    <t>2.31</t>
  </si>
  <si>
    <t>2.32</t>
  </si>
  <si>
    <t>2.33</t>
  </si>
  <si>
    <t>2.34</t>
  </si>
  <si>
    <t>2.35</t>
  </si>
  <si>
    <t>2.35.1</t>
  </si>
  <si>
    <t>2.35.2</t>
  </si>
  <si>
    <t>2.36</t>
  </si>
  <si>
    <t>2.37</t>
  </si>
  <si>
    <t>2.38</t>
  </si>
  <si>
    <t>2.4</t>
  </si>
  <si>
    <t>2.5</t>
  </si>
  <si>
    <t>2.6</t>
  </si>
  <si>
    <t>2.7</t>
  </si>
  <si>
    <t>2.8</t>
  </si>
  <si>
    <t>2.9</t>
  </si>
  <si>
    <t>3.</t>
  </si>
  <si>
    <t>3.1</t>
  </si>
  <si>
    <t>3.10</t>
  </si>
  <si>
    <t>3.10.1</t>
  </si>
  <si>
    <t>3.10.2</t>
  </si>
  <si>
    <t>3.11</t>
  </si>
  <si>
    <t>3.12</t>
  </si>
  <si>
    <t>3.13</t>
  </si>
  <si>
    <t>3.14</t>
  </si>
  <si>
    <t>3.15</t>
  </si>
  <si>
    <t>3.16</t>
  </si>
  <si>
    <t>3.16.1</t>
  </si>
  <si>
    <t>3.17</t>
  </si>
  <si>
    <t>3.17.1</t>
  </si>
  <si>
    <t>3.17.2</t>
  </si>
  <si>
    <t>3.17.3</t>
  </si>
  <si>
    <t>3.18</t>
  </si>
  <si>
    <t>3.18.1</t>
  </si>
  <si>
    <t>3.18.2</t>
  </si>
  <si>
    <t>3.19</t>
  </si>
  <si>
    <t>3.19.1</t>
  </si>
  <si>
    <t>3.19.2</t>
  </si>
  <si>
    <t>3.19.3</t>
  </si>
  <si>
    <t>3.2</t>
  </si>
  <si>
    <t>3.20</t>
  </si>
  <si>
    <t>3.20.1</t>
  </si>
  <si>
    <t>3.20.2</t>
  </si>
  <si>
    <t>3.21</t>
  </si>
  <si>
    <t>3.21.1</t>
  </si>
  <si>
    <t>3.21.2</t>
  </si>
  <si>
    <t>3.21.3</t>
  </si>
  <si>
    <t>3.21.5</t>
  </si>
  <si>
    <t>3.21.6</t>
  </si>
  <si>
    <t>3.21.7</t>
  </si>
  <si>
    <t>3.22</t>
  </si>
  <si>
    <t>3.23</t>
  </si>
  <si>
    <t>3.24</t>
  </si>
  <si>
    <t>3.24.1</t>
  </si>
  <si>
    <t>3.24.2</t>
  </si>
  <si>
    <t>3.3</t>
  </si>
  <si>
    <t>3.4</t>
  </si>
  <si>
    <t>3.5</t>
  </si>
  <si>
    <t>3.6</t>
  </si>
  <si>
    <t>3.7</t>
  </si>
  <si>
    <t>3.8</t>
  </si>
  <si>
    <t>3.9</t>
  </si>
  <si>
    <t>99.</t>
  </si>
  <si>
    <t>99.9.9.999.99</t>
  </si>
  <si>
    <t>99.99</t>
  </si>
  <si>
    <t>99.99.99</t>
  </si>
  <si>
    <t>3.21.8.1</t>
  </si>
  <si>
    <t>3.21.4.12</t>
  </si>
  <si>
    <t>10.</t>
  </si>
  <si>
    <t>1.2</t>
  </si>
  <si>
    <t>1.2.3</t>
  </si>
  <si>
    <t>1.2.3.4</t>
  </si>
  <si>
    <t>1.2.3.4.5</t>
  </si>
  <si>
    <t>10.20</t>
  </si>
  <si>
    <t>10.20.30</t>
  </si>
  <si>
    <t>10.20.30.40</t>
  </si>
  <si>
    <t>10.20.30.40.50</t>
  </si>
  <si>
    <t>SIERREUR(SIERREUR(GAUCHE(STXT(STXT(STXT(STXT([@Chap];TROUVE(".";[@Chap])+1;20);TROUVE(".";STXT([@Chap];TROUVE(".";[@Chap])+1;20))+1;20);TROUVE(".";STXT(STXT([@Chap];TROUVE(".";[@Chap])+1;20);TROUVE(".";STXT([@Chap];TROUVE(".";[@Chap])+1;20))+1;20))+1;20);TROUVE(".";STXT(STXT(STXT([@Chap];TROUVE(".";[@Chap])+1;20);TROUVE(".";STXT([@Chap];TROUVE(".";[@Chap])+1;20))+1;20);TROUVE(".";STXT(STXT([@Chap];TROUVE(".";[@Chap])+1;20);TROUVE(".";STXT([@Chap];TROUVE(".";[@Chap])+1;20))+1;20))+1;20))+1;20);
TROUVE(".";STXT(STXT(STXT(STXT([@Chap];TROUVE(".";[@Chap])+1;20);TROUVE(".";STXT([@Chap];TROUVE(".";[@Chap])+1;20))+1;20);TROUVE(".";STXT(STXT([@Chap];TROUVE(".";[@Chap])+1;20);TROUVE(".";STXT([@Chap];TROUVE(".";[@Chap])+1;20))+1;20))+1;20);TROUVE(".";STXT(STXT(STXT([@Chap];TROUVE(".";[@Chap])+1;20);TROUVE(".";STXT([@Chap];TROUVE(".";[@Chap])+1;20))+1;20);TROUVE(".";STXT(STXT([@Chap];TROUVE(".";[@Chap])+1;20);TROUVE(".";STXT([@Chap];TROUVE(".";[@Chap])+1;20))+1;20))+1;20))+1;20)
)-1);STXT(STXT(STXT(STXT([@Chap];TROUVE(".";[@Chap])+1;20);TROUVE(".";STXT([@Chap];TROUVE(".";[@Chap])+1;20))+1;20);TROUVE(".";STXT(STXT([@Chap];TROUVE(".";[@Chap])+1;20);TROUVE(".";STXT([@Chap];TROUVE(".";[@Chap])+1;20))+1;20))+1;20);TROUVE(".";STXT(STXT(STXT([@Chap];TROUVE(".";[@Chap])+1;20);TROUVE(".";STXT([@Chap];TROUVE(".";[@Chap])+1;20))+1;20);TROUVE(".";STXT(STXT([@Chap];TROUVE(".";[@Chap])+1;20);TROUVE(".";STXT([@Chap];TROUVE(".";[@Chap])+1;20))+1;20))+1;20))+1;20)
);"")</t>
  </si>
  <si>
    <t>. Réalisation des installations de chantier suivant CCTP et PGCSPS</t>
  </si>
  <si>
    <t>U</t>
  </si>
  <si>
    <t>. Formation du personnel d'entretien</t>
  </si>
  <si>
    <t>TVA 20 %</t>
  </si>
  <si>
    <t xml:space="preserve">Montant Total TTC </t>
  </si>
  <si>
    <t>Fait à :</t>
  </si>
  <si>
    <t xml:space="preserve">Le : </t>
  </si>
  <si>
    <t>1. SOMMAIRE</t>
  </si>
  <si>
    <t>2. GÉNÉRALITÉS</t>
  </si>
  <si>
    <t>2.1 OBJET DE L’OPÉRATION</t>
  </si>
  <si>
    <t>2.2 MAITRISE DE L’OPÉRATION</t>
  </si>
  <si>
    <t>2.3 DÉCOMPOSITION DES TRAVAUX EN LOTS</t>
  </si>
  <si>
    <t>2.4 DOCUMENTS DE RÉFÉRENCE CONTRACTUELS</t>
  </si>
  <si>
    <t>2.4.1 Obligations contractuelles</t>
  </si>
  <si>
    <t>2.4.2 Marchés Publics</t>
  </si>
  <si>
    <t>2.4.3 Connaissance des documents contractuels</t>
  </si>
  <si>
    <t>2.4.4 Réglementation Technique Européenne</t>
  </si>
  <si>
    <t>2.4.5 Ordre de préséance</t>
  </si>
  <si>
    <t>2.4.6 Matériaux et produits hors domaine d'application des DTU/CCTG</t>
  </si>
  <si>
    <t>2.4.7 NRA : Nouvelle réglementation acoustique</t>
  </si>
  <si>
    <t>2.4.8 Coordination sécurité et protection de la santé sur les chantiers</t>
  </si>
  <si>
    <t>2.4.9 Dépenses d’intérêt commun – Compte prorata</t>
  </si>
  <si>
    <t>2.4.10 BORDEREAU DE PRIX GLOBAL FORFAITAIRE</t>
  </si>
  <si>
    <t>3. SPÉCIFICATIONS COMMUNES A TOUS LES LOTS</t>
  </si>
  <si>
    <t>3.1 PRESTATIONS A LA CHARGE DE L’ENTREPRISE</t>
  </si>
  <si>
    <t>3.2 DOCUMENTS A FOURNIR PAR L’ENTREPRENEUR</t>
  </si>
  <si>
    <t>3.3 QUALITÉS DES ÉLÉMENTS DE L’INSTALLATION</t>
  </si>
  <si>
    <t>3.4 TRACES D’IMPLANTATION</t>
  </si>
  <si>
    <t>3.5 PROTECTION CONTRE LA CORROSION - PEINTURE</t>
  </si>
  <si>
    <t>3.6 REPÉRAGE DES APPAREILS, CANALISATIONS ET CÂBLES</t>
  </si>
  <si>
    <t>3.7 GARANTIES</t>
  </si>
  <si>
    <t>3.8 CONNAISSANCE DES LIEUX</t>
  </si>
  <si>
    <t>3.9 DÉMARCHES ET AUTORISATIONS</t>
  </si>
  <si>
    <t>3.10 LIAISON ENTRE LES CORPS D’ÉTAT</t>
  </si>
  <si>
    <t>3.11 TRAITS DE NIVEAU</t>
  </si>
  <si>
    <t>3.12 ÉCHANTILLONS</t>
  </si>
  <si>
    <t>3.13 ÉLÉMENTS MODELÉS</t>
  </si>
  <si>
    <t>3.14 LOCAUX TÉMOINS</t>
  </si>
  <si>
    <t>3.15 RÈGLES D’EXÉCUTION GÉNÉRALES</t>
  </si>
  <si>
    <t>3.16 PRESCRIPTIONS RELATIVES AUX FOURNITURES ET MATÉRIAUX</t>
  </si>
  <si>
    <t>3.16.1 Généralités</t>
  </si>
  <si>
    <t>3.16.2 Produits de marques</t>
  </si>
  <si>
    <t>3.16.3 Responsabilité de l'entrepreneur</t>
  </si>
  <si>
    <t>3.16.4 Agréments - Essais - Analyses</t>
  </si>
  <si>
    <t>3.17 TRAVAUX SPÉCIAUX</t>
  </si>
  <si>
    <t>3.18 CONFORMITÉ A LA RÈGLEMENTATION SÉCURITÉ INCENDIE</t>
  </si>
  <si>
    <t>3.19 RÉSERVATIONS - PERCEMENTS – REBOUCHAGES – SCELLEMENTS - RACCORDS</t>
  </si>
  <si>
    <t>3.19.1 Prescriptions générales</t>
  </si>
  <si>
    <t>3.19.2 Réservations au coulage et/ou à la préfabrication</t>
  </si>
  <si>
    <t>3.19.3 Douilles - Rails et autres éléments incorporés au coulage</t>
  </si>
  <si>
    <t>3.19.4 Canalisations incorporées au coulage</t>
  </si>
  <si>
    <t>3.19.5 Cas d'impossibilité de réservations ou incorporations</t>
  </si>
  <si>
    <t>3.19.6 Percements dans maçonneries et ouvrages autres que béton</t>
  </si>
  <si>
    <t>3.19.7 Tranchées, gaines dans maçonneries et cloisons</t>
  </si>
  <si>
    <t>3.19.8 Scellements</t>
  </si>
  <si>
    <t>3.19.9 Rebouchages</t>
  </si>
  <si>
    <t>3.19.10 Raccords</t>
  </si>
  <si>
    <t>3.19.11 Remarques particulières concernant les ouvrages en béton et béton armé</t>
  </si>
  <si>
    <t>3.19.12 Respect des isolements phoniques</t>
  </si>
  <si>
    <t>3.20 PROTECTIONS DES OUVRAGES</t>
  </si>
  <si>
    <t>3.20.1 Protection des ouvrages des autres corps d'état</t>
  </si>
  <si>
    <t>3.20.2 Protection par les entrepreneurs de leurs propres ouvrages</t>
  </si>
  <si>
    <t>3.21 Nettoyage de chantier</t>
  </si>
  <si>
    <t>3.22 Remise en état des lieux</t>
  </si>
  <si>
    <t>3.22.1 Passerelles, Protections, ETC, des Tranchées</t>
  </si>
  <si>
    <t>4. DESCRIPTION DES TRAVAUX</t>
  </si>
  <si>
    <t>4.1 PRÉSENTATION</t>
  </si>
  <si>
    <t>4.2 INSTALLATIONS DE CHANTIER</t>
  </si>
  <si>
    <t>4.3 LIMITES DE PRESTATIONS</t>
  </si>
  <si>
    <t>4.4 BASES DE CALCULS - PLOMBERIE</t>
  </si>
  <si>
    <t>4.4.1 Vitesses</t>
  </si>
  <si>
    <t>4.4.2 Alimentation EF et ECS</t>
  </si>
  <si>
    <t>4.4.3 Évacuations</t>
  </si>
  <si>
    <t>4.5 PLOMBERIE</t>
  </si>
  <si>
    <t>4.5.1 Alimentation générale Eau Froide</t>
  </si>
  <si>
    <t>4.5.2 Distribution Eau Froide</t>
  </si>
  <si>
    <t>4.5.3 Distribution ECS</t>
  </si>
  <si>
    <t>4.5.4 Production ECS</t>
  </si>
  <si>
    <t>4.5.5 Réseaux EU – EV</t>
  </si>
  <si>
    <t>4.6 SANITAIRES</t>
  </si>
  <si>
    <t>4.6.1 Généralités</t>
  </si>
  <si>
    <t>4.6.2 Description des appareils sanitaires</t>
  </si>
  <si>
    <t>4.7 CHAUFFAGE</t>
  </si>
  <si>
    <t>4.7.1 Généralités</t>
  </si>
  <si>
    <t>4.7.2 Chaudière à granulés de bois</t>
  </si>
  <si>
    <t>4.7.3 Système de stockage et de transfert des granulés de bois</t>
  </si>
  <si>
    <t>4.7.4 Régulation</t>
  </si>
  <si>
    <t>4.7.5 Amenée d’air neuf et évacuation des fumées</t>
  </si>
  <si>
    <t>4.7.6 Ventilations haute et basse de la chaufferie</t>
  </si>
  <si>
    <t>4.7.7 Ventilations VH et VB local silo</t>
  </si>
  <si>
    <t>4.7.8 Volume tampon et panoplie</t>
  </si>
  <si>
    <t>4.7.9 Équipements – Expansion</t>
  </si>
  <si>
    <t>4.7.10 Armoire chaufferie</t>
  </si>
  <si>
    <t>4.7.11 Schéma hydraulique chaufferie</t>
  </si>
  <si>
    <t>4.7.12 Maintenance</t>
  </si>
  <si>
    <t>4.7.13 Canalisations – calorifuge</t>
  </si>
  <si>
    <t>4.7.14 Surfaces de chauffe</t>
  </si>
  <si>
    <t>4.8 VENTILATION</t>
  </si>
  <si>
    <t>4.8.1 Centrale double flux</t>
  </si>
  <si>
    <t>4.8.2 Conduits / Accessoires / Régulation des débits</t>
  </si>
  <si>
    <t>4.8.3 Diffuseurs de soufflage et d’extraction</t>
  </si>
  <si>
    <t>4.8.4 Tableau récapitulatif</t>
  </si>
  <si>
    <t>N6</t>
  </si>
  <si>
    <t>Prix unit.</t>
  </si>
  <si>
    <t>Quant.</t>
  </si>
  <si>
    <t>Maîtrise d'Ouvrage :</t>
  </si>
  <si>
    <t>PM</t>
  </si>
  <si>
    <t xml:space="preserve">. Réalisation de notes de calculs. </t>
  </si>
  <si>
    <r>
      <t xml:space="preserve">Ecole Nationale de Voile et des Sports Nautiques (ENVSN)
</t>
    </r>
    <r>
      <rPr>
        <i/>
        <sz val="10"/>
        <color rgb="FF000000"/>
        <rFont val="Verdana"/>
        <family val="2"/>
      </rPr>
      <t>Beg Rohu
56510 SAINT-PIERRE-QUIBERON</t>
    </r>
  </si>
  <si>
    <r>
      <rPr>
        <b/>
        <i/>
        <sz val="10"/>
        <rFont val="Verdana"/>
        <family val="2"/>
      </rPr>
      <t>AERIUS</t>
    </r>
    <r>
      <rPr>
        <i/>
        <sz val="10"/>
        <rFont val="Verdana"/>
        <family val="2"/>
      </rPr>
      <t xml:space="preserve">
99, rue Jean-Noël JEGO - 56600 LANESTER
Téléphone : 02.97.86.08.70 
E-mail : maxime@aerius.bzh</t>
    </r>
  </si>
  <si>
    <t>Valorisation des eaux pluviales</t>
  </si>
  <si>
    <t>4.2 ÉTUDES / GÉNÉRALITÉS</t>
  </si>
  <si>
    <t>. Réalisation des plans d'exécution.</t>
  </si>
  <si>
    <r>
      <t>. Fourniture du Dossier des Ouvrages Exécutés (</t>
    </r>
    <r>
      <rPr>
        <i/>
        <sz val="8"/>
        <color theme="1"/>
        <rFont val="Verdana"/>
        <family val="2"/>
      </rPr>
      <t>DOE</t>
    </r>
    <r>
      <rPr>
        <sz val="8"/>
        <color theme="1"/>
        <rFont val="Verdana"/>
        <family val="2"/>
      </rPr>
      <t>) à la fin des travaux  au Maître d'Ouvrage.</t>
    </r>
  </si>
  <si>
    <t>. Reprise descente EP Ø140 + création chicane selon plan principe</t>
  </si>
  <si>
    <t>. Reprise descente EP Ø200 + création chicane selon plan principe</t>
  </si>
  <si>
    <t>. Collecteur EP Ø200 depuis les chicanes jusqu'au filtre de la cuve, compris fixations et toutes sujétions.</t>
  </si>
  <si>
    <t>. Raccordement du collecteur EP Ø200 sur le filtre en amont de la cuve.</t>
  </si>
  <si>
    <t>. Raccordement du trop-plein de la cuve sur la descente EP Ø200 la plus proche, compris fixations et toutes sujétions.</t>
  </si>
  <si>
    <t>. Location natelle pour travil en hauteur.</t>
  </si>
  <si>
    <t>. Fourniture et pose de la pompe de refoulement en sortie de la cuve EP.</t>
  </si>
  <si>
    <t>. Raccordement électrique de la pompe de refoulement depuis le TD électrique existant le plus proche + arêt d'urgence en façade.</t>
  </si>
  <si>
    <t>. Liaison de commande de la pompe jusqu'au coffret en sous-station.</t>
  </si>
  <si>
    <t>. Compteur d'eau M-BUS déporté en sous-station, compris raccordements liaison vers GTC.</t>
  </si>
  <si>
    <t>. Réseau de refoulement entre la cuve EP et la cuve-tampon en tubes PVC pression Ø32 en élévation.</t>
  </si>
  <si>
    <t>. Percements et rebouchages.</t>
  </si>
  <si>
    <t>. Protection antichoc et anti-UV pour les réseaux extérieurs</t>
  </si>
  <si>
    <t>. Mise en service, réglages et essais</t>
  </si>
  <si>
    <t>Mise en service - formation</t>
  </si>
  <si>
    <t>. Remplacement du coffret de commande pour la gestion du fonctionnement des pompes, compris toutes sujétions.</t>
  </si>
  <si>
    <t>. Raccordements de la sonde de niveau de la cuve tampon et de la pompe immergée du puits.</t>
  </si>
  <si>
    <t>. Fourniture et pose flotteur cuve EP + raccordement au coffret de commande.</t>
  </si>
  <si>
    <t>-</t>
  </si>
  <si>
    <t>. Raccordement de la liaison de commande de la pompe de refoulement EP.</t>
  </si>
  <si>
    <t>. Création Coffret électrique spécifique au poste de filtration depuis le TD exsitant en sous-station.</t>
  </si>
  <si>
    <t>. Filtration 100 micron selon CCTP</t>
  </si>
  <si>
    <t>. Filtration 20 micron selon CCTP</t>
  </si>
  <si>
    <t>. Filtration charbon actif selon CCTP</t>
  </si>
  <si>
    <t>. Stérilisation par lampe UV selon CCTP compris raccordement électrique</t>
  </si>
  <si>
    <t>. Reprise et adaptation du réseau d'eau en sous-station.</t>
  </si>
  <si>
    <t xml:space="preserve">Date :                                                                                                                   01 septembre 2025                                                                                                       </t>
  </si>
  <si>
    <t>Lot unique
Stockage &amp; Filtration EP / Plomberie</t>
  </si>
  <si>
    <t xml:space="preserve">4.5.1 Récupération eaux pluviales </t>
  </si>
  <si>
    <t>4.5.2 Refoulement eaux pluviales</t>
  </si>
  <si>
    <t>4.5.3 Sous-station</t>
  </si>
  <si>
    <t xml:space="preserve">4.4.1 Stockage EP </t>
  </si>
  <si>
    <t>4.4 STOCKAGE et FILTRATION EP</t>
  </si>
  <si>
    <t>. Fourniture et pose de la cuve EP aérienne (36 m3) selon CCTP, compris assemblages et toutes sujétions de réalisation.</t>
  </si>
  <si>
    <t>hors marché</t>
  </si>
  <si>
    <t>. Fondations et supports.</t>
  </si>
  <si>
    <t xml:space="preserve">4.4.2 Filtration  EP </t>
  </si>
  <si>
    <t>. Fourniture et pose du filtre EP selon CCTP, compris raccordements et toutes sujétions.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</si>
</sst>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N&quot;General"/>
  </numFmts>
  <fonts count="28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i/>
      <sz val="11"/>
      <color rgb="FFFF0000"/>
      <name val="Verdana"/>
      <family val="2"/>
    </font>
    <font>
      <u/>
      <sz val="10"/>
      <name val="Verdana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4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1"/>
      <color theme="1"/>
      <name val="Calibri"/>
      <family val="2"/>
    </font>
    <font>
      <b/>
      <sz val="14"/>
      <color rgb="FF000000"/>
      <name val="Verdana"/>
      <family val="2"/>
    </font>
    <font>
      <sz val="11"/>
      <color rgb="FF000000"/>
      <name val="Verdana"/>
      <family val="2"/>
    </font>
    <font>
      <u/>
      <sz val="10"/>
      <color rgb="FF000000"/>
      <name val="Verdana"/>
      <family val="2"/>
    </font>
    <font>
      <b/>
      <i/>
      <sz val="10"/>
      <color rgb="FF000000"/>
      <name val="Verdana"/>
      <family val="2"/>
    </font>
    <font>
      <i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name val="Calibri"/>
      <family val="2"/>
    </font>
    <font>
      <i/>
      <u/>
      <sz val="9"/>
      <name val="Verdana"/>
      <family val="2"/>
    </font>
    <font>
      <sz val="8"/>
      <color rgb="FFFF0000"/>
      <name val="Verdana"/>
      <family val="2"/>
    </font>
    <font>
      <sz val="9"/>
      <color rgb="FFFF0000"/>
      <name val="Verdana"/>
      <family val="2"/>
    </font>
    <font>
      <i/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wrapText="1"/>
    </xf>
    <xf numFmtId="44" fontId="2" fillId="0" borderId="6" xfId="1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vertical="center"/>
    </xf>
    <xf numFmtId="44" fontId="2" fillId="0" borderId="5" xfId="1" applyFont="1" applyFill="1" applyBorder="1" applyAlignment="1">
      <alignment horizontal="center" vertical="center"/>
    </xf>
    <xf numFmtId="44" fontId="3" fillId="0" borderId="6" xfId="1" applyFont="1" applyFill="1" applyBorder="1" applyAlignment="1">
      <alignment horizontal="center" vertical="center"/>
    </xf>
    <xf numFmtId="0" fontId="2" fillId="0" borderId="0" xfId="0" applyFont="1"/>
    <xf numFmtId="44" fontId="3" fillId="0" borderId="5" xfId="1" applyFont="1" applyFill="1" applyBorder="1" applyAlignment="1">
      <alignment horizontal="center" vertical="center"/>
    </xf>
    <xf numFmtId="44" fontId="2" fillId="0" borderId="2" xfId="1" applyFont="1" applyFill="1" applyBorder="1"/>
    <xf numFmtId="44" fontId="2" fillId="0" borderId="3" xfId="1" applyFont="1" applyFill="1" applyBorder="1"/>
    <xf numFmtId="44" fontId="1" fillId="0" borderId="1" xfId="1" applyFont="1" applyFill="1" applyBorder="1" applyAlignment="1">
      <alignment horizontal="center" vertical="center"/>
    </xf>
    <xf numFmtId="44" fontId="1" fillId="0" borderId="3" xfId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top" wrapText="1"/>
    </xf>
    <xf numFmtId="44" fontId="2" fillId="0" borderId="0" xfId="1" applyFont="1" applyFill="1"/>
    <xf numFmtId="44" fontId="26" fillId="0" borderId="6" xfId="1" applyFont="1" applyFill="1" applyBorder="1" applyAlignment="1">
      <alignment horizontal="center" vertical="center"/>
    </xf>
    <xf numFmtId="44" fontId="26" fillId="0" borderId="5" xfId="1" applyFont="1" applyFill="1" applyBorder="1" applyAlignment="1">
      <alignment horizontal="center" vertical="center"/>
    </xf>
    <xf numFmtId="44" fontId="1" fillId="0" borderId="4" xfId="1" applyFont="1" applyFill="1" applyBorder="1" applyAlignment="1">
      <alignment horizontal="center" vertical="center"/>
    </xf>
    <xf numFmtId="44" fontId="2" fillId="0" borderId="9" xfId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2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4" fontId="26" fillId="0" borderId="5" xfId="1" applyFont="1" applyFill="1" applyBorder="1" applyAlignment="1">
      <alignment horizontal="center" vertical="top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vertical="top" wrapText="1"/>
    </xf>
    <xf numFmtId="49" fontId="9" fillId="0" borderId="5" xfId="0" quotePrefix="1" applyNumberFormat="1" applyFont="1" applyBorder="1" applyAlignment="1">
      <alignment horizontal="left" vertical="center" wrapText="1"/>
    </xf>
    <xf numFmtId="49" fontId="9" fillId="0" borderId="5" xfId="0" quotePrefix="1" applyNumberFormat="1" applyFont="1" applyBorder="1" applyAlignment="1">
      <alignment vertical="top" wrapText="1"/>
    </xf>
    <xf numFmtId="0" fontId="25" fillId="0" borderId="5" xfId="0" applyFont="1" applyBorder="1" applyAlignment="1">
      <alignment horizontal="center" vertical="top"/>
    </xf>
    <xf numFmtId="0" fontId="26" fillId="0" borderId="14" xfId="0" applyFont="1" applyBorder="1" applyAlignment="1">
      <alignment vertical="top" wrapText="1"/>
    </xf>
    <xf numFmtId="0" fontId="3" fillId="0" borderId="0" xfId="0" applyFont="1"/>
    <xf numFmtId="0" fontId="9" fillId="0" borderId="5" xfId="0" applyFont="1" applyBorder="1" applyAlignment="1">
      <alignment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 wrapText="1"/>
    </xf>
    <xf numFmtId="0" fontId="12" fillId="0" borderId="6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1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</cellXfs>
  <cellStyles count="3">
    <cellStyle name="Monétaire" xfId="1" builtinId="4"/>
    <cellStyle name="Monétaire 2" xfId="2" xr:uid="{F693F114-A277-491D-9658-6340087C1BBD}"/>
    <cellStyle name="Normal" xfId="0" builtinId="0"/>
  </cellStyles>
  <dxfs count="76">
    <dxf>
      <font>
        <b val="0"/>
        <i/>
      </font>
      <numFmt numFmtId="165" formatCode="* @"/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ont>
        <b/>
        <i val="0"/>
      </font>
      <border>
        <top style="thin">
          <color auto="1"/>
        </top>
        <vertical/>
        <horizontal/>
      </border>
    </dxf>
    <dxf>
      <font>
        <b val="0"/>
        <i/>
      </font>
      <numFmt numFmtId="166" formatCode="* #,##0.00\ &quot;€&quot;"/>
      <border>
        <top style="dashed">
          <color auto="1"/>
        </top>
      </border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ont>
        <b val="0"/>
        <i/>
      </font>
      <numFmt numFmtId="165" formatCode="* @"/>
    </dxf>
    <dxf>
      <font>
        <b/>
        <i val="0"/>
      </font>
      <numFmt numFmtId="165" formatCode="* @"/>
    </dxf>
    <dxf>
      <font>
        <b val="0"/>
        <i/>
      </font>
      <numFmt numFmtId="165" formatCode="* @"/>
    </dxf>
    <dxf>
      <font>
        <b val="0"/>
        <i/>
      </font>
      <numFmt numFmtId="165" formatCode="* @"/>
    </dxf>
    <dxf>
      <font>
        <b/>
        <i val="0"/>
      </font>
      <numFmt numFmtId="165" formatCode="* @"/>
    </dxf>
    <dxf>
      <font>
        <b val="0"/>
        <i/>
      </font>
      <numFmt numFmtId="165" formatCode="* @"/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ont>
        <b val="0"/>
        <i/>
      </font>
      <numFmt numFmtId="165" formatCode="* @"/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ont>
        <b val="0"/>
        <i/>
      </font>
      <numFmt numFmtId="165" formatCode="* @"/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ont>
        <b val="0"/>
        <i/>
      </font>
      <numFmt numFmtId="165" formatCode="* @"/>
    </dxf>
    <dxf>
      <fill>
        <patternFill>
          <bgColor rgb="FFF46556"/>
        </patternFill>
      </fill>
    </dxf>
    <dxf>
      <font>
        <b val="0"/>
        <i/>
      </font>
      <numFmt numFmtId="165" formatCode="* @"/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ont>
        <b val="0"/>
        <i/>
      </font>
      <numFmt numFmtId="165" formatCode="* @"/>
    </dxf>
    <dxf>
      <font>
        <b/>
        <i val="0"/>
      </font>
      <numFmt numFmtId="165" formatCode="* @"/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ill>
        <patternFill>
          <bgColor rgb="FFF46556"/>
        </patternFill>
      </fill>
    </dxf>
    <dxf>
      <font>
        <b/>
        <i val="0"/>
      </font>
      <numFmt numFmtId="165" formatCode="* @"/>
    </dxf>
    <dxf>
      <font>
        <b val="0"/>
        <i/>
      </font>
      <numFmt numFmtId="165" formatCode="* @"/>
    </dxf>
    <dxf>
      <font>
        <b/>
        <i/>
      </font>
    </dxf>
    <dxf>
      <font>
        <b/>
        <i val="0"/>
      </font>
      <numFmt numFmtId="165" formatCode="* @"/>
    </dxf>
    <dxf>
      <font>
        <b/>
        <i val="0"/>
      </font>
      <numFmt numFmtId="165" formatCode="* @"/>
    </dxf>
    <dxf>
      <fill>
        <patternFill>
          <bgColor theme="3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2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border outline="0">
        <right style="thin">
          <color indexed="64"/>
        </right>
      </border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&quot;N&quot;General"/>
    </dxf>
    <dxf>
      <alignment vertical="top" textRotation="0" wrapText="1" indent="0" justifyLastLine="0" shrinkToFit="0" readingOrder="0"/>
    </dxf>
  </dxfs>
  <tableStyles count="0" defaultTableStyle="TableStyleMedium9" defaultPivotStyle="PivotStyleLight16"/>
  <colors>
    <mruColors>
      <color rgb="FF0000FF"/>
      <color rgb="FFF465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s://www.envsn.fr/assets/images/logo-envsn-v2.png" TargetMode="External"/><Relationship Id="rId1" Type="http://schemas.openxmlformats.org/officeDocument/2006/relationships/image" Target="../media/image1.png"/><Relationship Id="rId4" Type="http://schemas.openxmlformats.org/officeDocument/2006/relationships/image" Target="https://handivalide.ffvoile.fr/media/334jkt4s/logo-envs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200025</xdr:rowOff>
    </xdr:from>
    <xdr:to>
      <xdr:col>2</xdr:col>
      <xdr:colOff>123825</xdr:colOff>
      <xdr:row>3</xdr:row>
      <xdr:rowOff>180975</xdr:rowOff>
    </xdr:to>
    <xdr:pic>
      <xdr:nvPicPr>
        <xdr:cNvPr id="3" name="Image 2" descr="Bienvenue à l'école nationale de voile et des sports nautiques">
          <a:extLst>
            <a:ext uri="{FF2B5EF4-FFF2-40B4-BE49-F238E27FC236}">
              <a16:creationId xmlns:a16="http://schemas.microsoft.com/office/drawing/2014/main" id="{0D25128F-F242-BF5E-4BF7-451467AA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877"/>
        <a:stretch>
          <a:fillRect/>
        </a:stretch>
      </xdr:blipFill>
      <xdr:spPr bwMode="auto">
        <a:xfrm>
          <a:off x="85725" y="200025"/>
          <a:ext cx="15621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0</xdr:row>
      <xdr:rowOff>57150</xdr:rowOff>
    </xdr:from>
    <xdr:to>
      <xdr:col>6</xdr:col>
      <xdr:colOff>542925</xdr:colOff>
      <xdr:row>3</xdr:row>
      <xdr:rowOff>104775</xdr:rowOff>
    </xdr:to>
    <xdr:pic>
      <xdr:nvPicPr>
        <xdr:cNvPr id="4" name="Image 3" descr="L'UNADEV">
          <a:extLst>
            <a:ext uri="{FF2B5EF4-FFF2-40B4-BE49-F238E27FC236}">
              <a16:creationId xmlns:a16="http://schemas.microsoft.com/office/drawing/2014/main" id="{71A03B81-1D0C-3E8F-A5FD-3153FA65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57150"/>
          <a:ext cx="26384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2B479A-6CE5-4E8F-9C33-1C9F3D286964}" name="Tableau2" displayName="Tableau2" ref="A1:L111" totalsRowShown="0" headerRowDxfId="75">
  <autoFilter ref="A1:L111" xr:uid="{A12B479A-6CE5-4E8F-9C33-1C9F3D286964}">
    <filterColumn colId="3">
      <filters>
        <filter val="4"/>
      </filters>
    </filterColumn>
  </autoFilter>
  <sortState xmlns:xlrd2="http://schemas.microsoft.com/office/spreadsheetml/2017/richdata2" ref="A2:K111">
    <sortCondition ref="C1:C111"/>
  </sortState>
  <tableColumns count="12">
    <tableColumn id="1" xr3:uid="{EF39785A-FB69-45B5-9AD4-30C7D1216903}" name="Brut"/>
    <tableColumn id="18" xr3:uid="{1FB5149B-6289-4A7D-9B02-CA8F0A9BDB35}" name="Nb Niveau" dataDxfId="74">
      <calculatedColumnFormula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calculatedColumnFormula>
    </tableColumn>
    <tableColumn id="20" xr3:uid="{6AD4AD66-CD68-43F8-BB9A-9CCF2E8CFC3A}" name="Chap" dataDxfId="73">
      <calculatedColumnFormula>IFERROR(MID(Tableau2[[#This Row],[Brut]],1,FIND(" ",Tableau2[[#This Row],[Brut]])-1),Tableau2[[#This Row],[Brut]])</calculatedColumnFormula>
    </tableColumn>
    <tableColumn id="2" xr3:uid="{F20D46B8-DDEC-416C-B2DC-1F08649C9F92}" name="N1" dataDxfId="72">
      <calculatedColumnFormula>IFERROR(LEFT(Tableau2[[#This Row],[Brut]],FIND(".",Tableau2[[#This Row],[Brut]])-1),"")</calculatedColumnFormula>
    </tableColumn>
    <tableColumn id="15" xr3:uid="{D353511E-D11D-48BF-A7C2-0F9A12A656B5}" name="N2" dataDxfId="71">
      <calculatedColumnFormula>IFERROR(IFERROR(LEFT(MID(Tableau2[[#This Row],[Chap]],FIND(".",Tableau2[[#This Row],[Chap]])+1,20),
FIND(".",MID(Tableau2[[#This Row],[Chap]],FIND(".",Tableau2[[#This Row],[Chap]])+1,20)
)-1),MID(Tableau2[[#This Row],[Chap]],FIND(".",Tableau2[[#This Row],[Chap]])+1,20)
),"")</calculatedColumnFormula>
    </tableColumn>
    <tableColumn id="22" xr3:uid="{EC2A3D85-A538-4128-A738-204662FD6E47}" name="N3" dataDxfId="70">
      <calculatedColumnFormula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calculatedColumnFormula>
    </tableColumn>
    <tableColumn id="27" xr3:uid="{59EC1F26-F4B6-4476-8EAF-9B74AEBA47B2}" name="N4" dataDxfId="69">
      <calculatedColumnFormula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calculatedColumnFormula>
    </tableColumn>
    <tableColumn id="25" xr3:uid="{729B7C8F-1076-4BE7-BB84-9C9A94D5EC13}" name="N5" dataDxfId="68">
      <calculatedColumnFormula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calculatedColumnFormula>
    </tableColumn>
    <tableColumn id="3" xr3:uid="{B21FE1BC-ABA5-456C-80D7-0C7DCCA1CA5A}" name="N6"/>
    <tableColumn id="19" xr3:uid="{13B03475-31AA-4358-9AF3-DA71F4DE8F4C}" name="Intitul"/>
    <tableColumn id="14" xr3:uid="{94EF0068-2AB1-453E-A063-23D3A112F703}" name="Colonne1" dataDxfId="67"/>
    <tableColumn id="30" xr3:uid="{05828A63-A390-42CD-9D5C-84B43A2887BA}" name="Colonne2" dataDxfId="66">
      <calculatedColumnFormula>Tableau2[[#This Row],[Nb Niveau]]*1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51B5A3-E4A7-4B81-AD4B-62CFCFB614C6}" name="Tableau1" displayName="Tableau1" ref="A2:E83" totalsRowShown="0" headerRowDxfId="65" dataDxfId="64" tableBorderDxfId="63">
  <autoFilter ref="A2:E83" xr:uid="{8051B5A3-E4A7-4B81-AD4B-62CFCFB614C6}"/>
  <tableColumns count="5">
    <tableColumn id="4" xr3:uid="{48E48C64-4448-4337-B819-078A509AEBBD}" name="DESIGNATION" dataDxfId="62"/>
    <tableColumn id="5" xr3:uid="{127F913C-7AFC-49A4-8AAA-45A8B6430EE1}" name="Uni." dataDxfId="61"/>
    <tableColumn id="6" xr3:uid="{592FEBEE-0452-4344-B807-08068386D1A2}" name="Quant." dataDxfId="60"/>
    <tableColumn id="7" xr3:uid="{CDC048E8-6AF2-439F-A073-B42634B7FD43}" name="Prix unit." dataDxfId="59" dataCellStyle="Monétaire"/>
    <tableColumn id="8" xr3:uid="{5CEC4FC0-2A8C-4243-B6DF-A9150F8DC0AD}" name="Prix Total" dataDxfId="58" dataCellStyle="Monétair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view="pageBreakPreview" topLeftCell="A10" zoomScaleNormal="100" zoomScaleSheetLayoutView="100" workbookViewId="0">
      <selection activeCell="L19" sqref="L19"/>
    </sheetView>
  </sheetViews>
  <sheetFormatPr baseColWidth="10" defaultRowHeight="15" x14ac:dyDescent="0.25"/>
  <sheetData>
    <row r="1" spans="1:7" ht="74.25" customHeight="1" x14ac:dyDescent="0.25">
      <c r="A1" s="62"/>
      <c r="B1" s="62"/>
      <c r="C1" s="62"/>
      <c r="D1" s="62"/>
      <c r="E1" s="62"/>
      <c r="F1" s="62"/>
      <c r="G1" s="62"/>
    </row>
    <row r="2" spans="1:7" x14ac:dyDescent="0.25">
      <c r="A2" s="62"/>
      <c r="B2" s="62"/>
      <c r="C2" s="62"/>
      <c r="D2" s="62"/>
      <c r="E2" s="62"/>
      <c r="F2" s="62"/>
      <c r="G2" s="6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2"/>
      <c r="B4" s="12"/>
      <c r="C4" s="12"/>
      <c r="D4" s="12"/>
      <c r="E4" s="12"/>
      <c r="F4" s="12"/>
      <c r="G4" s="12"/>
    </row>
    <row r="5" spans="1:7" x14ac:dyDescent="0.25">
      <c r="A5" s="12"/>
      <c r="B5" s="12"/>
      <c r="C5" s="12"/>
      <c r="D5" s="12"/>
      <c r="E5" s="12"/>
      <c r="F5" s="12"/>
      <c r="G5" s="12"/>
    </row>
    <row r="6" spans="1:7" ht="18" x14ac:dyDescent="0.25">
      <c r="A6" s="63"/>
      <c r="B6" s="63"/>
      <c r="C6" s="63"/>
      <c r="D6" s="63"/>
      <c r="E6" s="63"/>
      <c r="F6" s="63"/>
      <c r="G6" s="63"/>
    </row>
    <row r="7" spans="1:7" ht="18" x14ac:dyDescent="0.25">
      <c r="A7" s="13"/>
      <c r="B7" s="13"/>
      <c r="C7" s="13"/>
      <c r="D7" s="13"/>
      <c r="E7" s="13"/>
      <c r="F7" s="13"/>
      <c r="G7" s="13"/>
    </row>
    <row r="8" spans="1:7" ht="58.5" customHeight="1" x14ac:dyDescent="0.25">
      <c r="A8" s="78" t="s">
        <v>374</v>
      </c>
      <c r="B8" s="79"/>
      <c r="C8" s="79"/>
      <c r="D8" s="79"/>
      <c r="E8" s="79"/>
      <c r="F8" s="79"/>
      <c r="G8" s="80"/>
    </row>
    <row r="9" spans="1:7" ht="18" x14ac:dyDescent="0.25">
      <c r="A9" s="63"/>
      <c r="B9" s="63"/>
      <c r="C9" s="63"/>
      <c r="D9" s="63"/>
      <c r="E9" s="63"/>
      <c r="F9" s="63"/>
      <c r="G9" s="63"/>
    </row>
    <row r="10" spans="1:7" ht="18" x14ac:dyDescent="0.25">
      <c r="A10" s="63"/>
      <c r="B10" s="63"/>
      <c r="C10" s="63"/>
      <c r="D10" s="63"/>
      <c r="E10" s="63"/>
      <c r="F10" s="63"/>
      <c r="G10" s="63"/>
    </row>
    <row r="11" spans="1:7" ht="15" customHeight="1" x14ac:dyDescent="0.25">
      <c r="A11" s="81" t="s">
        <v>405</v>
      </c>
      <c r="B11" s="82"/>
      <c r="C11" s="82"/>
      <c r="D11" s="82"/>
      <c r="E11" s="82"/>
      <c r="F11" s="82"/>
      <c r="G11" s="83"/>
    </row>
    <row r="12" spans="1:7" ht="51" customHeight="1" x14ac:dyDescent="0.25">
      <c r="A12" s="84"/>
      <c r="B12" s="85"/>
      <c r="C12" s="85"/>
      <c r="D12" s="85"/>
      <c r="E12" s="85"/>
      <c r="F12" s="85"/>
      <c r="G12" s="86"/>
    </row>
    <row r="13" spans="1:7" ht="15" customHeight="1" x14ac:dyDescent="0.25">
      <c r="A13" s="87" t="s">
        <v>4</v>
      </c>
      <c r="B13" s="88"/>
      <c r="C13" s="88"/>
      <c r="D13" s="88"/>
      <c r="E13" s="88"/>
      <c r="F13" s="88"/>
      <c r="G13" s="89"/>
    </row>
    <row r="14" spans="1:7" ht="22.5" customHeight="1" x14ac:dyDescent="0.25">
      <c r="A14" s="90"/>
      <c r="B14" s="91"/>
      <c r="C14" s="91"/>
      <c r="D14" s="91"/>
      <c r="E14" s="91"/>
      <c r="F14" s="91"/>
      <c r="G14" s="92"/>
    </row>
    <row r="15" spans="1:7" x14ac:dyDescent="0.25">
      <c r="A15" s="93"/>
      <c r="B15" s="93"/>
      <c r="C15" s="93"/>
      <c r="D15" s="93"/>
      <c r="E15" s="93"/>
      <c r="F15" s="93"/>
      <c r="G15" s="93"/>
    </row>
    <row r="16" spans="1:7" s="14" customFormat="1" ht="33" customHeight="1" x14ac:dyDescent="0.25">
      <c r="A16" s="94" t="s">
        <v>369</v>
      </c>
      <c r="B16" s="95"/>
      <c r="C16" s="95"/>
      <c r="D16" s="95"/>
      <c r="E16" s="95"/>
      <c r="F16" s="95"/>
      <c r="G16" s="96"/>
    </row>
    <row r="17" spans="1:7" ht="86.25" customHeight="1" x14ac:dyDescent="0.25">
      <c r="A17" s="69" t="s">
        <v>372</v>
      </c>
      <c r="B17" s="70"/>
      <c r="C17" s="70"/>
      <c r="D17" s="70"/>
      <c r="E17" s="70"/>
      <c r="F17" s="70"/>
      <c r="G17" s="71"/>
    </row>
    <row r="18" spans="1:7" s="14" customFormat="1" ht="26.25" customHeight="1" x14ac:dyDescent="0.25">
      <c r="A18" s="72" t="s">
        <v>5</v>
      </c>
      <c r="B18" s="73"/>
      <c r="C18" s="73"/>
      <c r="D18" s="73"/>
      <c r="E18" s="73"/>
      <c r="F18" s="73"/>
      <c r="G18" s="74"/>
    </row>
    <row r="19" spans="1:7" ht="97.5" customHeight="1" x14ac:dyDescent="0.25">
      <c r="A19" s="75" t="s">
        <v>373</v>
      </c>
      <c r="B19" s="76"/>
      <c r="C19" s="76"/>
      <c r="D19" s="76"/>
      <c r="E19" s="76"/>
      <c r="F19" s="76"/>
      <c r="G19" s="77"/>
    </row>
    <row r="20" spans="1:7" ht="15.75" customHeight="1" x14ac:dyDescent="0.25">
      <c r="A20" s="64"/>
      <c r="B20" s="64"/>
      <c r="C20" s="64"/>
      <c r="D20" s="64"/>
      <c r="E20" s="64"/>
      <c r="F20" s="64"/>
      <c r="G20" s="64"/>
    </row>
    <row r="21" spans="1:7" ht="36" customHeight="1" x14ac:dyDescent="0.25">
      <c r="A21" s="65" t="s">
        <v>404</v>
      </c>
      <c r="B21" s="66"/>
      <c r="C21" s="66"/>
      <c r="D21" s="66"/>
      <c r="E21" s="66"/>
      <c r="F21" s="66"/>
      <c r="G21" s="67"/>
    </row>
    <row r="22" spans="1:7" ht="55.5" customHeight="1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68"/>
      <c r="B23" s="68"/>
      <c r="C23" s="68"/>
      <c r="D23" s="68"/>
      <c r="E23" s="68"/>
      <c r="F23" s="68"/>
      <c r="G23" s="68"/>
    </row>
    <row r="25" spans="1:7" ht="32.25" customHeight="1" x14ac:dyDescent="0.25"/>
  </sheetData>
  <mergeCells count="16">
    <mergeCell ref="A23:G23"/>
    <mergeCell ref="A17:G17"/>
    <mergeCell ref="A18:G18"/>
    <mergeCell ref="A19:G19"/>
    <mergeCell ref="A8:G8"/>
    <mergeCell ref="A9:G9"/>
    <mergeCell ref="A10:G10"/>
    <mergeCell ref="A11:G12"/>
    <mergeCell ref="A13:G14"/>
    <mergeCell ref="A15:G15"/>
    <mergeCell ref="A16:G16"/>
    <mergeCell ref="A1:G1"/>
    <mergeCell ref="A2:G2"/>
    <mergeCell ref="A6:G6"/>
    <mergeCell ref="A20:G20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D28E-E732-4326-A8F5-ACAC4CB36EA0}">
  <dimension ref="A1:A112"/>
  <sheetViews>
    <sheetView workbookViewId="0">
      <selection activeCell="N17" sqref="N17"/>
    </sheetView>
  </sheetViews>
  <sheetFormatPr baseColWidth="10" defaultRowHeight="15" x14ac:dyDescent="0.25"/>
  <cols>
    <col min="1" max="1" width="73" bestFit="1" customWidth="1"/>
  </cols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  <row r="33" spans="1:1" x14ac:dyDescent="0.25">
      <c r="A33" t="s">
        <v>303</v>
      </c>
    </row>
    <row r="34" spans="1:1" x14ac:dyDescent="0.25">
      <c r="A34" t="s">
        <v>304</v>
      </c>
    </row>
    <row r="35" spans="1:1" x14ac:dyDescent="0.25">
      <c r="A35" t="s">
        <v>305</v>
      </c>
    </row>
    <row r="36" spans="1:1" x14ac:dyDescent="0.25">
      <c r="A36" t="s">
        <v>306</v>
      </c>
    </row>
    <row r="37" spans="1:1" x14ac:dyDescent="0.25">
      <c r="A37" t="s">
        <v>307</v>
      </c>
    </row>
    <row r="38" spans="1:1" x14ac:dyDescent="0.25">
      <c r="A38" t="s">
        <v>308</v>
      </c>
    </row>
    <row r="39" spans="1:1" x14ac:dyDescent="0.25">
      <c r="A39" t="s">
        <v>309</v>
      </c>
    </row>
    <row r="40" spans="1:1" x14ac:dyDescent="0.25">
      <c r="A40" t="s">
        <v>310</v>
      </c>
    </row>
    <row r="41" spans="1:1" x14ac:dyDescent="0.25">
      <c r="A41" t="s">
        <v>311</v>
      </c>
    </row>
    <row r="42" spans="1:1" x14ac:dyDescent="0.25">
      <c r="A42" t="s">
        <v>312</v>
      </c>
    </row>
    <row r="43" spans="1:1" x14ac:dyDescent="0.25">
      <c r="A43" t="s">
        <v>313</v>
      </c>
    </row>
    <row r="44" spans="1:1" x14ac:dyDescent="0.25">
      <c r="A44" t="s">
        <v>314</v>
      </c>
    </row>
    <row r="45" spans="1:1" x14ac:dyDescent="0.25">
      <c r="A45" t="s">
        <v>315</v>
      </c>
    </row>
    <row r="46" spans="1:1" x14ac:dyDescent="0.25">
      <c r="A46" t="s">
        <v>316</v>
      </c>
    </row>
    <row r="47" spans="1:1" x14ac:dyDescent="0.25">
      <c r="A47" t="s">
        <v>317</v>
      </c>
    </row>
    <row r="48" spans="1:1" x14ac:dyDescent="0.25">
      <c r="A48" t="s">
        <v>318</v>
      </c>
    </row>
    <row r="49" spans="1:1" x14ac:dyDescent="0.25">
      <c r="A49" t="s">
        <v>319</v>
      </c>
    </row>
    <row r="50" spans="1:1" x14ac:dyDescent="0.25">
      <c r="A50" t="s">
        <v>320</v>
      </c>
    </row>
    <row r="51" spans="1:1" x14ac:dyDescent="0.25">
      <c r="A51" t="s">
        <v>321</v>
      </c>
    </row>
    <row r="52" spans="1:1" x14ac:dyDescent="0.25">
      <c r="A52" t="s">
        <v>322</v>
      </c>
    </row>
    <row r="53" spans="1:1" x14ac:dyDescent="0.25">
      <c r="A53" t="s">
        <v>323</v>
      </c>
    </row>
    <row r="54" spans="1:1" x14ac:dyDescent="0.25">
      <c r="A54" t="s">
        <v>324</v>
      </c>
    </row>
    <row r="55" spans="1:1" x14ac:dyDescent="0.25">
      <c r="A55" t="s">
        <v>325</v>
      </c>
    </row>
    <row r="56" spans="1:1" x14ac:dyDescent="0.25">
      <c r="A56" t="s">
        <v>326</v>
      </c>
    </row>
    <row r="57" spans="1:1" x14ac:dyDescent="0.25">
      <c r="A57" t="s">
        <v>327</v>
      </c>
    </row>
    <row r="58" spans="1:1" x14ac:dyDescent="0.25">
      <c r="A58" t="s">
        <v>328</v>
      </c>
    </row>
    <row r="59" spans="1:1" x14ac:dyDescent="0.25">
      <c r="A59" t="s">
        <v>329</v>
      </c>
    </row>
    <row r="60" spans="1:1" x14ac:dyDescent="0.25">
      <c r="A60" t="s">
        <v>330</v>
      </c>
    </row>
    <row r="61" spans="1:1" x14ac:dyDescent="0.25">
      <c r="A61" t="s">
        <v>331</v>
      </c>
    </row>
    <row r="62" spans="1:1" x14ac:dyDescent="0.25">
      <c r="A62" t="s">
        <v>332</v>
      </c>
    </row>
    <row r="63" spans="1:1" x14ac:dyDescent="0.25">
      <c r="A63" t="s">
        <v>333</v>
      </c>
    </row>
    <row r="64" spans="1:1" x14ac:dyDescent="0.25">
      <c r="A64" t="s">
        <v>334</v>
      </c>
    </row>
    <row r="65" spans="1:1" x14ac:dyDescent="0.25">
      <c r="A65" t="s">
        <v>335</v>
      </c>
    </row>
    <row r="66" spans="1:1" x14ac:dyDescent="0.25">
      <c r="A66" t="s">
        <v>336</v>
      </c>
    </row>
    <row r="67" spans="1:1" x14ac:dyDescent="0.25">
      <c r="A67" t="s">
        <v>337</v>
      </c>
    </row>
    <row r="68" spans="1:1" x14ac:dyDescent="0.25">
      <c r="A68" t="s">
        <v>338</v>
      </c>
    </row>
    <row r="69" spans="1:1" x14ac:dyDescent="0.25">
      <c r="A69" t="s">
        <v>339</v>
      </c>
    </row>
    <row r="70" spans="1:1" x14ac:dyDescent="0.25">
      <c r="A70" t="s">
        <v>340</v>
      </c>
    </row>
    <row r="71" spans="1:1" x14ac:dyDescent="0.25">
      <c r="A71" t="s">
        <v>341</v>
      </c>
    </row>
    <row r="72" spans="1:1" x14ac:dyDescent="0.25">
      <c r="A72" t="s">
        <v>342</v>
      </c>
    </row>
    <row r="73" spans="1:1" x14ac:dyDescent="0.25">
      <c r="A73" t="s">
        <v>343</v>
      </c>
    </row>
    <row r="74" spans="1:1" x14ac:dyDescent="0.25">
      <c r="A74" t="s">
        <v>344</v>
      </c>
    </row>
    <row r="75" spans="1:1" x14ac:dyDescent="0.25">
      <c r="A75" t="s">
        <v>345</v>
      </c>
    </row>
    <row r="76" spans="1:1" x14ac:dyDescent="0.25">
      <c r="A76" t="s">
        <v>346</v>
      </c>
    </row>
    <row r="77" spans="1:1" x14ac:dyDescent="0.25">
      <c r="A77" t="s">
        <v>347</v>
      </c>
    </row>
    <row r="78" spans="1:1" x14ac:dyDescent="0.25">
      <c r="A78" t="s">
        <v>348</v>
      </c>
    </row>
    <row r="79" spans="1:1" x14ac:dyDescent="0.25">
      <c r="A79" t="s">
        <v>349</v>
      </c>
    </row>
    <row r="80" spans="1:1" x14ac:dyDescent="0.25">
      <c r="A80" t="s">
        <v>350</v>
      </c>
    </row>
    <row r="81" spans="1:1" x14ac:dyDescent="0.25">
      <c r="A81" t="s">
        <v>351</v>
      </c>
    </row>
    <row r="82" spans="1:1" x14ac:dyDescent="0.25">
      <c r="A82" t="s">
        <v>352</v>
      </c>
    </row>
    <row r="83" spans="1:1" x14ac:dyDescent="0.25">
      <c r="A83" t="s">
        <v>353</v>
      </c>
    </row>
    <row r="84" spans="1:1" x14ac:dyDescent="0.25">
      <c r="A84" t="s">
        <v>354</v>
      </c>
    </row>
    <row r="85" spans="1:1" x14ac:dyDescent="0.25">
      <c r="A85" t="s">
        <v>355</v>
      </c>
    </row>
    <row r="86" spans="1:1" x14ac:dyDescent="0.25">
      <c r="A86" t="s">
        <v>356</v>
      </c>
    </row>
    <row r="87" spans="1:1" x14ac:dyDescent="0.25">
      <c r="A87" t="s">
        <v>357</v>
      </c>
    </row>
    <row r="88" spans="1:1" x14ac:dyDescent="0.25">
      <c r="A88" t="s">
        <v>358</v>
      </c>
    </row>
    <row r="89" spans="1:1" x14ac:dyDescent="0.25">
      <c r="A89" t="s">
        <v>359</v>
      </c>
    </row>
    <row r="90" spans="1:1" x14ac:dyDescent="0.25">
      <c r="A90" t="s">
        <v>360</v>
      </c>
    </row>
    <row r="91" spans="1:1" x14ac:dyDescent="0.25">
      <c r="A91" t="s">
        <v>361</v>
      </c>
    </row>
    <row r="92" spans="1:1" x14ac:dyDescent="0.25">
      <c r="A92" t="s">
        <v>362</v>
      </c>
    </row>
    <row r="93" spans="1:1" x14ac:dyDescent="0.25">
      <c r="A93" t="s">
        <v>363</v>
      </c>
    </row>
    <row r="94" spans="1:1" x14ac:dyDescent="0.25">
      <c r="A94" t="s">
        <v>364</v>
      </c>
    </row>
    <row r="95" spans="1:1" x14ac:dyDescent="0.25">
      <c r="A95" t="s">
        <v>365</v>
      </c>
    </row>
    <row r="96" spans="1:1" x14ac:dyDescent="0.25">
      <c r="A96" t="s">
        <v>9</v>
      </c>
    </row>
    <row r="97" spans="1:1" x14ac:dyDescent="0.25">
      <c r="A97" t="s">
        <v>10</v>
      </c>
    </row>
    <row r="98" spans="1:1" x14ac:dyDescent="0.25">
      <c r="A98" t="s">
        <v>11</v>
      </c>
    </row>
    <row r="99" spans="1:1" x14ac:dyDescent="0.25">
      <c r="A99" t="s">
        <v>12</v>
      </c>
    </row>
    <row r="100" spans="1:1" x14ac:dyDescent="0.25">
      <c r="A100" t="s">
        <v>13</v>
      </c>
    </row>
    <row r="101" spans="1:1" x14ac:dyDescent="0.25">
      <c r="A101" t="s">
        <v>14</v>
      </c>
    </row>
    <row r="102" spans="1:1" x14ac:dyDescent="0.25">
      <c r="A102" t="s">
        <v>15</v>
      </c>
    </row>
    <row r="103" spans="1:1" x14ac:dyDescent="0.25">
      <c r="A103" t="s">
        <v>16</v>
      </c>
    </row>
    <row r="104" spans="1:1" x14ac:dyDescent="0.25">
      <c r="A104" t="s">
        <v>17</v>
      </c>
    </row>
    <row r="105" spans="1:1" x14ac:dyDescent="0.25">
      <c r="A105" t="s">
        <v>18</v>
      </c>
    </row>
    <row r="106" spans="1:1" x14ac:dyDescent="0.25">
      <c r="A106" t="s">
        <v>19</v>
      </c>
    </row>
    <row r="107" spans="1:1" x14ac:dyDescent="0.25">
      <c r="A107" t="s">
        <v>20</v>
      </c>
    </row>
    <row r="108" spans="1:1" x14ac:dyDescent="0.25">
      <c r="A108" t="s">
        <v>21</v>
      </c>
    </row>
    <row r="109" spans="1:1" x14ac:dyDescent="0.25">
      <c r="A109" t="s">
        <v>22</v>
      </c>
    </row>
    <row r="110" spans="1:1" x14ac:dyDescent="0.25">
      <c r="A110" t="s">
        <v>23</v>
      </c>
    </row>
    <row r="111" spans="1:1" x14ac:dyDescent="0.25">
      <c r="A111" t="s">
        <v>24</v>
      </c>
    </row>
    <row r="112" spans="1:1" x14ac:dyDescent="0.25">
      <c r="A11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821D5-EFD6-49B7-8C8A-E28712D8A45D}">
  <dimension ref="A1:U111"/>
  <sheetViews>
    <sheetView workbookViewId="0">
      <selection activeCell="N17" sqref="N17"/>
    </sheetView>
  </sheetViews>
  <sheetFormatPr baseColWidth="10" defaultRowHeight="15" x14ac:dyDescent="0.25"/>
  <cols>
    <col min="1" max="1" width="32.42578125" customWidth="1"/>
    <col min="2" max="2" width="9.5703125" bestFit="1" customWidth="1"/>
    <col min="3" max="10" width="9.42578125" customWidth="1"/>
    <col min="11" max="14" width="73" bestFit="1" customWidth="1"/>
    <col min="17" max="17" width="3.42578125" bestFit="1" customWidth="1"/>
    <col min="18" max="18" width="3.42578125" style="1" bestFit="1" customWidth="1"/>
    <col min="19" max="20" width="3.42578125" bestFit="1" customWidth="1"/>
    <col min="21" max="21" width="68.85546875" bestFit="1" customWidth="1"/>
  </cols>
  <sheetData>
    <row r="1" spans="1:21" s="4" customFormat="1" ht="30" x14ac:dyDescent="0.25">
      <c r="A1" s="4" t="s">
        <v>142</v>
      </c>
      <c r="B1" s="4" t="s">
        <v>143</v>
      </c>
      <c r="C1" s="4" t="s">
        <v>8</v>
      </c>
      <c r="D1" s="4" t="s">
        <v>135</v>
      </c>
      <c r="E1" s="4" t="s">
        <v>136</v>
      </c>
      <c r="F1" s="4" t="s">
        <v>137</v>
      </c>
      <c r="G1" s="4" t="s">
        <v>138</v>
      </c>
      <c r="H1" s="4" t="s">
        <v>145</v>
      </c>
      <c r="I1" s="4" t="s">
        <v>366</v>
      </c>
      <c r="J1" s="4" t="s">
        <v>139</v>
      </c>
      <c r="K1" s="4" t="s">
        <v>140</v>
      </c>
      <c r="L1" s="4" t="s">
        <v>141</v>
      </c>
      <c r="R1" s="5"/>
    </row>
    <row r="2" spans="1:21" hidden="1" x14ac:dyDescent="0.25">
      <c r="A2" t="str">
        <f>'Sommaire Brut'!A2</f>
        <v>2. GÉNÉRALITÉS</v>
      </c>
      <c r="B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1</v>
      </c>
      <c r="C2" t="str">
        <f>IFERROR(MID(Tableau2[[#This Row],[Brut]],1,FIND(" ",Tableau2[[#This Row],[Brut]])-1),Tableau2[[#This Row],[Brut]])</f>
        <v>2.</v>
      </c>
      <c r="D2" t="str">
        <f>IFERROR(LEFT(Tableau2[[#This Row],[Brut]],FIND(".",Tableau2[[#This Row],[Brut]])-1),"")</f>
        <v>2</v>
      </c>
      <c r="E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/>
      </c>
      <c r="F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" t="str">
        <f t="shared" ref="J2:J33" si="0">IFERROR(MID(Brut,FIND(" ",Brut)+1,LEN(Brut)-FIND(" ",Brut)),"")</f>
        <v>GÉNÉRALITÉS</v>
      </c>
      <c r="L2">
        <f>Tableau2[[#This Row],[Nb Niveau]]*1</f>
        <v>1</v>
      </c>
      <c r="Q2" s="3"/>
    </row>
    <row r="3" spans="1:21" hidden="1" x14ac:dyDescent="0.25">
      <c r="A3" t="str">
        <f>'Sommaire Brut'!A3</f>
        <v>2.1 OBJET DE L’OPÉRATION</v>
      </c>
      <c r="B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" t="str">
        <f>IFERROR(MID(Tableau2[[#This Row],[Brut]],1,FIND(" ",Tableau2[[#This Row],[Brut]])-1),Tableau2[[#This Row],[Brut]])</f>
        <v>2.1</v>
      </c>
      <c r="D3" t="str">
        <f>IFERROR(LEFT(Tableau2[[#This Row],[Brut]],FIND(".",Tableau2[[#This Row],[Brut]])-1),"")</f>
        <v>2</v>
      </c>
      <c r="E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</v>
      </c>
      <c r="F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" t="str">
        <f t="shared" si="0"/>
        <v>OBJET DE L’OPÉRATION</v>
      </c>
      <c r="L3">
        <f>Tableau2[[#This Row],[Nb Niveau]]*1</f>
        <v>2</v>
      </c>
      <c r="Q3">
        <v>1</v>
      </c>
      <c r="U3" t="s">
        <v>26</v>
      </c>
    </row>
    <row r="4" spans="1:21" hidden="1" x14ac:dyDescent="0.25">
      <c r="A4" t="str">
        <f>'Sommaire Brut'!A4</f>
        <v>2.2 MAITRISE DE L’OPÉRATION</v>
      </c>
      <c r="B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4" t="str">
        <f>IFERROR(MID(Tableau2[[#This Row],[Brut]],1,FIND(" ",Tableau2[[#This Row],[Brut]])-1),Tableau2[[#This Row],[Brut]])</f>
        <v>2.2</v>
      </c>
      <c r="D4" t="str">
        <f>IFERROR(LEFT(Tableau2[[#This Row],[Brut]],FIND(".",Tableau2[[#This Row],[Brut]])-1),"")</f>
        <v>2</v>
      </c>
      <c r="E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</v>
      </c>
      <c r="F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" t="str">
        <f t="shared" si="0"/>
        <v>MAITRISE DE L’OPÉRATION</v>
      </c>
      <c r="L4">
        <f>Tableau2[[#This Row],[Nb Niveau]]*1</f>
        <v>2</v>
      </c>
      <c r="Q4">
        <v>1</v>
      </c>
      <c r="R4" s="1">
        <v>1</v>
      </c>
      <c r="U4" t="s">
        <v>27</v>
      </c>
    </row>
    <row r="5" spans="1:21" hidden="1" x14ac:dyDescent="0.25">
      <c r="A5" t="str">
        <f>'Sommaire Brut'!A5</f>
        <v>2.3 DÉCOMPOSITION DES TRAVAUX EN LOTS</v>
      </c>
      <c r="B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5" t="str">
        <f>IFERROR(MID(Tableau2[[#This Row],[Brut]],1,FIND(" ",Tableau2[[#This Row],[Brut]])-1),Tableau2[[#This Row],[Brut]])</f>
        <v>2.3</v>
      </c>
      <c r="D5" t="str">
        <f>IFERROR(LEFT(Tableau2[[#This Row],[Brut]],FIND(".",Tableau2[[#This Row],[Brut]])-1),"")</f>
        <v>2</v>
      </c>
      <c r="E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3</v>
      </c>
      <c r="F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" t="str">
        <f t="shared" si="0"/>
        <v>DÉCOMPOSITION DES TRAVAUX EN LOTS</v>
      </c>
      <c r="L5">
        <f>Tableau2[[#This Row],[Nb Niveau]]*1</f>
        <v>2</v>
      </c>
      <c r="Q5">
        <v>1</v>
      </c>
      <c r="R5" s="1">
        <v>2</v>
      </c>
      <c r="U5" t="s">
        <v>28</v>
      </c>
    </row>
    <row r="6" spans="1:21" hidden="1" x14ac:dyDescent="0.25">
      <c r="A6" t="str">
        <f>'Sommaire Brut'!A6</f>
        <v>2.4 DOCUMENTS DE RÉFÉRENCE CONTRACTUELS</v>
      </c>
      <c r="B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6" t="str">
        <f>IFERROR(MID(Tableau2[[#This Row],[Brut]],1,FIND(" ",Tableau2[[#This Row],[Brut]])-1),Tableau2[[#This Row],[Brut]])</f>
        <v>2.4</v>
      </c>
      <c r="D6" t="str">
        <f>IFERROR(LEFT(Tableau2[[#This Row],[Brut]],FIND(".",Tableau2[[#This Row],[Brut]])-1),"")</f>
        <v>2</v>
      </c>
      <c r="E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" t="str">
        <f t="shared" si="0"/>
        <v>DOCUMENTS DE RÉFÉRENCE CONTRACTUELS</v>
      </c>
      <c r="L6">
        <f>Tableau2[[#This Row],[Nb Niveau]]*1</f>
        <v>2</v>
      </c>
      <c r="Q6">
        <v>1</v>
      </c>
      <c r="R6" s="1">
        <v>3</v>
      </c>
      <c r="U6" t="s">
        <v>29</v>
      </c>
    </row>
    <row r="7" spans="1:21" hidden="1" x14ac:dyDescent="0.25">
      <c r="A7" t="str">
        <f>'Sommaire Brut'!A7</f>
        <v>2.4.1 Obligations contractuelles</v>
      </c>
      <c r="B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" t="str">
        <f>IFERROR(MID(Tableau2[[#This Row],[Brut]],1,FIND(" ",Tableau2[[#This Row],[Brut]])-1),Tableau2[[#This Row],[Brut]])</f>
        <v>2.4.1</v>
      </c>
      <c r="D7" t="str">
        <f>IFERROR(LEFT(Tableau2[[#This Row],[Brut]],FIND(".",Tableau2[[#This Row],[Brut]])-1),"")</f>
        <v>2</v>
      </c>
      <c r="E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" t="str">
        <f t="shared" si="0"/>
        <v>Obligations contractuelles</v>
      </c>
      <c r="L7">
        <f>Tableau2[[#This Row],[Nb Niveau]]*1</f>
        <v>3</v>
      </c>
      <c r="Q7">
        <v>1</v>
      </c>
      <c r="R7" s="1">
        <v>4</v>
      </c>
      <c r="U7" t="s">
        <v>30</v>
      </c>
    </row>
    <row r="8" spans="1:21" hidden="1" x14ac:dyDescent="0.25">
      <c r="A8" t="str">
        <f>'Sommaire Brut'!A8</f>
        <v>2.4.2 Marchés Publics</v>
      </c>
      <c r="B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" t="str">
        <f>IFERROR(MID(Tableau2[[#This Row],[Brut]],1,FIND(" ",Tableau2[[#This Row],[Brut]])-1),Tableau2[[#This Row],[Brut]])</f>
        <v>2.4.2</v>
      </c>
      <c r="D8" t="str">
        <f>IFERROR(LEFT(Tableau2[[#This Row],[Brut]],FIND(".",Tableau2[[#This Row],[Brut]])-1),"")</f>
        <v>2</v>
      </c>
      <c r="E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" t="str">
        <f t="shared" si="0"/>
        <v>Marchés Publics</v>
      </c>
      <c r="L8">
        <f>Tableau2[[#This Row],[Nb Niveau]]*1</f>
        <v>3</v>
      </c>
      <c r="Q8">
        <v>1</v>
      </c>
      <c r="R8" s="1">
        <v>5</v>
      </c>
      <c r="U8" t="s">
        <v>31</v>
      </c>
    </row>
    <row r="9" spans="1:21" hidden="1" x14ac:dyDescent="0.25">
      <c r="A9" t="str">
        <f>'Sommaire Brut'!A9</f>
        <v>2.4.3 Connaissance des documents contractuels</v>
      </c>
      <c r="B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" t="str">
        <f>IFERROR(MID(Tableau2[[#This Row],[Brut]],1,FIND(" ",Tableau2[[#This Row],[Brut]])-1),Tableau2[[#This Row],[Brut]])</f>
        <v>2.4.3</v>
      </c>
      <c r="D9" t="str">
        <f>IFERROR(LEFT(Tableau2[[#This Row],[Brut]],FIND(".",Tableau2[[#This Row],[Brut]])-1),"")</f>
        <v>2</v>
      </c>
      <c r="E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" t="str">
        <f t="shared" si="0"/>
        <v>Connaissance des documents contractuels</v>
      </c>
      <c r="L9">
        <f>Tableau2[[#This Row],[Nb Niveau]]*1</f>
        <v>3</v>
      </c>
      <c r="Q9">
        <v>1</v>
      </c>
      <c r="R9" s="1">
        <v>5</v>
      </c>
      <c r="S9">
        <v>1</v>
      </c>
      <c r="U9" t="s">
        <v>32</v>
      </c>
    </row>
    <row r="10" spans="1:21" hidden="1" x14ac:dyDescent="0.25">
      <c r="A10" t="str">
        <f>'Sommaire Brut'!A10</f>
        <v>2.4.4 Réglementation Technique Européenne</v>
      </c>
      <c r="B1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" t="str">
        <f>IFERROR(MID(Tableau2[[#This Row],[Brut]],1,FIND(" ",Tableau2[[#This Row],[Brut]])-1),Tableau2[[#This Row],[Brut]])</f>
        <v>2.4.4</v>
      </c>
      <c r="D10" t="str">
        <f>IFERROR(LEFT(Tableau2[[#This Row],[Brut]],FIND(".",Tableau2[[#This Row],[Brut]])-1),"")</f>
        <v>2</v>
      </c>
      <c r="E1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1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" t="str">
        <f t="shared" si="0"/>
        <v>Réglementation Technique Européenne</v>
      </c>
      <c r="L10">
        <f>Tableau2[[#This Row],[Nb Niveau]]*1</f>
        <v>3</v>
      </c>
      <c r="Q10">
        <v>1</v>
      </c>
      <c r="R10" s="1">
        <v>5</v>
      </c>
      <c r="S10">
        <v>2</v>
      </c>
      <c r="U10" t="s">
        <v>33</v>
      </c>
    </row>
    <row r="11" spans="1:21" hidden="1" x14ac:dyDescent="0.25">
      <c r="A11" t="str">
        <f>'Sommaire Brut'!A11</f>
        <v>2.4.5 Ordre de préséance</v>
      </c>
      <c r="B1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1" t="str">
        <f>IFERROR(MID(Tableau2[[#This Row],[Brut]],1,FIND(" ",Tableau2[[#This Row],[Brut]])-1),Tableau2[[#This Row],[Brut]])</f>
        <v>2.4.5</v>
      </c>
      <c r="D11" t="str">
        <f>IFERROR(LEFT(Tableau2[[#This Row],[Brut]],FIND(".",Tableau2[[#This Row],[Brut]])-1),"")</f>
        <v>2</v>
      </c>
      <c r="E1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5</v>
      </c>
      <c r="G1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1" t="str">
        <f t="shared" si="0"/>
        <v>Ordre de préséance</v>
      </c>
      <c r="L11">
        <f>Tableau2[[#This Row],[Nb Niveau]]*1</f>
        <v>3</v>
      </c>
      <c r="Q11">
        <v>1</v>
      </c>
      <c r="R11" s="1">
        <v>5</v>
      </c>
      <c r="S11">
        <v>3</v>
      </c>
      <c r="U11" t="s">
        <v>34</v>
      </c>
    </row>
    <row r="12" spans="1:21" hidden="1" x14ac:dyDescent="0.25">
      <c r="A12" t="str">
        <f>'Sommaire Brut'!A12</f>
        <v>2.4.6 Matériaux et produits hors domaine d'application des DTU/CCTG</v>
      </c>
      <c r="B1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2" t="str">
        <f>IFERROR(MID(Tableau2[[#This Row],[Brut]],1,FIND(" ",Tableau2[[#This Row],[Brut]])-1),Tableau2[[#This Row],[Brut]])</f>
        <v>2.4.6</v>
      </c>
      <c r="D12" t="str">
        <f>IFERROR(LEFT(Tableau2[[#This Row],[Brut]],FIND(".",Tableau2[[#This Row],[Brut]])-1),"")</f>
        <v>2</v>
      </c>
      <c r="E1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6</v>
      </c>
      <c r="G1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2" t="str">
        <f t="shared" si="0"/>
        <v>Matériaux et produits hors domaine d'application des DTU/CCTG</v>
      </c>
      <c r="L12">
        <f>Tableau2[[#This Row],[Nb Niveau]]*1</f>
        <v>3</v>
      </c>
      <c r="Q12">
        <v>1</v>
      </c>
      <c r="R12" s="1">
        <v>5</v>
      </c>
      <c r="S12">
        <v>4</v>
      </c>
      <c r="U12" t="s">
        <v>35</v>
      </c>
    </row>
    <row r="13" spans="1:21" hidden="1" x14ac:dyDescent="0.25">
      <c r="A13" t="str">
        <f>'Sommaire Brut'!A13</f>
        <v>2.4.7 NRA : Nouvelle réglementation acoustique</v>
      </c>
      <c r="B1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3" t="str">
        <f>IFERROR(MID(Tableau2[[#This Row],[Brut]],1,FIND(" ",Tableau2[[#This Row],[Brut]])-1),Tableau2[[#This Row],[Brut]])</f>
        <v>2.4.7</v>
      </c>
      <c r="D13" t="str">
        <f>IFERROR(LEFT(Tableau2[[#This Row],[Brut]],FIND(".",Tableau2[[#This Row],[Brut]])-1),"")</f>
        <v>2</v>
      </c>
      <c r="E1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7</v>
      </c>
      <c r="G1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3" t="str">
        <f t="shared" si="0"/>
        <v>NRA : Nouvelle réglementation acoustique</v>
      </c>
      <c r="L13">
        <f>Tableau2[[#This Row],[Nb Niveau]]*1</f>
        <v>3</v>
      </c>
      <c r="Q13">
        <v>1</v>
      </c>
      <c r="R13" s="1">
        <v>5</v>
      </c>
      <c r="S13">
        <v>5</v>
      </c>
      <c r="U13" t="s">
        <v>36</v>
      </c>
    </row>
    <row r="14" spans="1:21" hidden="1" x14ac:dyDescent="0.25">
      <c r="A14" t="str">
        <f>'Sommaire Brut'!A14</f>
        <v>2.4.8 Coordination sécurité et protection de la santé sur les chantiers</v>
      </c>
      <c r="B1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4" t="str">
        <f>IFERROR(MID(Tableau2[[#This Row],[Brut]],1,FIND(" ",Tableau2[[#This Row],[Brut]])-1),Tableau2[[#This Row],[Brut]])</f>
        <v>2.4.8</v>
      </c>
      <c r="D14" t="str">
        <f>IFERROR(LEFT(Tableau2[[#This Row],[Brut]],FIND(".",Tableau2[[#This Row],[Brut]])-1),"")</f>
        <v>2</v>
      </c>
      <c r="E1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8</v>
      </c>
      <c r="G1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4" t="str">
        <f t="shared" si="0"/>
        <v>Coordination sécurité et protection de la santé sur les chantiers</v>
      </c>
      <c r="L14">
        <f>Tableau2[[#This Row],[Nb Niveau]]*1</f>
        <v>3</v>
      </c>
      <c r="Q14">
        <v>1</v>
      </c>
      <c r="R14" s="1">
        <v>5</v>
      </c>
      <c r="S14">
        <v>6</v>
      </c>
      <c r="U14" t="s">
        <v>37</v>
      </c>
    </row>
    <row r="15" spans="1:21" hidden="1" x14ac:dyDescent="0.25">
      <c r="A15" t="str">
        <f>'Sommaire Brut'!A15</f>
        <v>2.4.9 Dépenses d’intérêt commun – Compte prorata</v>
      </c>
      <c r="B1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5" t="str">
        <f>IFERROR(MID(Tableau2[[#This Row],[Brut]],1,FIND(" ",Tableau2[[#This Row],[Brut]])-1),Tableau2[[#This Row],[Brut]])</f>
        <v>2.4.9</v>
      </c>
      <c r="D15" t="str">
        <f>IFERROR(LEFT(Tableau2[[#This Row],[Brut]],FIND(".",Tableau2[[#This Row],[Brut]])-1),"")</f>
        <v>2</v>
      </c>
      <c r="E1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9</v>
      </c>
      <c r="G1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5" t="str">
        <f t="shared" si="0"/>
        <v>Dépenses d’intérêt commun – Compte prorata</v>
      </c>
      <c r="L15">
        <f>Tableau2[[#This Row],[Nb Niveau]]*1</f>
        <v>3</v>
      </c>
      <c r="Q15">
        <v>1</v>
      </c>
      <c r="R15" s="1">
        <v>5</v>
      </c>
      <c r="S15">
        <v>7</v>
      </c>
      <c r="U15" t="s">
        <v>38</v>
      </c>
    </row>
    <row r="16" spans="1:21" hidden="1" x14ac:dyDescent="0.25">
      <c r="A16" t="str">
        <f>'Sommaire Brut'!A16</f>
        <v>2.4.10 BORDEREAU DE PRIX GLOBAL FORFAITAIRE</v>
      </c>
      <c r="B1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6" t="str">
        <f>IFERROR(MID(Tableau2[[#This Row],[Brut]],1,FIND(" ",Tableau2[[#This Row],[Brut]])-1),Tableau2[[#This Row],[Brut]])</f>
        <v>2.4.10</v>
      </c>
      <c r="D16" t="str">
        <f>IFERROR(LEFT(Tableau2[[#This Row],[Brut]],FIND(".",Tableau2[[#This Row],[Brut]])-1),"")</f>
        <v>2</v>
      </c>
      <c r="E1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1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10</v>
      </c>
      <c r="G1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6" t="str">
        <f t="shared" si="0"/>
        <v>BORDEREAU DE PRIX GLOBAL FORFAITAIRE</v>
      </c>
      <c r="L16">
        <f>Tableau2[[#This Row],[Nb Niveau]]*1</f>
        <v>3</v>
      </c>
      <c r="Q16">
        <v>1</v>
      </c>
      <c r="R16" s="1">
        <v>5</v>
      </c>
      <c r="S16">
        <v>8</v>
      </c>
      <c r="U16" t="s">
        <v>39</v>
      </c>
    </row>
    <row r="17" spans="1:21" hidden="1" x14ac:dyDescent="0.25">
      <c r="A17" t="str">
        <f>'Sommaire Brut'!A17</f>
        <v>3. SPÉCIFICATIONS COMMUNES A TOUS LES LOTS</v>
      </c>
      <c r="B1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1</v>
      </c>
      <c r="C17" t="str">
        <f>IFERROR(MID(Tableau2[[#This Row],[Brut]],1,FIND(" ",Tableau2[[#This Row],[Brut]])-1),Tableau2[[#This Row],[Brut]])</f>
        <v>3.</v>
      </c>
      <c r="D17" t="str">
        <f>IFERROR(LEFT(Tableau2[[#This Row],[Brut]],FIND(".",Tableau2[[#This Row],[Brut]])-1),"")</f>
        <v>3</v>
      </c>
      <c r="E1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/>
      </c>
      <c r="F1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1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7" t="str">
        <f t="shared" si="0"/>
        <v>SPÉCIFICATIONS COMMUNES A TOUS LES LOTS</v>
      </c>
      <c r="L17">
        <f>Tableau2[[#This Row],[Nb Niveau]]*1</f>
        <v>1</v>
      </c>
      <c r="Q17">
        <v>1</v>
      </c>
      <c r="R17" s="1">
        <v>5</v>
      </c>
      <c r="S17">
        <v>9</v>
      </c>
      <c r="U17" t="s">
        <v>40</v>
      </c>
    </row>
    <row r="18" spans="1:21" hidden="1" x14ac:dyDescent="0.25">
      <c r="A18" t="str">
        <f>'Sommaire Brut'!A18</f>
        <v>3.1 PRESTATIONS A LA CHARGE DE L’ENTREPRISE</v>
      </c>
      <c r="B1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18" t="str">
        <f>IFERROR(MID(Tableau2[[#This Row],[Brut]],1,FIND(" ",Tableau2[[#This Row],[Brut]])-1),Tableau2[[#This Row],[Brut]])</f>
        <v>3.1</v>
      </c>
      <c r="D18" t="str">
        <f>IFERROR(LEFT(Tableau2[[#This Row],[Brut]],FIND(".",Tableau2[[#This Row],[Brut]])-1),"")</f>
        <v>3</v>
      </c>
      <c r="E1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</v>
      </c>
      <c r="F1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1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8" t="str">
        <f t="shared" si="0"/>
        <v>PRESTATIONS A LA CHARGE DE L’ENTREPRISE</v>
      </c>
      <c r="L18">
        <f>Tableau2[[#This Row],[Nb Niveau]]*1</f>
        <v>2</v>
      </c>
      <c r="Q18">
        <v>1</v>
      </c>
      <c r="R18" s="1">
        <v>6</v>
      </c>
      <c r="S18">
        <v>6</v>
      </c>
      <c r="U18" t="s">
        <v>41</v>
      </c>
    </row>
    <row r="19" spans="1:21" hidden="1" x14ac:dyDescent="0.25">
      <c r="A19" t="str">
        <f>'Sommaire Brut'!A19</f>
        <v>3.2 DOCUMENTS A FOURNIR PAR L’ENTREPRENEUR</v>
      </c>
      <c r="B1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19" t="str">
        <f>IFERROR(MID(Tableau2[[#This Row],[Brut]],1,FIND(" ",Tableau2[[#This Row],[Brut]])-1),Tableau2[[#This Row],[Brut]])</f>
        <v>3.2</v>
      </c>
      <c r="D19" t="str">
        <f>IFERROR(LEFT(Tableau2[[#This Row],[Brut]],FIND(".",Tableau2[[#This Row],[Brut]])-1),"")</f>
        <v>3</v>
      </c>
      <c r="E1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</v>
      </c>
      <c r="F1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1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9" t="str">
        <f t="shared" si="0"/>
        <v>DOCUMENTS A FOURNIR PAR L’ENTREPRENEUR</v>
      </c>
      <c r="L19">
        <f>Tableau2[[#This Row],[Nb Niveau]]*1</f>
        <v>2</v>
      </c>
      <c r="Q19">
        <v>2</v>
      </c>
      <c r="U19" t="s">
        <v>42</v>
      </c>
    </row>
    <row r="20" spans="1:21" hidden="1" x14ac:dyDescent="0.25">
      <c r="A20" t="str">
        <f>'Sommaire Brut'!A20</f>
        <v>3.3 QUALITÉS DES ÉLÉMENTS DE L’INSTALLATION</v>
      </c>
      <c r="B2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0" t="str">
        <f>IFERROR(MID(Tableau2[[#This Row],[Brut]],1,FIND(" ",Tableau2[[#This Row],[Brut]])-1),Tableau2[[#This Row],[Brut]])</f>
        <v>3.3</v>
      </c>
      <c r="D20" t="str">
        <f>IFERROR(LEFT(Tableau2[[#This Row],[Brut]],FIND(".",Tableau2[[#This Row],[Brut]])-1),"")</f>
        <v>3</v>
      </c>
      <c r="E2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3</v>
      </c>
      <c r="F2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0" t="str">
        <f t="shared" si="0"/>
        <v>QUALITÉS DES ÉLÉMENTS DE L’INSTALLATION</v>
      </c>
      <c r="L20">
        <f>Tableau2[[#This Row],[Nb Niveau]]*1</f>
        <v>2</v>
      </c>
      <c r="Q20">
        <v>2</v>
      </c>
      <c r="R20" s="1">
        <v>1</v>
      </c>
      <c r="U20" t="s">
        <v>43</v>
      </c>
    </row>
    <row r="21" spans="1:21" hidden="1" x14ac:dyDescent="0.25">
      <c r="A21" t="str">
        <f>'Sommaire Brut'!A21</f>
        <v>3.4 TRACES D’IMPLANTATION</v>
      </c>
      <c r="B2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1" t="str">
        <f>IFERROR(MID(Tableau2[[#This Row],[Brut]],1,FIND(" ",Tableau2[[#This Row],[Brut]])-1),Tableau2[[#This Row],[Brut]])</f>
        <v>3.4</v>
      </c>
      <c r="D21" t="str">
        <f>IFERROR(LEFT(Tableau2[[#This Row],[Brut]],FIND(".",Tableau2[[#This Row],[Brut]])-1),"")</f>
        <v>3</v>
      </c>
      <c r="E2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2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1" t="str">
        <f t="shared" si="0"/>
        <v>TRACES D’IMPLANTATION</v>
      </c>
      <c r="L21">
        <f>Tableau2[[#This Row],[Nb Niveau]]*1</f>
        <v>2</v>
      </c>
      <c r="Q21">
        <v>2</v>
      </c>
      <c r="R21" s="1">
        <v>2</v>
      </c>
      <c r="U21" t="s">
        <v>44</v>
      </c>
    </row>
    <row r="22" spans="1:21" hidden="1" x14ac:dyDescent="0.25">
      <c r="A22" t="str">
        <f>'Sommaire Brut'!A22</f>
        <v>3.5 PROTECTION CONTRE LA CORROSION - PEINTURE</v>
      </c>
      <c r="B2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2" t="str">
        <f>IFERROR(MID(Tableau2[[#This Row],[Brut]],1,FIND(" ",Tableau2[[#This Row],[Brut]])-1),Tableau2[[#This Row],[Brut]])</f>
        <v>3.5</v>
      </c>
      <c r="D22" t="str">
        <f>IFERROR(LEFT(Tableau2[[#This Row],[Brut]],FIND(".",Tableau2[[#This Row],[Brut]])-1),"")</f>
        <v>3</v>
      </c>
      <c r="E2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2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2" t="str">
        <f t="shared" si="0"/>
        <v>PROTECTION CONTRE LA CORROSION - PEINTURE</v>
      </c>
      <c r="L22">
        <f>Tableau2[[#This Row],[Nb Niveau]]*1</f>
        <v>2</v>
      </c>
      <c r="Q22">
        <v>2</v>
      </c>
      <c r="R22" s="1">
        <v>3</v>
      </c>
      <c r="U22" t="s">
        <v>45</v>
      </c>
    </row>
    <row r="23" spans="1:21" hidden="1" x14ac:dyDescent="0.25">
      <c r="A23" t="str">
        <f>'Sommaire Brut'!A23</f>
        <v>3.6 REPÉRAGE DES APPAREILS, CANALISATIONS ET CÂBLES</v>
      </c>
      <c r="B2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3" t="str">
        <f>IFERROR(MID(Tableau2[[#This Row],[Brut]],1,FIND(" ",Tableau2[[#This Row],[Brut]])-1),Tableau2[[#This Row],[Brut]])</f>
        <v>3.6</v>
      </c>
      <c r="D23" t="str">
        <f>IFERROR(LEFT(Tableau2[[#This Row],[Brut]],FIND(".",Tableau2[[#This Row],[Brut]])-1),"")</f>
        <v>3</v>
      </c>
      <c r="E2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6</v>
      </c>
      <c r="F2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3" t="str">
        <f t="shared" si="0"/>
        <v>REPÉRAGE DES APPAREILS, CANALISATIONS ET CÂBLES</v>
      </c>
      <c r="L23">
        <f>Tableau2[[#This Row],[Nb Niveau]]*1</f>
        <v>2</v>
      </c>
      <c r="Q23">
        <v>2</v>
      </c>
      <c r="R23" s="1">
        <v>4</v>
      </c>
      <c r="U23" t="s">
        <v>46</v>
      </c>
    </row>
    <row r="24" spans="1:21" hidden="1" x14ac:dyDescent="0.25">
      <c r="A24" t="str">
        <f>'Sommaire Brut'!A24</f>
        <v>3.7 GARANTIES</v>
      </c>
      <c r="B2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4" t="str">
        <f>IFERROR(MID(Tableau2[[#This Row],[Brut]],1,FIND(" ",Tableau2[[#This Row],[Brut]])-1),Tableau2[[#This Row],[Brut]])</f>
        <v>3.7</v>
      </c>
      <c r="D24" t="str">
        <f>IFERROR(LEFT(Tableau2[[#This Row],[Brut]],FIND(".",Tableau2[[#This Row],[Brut]])-1),"")</f>
        <v>3</v>
      </c>
      <c r="E2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2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4" t="str">
        <f t="shared" si="0"/>
        <v>GARANTIES</v>
      </c>
      <c r="L24">
        <f>Tableau2[[#This Row],[Nb Niveau]]*1</f>
        <v>2</v>
      </c>
      <c r="Q24">
        <v>2</v>
      </c>
      <c r="R24" s="1">
        <v>5</v>
      </c>
      <c r="U24" t="s">
        <v>47</v>
      </c>
    </row>
    <row r="25" spans="1:21" hidden="1" x14ac:dyDescent="0.25">
      <c r="A25" t="str">
        <f>'Sommaire Brut'!A25</f>
        <v>3.8 CONNAISSANCE DES LIEUX</v>
      </c>
      <c r="B2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5" t="str">
        <f>IFERROR(MID(Tableau2[[#This Row],[Brut]],1,FIND(" ",Tableau2[[#This Row],[Brut]])-1),Tableau2[[#This Row],[Brut]])</f>
        <v>3.8</v>
      </c>
      <c r="D25" t="str">
        <f>IFERROR(LEFT(Tableau2[[#This Row],[Brut]],FIND(".",Tableau2[[#This Row],[Brut]])-1),"")</f>
        <v>3</v>
      </c>
      <c r="E2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8</v>
      </c>
      <c r="F2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5" t="str">
        <f t="shared" si="0"/>
        <v>CONNAISSANCE DES LIEUX</v>
      </c>
      <c r="L25">
        <f>Tableau2[[#This Row],[Nb Niveau]]*1</f>
        <v>2</v>
      </c>
      <c r="Q25">
        <v>2</v>
      </c>
      <c r="R25" s="1">
        <v>6</v>
      </c>
      <c r="U25" t="s">
        <v>48</v>
      </c>
    </row>
    <row r="26" spans="1:21" hidden="1" x14ac:dyDescent="0.25">
      <c r="A26" t="str">
        <f>'Sommaire Brut'!A26</f>
        <v>3.9 DÉMARCHES ET AUTORISATIONS</v>
      </c>
      <c r="B2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6" t="str">
        <f>IFERROR(MID(Tableau2[[#This Row],[Brut]],1,FIND(" ",Tableau2[[#This Row],[Brut]])-1),Tableau2[[#This Row],[Brut]])</f>
        <v>3.9</v>
      </c>
      <c r="D26" t="str">
        <f>IFERROR(LEFT(Tableau2[[#This Row],[Brut]],FIND(".",Tableau2[[#This Row],[Brut]])-1),"")</f>
        <v>3</v>
      </c>
      <c r="E2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9</v>
      </c>
      <c r="F2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6" t="str">
        <f t="shared" si="0"/>
        <v>DÉMARCHES ET AUTORISATIONS</v>
      </c>
      <c r="L26">
        <f>Tableau2[[#This Row],[Nb Niveau]]*1</f>
        <v>2</v>
      </c>
      <c r="Q26">
        <v>2</v>
      </c>
      <c r="R26" s="1">
        <v>7</v>
      </c>
      <c r="U26" t="s">
        <v>49</v>
      </c>
    </row>
    <row r="27" spans="1:21" hidden="1" x14ac:dyDescent="0.25">
      <c r="A27" t="str">
        <f>'Sommaire Brut'!A27</f>
        <v>3.10 LIAISON ENTRE LES CORPS D’ÉTAT</v>
      </c>
      <c r="B2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7" t="str">
        <f>IFERROR(MID(Tableau2[[#This Row],[Brut]],1,FIND(" ",Tableau2[[#This Row],[Brut]])-1),Tableau2[[#This Row],[Brut]])</f>
        <v>3.10</v>
      </c>
      <c r="D27" t="str">
        <f>IFERROR(LEFT(Tableau2[[#This Row],[Brut]],FIND(".",Tableau2[[#This Row],[Brut]])-1),"")</f>
        <v>3</v>
      </c>
      <c r="E2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10</v>
      </c>
      <c r="F2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7" t="str">
        <f t="shared" si="0"/>
        <v>LIAISON ENTRE LES CORPS D’ÉTAT</v>
      </c>
      <c r="L27">
        <f>Tableau2[[#This Row],[Nb Niveau]]*1</f>
        <v>2</v>
      </c>
      <c r="Q27">
        <v>2</v>
      </c>
      <c r="R27" s="1">
        <v>8</v>
      </c>
      <c r="U27" t="s">
        <v>50</v>
      </c>
    </row>
    <row r="28" spans="1:21" hidden="1" x14ac:dyDescent="0.25">
      <c r="A28" t="str">
        <f>'Sommaire Brut'!A28</f>
        <v>3.11 TRAITS DE NIVEAU</v>
      </c>
      <c r="B2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8" t="str">
        <f>IFERROR(MID(Tableau2[[#This Row],[Brut]],1,FIND(" ",Tableau2[[#This Row],[Brut]])-1),Tableau2[[#This Row],[Brut]])</f>
        <v>3.11</v>
      </c>
      <c r="D28" t="str">
        <f>IFERROR(LEFT(Tableau2[[#This Row],[Brut]],FIND(".",Tableau2[[#This Row],[Brut]])-1),"")</f>
        <v>3</v>
      </c>
      <c r="E2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11</v>
      </c>
      <c r="F2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8" t="str">
        <f t="shared" si="0"/>
        <v>TRAITS DE NIVEAU</v>
      </c>
      <c r="L28">
        <f>Tableau2[[#This Row],[Nb Niveau]]*1</f>
        <v>2</v>
      </c>
      <c r="Q28">
        <v>2</v>
      </c>
      <c r="R28" s="1">
        <v>9</v>
      </c>
      <c r="U28" t="s">
        <v>51</v>
      </c>
    </row>
    <row r="29" spans="1:21" hidden="1" x14ac:dyDescent="0.25">
      <c r="A29" t="str">
        <f>'Sommaire Brut'!A29</f>
        <v>3.12 ÉCHANTILLONS</v>
      </c>
      <c r="B2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29" t="str">
        <f>IFERROR(MID(Tableau2[[#This Row],[Brut]],1,FIND(" ",Tableau2[[#This Row],[Brut]])-1),Tableau2[[#This Row],[Brut]])</f>
        <v>3.12</v>
      </c>
      <c r="D29" t="str">
        <f>IFERROR(LEFT(Tableau2[[#This Row],[Brut]],FIND(".",Tableau2[[#This Row],[Brut]])-1),"")</f>
        <v>3</v>
      </c>
      <c r="E2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12</v>
      </c>
      <c r="F2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2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2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29" t="str">
        <f t="shared" si="0"/>
        <v>ÉCHANTILLONS</v>
      </c>
      <c r="L29">
        <f>Tableau2[[#This Row],[Nb Niveau]]*1</f>
        <v>2</v>
      </c>
      <c r="Q29">
        <v>2</v>
      </c>
      <c r="R29" s="1">
        <v>10</v>
      </c>
      <c r="U29" t="s">
        <v>52</v>
      </c>
    </row>
    <row r="30" spans="1:21" hidden="1" x14ac:dyDescent="0.25">
      <c r="A30" t="str">
        <f>'Sommaire Brut'!A30</f>
        <v>3.13 ÉLÉMENTS MODELÉS</v>
      </c>
      <c r="B3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0" t="str">
        <f>IFERROR(MID(Tableau2[[#This Row],[Brut]],1,FIND(" ",Tableau2[[#This Row],[Brut]])-1),Tableau2[[#This Row],[Brut]])</f>
        <v>3.13</v>
      </c>
      <c r="D30" t="str">
        <f>IFERROR(LEFT(Tableau2[[#This Row],[Brut]],FIND(".",Tableau2[[#This Row],[Brut]])-1),"")</f>
        <v>3</v>
      </c>
      <c r="E3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13</v>
      </c>
      <c r="F3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0" t="str">
        <f t="shared" si="0"/>
        <v>ÉLÉMENTS MODELÉS</v>
      </c>
      <c r="L30">
        <f>Tableau2[[#This Row],[Nb Niveau]]*1</f>
        <v>2</v>
      </c>
      <c r="Q30">
        <v>2</v>
      </c>
      <c r="R30" s="1">
        <v>11</v>
      </c>
      <c r="U30" t="s">
        <v>53</v>
      </c>
    </row>
    <row r="31" spans="1:21" hidden="1" x14ac:dyDescent="0.25">
      <c r="A31" t="str">
        <f>'Sommaire Brut'!A31</f>
        <v>3.14 LOCAUX TÉMOINS</v>
      </c>
      <c r="B3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1" t="str">
        <f>IFERROR(MID(Tableau2[[#This Row],[Brut]],1,FIND(" ",Tableau2[[#This Row],[Brut]])-1),Tableau2[[#This Row],[Brut]])</f>
        <v>3.14</v>
      </c>
      <c r="D31" t="str">
        <f>IFERROR(LEFT(Tableau2[[#This Row],[Brut]],FIND(".",Tableau2[[#This Row],[Brut]])-1),"")</f>
        <v>3</v>
      </c>
      <c r="E3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14</v>
      </c>
      <c r="F3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1" t="str">
        <f t="shared" si="0"/>
        <v>LOCAUX TÉMOINS</v>
      </c>
      <c r="L31">
        <f>Tableau2[[#This Row],[Nb Niveau]]*1</f>
        <v>2</v>
      </c>
      <c r="Q31">
        <v>2</v>
      </c>
      <c r="R31" s="1">
        <v>12</v>
      </c>
      <c r="U31" t="s">
        <v>54</v>
      </c>
    </row>
    <row r="32" spans="1:21" hidden="1" x14ac:dyDescent="0.25">
      <c r="A32" t="str">
        <f>'Sommaire Brut'!A32</f>
        <v>3.15 RÈGLES D’EXÉCUTION GÉNÉRALES</v>
      </c>
      <c r="B3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2" t="str">
        <f>IFERROR(MID(Tableau2[[#This Row],[Brut]],1,FIND(" ",Tableau2[[#This Row],[Brut]])-1),Tableau2[[#This Row],[Brut]])</f>
        <v>3.15</v>
      </c>
      <c r="D32" t="str">
        <f>IFERROR(LEFT(Tableau2[[#This Row],[Brut]],FIND(".",Tableau2[[#This Row],[Brut]])-1),"")</f>
        <v>3</v>
      </c>
      <c r="E3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15</v>
      </c>
      <c r="F3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2" t="str">
        <f t="shared" si="0"/>
        <v>RÈGLES D’EXÉCUTION GÉNÉRALES</v>
      </c>
      <c r="L32">
        <f>Tableau2[[#This Row],[Nb Niveau]]*1</f>
        <v>2</v>
      </c>
      <c r="Q32">
        <v>2</v>
      </c>
      <c r="R32" s="1">
        <v>13</v>
      </c>
      <c r="U32" t="s">
        <v>55</v>
      </c>
    </row>
    <row r="33" spans="1:21" hidden="1" x14ac:dyDescent="0.25">
      <c r="A33" t="str">
        <f>'Sommaire Brut'!A33</f>
        <v>3.16 PRESCRIPTIONS RELATIVES AUX FOURNITURES ET MATÉRIAUX</v>
      </c>
      <c r="B3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3" t="str">
        <f>IFERROR(MID(Tableau2[[#This Row],[Brut]],1,FIND(" ",Tableau2[[#This Row],[Brut]])-1),Tableau2[[#This Row],[Brut]])</f>
        <v>3.16</v>
      </c>
      <c r="D33" t="str">
        <f>IFERROR(LEFT(Tableau2[[#This Row],[Brut]],FIND(".",Tableau2[[#This Row],[Brut]])-1),"")</f>
        <v>3</v>
      </c>
      <c r="E3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16</v>
      </c>
      <c r="F3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3" t="str">
        <f t="shared" si="0"/>
        <v>PRESCRIPTIONS RELATIVES AUX FOURNITURES ET MATÉRIAUX</v>
      </c>
      <c r="L33">
        <f>Tableau2[[#This Row],[Nb Niveau]]*1</f>
        <v>2</v>
      </c>
      <c r="Q33">
        <v>2</v>
      </c>
      <c r="R33" s="1">
        <v>14</v>
      </c>
      <c r="U33" t="s">
        <v>56</v>
      </c>
    </row>
    <row r="34" spans="1:21" hidden="1" x14ac:dyDescent="0.25">
      <c r="A34" t="str">
        <f>'Sommaire Brut'!A34</f>
        <v>3.16.1 Généralités</v>
      </c>
      <c r="B3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34" t="str">
        <f>IFERROR(MID(Tableau2[[#This Row],[Brut]],1,FIND(" ",Tableau2[[#This Row],[Brut]])-1),Tableau2[[#This Row],[Brut]])</f>
        <v>3.16.1</v>
      </c>
      <c r="D34" t="str">
        <f>IFERROR(LEFT(Tableau2[[#This Row],[Brut]],FIND(".",Tableau2[[#This Row],[Brut]])-1),"")</f>
        <v>3</v>
      </c>
      <c r="E3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16</v>
      </c>
      <c r="F3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3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4" t="str">
        <f t="shared" ref="J34:J65" si="1">IFERROR(MID(Brut,FIND(" ",Brut)+1,LEN(Brut)-FIND(" ",Brut)),"")</f>
        <v>Généralités</v>
      </c>
      <c r="L34">
        <f>Tableau2[[#This Row],[Nb Niveau]]*1</f>
        <v>3</v>
      </c>
      <c r="Q34">
        <v>2</v>
      </c>
      <c r="R34" s="1">
        <v>15</v>
      </c>
      <c r="U34" t="s">
        <v>57</v>
      </c>
    </row>
    <row r="35" spans="1:21" hidden="1" x14ac:dyDescent="0.25">
      <c r="A35" t="str">
        <f>'Sommaire Brut'!A35</f>
        <v>3.16.2 Produits de marques</v>
      </c>
      <c r="B3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35" t="str">
        <f>IFERROR(MID(Tableau2[[#This Row],[Brut]],1,FIND(" ",Tableau2[[#This Row],[Brut]])-1),Tableau2[[#This Row],[Brut]])</f>
        <v>3.16.2</v>
      </c>
      <c r="D35" t="str">
        <f>IFERROR(LEFT(Tableau2[[#This Row],[Brut]],FIND(".",Tableau2[[#This Row],[Brut]])-1),"")</f>
        <v>3</v>
      </c>
      <c r="E3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16</v>
      </c>
      <c r="F3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3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5" t="str">
        <f t="shared" si="1"/>
        <v>Produits de marques</v>
      </c>
      <c r="L35">
        <f>Tableau2[[#This Row],[Nb Niveau]]*1</f>
        <v>3</v>
      </c>
      <c r="Q35">
        <v>2</v>
      </c>
      <c r="R35" s="1">
        <v>16</v>
      </c>
      <c r="U35" t="s">
        <v>58</v>
      </c>
    </row>
    <row r="36" spans="1:21" hidden="1" x14ac:dyDescent="0.25">
      <c r="A36" t="str">
        <f>'Sommaire Brut'!A36</f>
        <v>3.16.3 Responsabilité de l'entrepreneur</v>
      </c>
      <c r="B3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36" t="str">
        <f>IFERROR(MID(Tableau2[[#This Row],[Brut]],1,FIND(" ",Tableau2[[#This Row],[Brut]])-1),Tableau2[[#This Row],[Brut]])</f>
        <v>3.16.3</v>
      </c>
      <c r="D36" t="str">
        <f>IFERROR(LEFT(Tableau2[[#This Row],[Brut]],FIND(".",Tableau2[[#This Row],[Brut]])-1),"")</f>
        <v>3</v>
      </c>
      <c r="E3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16</v>
      </c>
      <c r="F3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3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6" t="str">
        <f t="shared" si="1"/>
        <v>Responsabilité de l'entrepreneur</v>
      </c>
      <c r="L36">
        <f>Tableau2[[#This Row],[Nb Niveau]]*1</f>
        <v>3</v>
      </c>
      <c r="Q36">
        <v>2</v>
      </c>
      <c r="R36" s="1">
        <v>17</v>
      </c>
      <c r="U36" t="s">
        <v>59</v>
      </c>
    </row>
    <row r="37" spans="1:21" hidden="1" x14ac:dyDescent="0.25">
      <c r="A37" t="str">
        <f>'Sommaire Brut'!A37</f>
        <v>3.16.4 Agréments - Essais - Analyses</v>
      </c>
      <c r="B3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37" t="str">
        <f>IFERROR(MID(Tableau2[[#This Row],[Brut]],1,FIND(" ",Tableau2[[#This Row],[Brut]])-1),Tableau2[[#This Row],[Brut]])</f>
        <v>3.16.4</v>
      </c>
      <c r="D37" t="str">
        <f>IFERROR(LEFT(Tableau2[[#This Row],[Brut]],FIND(".",Tableau2[[#This Row],[Brut]])-1),"")</f>
        <v>3</v>
      </c>
      <c r="E3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16</v>
      </c>
      <c r="F3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3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7" t="str">
        <f t="shared" si="1"/>
        <v>Agréments - Essais - Analyses</v>
      </c>
      <c r="L37">
        <f>Tableau2[[#This Row],[Nb Niveau]]*1</f>
        <v>3</v>
      </c>
      <c r="Q37">
        <v>2</v>
      </c>
      <c r="R37" s="1">
        <v>18</v>
      </c>
      <c r="U37" t="s">
        <v>60</v>
      </c>
    </row>
    <row r="38" spans="1:21" hidden="1" x14ac:dyDescent="0.25">
      <c r="A38" t="str">
        <f>'Sommaire Brut'!A38</f>
        <v>3.17 TRAVAUX SPÉCIAUX</v>
      </c>
      <c r="B3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8" t="str">
        <f>IFERROR(MID(Tableau2[[#This Row],[Brut]],1,FIND(" ",Tableau2[[#This Row],[Brut]])-1),Tableau2[[#This Row],[Brut]])</f>
        <v>3.17</v>
      </c>
      <c r="D38" t="str">
        <f>IFERROR(LEFT(Tableau2[[#This Row],[Brut]],FIND(".",Tableau2[[#This Row],[Brut]])-1),"")</f>
        <v>3</v>
      </c>
      <c r="E3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17</v>
      </c>
      <c r="F3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8" t="str">
        <f t="shared" si="1"/>
        <v>TRAVAUX SPÉCIAUX</v>
      </c>
      <c r="L38">
        <f>Tableau2[[#This Row],[Nb Niveau]]*1</f>
        <v>2</v>
      </c>
      <c r="Q38">
        <v>2</v>
      </c>
      <c r="R38" s="1">
        <v>18</v>
      </c>
      <c r="U38" t="s">
        <v>61</v>
      </c>
    </row>
    <row r="39" spans="1:21" hidden="1" x14ac:dyDescent="0.25">
      <c r="A39" t="str">
        <f>'Sommaire Brut'!A39</f>
        <v>3.18 CONFORMITÉ A LA RÈGLEMENTATION SÉCURITÉ INCENDIE</v>
      </c>
      <c r="B3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39" t="str">
        <f>IFERROR(MID(Tableau2[[#This Row],[Brut]],1,FIND(" ",Tableau2[[#This Row],[Brut]])-1),Tableau2[[#This Row],[Brut]])</f>
        <v>3.18</v>
      </c>
      <c r="D39" t="str">
        <f>IFERROR(LEFT(Tableau2[[#This Row],[Brut]],FIND(".",Tableau2[[#This Row],[Brut]])-1),"")</f>
        <v>3</v>
      </c>
      <c r="E3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18</v>
      </c>
      <c r="F3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3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3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39" t="str">
        <f t="shared" si="1"/>
        <v>CONFORMITÉ A LA RÈGLEMENTATION SÉCURITÉ INCENDIE</v>
      </c>
      <c r="L39">
        <f>Tableau2[[#This Row],[Nb Niveau]]*1</f>
        <v>2</v>
      </c>
      <c r="Q39">
        <v>2</v>
      </c>
      <c r="R39" s="1">
        <v>18</v>
      </c>
      <c r="U39" t="s">
        <v>62</v>
      </c>
    </row>
    <row r="40" spans="1:21" hidden="1" x14ac:dyDescent="0.25">
      <c r="A40" t="str">
        <f>'Sommaire Brut'!A40</f>
        <v>3.19 RÉSERVATIONS - PERCEMENTS – REBOUCHAGES – SCELLEMENTS - RACCORDS</v>
      </c>
      <c r="B4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40" t="str">
        <f>IFERROR(MID(Tableau2[[#This Row],[Brut]],1,FIND(" ",Tableau2[[#This Row],[Brut]])-1),Tableau2[[#This Row],[Brut]])</f>
        <v>3.19</v>
      </c>
      <c r="D40" t="str">
        <f>IFERROR(LEFT(Tableau2[[#This Row],[Brut]],FIND(".",Tableau2[[#This Row],[Brut]])-1),"")</f>
        <v>3</v>
      </c>
      <c r="E4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4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0" t="str">
        <f t="shared" si="1"/>
        <v>RÉSERVATIONS - PERCEMENTS – REBOUCHAGES – SCELLEMENTS - RACCORDS</v>
      </c>
      <c r="L40">
        <f>Tableau2[[#This Row],[Nb Niveau]]*1</f>
        <v>2</v>
      </c>
      <c r="Q40">
        <v>2</v>
      </c>
      <c r="R40" s="1">
        <v>18</v>
      </c>
      <c r="U40" t="s">
        <v>63</v>
      </c>
    </row>
    <row r="41" spans="1:21" hidden="1" x14ac:dyDescent="0.25">
      <c r="A41" t="str">
        <f>'Sommaire Brut'!A41</f>
        <v>3.19.1 Prescriptions générales</v>
      </c>
      <c r="B4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1" t="str">
        <f>IFERROR(MID(Tableau2[[#This Row],[Brut]],1,FIND(" ",Tableau2[[#This Row],[Brut]])-1),Tableau2[[#This Row],[Brut]])</f>
        <v>3.19.1</v>
      </c>
      <c r="D41" t="str">
        <f>IFERROR(LEFT(Tableau2[[#This Row],[Brut]],FIND(".",Tableau2[[#This Row],[Brut]])-1),"")</f>
        <v>3</v>
      </c>
      <c r="E4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4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1" t="str">
        <f t="shared" si="1"/>
        <v>Prescriptions générales</v>
      </c>
      <c r="L41">
        <f>Tableau2[[#This Row],[Nb Niveau]]*1</f>
        <v>3</v>
      </c>
      <c r="Q41">
        <v>2</v>
      </c>
      <c r="R41" s="1">
        <v>18</v>
      </c>
      <c r="U41" t="s">
        <v>64</v>
      </c>
    </row>
    <row r="42" spans="1:21" hidden="1" x14ac:dyDescent="0.25">
      <c r="A42" t="str">
        <f>'Sommaire Brut'!A42</f>
        <v>3.19.2 Réservations au coulage et/ou à la préfabrication</v>
      </c>
      <c r="B4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2" t="str">
        <f>IFERROR(MID(Tableau2[[#This Row],[Brut]],1,FIND(" ",Tableau2[[#This Row],[Brut]])-1),Tableau2[[#This Row],[Brut]])</f>
        <v>3.19.2</v>
      </c>
      <c r="D42" t="str">
        <f>IFERROR(LEFT(Tableau2[[#This Row],[Brut]],FIND(".",Tableau2[[#This Row],[Brut]])-1),"")</f>
        <v>3</v>
      </c>
      <c r="E4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4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2" t="str">
        <f t="shared" si="1"/>
        <v>Réservations au coulage et/ou à la préfabrication</v>
      </c>
      <c r="L42">
        <f>Tableau2[[#This Row],[Nb Niveau]]*1</f>
        <v>3</v>
      </c>
      <c r="Q42">
        <v>2</v>
      </c>
      <c r="R42" s="1">
        <v>19</v>
      </c>
      <c r="U42" t="s">
        <v>65</v>
      </c>
    </row>
    <row r="43" spans="1:21" hidden="1" x14ac:dyDescent="0.25">
      <c r="A43" t="str">
        <f>'Sommaire Brut'!A43</f>
        <v>3.19.3 Douilles - Rails et autres éléments incorporés au coulage</v>
      </c>
      <c r="B4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3" t="str">
        <f>IFERROR(MID(Tableau2[[#This Row],[Brut]],1,FIND(" ",Tableau2[[#This Row],[Brut]])-1),Tableau2[[#This Row],[Brut]])</f>
        <v>3.19.3</v>
      </c>
      <c r="D43" t="str">
        <f>IFERROR(LEFT(Tableau2[[#This Row],[Brut]],FIND(".",Tableau2[[#This Row],[Brut]])-1),"")</f>
        <v>3</v>
      </c>
      <c r="E4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4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3" t="str">
        <f t="shared" si="1"/>
        <v>Douilles - Rails et autres éléments incorporés au coulage</v>
      </c>
      <c r="L43">
        <f>Tableau2[[#This Row],[Nb Niveau]]*1</f>
        <v>3</v>
      </c>
      <c r="Q43">
        <v>2</v>
      </c>
      <c r="R43" s="1">
        <v>20</v>
      </c>
      <c r="U43" t="s">
        <v>66</v>
      </c>
    </row>
    <row r="44" spans="1:21" hidden="1" x14ac:dyDescent="0.25">
      <c r="A44" t="str">
        <f>'Sommaire Brut'!A44</f>
        <v>3.19.4 Canalisations incorporées au coulage</v>
      </c>
      <c r="B4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4" t="str">
        <f>IFERROR(MID(Tableau2[[#This Row],[Brut]],1,FIND(" ",Tableau2[[#This Row],[Brut]])-1),Tableau2[[#This Row],[Brut]])</f>
        <v>3.19.4</v>
      </c>
      <c r="D44" t="str">
        <f>IFERROR(LEFT(Tableau2[[#This Row],[Brut]],FIND(".",Tableau2[[#This Row],[Brut]])-1),"")</f>
        <v>3</v>
      </c>
      <c r="E4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4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4" t="str">
        <f t="shared" si="1"/>
        <v>Canalisations incorporées au coulage</v>
      </c>
      <c r="L44">
        <f>Tableau2[[#This Row],[Nb Niveau]]*1</f>
        <v>3</v>
      </c>
      <c r="Q44">
        <v>2</v>
      </c>
      <c r="R44" s="1">
        <v>21</v>
      </c>
      <c r="U44" t="s">
        <v>67</v>
      </c>
    </row>
    <row r="45" spans="1:21" hidden="1" x14ac:dyDescent="0.25">
      <c r="A45" t="str">
        <f>'Sommaire Brut'!A45</f>
        <v>3.19.5 Cas d'impossibilité de réservations ou incorporations</v>
      </c>
      <c r="B4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5" t="str">
        <f>IFERROR(MID(Tableau2[[#This Row],[Brut]],1,FIND(" ",Tableau2[[#This Row],[Brut]])-1),Tableau2[[#This Row],[Brut]])</f>
        <v>3.19.5</v>
      </c>
      <c r="D45" t="str">
        <f>IFERROR(LEFT(Tableau2[[#This Row],[Brut]],FIND(".",Tableau2[[#This Row],[Brut]])-1),"")</f>
        <v>3</v>
      </c>
      <c r="E4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5</v>
      </c>
      <c r="G4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5" t="str">
        <f t="shared" si="1"/>
        <v>Cas d'impossibilité de réservations ou incorporations</v>
      </c>
      <c r="L45">
        <f>Tableau2[[#This Row],[Nb Niveau]]*1</f>
        <v>3</v>
      </c>
      <c r="Q45">
        <v>2</v>
      </c>
      <c r="R45" s="1">
        <v>22</v>
      </c>
      <c r="U45" t="s">
        <v>68</v>
      </c>
    </row>
    <row r="46" spans="1:21" hidden="1" x14ac:dyDescent="0.25">
      <c r="A46" t="str">
        <f>'Sommaire Brut'!A46</f>
        <v>3.19.6 Percements dans maçonneries et ouvrages autres que béton</v>
      </c>
      <c r="B4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6" t="str">
        <f>IFERROR(MID(Tableau2[[#This Row],[Brut]],1,FIND(" ",Tableau2[[#This Row],[Brut]])-1),Tableau2[[#This Row],[Brut]])</f>
        <v>3.19.6</v>
      </c>
      <c r="D46" t="str">
        <f>IFERROR(LEFT(Tableau2[[#This Row],[Brut]],FIND(".",Tableau2[[#This Row],[Brut]])-1),"")</f>
        <v>3</v>
      </c>
      <c r="E4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6</v>
      </c>
      <c r="G4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6" t="str">
        <f t="shared" si="1"/>
        <v>Percements dans maçonneries et ouvrages autres que béton</v>
      </c>
      <c r="L46">
        <f>Tableau2[[#This Row],[Nb Niveau]]*1</f>
        <v>3</v>
      </c>
      <c r="Q46">
        <v>2</v>
      </c>
      <c r="R46" s="1">
        <v>23</v>
      </c>
      <c r="U46" t="s">
        <v>69</v>
      </c>
    </row>
    <row r="47" spans="1:21" hidden="1" x14ac:dyDescent="0.25">
      <c r="A47" t="str">
        <f>'Sommaire Brut'!A47</f>
        <v>3.19.7 Tranchées, gaines dans maçonneries et cloisons</v>
      </c>
      <c r="B4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7" t="str">
        <f>IFERROR(MID(Tableau2[[#This Row],[Brut]],1,FIND(" ",Tableau2[[#This Row],[Brut]])-1),Tableau2[[#This Row],[Brut]])</f>
        <v>3.19.7</v>
      </c>
      <c r="D47" t="str">
        <f>IFERROR(LEFT(Tableau2[[#This Row],[Brut]],FIND(".",Tableau2[[#This Row],[Brut]])-1),"")</f>
        <v>3</v>
      </c>
      <c r="E4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7</v>
      </c>
      <c r="G4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7" t="str">
        <f t="shared" si="1"/>
        <v>Tranchées, gaines dans maçonneries et cloisons</v>
      </c>
      <c r="L47">
        <f>Tableau2[[#This Row],[Nb Niveau]]*1</f>
        <v>3</v>
      </c>
      <c r="Q47">
        <v>2</v>
      </c>
      <c r="R47" s="1">
        <v>24</v>
      </c>
      <c r="U47" t="s">
        <v>70</v>
      </c>
    </row>
    <row r="48" spans="1:21" hidden="1" x14ac:dyDescent="0.25">
      <c r="A48" t="str">
        <f>'Sommaire Brut'!A48</f>
        <v>3.19.8 Scellements</v>
      </c>
      <c r="B4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8" t="str">
        <f>IFERROR(MID(Tableau2[[#This Row],[Brut]],1,FIND(" ",Tableau2[[#This Row],[Brut]])-1),Tableau2[[#This Row],[Brut]])</f>
        <v>3.19.8</v>
      </c>
      <c r="D48" t="str">
        <f>IFERROR(LEFT(Tableau2[[#This Row],[Brut]],FIND(".",Tableau2[[#This Row],[Brut]])-1),"")</f>
        <v>3</v>
      </c>
      <c r="E4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8</v>
      </c>
      <c r="G4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8" t="str">
        <f t="shared" si="1"/>
        <v>Scellements</v>
      </c>
      <c r="L48">
        <f>Tableau2[[#This Row],[Nb Niveau]]*1</f>
        <v>3</v>
      </c>
      <c r="Q48">
        <v>2</v>
      </c>
      <c r="R48" s="1">
        <v>25</v>
      </c>
      <c r="U48" t="s">
        <v>71</v>
      </c>
    </row>
    <row r="49" spans="1:21" hidden="1" x14ac:dyDescent="0.25">
      <c r="A49" t="str">
        <f>'Sommaire Brut'!A49</f>
        <v>3.19.9 Rebouchages</v>
      </c>
      <c r="B4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49" t="str">
        <f>IFERROR(MID(Tableau2[[#This Row],[Brut]],1,FIND(" ",Tableau2[[#This Row],[Brut]])-1),Tableau2[[#This Row],[Brut]])</f>
        <v>3.19.9</v>
      </c>
      <c r="D49" t="str">
        <f>IFERROR(LEFT(Tableau2[[#This Row],[Brut]],FIND(".",Tableau2[[#This Row],[Brut]])-1),"")</f>
        <v>3</v>
      </c>
      <c r="E4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4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9</v>
      </c>
      <c r="G4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4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49" t="str">
        <f t="shared" si="1"/>
        <v>Rebouchages</v>
      </c>
      <c r="L49">
        <f>Tableau2[[#This Row],[Nb Niveau]]*1</f>
        <v>3</v>
      </c>
      <c r="Q49">
        <v>2</v>
      </c>
      <c r="R49" s="1">
        <v>26</v>
      </c>
      <c r="U49" t="s">
        <v>72</v>
      </c>
    </row>
    <row r="50" spans="1:21" hidden="1" x14ac:dyDescent="0.25">
      <c r="A50" t="str">
        <f>'Sommaire Brut'!A50</f>
        <v>3.19.10 Raccords</v>
      </c>
      <c r="B5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50" t="str">
        <f>IFERROR(MID(Tableau2[[#This Row],[Brut]],1,FIND(" ",Tableau2[[#This Row],[Brut]])-1),Tableau2[[#This Row],[Brut]])</f>
        <v>3.19.10</v>
      </c>
      <c r="D50" t="str">
        <f>IFERROR(LEFT(Tableau2[[#This Row],[Brut]],FIND(".",Tableau2[[#This Row],[Brut]])-1),"")</f>
        <v>3</v>
      </c>
      <c r="E5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5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10</v>
      </c>
      <c r="G5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0" t="str">
        <f t="shared" si="1"/>
        <v>Raccords</v>
      </c>
      <c r="L50">
        <f>Tableau2[[#This Row],[Nb Niveau]]*1</f>
        <v>3</v>
      </c>
      <c r="Q50">
        <v>2</v>
      </c>
      <c r="R50" s="1">
        <v>27</v>
      </c>
      <c r="U50" t="s">
        <v>73</v>
      </c>
    </row>
    <row r="51" spans="1:21" hidden="1" x14ac:dyDescent="0.25">
      <c r="A51" t="str">
        <f>'Sommaire Brut'!A51</f>
        <v>3.19.11 Remarques particulières concernant les ouvrages en béton et béton armé</v>
      </c>
      <c r="B5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51" t="str">
        <f>IFERROR(MID(Tableau2[[#This Row],[Brut]],1,FIND(" ",Tableau2[[#This Row],[Brut]])-1),Tableau2[[#This Row],[Brut]])</f>
        <v>3.19.11</v>
      </c>
      <c r="D51" t="str">
        <f>IFERROR(LEFT(Tableau2[[#This Row],[Brut]],FIND(".",Tableau2[[#This Row],[Brut]])-1),"")</f>
        <v>3</v>
      </c>
      <c r="E5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5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11</v>
      </c>
      <c r="G5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1" t="str">
        <f t="shared" si="1"/>
        <v>Remarques particulières concernant les ouvrages en béton et béton armé</v>
      </c>
      <c r="L51">
        <f>Tableau2[[#This Row],[Nb Niveau]]*1</f>
        <v>3</v>
      </c>
      <c r="Q51">
        <v>2</v>
      </c>
      <c r="R51" s="1">
        <v>28</v>
      </c>
      <c r="U51" t="s">
        <v>74</v>
      </c>
    </row>
    <row r="52" spans="1:21" hidden="1" x14ac:dyDescent="0.25">
      <c r="A52" t="str">
        <f>'Sommaire Brut'!A52</f>
        <v>3.19.12 Respect des isolements phoniques</v>
      </c>
      <c r="B5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52" t="str">
        <f>IFERROR(MID(Tableau2[[#This Row],[Brut]],1,FIND(" ",Tableau2[[#This Row],[Brut]])-1),Tableau2[[#This Row],[Brut]])</f>
        <v>3.19.12</v>
      </c>
      <c r="D52" t="str">
        <f>IFERROR(LEFT(Tableau2[[#This Row],[Brut]],FIND(".",Tableau2[[#This Row],[Brut]])-1),"")</f>
        <v>3</v>
      </c>
      <c r="E5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19</v>
      </c>
      <c r="F5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12</v>
      </c>
      <c r="G5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2" t="str">
        <f t="shared" si="1"/>
        <v>Respect des isolements phoniques</v>
      </c>
      <c r="L52">
        <f>Tableau2[[#This Row],[Nb Niveau]]*1</f>
        <v>3</v>
      </c>
      <c r="Q52">
        <v>2</v>
      </c>
      <c r="R52" s="1">
        <v>29</v>
      </c>
      <c r="U52" t="s">
        <v>75</v>
      </c>
    </row>
    <row r="53" spans="1:21" hidden="1" x14ac:dyDescent="0.25">
      <c r="A53" t="str">
        <f>'Sommaire Brut'!A53</f>
        <v>3.20 PROTECTIONS DES OUVRAGES</v>
      </c>
      <c r="B5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53" t="str">
        <f>IFERROR(MID(Tableau2[[#This Row],[Brut]],1,FIND(" ",Tableau2[[#This Row],[Brut]])-1),Tableau2[[#This Row],[Brut]])</f>
        <v>3.20</v>
      </c>
      <c r="D53" t="str">
        <f>IFERROR(LEFT(Tableau2[[#This Row],[Brut]],FIND(".",Tableau2[[#This Row],[Brut]])-1),"")</f>
        <v>3</v>
      </c>
      <c r="E5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20</v>
      </c>
      <c r="F5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5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3" t="str">
        <f t="shared" si="1"/>
        <v>PROTECTIONS DES OUVRAGES</v>
      </c>
      <c r="L53">
        <f>Tableau2[[#This Row],[Nb Niveau]]*1</f>
        <v>2</v>
      </c>
      <c r="Q53">
        <v>2</v>
      </c>
      <c r="R53" s="1">
        <v>30</v>
      </c>
      <c r="U53" t="s">
        <v>76</v>
      </c>
    </row>
    <row r="54" spans="1:21" hidden="1" x14ac:dyDescent="0.25">
      <c r="A54" t="str">
        <f>'Sommaire Brut'!A54</f>
        <v>3.20.1 Protection des ouvrages des autres corps d'état</v>
      </c>
      <c r="B5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54" t="str">
        <f>IFERROR(MID(Tableau2[[#This Row],[Brut]],1,FIND(" ",Tableau2[[#This Row],[Brut]])-1),Tableau2[[#This Row],[Brut]])</f>
        <v>3.20.1</v>
      </c>
      <c r="D54" t="str">
        <f>IFERROR(LEFT(Tableau2[[#This Row],[Brut]],FIND(".",Tableau2[[#This Row],[Brut]])-1),"")</f>
        <v>3</v>
      </c>
      <c r="E5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20</v>
      </c>
      <c r="F5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5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4" t="str">
        <f t="shared" si="1"/>
        <v>Protection des ouvrages des autres corps d'état</v>
      </c>
      <c r="L54">
        <f>Tableau2[[#This Row],[Nb Niveau]]*1</f>
        <v>3</v>
      </c>
      <c r="Q54">
        <v>2</v>
      </c>
      <c r="R54" s="1">
        <v>31</v>
      </c>
      <c r="U54" t="s">
        <v>77</v>
      </c>
    </row>
    <row r="55" spans="1:21" hidden="1" x14ac:dyDescent="0.25">
      <c r="A55" t="str">
        <f>'Sommaire Brut'!A55</f>
        <v>3.20.2 Protection par les entrepreneurs de leurs propres ouvrages</v>
      </c>
      <c r="B5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55" t="str">
        <f>IFERROR(MID(Tableau2[[#This Row],[Brut]],1,FIND(" ",Tableau2[[#This Row],[Brut]])-1),Tableau2[[#This Row],[Brut]])</f>
        <v>3.20.2</v>
      </c>
      <c r="D55" t="str">
        <f>IFERROR(LEFT(Tableau2[[#This Row],[Brut]],FIND(".",Tableau2[[#This Row],[Brut]])-1),"")</f>
        <v>3</v>
      </c>
      <c r="E5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20</v>
      </c>
      <c r="F5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5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5" t="str">
        <f t="shared" si="1"/>
        <v>Protection par les entrepreneurs de leurs propres ouvrages</v>
      </c>
      <c r="L55">
        <f>Tableau2[[#This Row],[Nb Niveau]]*1</f>
        <v>3</v>
      </c>
      <c r="Q55">
        <v>2</v>
      </c>
      <c r="R55" s="1">
        <v>32</v>
      </c>
      <c r="U55" t="s">
        <v>78</v>
      </c>
    </row>
    <row r="56" spans="1:21" hidden="1" x14ac:dyDescent="0.25">
      <c r="A56" t="str">
        <f>'Sommaire Brut'!A56</f>
        <v>3.21 Nettoyage de chantier</v>
      </c>
      <c r="B5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56" t="str">
        <f>IFERROR(MID(Tableau2[[#This Row],[Brut]],1,FIND(" ",Tableau2[[#This Row],[Brut]])-1),Tableau2[[#This Row],[Brut]])</f>
        <v>3.21</v>
      </c>
      <c r="D56" t="str">
        <f>IFERROR(LEFT(Tableau2[[#This Row],[Brut]],FIND(".",Tableau2[[#This Row],[Brut]])-1),"")</f>
        <v>3</v>
      </c>
      <c r="E5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5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5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6" t="str">
        <f t="shared" si="1"/>
        <v>Nettoyage de chantier</v>
      </c>
      <c r="L56">
        <f>Tableau2[[#This Row],[Nb Niveau]]*1</f>
        <v>2</v>
      </c>
      <c r="Q56">
        <v>2</v>
      </c>
      <c r="R56" s="1">
        <v>33</v>
      </c>
      <c r="U56" t="s">
        <v>79</v>
      </c>
    </row>
    <row r="57" spans="1:21" hidden="1" x14ac:dyDescent="0.25">
      <c r="A57" t="str">
        <f>'Sommaire Brut'!A57</f>
        <v>3.22 Remise en état des lieux</v>
      </c>
      <c r="B5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57" t="str">
        <f>IFERROR(MID(Tableau2[[#This Row],[Brut]],1,FIND(" ",Tableau2[[#This Row],[Brut]])-1),Tableau2[[#This Row],[Brut]])</f>
        <v>3.22</v>
      </c>
      <c r="D57" t="str">
        <f>IFERROR(LEFT(Tableau2[[#This Row],[Brut]],FIND(".",Tableau2[[#This Row],[Brut]])-1),"")</f>
        <v>3</v>
      </c>
      <c r="E5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22</v>
      </c>
      <c r="F5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5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7" t="str">
        <f t="shared" si="1"/>
        <v>Remise en état des lieux</v>
      </c>
      <c r="L57">
        <f>Tableau2[[#This Row],[Nb Niveau]]*1</f>
        <v>2</v>
      </c>
      <c r="Q57">
        <v>2</v>
      </c>
      <c r="R57" s="1">
        <v>34</v>
      </c>
      <c r="U57" t="s">
        <v>80</v>
      </c>
    </row>
    <row r="58" spans="1:21" hidden="1" x14ac:dyDescent="0.25">
      <c r="A58" t="str">
        <f>'Sommaire Brut'!A58</f>
        <v>3.22.1 Passerelles, Protections, ETC, des Tranchées</v>
      </c>
      <c r="B5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58" t="str">
        <f>IFERROR(MID(Tableau2[[#This Row],[Brut]],1,FIND(" ",Tableau2[[#This Row],[Brut]])-1),Tableau2[[#This Row],[Brut]])</f>
        <v>3.22.1</v>
      </c>
      <c r="D58" t="str">
        <f>IFERROR(LEFT(Tableau2[[#This Row],[Brut]],FIND(".",Tableau2[[#This Row],[Brut]])-1),"")</f>
        <v>3</v>
      </c>
      <c r="E5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22</v>
      </c>
      <c r="F5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5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8" t="str">
        <f t="shared" si="1"/>
        <v>Passerelles, Protections, ETC, des Tranchées</v>
      </c>
      <c r="L58">
        <f>Tableau2[[#This Row],[Nb Niveau]]*1</f>
        <v>3</v>
      </c>
      <c r="Q58">
        <v>2</v>
      </c>
      <c r="R58" s="1">
        <v>35</v>
      </c>
      <c r="U58" t="s">
        <v>81</v>
      </c>
    </row>
    <row r="59" spans="1:21" x14ac:dyDescent="0.25">
      <c r="A59" t="str">
        <f>'Sommaire Brut'!A59</f>
        <v>4. DESCRIPTION DES TRAVAUX</v>
      </c>
      <c r="B5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1</v>
      </c>
      <c r="C59" t="str">
        <f>IFERROR(MID(Tableau2[[#This Row],[Brut]],1,FIND(" ",Tableau2[[#This Row],[Brut]])-1),Tableau2[[#This Row],[Brut]])</f>
        <v>4.</v>
      </c>
      <c r="D59" t="str">
        <f>IFERROR(LEFT(Tableau2[[#This Row],[Brut]],FIND(".",Tableau2[[#This Row],[Brut]])-1),"")</f>
        <v>4</v>
      </c>
      <c r="E5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/>
      </c>
      <c r="F5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5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5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59" t="str">
        <f t="shared" si="1"/>
        <v>DESCRIPTION DES TRAVAUX</v>
      </c>
      <c r="L59">
        <f>Tableau2[[#This Row],[Nb Niveau]]*1</f>
        <v>1</v>
      </c>
      <c r="Q59">
        <v>2</v>
      </c>
      <c r="R59" s="1">
        <v>1</v>
      </c>
      <c r="U59" t="s">
        <v>82</v>
      </c>
    </row>
    <row r="60" spans="1:21" x14ac:dyDescent="0.25">
      <c r="A60" t="str">
        <f>'Sommaire Brut'!A60</f>
        <v>4.1 PRÉSENTATION</v>
      </c>
      <c r="B6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60" t="str">
        <f>IFERROR(MID(Tableau2[[#This Row],[Brut]],1,FIND(" ",Tableau2[[#This Row],[Brut]])-1),Tableau2[[#This Row],[Brut]])</f>
        <v>4.1</v>
      </c>
      <c r="D60" t="str">
        <f>IFERROR(LEFT(Tableau2[[#This Row],[Brut]],FIND(".",Tableau2[[#This Row],[Brut]])-1),"")</f>
        <v>4</v>
      </c>
      <c r="E6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1</v>
      </c>
      <c r="F6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6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0" t="str">
        <f t="shared" si="1"/>
        <v>PRÉSENTATION</v>
      </c>
      <c r="L60">
        <f>Tableau2[[#This Row],[Nb Niveau]]*1</f>
        <v>2</v>
      </c>
      <c r="Q60">
        <v>2</v>
      </c>
      <c r="R60" s="1">
        <v>2</v>
      </c>
      <c r="U60" t="s">
        <v>83</v>
      </c>
    </row>
    <row r="61" spans="1:21" x14ac:dyDescent="0.25">
      <c r="A61" t="str">
        <f>'Sommaire Brut'!A61</f>
        <v>4.2 INSTALLATIONS DE CHANTIER</v>
      </c>
      <c r="B6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61" t="str">
        <f>IFERROR(MID(Tableau2[[#This Row],[Brut]],1,FIND(" ",Tableau2[[#This Row],[Brut]])-1),Tableau2[[#This Row],[Brut]])</f>
        <v>4.2</v>
      </c>
      <c r="D61" t="str">
        <f>IFERROR(LEFT(Tableau2[[#This Row],[Brut]],FIND(".",Tableau2[[#This Row],[Brut]])-1),"")</f>
        <v>4</v>
      </c>
      <c r="E6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</v>
      </c>
      <c r="F6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6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J61" t="str">
        <f t="shared" si="1"/>
        <v>INSTALLATIONS DE CHANTIER</v>
      </c>
      <c r="L61">
        <f>Tableau2[[#This Row],[Nb Niveau]]*1</f>
        <v>2</v>
      </c>
      <c r="Q61">
        <v>2</v>
      </c>
      <c r="R61" s="1">
        <v>36</v>
      </c>
      <c r="U61" t="s">
        <v>84</v>
      </c>
    </row>
    <row r="62" spans="1:21" x14ac:dyDescent="0.25">
      <c r="A62" t="str">
        <f>'Sommaire Brut'!A62</f>
        <v>4.3 LIMITES DE PRESTATIONS</v>
      </c>
      <c r="B6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62" t="str">
        <f>IFERROR(MID(Tableau2[[#This Row],[Brut]],1,FIND(" ",Tableau2[[#This Row],[Brut]])-1),Tableau2[[#This Row],[Brut]])</f>
        <v>4.3</v>
      </c>
      <c r="D62" t="str">
        <f>IFERROR(LEFT(Tableau2[[#This Row],[Brut]],FIND(".",Tableau2[[#This Row],[Brut]])-1),"")</f>
        <v>4</v>
      </c>
      <c r="E6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3</v>
      </c>
      <c r="F6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6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J62" t="str">
        <f t="shared" si="1"/>
        <v>LIMITES DE PRESTATIONS</v>
      </c>
      <c r="L62">
        <f>Tableau2[[#This Row],[Nb Niveau]]*1</f>
        <v>2</v>
      </c>
      <c r="Q62">
        <v>2</v>
      </c>
      <c r="R62" s="1">
        <v>37</v>
      </c>
      <c r="U62" t="s">
        <v>85</v>
      </c>
    </row>
    <row r="63" spans="1:21" x14ac:dyDescent="0.25">
      <c r="A63" t="str">
        <f>'Sommaire Brut'!A63</f>
        <v>4.4 BASES DE CALCULS - PLOMBERIE</v>
      </c>
      <c r="B6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63" t="str">
        <f>IFERROR(MID(Tableau2[[#This Row],[Brut]],1,FIND(" ",Tableau2[[#This Row],[Brut]])-1),Tableau2[[#This Row],[Brut]])</f>
        <v>4.4</v>
      </c>
      <c r="D63" t="str">
        <f>IFERROR(LEFT(Tableau2[[#This Row],[Brut]],FIND(".",Tableau2[[#This Row],[Brut]])-1),"")</f>
        <v>4</v>
      </c>
      <c r="E6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6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6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3" t="str">
        <f t="shared" si="1"/>
        <v>BASES DE CALCULS - PLOMBERIE</v>
      </c>
      <c r="L63">
        <f>Tableau2[[#This Row],[Nb Niveau]]*1</f>
        <v>2</v>
      </c>
      <c r="Q63">
        <v>2</v>
      </c>
      <c r="R63" s="1">
        <v>38</v>
      </c>
      <c r="U63" t="s">
        <v>86</v>
      </c>
    </row>
    <row r="64" spans="1:21" x14ac:dyDescent="0.25">
      <c r="A64" t="str">
        <f>'Sommaire Brut'!A64</f>
        <v>4.4.1 Vitesses</v>
      </c>
      <c r="B6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64" t="str">
        <f>IFERROR(MID(Tableau2[[#This Row],[Brut]],1,FIND(" ",Tableau2[[#This Row],[Brut]])-1),Tableau2[[#This Row],[Brut]])</f>
        <v>4.4.1</v>
      </c>
      <c r="D64" t="str">
        <f>IFERROR(LEFT(Tableau2[[#This Row],[Brut]],FIND(".",Tableau2[[#This Row],[Brut]])-1),"")</f>
        <v>4</v>
      </c>
      <c r="E6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6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6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4" t="str">
        <f t="shared" si="1"/>
        <v>Vitesses</v>
      </c>
      <c r="L64">
        <f>Tableau2[[#This Row],[Nb Niveau]]*1</f>
        <v>3</v>
      </c>
      <c r="Q64">
        <v>3</v>
      </c>
      <c r="U64" t="s">
        <v>87</v>
      </c>
    </row>
    <row r="65" spans="1:21" x14ac:dyDescent="0.25">
      <c r="A65" t="str">
        <f>'Sommaire Brut'!A65</f>
        <v>4.4.2 Alimentation EF et ECS</v>
      </c>
      <c r="B6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65" t="str">
        <f>IFERROR(MID(Tableau2[[#This Row],[Brut]],1,FIND(" ",Tableau2[[#This Row],[Brut]])-1),Tableau2[[#This Row],[Brut]])</f>
        <v>4.4.2</v>
      </c>
      <c r="D65" t="str">
        <f>IFERROR(LEFT(Tableau2[[#This Row],[Brut]],FIND(".",Tableau2[[#This Row],[Brut]])-1),"")</f>
        <v>4</v>
      </c>
      <c r="E6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6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6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5" t="str">
        <f t="shared" si="1"/>
        <v>Alimentation EF et ECS</v>
      </c>
      <c r="L65">
        <f>Tableau2[[#This Row],[Nb Niveau]]*1</f>
        <v>3</v>
      </c>
      <c r="Q65">
        <v>3</v>
      </c>
      <c r="R65" s="1">
        <v>1</v>
      </c>
      <c r="U65" t="s">
        <v>88</v>
      </c>
    </row>
    <row r="66" spans="1:21" x14ac:dyDescent="0.25">
      <c r="A66" t="str">
        <f>'Sommaire Brut'!A66</f>
        <v>4.4.3 Évacuations</v>
      </c>
      <c r="B6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66" t="str">
        <f>IFERROR(MID(Tableau2[[#This Row],[Brut]],1,FIND(" ",Tableau2[[#This Row],[Brut]])-1),Tableau2[[#This Row],[Brut]])</f>
        <v>4.4.3</v>
      </c>
      <c r="D66" t="str">
        <f>IFERROR(LEFT(Tableau2[[#This Row],[Brut]],FIND(".",Tableau2[[#This Row],[Brut]])-1),"")</f>
        <v>4</v>
      </c>
      <c r="E6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4</v>
      </c>
      <c r="F6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6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6" t="str">
        <f t="shared" ref="J66:J98" si="2">IFERROR(MID(Brut,FIND(" ",Brut)+1,LEN(Brut)-FIND(" ",Brut)),"")</f>
        <v>Évacuations</v>
      </c>
      <c r="L66">
        <f>Tableau2[[#This Row],[Nb Niveau]]*1</f>
        <v>3</v>
      </c>
      <c r="Q66">
        <v>3</v>
      </c>
      <c r="R66" s="1">
        <v>2</v>
      </c>
      <c r="U66" t="s">
        <v>89</v>
      </c>
    </row>
    <row r="67" spans="1:21" x14ac:dyDescent="0.25">
      <c r="A67" t="str">
        <f>'Sommaire Brut'!A67</f>
        <v>4.5 PLOMBERIE</v>
      </c>
      <c r="B6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67" t="str">
        <f>IFERROR(MID(Tableau2[[#This Row],[Brut]],1,FIND(" ",Tableau2[[#This Row],[Brut]])-1),Tableau2[[#This Row],[Brut]])</f>
        <v>4.5</v>
      </c>
      <c r="D67" t="str">
        <f>IFERROR(LEFT(Tableau2[[#This Row],[Brut]],FIND(".",Tableau2[[#This Row],[Brut]])-1),"")</f>
        <v>4</v>
      </c>
      <c r="E6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6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6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7" t="str">
        <f t="shared" si="2"/>
        <v>PLOMBERIE</v>
      </c>
      <c r="L67">
        <f>Tableau2[[#This Row],[Nb Niveau]]*1</f>
        <v>2</v>
      </c>
      <c r="Q67">
        <v>3</v>
      </c>
      <c r="R67" s="1">
        <v>3</v>
      </c>
      <c r="U67" t="s">
        <v>90</v>
      </c>
    </row>
    <row r="68" spans="1:21" x14ac:dyDescent="0.25">
      <c r="A68" t="str">
        <f>'Sommaire Brut'!A68</f>
        <v>4.5.1 Alimentation générale Eau Froide</v>
      </c>
      <c r="B6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68" t="str">
        <f>IFERROR(MID(Tableau2[[#This Row],[Brut]],1,FIND(" ",Tableau2[[#This Row],[Brut]])-1),Tableau2[[#This Row],[Brut]])</f>
        <v>4.5.1</v>
      </c>
      <c r="D68" t="str">
        <f>IFERROR(LEFT(Tableau2[[#This Row],[Brut]],FIND(".",Tableau2[[#This Row],[Brut]])-1),"")</f>
        <v>4</v>
      </c>
      <c r="E6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6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6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8" t="str">
        <f t="shared" si="2"/>
        <v>Alimentation générale Eau Froide</v>
      </c>
      <c r="L68">
        <f>Tableau2[[#This Row],[Nb Niveau]]*1</f>
        <v>3</v>
      </c>
      <c r="Q68">
        <v>3</v>
      </c>
      <c r="R68" s="1">
        <v>4</v>
      </c>
      <c r="U68" t="s">
        <v>91</v>
      </c>
    </row>
    <row r="69" spans="1:21" x14ac:dyDescent="0.25">
      <c r="A69" t="str">
        <f>'Sommaire Brut'!A69</f>
        <v>4.5.2 Distribution Eau Froide</v>
      </c>
      <c r="B6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69" t="str">
        <f>IFERROR(MID(Tableau2[[#This Row],[Brut]],1,FIND(" ",Tableau2[[#This Row],[Brut]])-1),Tableau2[[#This Row],[Brut]])</f>
        <v>4.5.2</v>
      </c>
      <c r="D69" t="str">
        <f>IFERROR(LEFT(Tableau2[[#This Row],[Brut]],FIND(".",Tableau2[[#This Row],[Brut]])-1),"")</f>
        <v>4</v>
      </c>
      <c r="E6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6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6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6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69" t="str">
        <f t="shared" si="2"/>
        <v>Distribution Eau Froide</v>
      </c>
      <c r="L69">
        <f>Tableau2[[#This Row],[Nb Niveau]]*1</f>
        <v>3</v>
      </c>
      <c r="Q69">
        <v>3</v>
      </c>
      <c r="R69" s="1">
        <v>5</v>
      </c>
      <c r="U69" t="s">
        <v>92</v>
      </c>
    </row>
    <row r="70" spans="1:21" x14ac:dyDescent="0.25">
      <c r="A70" t="str">
        <f>'Sommaire Brut'!A70</f>
        <v>4.5.3 Distribution ECS</v>
      </c>
      <c r="B7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0" t="str">
        <f>IFERROR(MID(Tableau2[[#This Row],[Brut]],1,FIND(" ",Tableau2[[#This Row],[Brut]])-1),Tableau2[[#This Row],[Brut]])</f>
        <v>4.5.3</v>
      </c>
      <c r="D70" t="str">
        <f>IFERROR(LEFT(Tableau2[[#This Row],[Brut]],FIND(".",Tableau2[[#This Row],[Brut]])-1),"")</f>
        <v>4</v>
      </c>
      <c r="E7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7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7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0" t="str">
        <f t="shared" si="2"/>
        <v>Distribution ECS</v>
      </c>
      <c r="L70">
        <f>Tableau2[[#This Row],[Nb Niveau]]*1</f>
        <v>3</v>
      </c>
      <c r="Q70">
        <v>3</v>
      </c>
      <c r="R70" s="1">
        <v>6</v>
      </c>
      <c r="U70" t="s">
        <v>93</v>
      </c>
    </row>
    <row r="71" spans="1:21" x14ac:dyDescent="0.25">
      <c r="A71" t="str">
        <f>'Sommaire Brut'!A71</f>
        <v>4.5.4 Production ECS</v>
      </c>
      <c r="B7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1" t="str">
        <f>IFERROR(MID(Tableau2[[#This Row],[Brut]],1,FIND(" ",Tableau2[[#This Row],[Brut]])-1),Tableau2[[#This Row],[Brut]])</f>
        <v>4.5.4</v>
      </c>
      <c r="D71" t="str">
        <f>IFERROR(LEFT(Tableau2[[#This Row],[Brut]],FIND(".",Tableau2[[#This Row],[Brut]])-1),"")</f>
        <v>4</v>
      </c>
      <c r="E7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7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7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1" t="str">
        <f t="shared" si="2"/>
        <v>Production ECS</v>
      </c>
      <c r="L71">
        <f>Tableau2[[#This Row],[Nb Niveau]]*1</f>
        <v>3</v>
      </c>
      <c r="Q71">
        <v>3</v>
      </c>
      <c r="R71" s="1">
        <v>7</v>
      </c>
      <c r="U71" t="s">
        <v>94</v>
      </c>
    </row>
    <row r="72" spans="1:21" x14ac:dyDescent="0.25">
      <c r="A72" t="str">
        <f>'Sommaire Brut'!A72</f>
        <v>4.5.5 Réseaux EU – EV</v>
      </c>
      <c r="B7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2" t="str">
        <f>IFERROR(MID(Tableau2[[#This Row],[Brut]],1,FIND(" ",Tableau2[[#This Row],[Brut]])-1),Tableau2[[#This Row],[Brut]])</f>
        <v>4.5.5</v>
      </c>
      <c r="D72" t="str">
        <f>IFERROR(LEFT(Tableau2[[#This Row],[Brut]],FIND(".",Tableau2[[#This Row],[Brut]])-1),"")</f>
        <v>4</v>
      </c>
      <c r="E7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5</v>
      </c>
      <c r="F7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5</v>
      </c>
      <c r="G7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2" t="str">
        <f t="shared" si="2"/>
        <v>Réseaux EU – EV</v>
      </c>
      <c r="L72">
        <f>Tableau2[[#This Row],[Nb Niveau]]*1</f>
        <v>3</v>
      </c>
      <c r="Q72">
        <v>3</v>
      </c>
      <c r="R72" s="1">
        <v>8</v>
      </c>
      <c r="U72" t="s">
        <v>95</v>
      </c>
    </row>
    <row r="73" spans="1:21" x14ac:dyDescent="0.25">
      <c r="A73" t="str">
        <f>'Sommaire Brut'!A73</f>
        <v>4.6 SANITAIRES</v>
      </c>
      <c r="B7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73" t="str">
        <f>IFERROR(MID(Tableau2[[#This Row],[Brut]],1,FIND(" ",Tableau2[[#This Row],[Brut]])-1),Tableau2[[#This Row],[Brut]])</f>
        <v>4.6</v>
      </c>
      <c r="D73" t="str">
        <f>IFERROR(LEFT(Tableau2[[#This Row],[Brut]],FIND(".",Tableau2[[#This Row],[Brut]])-1),"")</f>
        <v>4</v>
      </c>
      <c r="E7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6</v>
      </c>
      <c r="F7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7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3" t="str">
        <f t="shared" si="2"/>
        <v>SANITAIRES</v>
      </c>
      <c r="L73">
        <f>Tableau2[[#This Row],[Nb Niveau]]*1</f>
        <v>2</v>
      </c>
      <c r="Q73">
        <v>3</v>
      </c>
      <c r="R73" s="1">
        <v>9</v>
      </c>
      <c r="U73" t="s">
        <v>96</v>
      </c>
    </row>
    <row r="74" spans="1:21" x14ac:dyDescent="0.25">
      <c r="A74" t="str">
        <f>'Sommaire Brut'!A74</f>
        <v>4.6.1 Généralités</v>
      </c>
      <c r="B7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4" t="str">
        <f>IFERROR(MID(Tableau2[[#This Row],[Brut]],1,FIND(" ",Tableau2[[#This Row],[Brut]])-1),Tableau2[[#This Row],[Brut]])</f>
        <v>4.6.1</v>
      </c>
      <c r="D74" t="str">
        <f>IFERROR(LEFT(Tableau2[[#This Row],[Brut]],FIND(".",Tableau2[[#This Row],[Brut]])-1),"")</f>
        <v>4</v>
      </c>
      <c r="E7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6</v>
      </c>
      <c r="F7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7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4" t="str">
        <f t="shared" si="2"/>
        <v>Généralités</v>
      </c>
      <c r="L74">
        <f>Tableau2[[#This Row],[Nb Niveau]]*1</f>
        <v>3</v>
      </c>
      <c r="Q74">
        <v>3</v>
      </c>
      <c r="R74" s="1">
        <v>10</v>
      </c>
      <c r="U74" t="s">
        <v>97</v>
      </c>
    </row>
    <row r="75" spans="1:21" x14ac:dyDescent="0.25">
      <c r="A75" t="str">
        <f>'Sommaire Brut'!A75</f>
        <v>4.6.2 Description des appareils sanitaires</v>
      </c>
      <c r="B7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5" t="str">
        <f>IFERROR(MID(Tableau2[[#This Row],[Brut]],1,FIND(" ",Tableau2[[#This Row],[Brut]])-1),Tableau2[[#This Row],[Brut]])</f>
        <v>4.6.2</v>
      </c>
      <c r="D75" t="str">
        <f>IFERROR(LEFT(Tableau2[[#This Row],[Brut]],FIND(".",Tableau2[[#This Row],[Brut]])-1),"")</f>
        <v>4</v>
      </c>
      <c r="E7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6</v>
      </c>
      <c r="F7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7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5" t="str">
        <f t="shared" si="2"/>
        <v>Description des appareils sanitaires</v>
      </c>
      <c r="L75">
        <f>Tableau2[[#This Row],[Nb Niveau]]*1</f>
        <v>3</v>
      </c>
      <c r="Q75">
        <v>3</v>
      </c>
      <c r="R75" s="1">
        <v>1</v>
      </c>
      <c r="U75" t="s">
        <v>98</v>
      </c>
    </row>
    <row r="76" spans="1:21" x14ac:dyDescent="0.25">
      <c r="A76" t="str">
        <f>'Sommaire Brut'!A76</f>
        <v>4.7 CHAUFFAGE</v>
      </c>
      <c r="B7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76" t="str">
        <f>IFERROR(MID(Tableau2[[#This Row],[Brut]],1,FIND(" ",Tableau2[[#This Row],[Brut]])-1),Tableau2[[#This Row],[Brut]])</f>
        <v>4.7</v>
      </c>
      <c r="D76" t="str">
        <f>IFERROR(LEFT(Tableau2[[#This Row],[Brut]],FIND(".",Tableau2[[#This Row],[Brut]])-1),"")</f>
        <v>4</v>
      </c>
      <c r="E7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7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7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6" t="str">
        <f t="shared" si="2"/>
        <v>CHAUFFAGE</v>
      </c>
      <c r="L76">
        <f>Tableau2[[#This Row],[Nb Niveau]]*1</f>
        <v>2</v>
      </c>
      <c r="Q76">
        <v>3</v>
      </c>
      <c r="R76" s="1">
        <v>2</v>
      </c>
      <c r="U76" t="s">
        <v>99</v>
      </c>
    </row>
    <row r="77" spans="1:21" x14ac:dyDescent="0.25">
      <c r="A77" t="str">
        <f>'Sommaire Brut'!A77</f>
        <v>4.7.1 Généralités</v>
      </c>
      <c r="B7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7" t="str">
        <f>IFERROR(MID(Tableau2[[#This Row],[Brut]],1,FIND(" ",Tableau2[[#This Row],[Brut]])-1),Tableau2[[#This Row],[Brut]])</f>
        <v>4.7.1</v>
      </c>
      <c r="D77" t="str">
        <f>IFERROR(LEFT(Tableau2[[#This Row],[Brut]],FIND(".",Tableau2[[#This Row],[Brut]])-1),"")</f>
        <v>4</v>
      </c>
      <c r="E7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7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7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7" t="str">
        <f t="shared" si="2"/>
        <v>Généralités</v>
      </c>
      <c r="L77">
        <f>Tableau2[[#This Row],[Nb Niveau]]*1</f>
        <v>3</v>
      </c>
      <c r="Q77">
        <v>3</v>
      </c>
      <c r="R77" s="1">
        <v>11</v>
      </c>
      <c r="U77" t="s">
        <v>100</v>
      </c>
    </row>
    <row r="78" spans="1:21" x14ac:dyDescent="0.25">
      <c r="A78" t="str">
        <f>'Sommaire Brut'!A78</f>
        <v>4.7.2 Chaudière à granulés de bois</v>
      </c>
      <c r="B7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8" t="str">
        <f>IFERROR(MID(Tableau2[[#This Row],[Brut]],1,FIND(" ",Tableau2[[#This Row],[Brut]])-1),Tableau2[[#This Row],[Brut]])</f>
        <v>4.7.2</v>
      </c>
      <c r="D78" t="str">
        <f>IFERROR(LEFT(Tableau2[[#This Row],[Brut]],FIND(".",Tableau2[[#This Row],[Brut]])-1),"")</f>
        <v>4</v>
      </c>
      <c r="E7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7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7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8" t="str">
        <f t="shared" si="2"/>
        <v>Chaudière à granulés de bois</v>
      </c>
      <c r="L78">
        <f>Tableau2[[#This Row],[Nb Niveau]]*1</f>
        <v>3</v>
      </c>
      <c r="Q78">
        <v>3</v>
      </c>
      <c r="R78" s="1">
        <v>12</v>
      </c>
      <c r="U78" t="s">
        <v>101</v>
      </c>
    </row>
    <row r="79" spans="1:21" x14ac:dyDescent="0.25">
      <c r="A79" t="str">
        <f>'Sommaire Brut'!A79</f>
        <v>4.7.3 Système de stockage et de transfert des granulés de bois</v>
      </c>
      <c r="B7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79" t="str">
        <f>IFERROR(MID(Tableau2[[#This Row],[Brut]],1,FIND(" ",Tableau2[[#This Row],[Brut]])-1),Tableau2[[#This Row],[Brut]])</f>
        <v>4.7.3</v>
      </c>
      <c r="D79" t="str">
        <f>IFERROR(LEFT(Tableau2[[#This Row],[Brut]],FIND(".",Tableau2[[#This Row],[Brut]])-1),"")</f>
        <v>4</v>
      </c>
      <c r="E7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7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7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7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79" t="str">
        <f t="shared" si="2"/>
        <v>Système de stockage et de transfert des granulés de bois</v>
      </c>
      <c r="L79">
        <f>Tableau2[[#This Row],[Nb Niveau]]*1</f>
        <v>3</v>
      </c>
      <c r="Q79">
        <v>3</v>
      </c>
      <c r="R79" s="1">
        <v>13</v>
      </c>
      <c r="U79" t="s">
        <v>102</v>
      </c>
    </row>
    <row r="80" spans="1:21" x14ac:dyDescent="0.25">
      <c r="A80" t="str">
        <f>'Sommaire Brut'!A80</f>
        <v>4.7.4 Régulation</v>
      </c>
      <c r="B8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0" t="str">
        <f>IFERROR(MID(Tableau2[[#This Row],[Brut]],1,FIND(" ",Tableau2[[#This Row],[Brut]])-1),Tableau2[[#This Row],[Brut]])</f>
        <v>4.7.4</v>
      </c>
      <c r="D80" t="str">
        <f>IFERROR(LEFT(Tableau2[[#This Row],[Brut]],FIND(".",Tableau2[[#This Row],[Brut]])-1),"")</f>
        <v>4</v>
      </c>
      <c r="E8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8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0" t="str">
        <f t="shared" si="2"/>
        <v>Régulation</v>
      </c>
      <c r="L80">
        <f>Tableau2[[#This Row],[Nb Niveau]]*1</f>
        <v>3</v>
      </c>
      <c r="Q80">
        <v>3</v>
      </c>
      <c r="R80" s="1">
        <v>14</v>
      </c>
      <c r="U80" t="s">
        <v>103</v>
      </c>
    </row>
    <row r="81" spans="1:21" x14ac:dyDescent="0.25">
      <c r="A81" t="str">
        <f>'Sommaire Brut'!A81</f>
        <v>4.7.5 Amenée d’air neuf et évacuation des fumées</v>
      </c>
      <c r="B8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1" t="str">
        <f>IFERROR(MID(Tableau2[[#This Row],[Brut]],1,FIND(" ",Tableau2[[#This Row],[Brut]])-1),Tableau2[[#This Row],[Brut]])</f>
        <v>4.7.5</v>
      </c>
      <c r="D81" t="str">
        <f>IFERROR(LEFT(Tableau2[[#This Row],[Brut]],FIND(".",Tableau2[[#This Row],[Brut]])-1),"")</f>
        <v>4</v>
      </c>
      <c r="E8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5</v>
      </c>
      <c r="G8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1" t="str">
        <f t="shared" si="2"/>
        <v>Amenée d’air neuf et évacuation des fumées</v>
      </c>
      <c r="L81">
        <f>Tableau2[[#This Row],[Nb Niveau]]*1</f>
        <v>3</v>
      </c>
      <c r="Q81">
        <v>3</v>
      </c>
      <c r="R81" s="1">
        <v>15</v>
      </c>
      <c r="U81" t="s">
        <v>104</v>
      </c>
    </row>
    <row r="82" spans="1:21" x14ac:dyDescent="0.25">
      <c r="A82" t="str">
        <f>'Sommaire Brut'!A82</f>
        <v>4.7.6 Ventilations haute et basse de la chaufferie</v>
      </c>
      <c r="B8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2" t="str">
        <f>IFERROR(MID(Tableau2[[#This Row],[Brut]],1,FIND(" ",Tableau2[[#This Row],[Brut]])-1),Tableau2[[#This Row],[Brut]])</f>
        <v>4.7.6</v>
      </c>
      <c r="D82" t="str">
        <f>IFERROR(LEFT(Tableau2[[#This Row],[Brut]],FIND(".",Tableau2[[#This Row],[Brut]])-1),"")</f>
        <v>4</v>
      </c>
      <c r="E8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6</v>
      </c>
      <c r="G8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2" t="str">
        <f t="shared" si="2"/>
        <v>Ventilations haute et basse de la chaufferie</v>
      </c>
      <c r="L82">
        <f>Tableau2[[#This Row],[Nb Niveau]]*1</f>
        <v>3</v>
      </c>
      <c r="Q82">
        <v>3</v>
      </c>
      <c r="R82" s="1">
        <v>16</v>
      </c>
      <c r="U82" t="s">
        <v>105</v>
      </c>
    </row>
    <row r="83" spans="1:21" x14ac:dyDescent="0.25">
      <c r="A83" t="str">
        <f>'Sommaire Brut'!A83</f>
        <v>4.7.7 Ventilations VH et VB local silo</v>
      </c>
      <c r="B8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3" t="str">
        <f>IFERROR(MID(Tableau2[[#This Row],[Brut]],1,FIND(" ",Tableau2[[#This Row],[Brut]])-1),Tableau2[[#This Row],[Brut]])</f>
        <v>4.7.7</v>
      </c>
      <c r="D83" t="str">
        <f>IFERROR(LEFT(Tableau2[[#This Row],[Brut]],FIND(".",Tableau2[[#This Row],[Brut]])-1),"")</f>
        <v>4</v>
      </c>
      <c r="E8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7</v>
      </c>
      <c r="G8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3" t="str">
        <f t="shared" si="2"/>
        <v>Ventilations VH et VB local silo</v>
      </c>
      <c r="L83">
        <f>Tableau2[[#This Row],[Nb Niveau]]*1</f>
        <v>3</v>
      </c>
      <c r="Q83">
        <v>3</v>
      </c>
      <c r="R83" s="1">
        <v>1</v>
      </c>
      <c r="U83" t="s">
        <v>106</v>
      </c>
    </row>
    <row r="84" spans="1:21" x14ac:dyDescent="0.25">
      <c r="A84" t="str">
        <f>'Sommaire Brut'!A84</f>
        <v>4.7.8 Volume tampon et panoplie</v>
      </c>
      <c r="B8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4" t="str">
        <f>IFERROR(MID(Tableau2[[#This Row],[Brut]],1,FIND(" ",Tableau2[[#This Row],[Brut]])-1),Tableau2[[#This Row],[Brut]])</f>
        <v>4.7.8</v>
      </c>
      <c r="D84" t="str">
        <f>IFERROR(LEFT(Tableau2[[#This Row],[Brut]],FIND(".",Tableau2[[#This Row],[Brut]])-1),"")</f>
        <v>4</v>
      </c>
      <c r="E8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8</v>
      </c>
      <c r="G8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4" t="str">
        <f t="shared" si="2"/>
        <v>Volume tampon et panoplie</v>
      </c>
      <c r="L84">
        <f>Tableau2[[#This Row],[Nb Niveau]]*1</f>
        <v>3</v>
      </c>
      <c r="Q84">
        <v>3</v>
      </c>
      <c r="R84" s="1">
        <v>17</v>
      </c>
      <c r="U84" t="s">
        <v>107</v>
      </c>
    </row>
    <row r="85" spans="1:21" x14ac:dyDescent="0.25">
      <c r="A85" t="str">
        <f>'Sommaire Brut'!A85</f>
        <v>4.7.9 Équipements – Expansion</v>
      </c>
      <c r="B8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5" t="str">
        <f>IFERROR(MID(Tableau2[[#This Row],[Brut]],1,FIND(" ",Tableau2[[#This Row],[Brut]])-1),Tableau2[[#This Row],[Brut]])</f>
        <v>4.7.9</v>
      </c>
      <c r="D85" t="str">
        <f>IFERROR(LEFT(Tableau2[[#This Row],[Brut]],FIND(".",Tableau2[[#This Row],[Brut]])-1),"")</f>
        <v>4</v>
      </c>
      <c r="E8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9</v>
      </c>
      <c r="G8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5" t="str">
        <f t="shared" si="2"/>
        <v>Équipements – Expansion</v>
      </c>
      <c r="L85">
        <f>Tableau2[[#This Row],[Nb Niveau]]*1</f>
        <v>3</v>
      </c>
      <c r="Q85">
        <v>3</v>
      </c>
      <c r="R85" s="1">
        <v>1</v>
      </c>
      <c r="U85" t="s">
        <v>108</v>
      </c>
    </row>
    <row r="86" spans="1:21" x14ac:dyDescent="0.25">
      <c r="A86" t="str">
        <f>'Sommaire Brut'!A86</f>
        <v>4.7.10 Armoire chaufferie</v>
      </c>
      <c r="B8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6" t="str">
        <f>IFERROR(MID(Tableau2[[#This Row],[Brut]],1,FIND(" ",Tableau2[[#This Row],[Brut]])-1),Tableau2[[#This Row],[Brut]])</f>
        <v>4.7.10</v>
      </c>
      <c r="D86" t="str">
        <f>IFERROR(LEFT(Tableau2[[#This Row],[Brut]],FIND(".",Tableau2[[#This Row],[Brut]])-1),"")</f>
        <v>4</v>
      </c>
      <c r="E8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10</v>
      </c>
      <c r="G8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6" t="str">
        <f t="shared" si="2"/>
        <v>Armoire chaufferie</v>
      </c>
      <c r="L86">
        <f>Tableau2[[#This Row],[Nb Niveau]]*1</f>
        <v>3</v>
      </c>
      <c r="Q86">
        <v>3</v>
      </c>
      <c r="R86" s="1">
        <v>2</v>
      </c>
      <c r="U86" t="s">
        <v>109</v>
      </c>
    </row>
    <row r="87" spans="1:21" x14ac:dyDescent="0.25">
      <c r="A87" t="str">
        <f>'Sommaire Brut'!A87</f>
        <v>4.7.11 Schéma hydraulique chaufferie</v>
      </c>
      <c r="B8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7" t="str">
        <f>IFERROR(MID(Tableau2[[#This Row],[Brut]],1,FIND(" ",Tableau2[[#This Row],[Brut]])-1),Tableau2[[#This Row],[Brut]])</f>
        <v>4.7.11</v>
      </c>
      <c r="D87" t="str">
        <f>IFERROR(LEFT(Tableau2[[#This Row],[Brut]],FIND(".",Tableau2[[#This Row],[Brut]])-1),"")</f>
        <v>4</v>
      </c>
      <c r="E8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11</v>
      </c>
      <c r="G8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7" t="str">
        <f t="shared" si="2"/>
        <v>Schéma hydraulique chaufferie</v>
      </c>
      <c r="L87">
        <f>Tableau2[[#This Row],[Nb Niveau]]*1</f>
        <v>3</v>
      </c>
      <c r="Q87">
        <v>3</v>
      </c>
      <c r="R87" s="1">
        <v>3</v>
      </c>
      <c r="U87" t="s">
        <v>110</v>
      </c>
    </row>
    <row r="88" spans="1:21" x14ac:dyDescent="0.25">
      <c r="A88" t="str">
        <f>'Sommaire Brut'!A88</f>
        <v>4.7.12 Maintenance</v>
      </c>
      <c r="B8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8" t="str">
        <f>IFERROR(MID(Tableau2[[#This Row],[Brut]],1,FIND(" ",Tableau2[[#This Row],[Brut]])-1),Tableau2[[#This Row],[Brut]])</f>
        <v>4.7.12</v>
      </c>
      <c r="D88" t="str">
        <f>IFERROR(LEFT(Tableau2[[#This Row],[Brut]],FIND(".",Tableau2[[#This Row],[Brut]])-1),"")</f>
        <v>4</v>
      </c>
      <c r="E8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12</v>
      </c>
      <c r="G8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8" t="str">
        <f t="shared" si="2"/>
        <v>Maintenance</v>
      </c>
      <c r="L88">
        <f>Tableau2[[#This Row],[Nb Niveau]]*1</f>
        <v>3</v>
      </c>
      <c r="Q88">
        <v>3</v>
      </c>
      <c r="R88" s="1">
        <v>18</v>
      </c>
      <c r="U88" t="s">
        <v>111</v>
      </c>
    </row>
    <row r="89" spans="1:21" x14ac:dyDescent="0.25">
      <c r="A89" t="str">
        <f>'Sommaire Brut'!A89</f>
        <v>4.7.13 Canalisations – calorifuge</v>
      </c>
      <c r="B8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89" t="str">
        <f>IFERROR(MID(Tableau2[[#This Row],[Brut]],1,FIND(" ",Tableau2[[#This Row],[Brut]])-1),Tableau2[[#This Row],[Brut]])</f>
        <v>4.7.13</v>
      </c>
      <c r="D89" t="str">
        <f>IFERROR(LEFT(Tableau2[[#This Row],[Brut]],FIND(".",Tableau2[[#This Row],[Brut]])-1),"")</f>
        <v>4</v>
      </c>
      <c r="E8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8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13</v>
      </c>
      <c r="G8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8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89" t="str">
        <f t="shared" si="2"/>
        <v>Canalisations – calorifuge</v>
      </c>
      <c r="L89">
        <f>Tableau2[[#This Row],[Nb Niveau]]*1</f>
        <v>3</v>
      </c>
      <c r="Q89">
        <v>3</v>
      </c>
      <c r="R89" s="1">
        <v>1</v>
      </c>
      <c r="U89" t="s">
        <v>112</v>
      </c>
    </row>
    <row r="90" spans="1:21" x14ac:dyDescent="0.25">
      <c r="A90" t="str">
        <f>'Sommaire Brut'!A90</f>
        <v>4.7.14 Surfaces de chauffe</v>
      </c>
      <c r="B9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0" t="str">
        <f>IFERROR(MID(Tableau2[[#This Row],[Brut]],1,FIND(" ",Tableau2[[#This Row],[Brut]])-1),Tableau2[[#This Row],[Brut]])</f>
        <v>4.7.14</v>
      </c>
      <c r="D90" t="str">
        <f>IFERROR(LEFT(Tableau2[[#This Row],[Brut]],FIND(".",Tableau2[[#This Row],[Brut]])-1),"")</f>
        <v>4</v>
      </c>
      <c r="E9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7</v>
      </c>
      <c r="F9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14</v>
      </c>
      <c r="G9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0" t="str">
        <f t="shared" si="2"/>
        <v>Surfaces de chauffe</v>
      </c>
      <c r="L90">
        <f>Tableau2[[#This Row],[Nb Niveau]]*1</f>
        <v>3</v>
      </c>
      <c r="Q90">
        <v>3</v>
      </c>
      <c r="R90" s="1">
        <v>2</v>
      </c>
      <c r="U90" t="s">
        <v>113</v>
      </c>
    </row>
    <row r="91" spans="1:21" x14ac:dyDescent="0.25">
      <c r="A91" t="str">
        <f>'Sommaire Brut'!A91</f>
        <v>4.8 VENTILATION</v>
      </c>
      <c r="B9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91" t="str">
        <f>IFERROR(MID(Tableau2[[#This Row],[Brut]],1,FIND(" ",Tableau2[[#This Row],[Brut]])-1),Tableau2[[#This Row],[Brut]])</f>
        <v>4.8</v>
      </c>
      <c r="D91" t="str">
        <f>IFERROR(LEFT(Tableau2[[#This Row],[Brut]],FIND(".",Tableau2[[#This Row],[Brut]])-1),"")</f>
        <v>4</v>
      </c>
      <c r="E9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8</v>
      </c>
      <c r="F9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9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1" t="str">
        <f t="shared" si="2"/>
        <v>VENTILATION</v>
      </c>
      <c r="L91">
        <f>Tableau2[[#This Row],[Nb Niveau]]*1</f>
        <v>2</v>
      </c>
      <c r="Q91">
        <v>3</v>
      </c>
      <c r="R91" s="1">
        <v>19</v>
      </c>
      <c r="U91" t="s">
        <v>114</v>
      </c>
    </row>
    <row r="92" spans="1:21" x14ac:dyDescent="0.25">
      <c r="A92" t="str">
        <f>'Sommaire Brut'!A92</f>
        <v>4.8.1 Centrale double flux</v>
      </c>
      <c r="B9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2" t="str">
        <f>IFERROR(MID(Tableau2[[#This Row],[Brut]],1,FIND(" ",Tableau2[[#This Row],[Brut]])-1),Tableau2[[#This Row],[Brut]])</f>
        <v>4.8.1</v>
      </c>
      <c r="D92" t="str">
        <f>IFERROR(LEFT(Tableau2[[#This Row],[Brut]],FIND(".",Tableau2[[#This Row],[Brut]])-1),"")</f>
        <v>4</v>
      </c>
      <c r="E9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8</v>
      </c>
      <c r="F9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9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2" t="str">
        <f t="shared" si="2"/>
        <v>Centrale double flux</v>
      </c>
      <c r="L92">
        <f>Tableau2[[#This Row],[Nb Niveau]]*1</f>
        <v>3</v>
      </c>
      <c r="Q92">
        <v>3</v>
      </c>
      <c r="R92" s="1">
        <v>1</v>
      </c>
      <c r="U92" t="s">
        <v>115</v>
      </c>
    </row>
    <row r="93" spans="1:21" x14ac:dyDescent="0.25">
      <c r="A93" t="str">
        <f>'Sommaire Brut'!A93</f>
        <v>4.8.2 Conduits / Accessoires / Régulation des débits</v>
      </c>
      <c r="B9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3" t="str">
        <f>IFERROR(MID(Tableau2[[#This Row],[Brut]],1,FIND(" ",Tableau2[[#This Row],[Brut]])-1),Tableau2[[#This Row],[Brut]])</f>
        <v>4.8.2</v>
      </c>
      <c r="D93" t="str">
        <f>IFERROR(LEFT(Tableau2[[#This Row],[Brut]],FIND(".",Tableau2[[#This Row],[Brut]])-1),"")</f>
        <v>4</v>
      </c>
      <c r="E9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8</v>
      </c>
      <c r="F9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9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3" t="str">
        <f t="shared" si="2"/>
        <v>Conduits / Accessoires / Régulation des débits</v>
      </c>
      <c r="L93">
        <f>Tableau2[[#This Row],[Nb Niveau]]*1</f>
        <v>3</v>
      </c>
      <c r="Q93">
        <v>3</v>
      </c>
      <c r="R93" s="1">
        <v>2</v>
      </c>
      <c r="U93" t="s">
        <v>116</v>
      </c>
    </row>
    <row r="94" spans="1:21" x14ac:dyDescent="0.25">
      <c r="A94" t="str">
        <f>'Sommaire Brut'!A94</f>
        <v>4.8.3 Diffuseurs de soufflage et d’extraction</v>
      </c>
      <c r="B9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4" t="str">
        <f>IFERROR(MID(Tableau2[[#This Row],[Brut]],1,FIND(" ",Tableau2[[#This Row],[Brut]])-1),Tableau2[[#This Row],[Brut]])</f>
        <v>4.8.3</v>
      </c>
      <c r="D94" t="str">
        <f>IFERROR(LEFT(Tableau2[[#This Row],[Brut]],FIND(".",Tableau2[[#This Row],[Brut]])-1),"")</f>
        <v>4</v>
      </c>
      <c r="E9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8</v>
      </c>
      <c r="F9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9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4" t="str">
        <f t="shared" si="2"/>
        <v>Diffuseurs de soufflage et d’extraction</v>
      </c>
      <c r="L94">
        <f>Tableau2[[#This Row],[Nb Niveau]]*1</f>
        <v>3</v>
      </c>
      <c r="Q94">
        <v>3</v>
      </c>
      <c r="R94" s="1">
        <v>3</v>
      </c>
      <c r="U94" t="s">
        <v>117</v>
      </c>
    </row>
    <row r="95" spans="1:21" x14ac:dyDescent="0.25">
      <c r="A95" t="str">
        <f>'Sommaire Brut'!A95</f>
        <v>4.8.4 Tableau récapitulatif</v>
      </c>
      <c r="B9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5" t="str">
        <f>IFERROR(MID(Tableau2[[#This Row],[Brut]],1,FIND(" ",Tableau2[[#This Row],[Brut]])-1),Tableau2[[#This Row],[Brut]])</f>
        <v>4.8.4</v>
      </c>
      <c r="D95" t="str">
        <f>IFERROR(LEFT(Tableau2[[#This Row],[Brut]],FIND(".",Tableau2[[#This Row],[Brut]])-1),"")</f>
        <v>4</v>
      </c>
      <c r="E9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8</v>
      </c>
      <c r="F9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9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5" t="str">
        <f t="shared" si="2"/>
        <v>Tableau récapitulatif</v>
      </c>
      <c r="L95">
        <f>Tableau2[[#This Row],[Nb Niveau]]*1</f>
        <v>3</v>
      </c>
      <c r="Q95">
        <v>3</v>
      </c>
      <c r="R95" s="1">
        <v>20</v>
      </c>
      <c r="U95" t="s">
        <v>118</v>
      </c>
    </row>
    <row r="96" spans="1:21" hidden="1" x14ac:dyDescent="0.25">
      <c r="A96" t="str">
        <f>'Sommaire Brut'!A96</f>
        <v>3.20 Vidéophones IP</v>
      </c>
      <c r="B9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96" t="str">
        <f>IFERROR(MID(Tableau2[[#This Row],[Brut]],1,FIND(" ",Tableau2[[#This Row],[Brut]])-1),Tableau2[[#This Row],[Brut]])</f>
        <v>3.20</v>
      </c>
      <c r="D96" t="str">
        <f>IFERROR(LEFT(Tableau2[[#This Row],[Brut]],FIND(".",Tableau2[[#This Row],[Brut]])-1),"")</f>
        <v>3</v>
      </c>
      <c r="E9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20</v>
      </c>
      <c r="F9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9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6" t="str">
        <f t="shared" si="2"/>
        <v>Vidéophones IP</v>
      </c>
      <c r="L96">
        <f>Tableau2[[#This Row],[Nb Niveau]]*1</f>
        <v>2</v>
      </c>
      <c r="Q96">
        <v>3</v>
      </c>
      <c r="R96" s="1">
        <v>1</v>
      </c>
      <c r="U96" t="s">
        <v>119</v>
      </c>
    </row>
    <row r="97" spans="1:21" hidden="1" x14ac:dyDescent="0.25">
      <c r="A97" t="str">
        <f>'Sommaire Brut'!A97</f>
        <v>3.20.1 Les portiers</v>
      </c>
      <c r="B9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7" t="str">
        <f>IFERROR(MID(Tableau2[[#This Row],[Brut]],1,FIND(" ",Tableau2[[#This Row],[Brut]])-1),Tableau2[[#This Row],[Brut]])</f>
        <v>3.20.1</v>
      </c>
      <c r="D97" t="str">
        <f>IFERROR(LEFT(Tableau2[[#This Row],[Brut]],FIND(".",Tableau2[[#This Row],[Brut]])-1),"")</f>
        <v>3</v>
      </c>
      <c r="E9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20</v>
      </c>
      <c r="F9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9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7" t="str">
        <f t="shared" si="2"/>
        <v>Les portiers</v>
      </c>
      <c r="L97">
        <f>Tableau2[[#This Row],[Nb Niveau]]*1</f>
        <v>3</v>
      </c>
      <c r="Q97">
        <v>3</v>
      </c>
      <c r="R97" s="1">
        <v>2</v>
      </c>
      <c r="U97" t="s">
        <v>120</v>
      </c>
    </row>
    <row r="98" spans="1:21" hidden="1" x14ac:dyDescent="0.25">
      <c r="A98" t="str">
        <f>'Sommaire Brut'!A98</f>
        <v>3.20.2 Les postes de réceptions IP</v>
      </c>
      <c r="B9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98" t="str">
        <f>IFERROR(MID(Tableau2[[#This Row],[Brut]],1,FIND(" ",Tableau2[[#This Row],[Brut]])-1),Tableau2[[#This Row],[Brut]])</f>
        <v>3.20.2</v>
      </c>
      <c r="D98" t="str">
        <f>IFERROR(LEFT(Tableau2[[#This Row],[Brut]],FIND(".",Tableau2[[#This Row],[Brut]])-1),"")</f>
        <v>3</v>
      </c>
      <c r="E9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20</v>
      </c>
      <c r="F9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9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98" t="str">
        <f t="shared" si="2"/>
        <v>Les postes de réceptions IP</v>
      </c>
      <c r="L98">
        <f>Tableau2[[#This Row],[Nb Niveau]]*1</f>
        <v>3</v>
      </c>
      <c r="Q98">
        <v>3</v>
      </c>
      <c r="R98" s="1">
        <v>21</v>
      </c>
      <c r="U98" t="s">
        <v>121</v>
      </c>
    </row>
    <row r="99" spans="1:21" hidden="1" x14ac:dyDescent="0.25">
      <c r="A99" t="str">
        <f>'Sommaire Brut'!A99</f>
        <v>3.21 Alarme anti-intrusion</v>
      </c>
      <c r="B9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99" t="str">
        <f>IFERROR(MID(Tableau2[[#This Row],[Brut]],1,FIND(" ",Tableau2[[#This Row],[Brut]])-1),Tableau2[[#This Row],[Brut]])</f>
        <v>3.21</v>
      </c>
      <c r="D99" t="str">
        <f>IFERROR(LEFT(Tableau2[[#This Row],[Brut]],FIND(".",Tableau2[[#This Row],[Brut]])-1),"")</f>
        <v>3</v>
      </c>
      <c r="E9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9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9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9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L99">
        <f>Tableau2[[#This Row],[Nb Niveau]]*1</f>
        <v>2</v>
      </c>
      <c r="Q99">
        <v>3</v>
      </c>
      <c r="R99" s="1">
        <v>1</v>
      </c>
      <c r="U99" t="s">
        <v>122</v>
      </c>
    </row>
    <row r="100" spans="1:21" hidden="1" x14ac:dyDescent="0.25">
      <c r="A100" t="str">
        <f>'Sommaire Brut'!A100</f>
        <v>3.21.1 Principe de fonctionnement</v>
      </c>
      <c r="B10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0" t="str">
        <f>IFERROR(MID(Tableau2[[#This Row],[Brut]],1,FIND(" ",Tableau2[[#This Row],[Brut]])-1),Tableau2[[#This Row],[Brut]])</f>
        <v>3.21.1</v>
      </c>
      <c r="D100" t="str">
        <f>IFERROR(LEFT(Tableau2[[#This Row],[Brut]],FIND(".",Tableau2[[#This Row],[Brut]])-1),"")</f>
        <v>3</v>
      </c>
      <c r="E10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10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L100">
        <f>Tableau2[[#This Row],[Nb Niveau]]*1</f>
        <v>3</v>
      </c>
      <c r="Q100">
        <v>3</v>
      </c>
      <c r="R100" s="1">
        <v>2</v>
      </c>
      <c r="U100" t="s">
        <v>123</v>
      </c>
    </row>
    <row r="101" spans="1:21" hidden="1" x14ac:dyDescent="0.25">
      <c r="A101" t="str">
        <f>'Sommaire Brut'!A101</f>
        <v>3.21.2 La centrale intrusion</v>
      </c>
      <c r="B10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1" t="str">
        <f>IFERROR(MID(Tableau2[[#This Row],[Brut]],1,FIND(" ",Tableau2[[#This Row],[Brut]])-1),Tableau2[[#This Row],[Brut]])</f>
        <v>3.21.2</v>
      </c>
      <c r="D101" t="str">
        <f>IFERROR(LEFT(Tableau2[[#This Row],[Brut]],FIND(".",Tableau2[[#This Row],[Brut]])-1),"")</f>
        <v>3</v>
      </c>
      <c r="E10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2</v>
      </c>
      <c r="G10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1" t="str">
        <f t="shared" ref="J101:J111" si="3">IFERROR(MID(Brut,FIND(" ",Brut)+1,LEN(Brut)-FIND(" ",Brut)),"")</f>
        <v>La centrale intrusion</v>
      </c>
      <c r="L101">
        <f>Tableau2[[#This Row],[Nb Niveau]]*1</f>
        <v>3</v>
      </c>
      <c r="Q101">
        <v>3</v>
      </c>
      <c r="R101" s="1">
        <v>3</v>
      </c>
      <c r="U101" t="s">
        <v>124</v>
      </c>
    </row>
    <row r="102" spans="1:21" hidden="1" x14ac:dyDescent="0.25">
      <c r="A102" t="str">
        <f>'Sommaire Brut'!A102</f>
        <v>3.21.3 Modules déportés</v>
      </c>
      <c r="B102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2" t="str">
        <f>IFERROR(MID(Tableau2[[#This Row],[Brut]],1,FIND(" ",Tableau2[[#This Row],[Brut]])-1),Tableau2[[#This Row],[Brut]])</f>
        <v>3.21.3</v>
      </c>
      <c r="D102" t="str">
        <f>IFERROR(LEFT(Tableau2[[#This Row],[Brut]],FIND(".",Tableau2[[#This Row],[Brut]])-1),"")</f>
        <v>3</v>
      </c>
      <c r="E102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2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3</v>
      </c>
      <c r="G102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2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2" t="str">
        <f t="shared" si="3"/>
        <v>Modules déportés</v>
      </c>
      <c r="L102">
        <f>Tableau2[[#This Row],[Nb Niveau]]*1</f>
        <v>3</v>
      </c>
      <c r="Q102">
        <v>3</v>
      </c>
      <c r="R102" s="1">
        <v>4</v>
      </c>
      <c r="U102" t="s">
        <v>125</v>
      </c>
    </row>
    <row r="103" spans="1:21" hidden="1" x14ac:dyDescent="0.25">
      <c r="A103" t="str">
        <f>'Sommaire Brut'!A103</f>
        <v>3.21.4 Transmission</v>
      </c>
      <c r="B103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3" t="str">
        <f>IFERROR(MID(Tableau2[[#This Row],[Brut]],1,FIND(" ",Tableau2[[#This Row],[Brut]])-1),Tableau2[[#This Row],[Brut]])</f>
        <v>3.21.4</v>
      </c>
      <c r="D103" t="str">
        <f>IFERROR(LEFT(Tableau2[[#This Row],[Brut]],FIND(".",Tableau2[[#This Row],[Brut]])-1),"")</f>
        <v>3</v>
      </c>
      <c r="E103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3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4</v>
      </c>
      <c r="G103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3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3" t="str">
        <f t="shared" si="3"/>
        <v>Transmission</v>
      </c>
      <c r="L103">
        <f>Tableau2[[#This Row],[Nb Niveau]]*1</f>
        <v>3</v>
      </c>
      <c r="Q103">
        <v>3</v>
      </c>
      <c r="R103" s="1">
        <v>5</v>
      </c>
      <c r="U103" t="s">
        <v>126</v>
      </c>
    </row>
    <row r="104" spans="1:21" hidden="1" x14ac:dyDescent="0.25">
      <c r="A104" t="str">
        <f>'Sommaire Brut'!A104</f>
        <v>3.21.5 Clavier de mise en service</v>
      </c>
      <c r="B104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4" t="str">
        <f>IFERROR(MID(Tableau2[[#This Row],[Brut]],1,FIND(" ",Tableau2[[#This Row],[Brut]])-1),Tableau2[[#This Row],[Brut]])</f>
        <v>3.21.5</v>
      </c>
      <c r="D104" t="str">
        <f>IFERROR(LEFT(Tableau2[[#This Row],[Brut]],FIND(".",Tableau2[[#This Row],[Brut]])-1),"")</f>
        <v>3</v>
      </c>
      <c r="E104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4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5</v>
      </c>
      <c r="G104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4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4" t="str">
        <f t="shared" si="3"/>
        <v>Clavier de mise en service</v>
      </c>
      <c r="L104">
        <f>Tableau2[[#This Row],[Nb Niveau]]*1</f>
        <v>3</v>
      </c>
      <c r="Q104">
        <v>3</v>
      </c>
      <c r="R104" s="1">
        <v>6</v>
      </c>
      <c r="U104" t="s">
        <v>127</v>
      </c>
    </row>
    <row r="105" spans="1:21" hidden="1" x14ac:dyDescent="0.25">
      <c r="A105" t="str">
        <f>'Sommaire Brut'!A105</f>
        <v>3.21.6 Sirènes</v>
      </c>
      <c r="B105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5" t="str">
        <f>IFERROR(MID(Tableau2[[#This Row],[Brut]],1,FIND(" ",Tableau2[[#This Row],[Brut]])-1),Tableau2[[#This Row],[Brut]])</f>
        <v>3.21.6</v>
      </c>
      <c r="D105" t="str">
        <f>IFERROR(LEFT(Tableau2[[#This Row],[Brut]],FIND(".",Tableau2[[#This Row],[Brut]])-1),"")</f>
        <v>3</v>
      </c>
      <c r="E105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5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6</v>
      </c>
      <c r="G105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5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5" t="str">
        <f t="shared" si="3"/>
        <v>Sirènes</v>
      </c>
      <c r="L105">
        <f>Tableau2[[#This Row],[Nb Niveau]]*1</f>
        <v>3</v>
      </c>
      <c r="Q105">
        <v>3</v>
      </c>
      <c r="R105" s="1">
        <v>7</v>
      </c>
      <c r="U105" t="s">
        <v>128</v>
      </c>
    </row>
    <row r="106" spans="1:21" hidden="1" x14ac:dyDescent="0.25">
      <c r="A106" t="str">
        <f>'Sommaire Brut'!A106</f>
        <v>3.21.7 Détection périmétrique</v>
      </c>
      <c r="B106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6" t="str">
        <f>IFERROR(MID(Tableau2[[#This Row],[Brut]],1,FIND(" ",Tableau2[[#This Row],[Brut]])-1),Tableau2[[#This Row],[Brut]])</f>
        <v>3.21.7</v>
      </c>
      <c r="D106" t="str">
        <f>IFERROR(LEFT(Tableau2[[#This Row],[Brut]],FIND(".",Tableau2[[#This Row],[Brut]])-1),"")</f>
        <v>3</v>
      </c>
      <c r="E106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6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7</v>
      </c>
      <c r="G106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6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6" t="str">
        <f t="shared" si="3"/>
        <v>Détection périmétrique</v>
      </c>
      <c r="L106">
        <f>Tableau2[[#This Row],[Nb Niveau]]*1</f>
        <v>3</v>
      </c>
      <c r="Q106">
        <v>3</v>
      </c>
      <c r="R106" s="1">
        <v>8</v>
      </c>
      <c r="U106" t="s">
        <v>129</v>
      </c>
    </row>
    <row r="107" spans="1:21" hidden="1" x14ac:dyDescent="0.25">
      <c r="A107" t="str">
        <f>'Sommaire Brut'!A107</f>
        <v>3.21.8 Détection volumétrique</v>
      </c>
      <c r="B107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07" t="str">
        <f>IFERROR(MID(Tableau2[[#This Row],[Brut]],1,FIND(" ",Tableau2[[#This Row],[Brut]])-1),Tableau2[[#This Row],[Brut]])</f>
        <v>3.21.8</v>
      </c>
      <c r="D107" t="str">
        <f>IFERROR(LEFT(Tableau2[[#This Row],[Brut]],FIND(".",Tableau2[[#This Row],[Brut]])-1),"")</f>
        <v>3</v>
      </c>
      <c r="E107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21</v>
      </c>
      <c r="F107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8</v>
      </c>
      <c r="G107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7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7" t="str">
        <f t="shared" si="3"/>
        <v>Détection volumétrique</v>
      </c>
      <c r="L107">
        <f>Tableau2[[#This Row],[Nb Niveau]]*1</f>
        <v>3</v>
      </c>
      <c r="Q107">
        <v>3</v>
      </c>
      <c r="R107" s="1">
        <v>22</v>
      </c>
      <c r="U107" t="s">
        <v>130</v>
      </c>
    </row>
    <row r="108" spans="1:21" hidden="1" x14ac:dyDescent="0.25">
      <c r="A108" t="str">
        <f>'Sommaire Brut'!A108</f>
        <v>3.22 Contrôle des installations électriques</v>
      </c>
      <c r="B108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108" t="str">
        <f>IFERROR(MID(Tableau2[[#This Row],[Brut]],1,FIND(" ",Tableau2[[#This Row],[Brut]])-1),Tableau2[[#This Row],[Brut]])</f>
        <v>3.22</v>
      </c>
      <c r="D108" t="str">
        <f>IFERROR(LEFT(Tableau2[[#This Row],[Brut]],FIND(".",Tableau2[[#This Row],[Brut]])-1),"")</f>
        <v>3</v>
      </c>
      <c r="E108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22</v>
      </c>
      <c r="F108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108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8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8" t="str">
        <f t="shared" si="3"/>
        <v>Contrôle des installations électriques</v>
      </c>
      <c r="L108">
        <f>Tableau2[[#This Row],[Nb Niveau]]*1</f>
        <v>2</v>
      </c>
      <c r="Q108">
        <v>3</v>
      </c>
      <c r="R108" s="1">
        <v>23</v>
      </c>
      <c r="U108" t="s">
        <v>131</v>
      </c>
    </row>
    <row r="109" spans="1:21" hidden="1" x14ac:dyDescent="0.25">
      <c r="A109" t="str">
        <f>'Sommaire Brut'!A109</f>
        <v>3.23 Consuel</v>
      </c>
      <c r="B109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109" t="str">
        <f>IFERROR(MID(Tableau2[[#This Row],[Brut]],1,FIND(" ",Tableau2[[#This Row],[Brut]])-1),Tableau2[[#This Row],[Brut]])</f>
        <v>3.23</v>
      </c>
      <c r="D109" t="str">
        <f>IFERROR(LEFT(Tableau2[[#This Row],[Brut]],FIND(".",Tableau2[[#This Row],[Brut]])-1),"")</f>
        <v>3</v>
      </c>
      <c r="E109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23</v>
      </c>
      <c r="F109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109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09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09" t="str">
        <f t="shared" si="3"/>
        <v>Consuel</v>
      </c>
      <c r="L109">
        <f>Tableau2[[#This Row],[Nb Niveau]]*1</f>
        <v>2</v>
      </c>
      <c r="Q109">
        <v>3</v>
      </c>
      <c r="R109" s="1">
        <v>24</v>
      </c>
      <c r="U109" t="s">
        <v>132</v>
      </c>
    </row>
    <row r="110" spans="1:21" hidden="1" x14ac:dyDescent="0.25">
      <c r="A110" t="str">
        <f>'Sommaire Brut'!A110</f>
        <v>3.24 Annexes et fiches techniques</v>
      </c>
      <c r="B110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2</v>
      </c>
      <c r="C110" t="str">
        <f>IFERROR(MID(Tableau2[[#This Row],[Brut]],1,FIND(" ",Tableau2[[#This Row],[Brut]])-1),Tableau2[[#This Row],[Brut]])</f>
        <v>3.24</v>
      </c>
      <c r="D110" t="str">
        <f>IFERROR(LEFT(Tableau2[[#This Row],[Brut]],FIND(".",Tableau2[[#This Row],[Brut]])-1),"")</f>
        <v>3</v>
      </c>
      <c r="E110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24</v>
      </c>
      <c r="F110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/>
      </c>
      <c r="G110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10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10" t="str">
        <f t="shared" si="3"/>
        <v>Annexes et fiches techniques</v>
      </c>
      <c r="L110">
        <f>Tableau2[[#This Row],[Nb Niveau]]*1</f>
        <v>2</v>
      </c>
      <c r="Q110">
        <v>3</v>
      </c>
      <c r="R110" s="1">
        <v>1</v>
      </c>
      <c r="U110" t="s">
        <v>133</v>
      </c>
    </row>
    <row r="111" spans="1:21" hidden="1" x14ac:dyDescent="0.25">
      <c r="A111" t="str">
        <f>'Sommaire Brut'!A111</f>
        <v>3.24.1 Système de comptage</v>
      </c>
      <c r="B111" s="6">
        <f>IFERROR(IFERROR(
        IF(FIND(". ",MID(Tableau2[[#This Row],[Brut]],1,FIND(" ",Tableau2[[#This Row],[Brut]])))&gt;0,1,),
        LEN(
               MID(Tableau2[[#This Row],[Brut]],1,FIND(" ",Tableau2[[#This Row],[Brut]]))
               )-LEN(                         SUBSTITUTE(MID(Tableau2[[#This Row],[Brut]],1,FIND(" ",Tableau2[[#This Row],[Brut]])),".",""))
                 +1),"")</f>
        <v>3</v>
      </c>
      <c r="C111" t="str">
        <f>IFERROR(MID(Tableau2[[#This Row],[Brut]],1,FIND(" ",Tableau2[[#This Row],[Brut]])-1),Tableau2[[#This Row],[Brut]])</f>
        <v>3.24.1</v>
      </c>
      <c r="D111" t="str">
        <f>IFERROR(LEFT(Tableau2[[#This Row],[Brut]],FIND(".",Tableau2[[#This Row],[Brut]])-1),"")</f>
        <v>3</v>
      </c>
      <c r="E111" t="str">
        <f>IFERROR(IFERROR(LEFT(MID(Tableau2[[#This Row],[Chap]],FIND(".",Tableau2[[#This Row],[Chap]])+1,20),
FIND(".",MID(Tableau2[[#This Row],[Chap]],FIND(".",Tableau2[[#This Row],[Chap]])+1,20)
)-1),MID(Tableau2[[#This Row],[Chap]],FIND(".",Tableau2[[#This Row],[Chap]])+1,20)
),"")</f>
        <v>24</v>
      </c>
      <c r="F111" t="str">
        <f>IFERROR(IFERROR(LEFT(MID(MID(Tableau2[[#This Row],[Chap]],FIND(".",Tableau2[[#This Row],[Chap]])+1,20),FIND(".",MID(Tableau2[[#This Row],[Chap]],FIND(".",Tableau2[[#This Row],[Chap]])+1,20))+1,20),
FIND(".",MID(MID(Tableau2[[#This Row],[Chap]],FIND(".",Tableau2[[#This Row],[Chap]])+1,20),FIND(".",MID(Tableau2[[#This Row],[Chap]],FIND(".",Tableau2[[#This Row],[Chap]])+1,20))+1,20)
)-1),MID(MID(Tableau2[[#This Row],[Chap]],FIND(".",Tableau2[[#This Row],[Chap]])+1,20),FIND(".",MID(Tableau2[[#This Row],[Chap]],FIND(".",Tableau2[[#This Row],[Chap]])+1,20))+1,20)
),"")</f>
        <v>1</v>
      </c>
      <c r="G111" t="str">
        <f>IFERROR(IFERROR(LEFT(MID(MID(MID(Tableau2[[#This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
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)-1),MID(MID(MID(Tableau2[[#This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
),"")</f>
        <v/>
      </c>
      <c r="H111" t="str">
        <f>IFERROR(IFERROR(LEFT(MID(MID(MID(MID(Tableau2[[#This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Row],[Chap]])+1,20))+1,20))+1,20))+1,20),
FIND(".",MID(MID(MID(MID(Tableau2[[#This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)-1),MID(MID(MID(MID(Tableau2[[#This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Row],[Chap]])+1,20))+1,20))+1,20),FIND(".",MID(MID(MID(Tableau2[[#This Row],[Chap]],FIND(".",Tableau2[[#This Row],[Chap]])+1,20),FIND(".",MID(Tableau2[[#This Row],[Chap]],FIND(".",Tableau2[[#This Row],[Chap]])+1,20))+1,20),FIND(".",MID(MID(Tableau2[[#This Row],[Chap]],FIND(".",Tableau2[[#This Row],[Chap]])+1,20),FIND(".",MID(Tableau2[[#This Row],[Chap]],FIND(".",Tableau2[[#This Row],[Chap]])+1,20))+1,20))+1,20))+1,20)
),"")</f>
        <v/>
      </c>
      <c r="J111" t="str">
        <f t="shared" si="3"/>
        <v>Système de comptage</v>
      </c>
      <c r="L111">
        <f>Tableau2[[#This Row],[Nb Niveau]]*1</f>
        <v>3</v>
      </c>
      <c r="Q111">
        <v>3</v>
      </c>
      <c r="R111" s="1">
        <v>2</v>
      </c>
      <c r="U111" t="s">
        <v>134</v>
      </c>
    </row>
  </sheetData>
  <phoneticPr fontId="8" type="noConversion"/>
  <conditionalFormatting sqref="E2:E111">
    <cfRule type="expression" dxfId="57" priority="4">
      <formula>$B2&gt;=2</formula>
    </cfRule>
  </conditionalFormatting>
  <conditionalFormatting sqref="F2:F111">
    <cfRule type="expression" dxfId="56" priority="3">
      <formula>$B2&gt;=3</formula>
    </cfRule>
  </conditionalFormatting>
  <conditionalFormatting sqref="G2:G111">
    <cfRule type="expression" dxfId="55" priority="2">
      <formula>$B2&gt;=4</formula>
    </cfRule>
  </conditionalFormatting>
  <conditionalFormatting sqref="H2:I111">
    <cfRule type="expression" dxfId="54" priority="1">
      <formula>$B2&gt;=5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82F0-9B18-486F-965F-82F305F02A5C}">
  <dimension ref="C1:N111"/>
  <sheetViews>
    <sheetView topLeftCell="A11" workbookViewId="0">
      <selection activeCell="E2" sqref="E2"/>
    </sheetView>
  </sheetViews>
  <sheetFormatPr baseColWidth="10" defaultRowHeight="15" x14ac:dyDescent="0.25"/>
  <cols>
    <col min="3" max="3" width="12.28515625" bestFit="1" customWidth="1"/>
    <col min="4" max="6" width="3.42578125" hidden="1" customWidth="1"/>
    <col min="7" max="7" width="4" bestFit="1" customWidth="1"/>
    <col min="13" max="13" width="11.42578125" style="7"/>
  </cols>
  <sheetData>
    <row r="1" spans="3:14" x14ac:dyDescent="0.25">
      <c r="C1" t="s">
        <v>146</v>
      </c>
      <c r="D1" t="s">
        <v>135</v>
      </c>
      <c r="E1" t="s">
        <v>136</v>
      </c>
      <c r="F1" t="s">
        <v>137</v>
      </c>
      <c r="G1" t="s">
        <v>138</v>
      </c>
    </row>
    <row r="2" spans="3:14" x14ac:dyDescent="0.25">
      <c r="C2" t="s">
        <v>147</v>
      </c>
      <c r="D2">
        <v>0</v>
      </c>
    </row>
    <row r="3" spans="3:14" x14ac:dyDescent="0.25">
      <c r="C3">
        <v>1</v>
      </c>
      <c r="D3">
        <v>1</v>
      </c>
      <c r="M3" s="7" t="s">
        <v>6</v>
      </c>
      <c r="N3" t="str">
        <f>M3&amp;" Lorem"</f>
        <v>1. Lorem</v>
      </c>
    </row>
    <row r="4" spans="3:14" x14ac:dyDescent="0.25">
      <c r="C4" t="s">
        <v>148</v>
      </c>
      <c r="D4">
        <v>1</v>
      </c>
      <c r="E4">
        <v>1</v>
      </c>
      <c r="M4" s="7" t="s">
        <v>254</v>
      </c>
      <c r="N4" t="str">
        <f t="shared" ref="N4:N12" si="0">M4&amp;" Lorem"</f>
        <v>10. Lorem</v>
      </c>
    </row>
    <row r="5" spans="3:14" x14ac:dyDescent="0.25">
      <c r="C5" t="s">
        <v>149</v>
      </c>
      <c r="D5">
        <v>1</v>
      </c>
      <c r="E5">
        <v>1</v>
      </c>
      <c r="F5">
        <v>1</v>
      </c>
      <c r="M5" s="7" t="s">
        <v>255</v>
      </c>
      <c r="N5" t="str">
        <f t="shared" si="0"/>
        <v>1.2 Lorem</v>
      </c>
    </row>
    <row r="6" spans="3:14" x14ac:dyDescent="0.25">
      <c r="C6" t="s">
        <v>150</v>
      </c>
      <c r="D6">
        <v>1</v>
      </c>
      <c r="E6">
        <v>1</v>
      </c>
      <c r="F6">
        <v>1</v>
      </c>
      <c r="G6">
        <v>1</v>
      </c>
      <c r="M6" s="7" t="s">
        <v>259</v>
      </c>
      <c r="N6" t="str">
        <f t="shared" si="0"/>
        <v>10.20 Lorem</v>
      </c>
    </row>
    <row r="7" spans="3:14" x14ac:dyDescent="0.25">
      <c r="C7" t="s">
        <v>151</v>
      </c>
      <c r="D7">
        <v>1</v>
      </c>
      <c r="E7">
        <v>5</v>
      </c>
      <c r="F7">
        <v>3</v>
      </c>
      <c r="M7" s="7" t="s">
        <v>256</v>
      </c>
      <c r="N7" t="str">
        <f t="shared" si="0"/>
        <v>1.2.3 Lorem</v>
      </c>
    </row>
    <row r="8" spans="3:14" x14ac:dyDescent="0.25">
      <c r="C8" t="s">
        <v>152</v>
      </c>
      <c r="D8">
        <v>1</v>
      </c>
      <c r="E8">
        <v>5</v>
      </c>
      <c r="F8">
        <v>4</v>
      </c>
      <c r="M8" s="7" t="s">
        <v>260</v>
      </c>
      <c r="N8" t="str">
        <f t="shared" si="0"/>
        <v>10.20.30 Lorem</v>
      </c>
    </row>
    <row r="9" spans="3:14" x14ac:dyDescent="0.25">
      <c r="C9" t="s">
        <v>153</v>
      </c>
      <c r="D9">
        <v>1</v>
      </c>
      <c r="E9">
        <v>5</v>
      </c>
      <c r="F9">
        <v>5</v>
      </c>
      <c r="M9" s="7" t="s">
        <v>257</v>
      </c>
      <c r="N9" t="str">
        <f t="shared" si="0"/>
        <v>1.2.3.4 Lorem</v>
      </c>
    </row>
    <row r="10" spans="3:14" x14ac:dyDescent="0.25">
      <c r="C10" t="s">
        <v>154</v>
      </c>
      <c r="D10">
        <v>1</v>
      </c>
      <c r="E10">
        <v>5</v>
      </c>
      <c r="F10">
        <v>6</v>
      </c>
      <c r="M10" s="7" t="s">
        <v>261</v>
      </c>
      <c r="N10" t="str">
        <f t="shared" si="0"/>
        <v>10.20.30.40 Lorem</v>
      </c>
    </row>
    <row r="11" spans="3:14" x14ac:dyDescent="0.25">
      <c r="C11" t="s">
        <v>155</v>
      </c>
      <c r="D11">
        <v>1</v>
      </c>
      <c r="E11">
        <v>5</v>
      </c>
      <c r="F11">
        <v>7</v>
      </c>
      <c r="M11" s="7" t="s">
        <v>258</v>
      </c>
      <c r="N11" t="str">
        <f t="shared" si="0"/>
        <v>1.2.3.4.5 Lorem</v>
      </c>
    </row>
    <row r="12" spans="3:14" x14ac:dyDescent="0.25">
      <c r="C12" t="s">
        <v>156</v>
      </c>
      <c r="D12">
        <v>1</v>
      </c>
      <c r="E12">
        <v>5</v>
      </c>
      <c r="F12">
        <v>8</v>
      </c>
      <c r="M12" s="7" t="s">
        <v>262</v>
      </c>
      <c r="N12" t="str">
        <f t="shared" si="0"/>
        <v>10.20.30.40.50 Lorem</v>
      </c>
    </row>
    <row r="13" spans="3:14" x14ac:dyDescent="0.25">
      <c r="C13" t="s">
        <v>156</v>
      </c>
      <c r="D13">
        <v>1</v>
      </c>
      <c r="E13">
        <v>5</v>
      </c>
      <c r="F13">
        <v>8</v>
      </c>
    </row>
    <row r="14" spans="3:14" x14ac:dyDescent="0.25">
      <c r="C14" t="s">
        <v>157</v>
      </c>
      <c r="D14">
        <v>1</v>
      </c>
      <c r="E14">
        <v>6</v>
      </c>
    </row>
    <row r="15" spans="3:14" x14ac:dyDescent="0.25">
      <c r="C15" t="s">
        <v>7</v>
      </c>
      <c r="D15">
        <v>2</v>
      </c>
      <c r="M15"/>
    </row>
    <row r="16" spans="3:14" ht="409.5" x14ac:dyDescent="0.25">
      <c r="C16" t="s">
        <v>158</v>
      </c>
      <c r="D16">
        <v>2</v>
      </c>
      <c r="E16">
        <v>1</v>
      </c>
      <c r="M16" s="8" t="s">
        <v>263</v>
      </c>
    </row>
    <row r="17" spans="3:6" x14ac:dyDescent="0.25">
      <c r="C17" t="s">
        <v>159</v>
      </c>
      <c r="D17">
        <v>2</v>
      </c>
      <c r="E17">
        <v>10</v>
      </c>
    </row>
    <row r="18" spans="3:6" x14ac:dyDescent="0.25">
      <c r="C18" t="s">
        <v>160</v>
      </c>
      <c r="D18">
        <v>2</v>
      </c>
      <c r="E18">
        <v>11</v>
      </c>
    </row>
    <row r="19" spans="3:6" x14ac:dyDescent="0.25">
      <c r="C19" t="s">
        <v>161</v>
      </c>
      <c r="D19">
        <v>2</v>
      </c>
      <c r="E19">
        <v>12</v>
      </c>
    </row>
    <row r="20" spans="3:6" x14ac:dyDescent="0.25">
      <c r="C20" t="s">
        <v>162</v>
      </c>
      <c r="D20">
        <v>2</v>
      </c>
      <c r="E20">
        <v>13</v>
      </c>
    </row>
    <row r="21" spans="3:6" x14ac:dyDescent="0.25">
      <c r="C21" t="s">
        <v>163</v>
      </c>
      <c r="D21">
        <v>2</v>
      </c>
      <c r="E21">
        <v>14</v>
      </c>
    </row>
    <row r="22" spans="3:6" x14ac:dyDescent="0.25">
      <c r="C22" t="s">
        <v>164</v>
      </c>
      <c r="D22">
        <v>2</v>
      </c>
      <c r="E22">
        <v>15</v>
      </c>
    </row>
    <row r="23" spans="3:6" x14ac:dyDescent="0.25">
      <c r="C23" t="s">
        <v>165</v>
      </c>
      <c r="D23">
        <v>2</v>
      </c>
      <c r="E23">
        <v>16</v>
      </c>
    </row>
    <row r="24" spans="3:6" x14ac:dyDescent="0.25">
      <c r="C24" t="s">
        <v>166</v>
      </c>
      <c r="D24">
        <v>2</v>
      </c>
      <c r="E24">
        <v>17</v>
      </c>
    </row>
    <row r="25" spans="3:6" x14ac:dyDescent="0.25">
      <c r="C25" t="s">
        <v>167</v>
      </c>
      <c r="D25">
        <v>2</v>
      </c>
      <c r="E25">
        <v>18</v>
      </c>
    </row>
    <row r="26" spans="3:6" x14ac:dyDescent="0.25">
      <c r="C26" t="s">
        <v>168</v>
      </c>
      <c r="D26">
        <v>2</v>
      </c>
      <c r="E26">
        <v>18</v>
      </c>
      <c r="F26">
        <v>1</v>
      </c>
    </row>
    <row r="27" spans="3:6" x14ac:dyDescent="0.25">
      <c r="C27" t="s">
        <v>169</v>
      </c>
      <c r="D27">
        <v>2</v>
      </c>
      <c r="E27">
        <v>18</v>
      </c>
      <c r="F27">
        <v>2</v>
      </c>
    </row>
    <row r="28" spans="3:6" x14ac:dyDescent="0.25">
      <c r="C28" t="s">
        <v>170</v>
      </c>
      <c r="D28">
        <v>2</v>
      </c>
      <c r="E28">
        <v>18</v>
      </c>
      <c r="F28">
        <v>3</v>
      </c>
    </row>
    <row r="29" spans="3:6" x14ac:dyDescent="0.25">
      <c r="C29" t="s">
        <v>171</v>
      </c>
      <c r="D29">
        <v>2</v>
      </c>
      <c r="E29">
        <v>18</v>
      </c>
      <c r="F29">
        <v>4</v>
      </c>
    </row>
    <row r="30" spans="3:6" x14ac:dyDescent="0.25">
      <c r="C30" t="s">
        <v>172</v>
      </c>
      <c r="D30">
        <v>2</v>
      </c>
      <c r="E30">
        <v>19</v>
      </c>
    </row>
    <row r="31" spans="3:6" x14ac:dyDescent="0.25">
      <c r="C31" t="s">
        <v>173</v>
      </c>
      <c r="D31">
        <v>2</v>
      </c>
      <c r="E31">
        <v>2</v>
      </c>
    </row>
    <row r="32" spans="3:6" x14ac:dyDescent="0.25">
      <c r="C32" t="s">
        <v>174</v>
      </c>
      <c r="D32">
        <v>2</v>
      </c>
      <c r="E32">
        <v>20</v>
      </c>
    </row>
    <row r="33" spans="3:5" x14ac:dyDescent="0.25">
      <c r="C33" t="s">
        <v>175</v>
      </c>
      <c r="D33">
        <v>2</v>
      </c>
      <c r="E33">
        <v>21</v>
      </c>
    </row>
    <row r="34" spans="3:5" x14ac:dyDescent="0.25">
      <c r="C34" t="s">
        <v>176</v>
      </c>
      <c r="D34">
        <v>2</v>
      </c>
      <c r="E34">
        <v>22</v>
      </c>
    </row>
    <row r="35" spans="3:5" x14ac:dyDescent="0.25">
      <c r="C35" t="s">
        <v>177</v>
      </c>
      <c r="D35">
        <v>2</v>
      </c>
      <c r="E35">
        <v>23</v>
      </c>
    </row>
    <row r="36" spans="3:5" x14ac:dyDescent="0.25">
      <c r="C36" t="s">
        <v>178</v>
      </c>
      <c r="D36">
        <v>2</v>
      </c>
      <c r="E36">
        <v>24</v>
      </c>
    </row>
    <row r="37" spans="3:5" x14ac:dyDescent="0.25">
      <c r="C37" t="s">
        <v>179</v>
      </c>
      <c r="D37">
        <v>2</v>
      </c>
      <c r="E37">
        <v>25</v>
      </c>
    </row>
    <row r="38" spans="3:5" x14ac:dyDescent="0.25">
      <c r="C38" t="s">
        <v>180</v>
      </c>
      <c r="D38">
        <v>2</v>
      </c>
      <c r="E38">
        <v>26</v>
      </c>
    </row>
    <row r="39" spans="3:5" x14ac:dyDescent="0.25">
      <c r="C39" t="s">
        <v>181</v>
      </c>
      <c r="D39">
        <v>2</v>
      </c>
      <c r="E39">
        <v>27</v>
      </c>
    </row>
    <row r="40" spans="3:5" x14ac:dyDescent="0.25">
      <c r="C40" t="s">
        <v>182</v>
      </c>
      <c r="D40">
        <v>2</v>
      </c>
      <c r="E40">
        <v>28</v>
      </c>
    </row>
    <row r="41" spans="3:5" x14ac:dyDescent="0.25">
      <c r="C41" t="s">
        <v>183</v>
      </c>
      <c r="D41">
        <v>2</v>
      </c>
      <c r="E41">
        <v>29</v>
      </c>
    </row>
    <row r="42" spans="3:5" x14ac:dyDescent="0.25">
      <c r="C42" t="s">
        <v>184</v>
      </c>
      <c r="D42">
        <v>2</v>
      </c>
      <c r="E42">
        <v>3</v>
      </c>
    </row>
    <row r="43" spans="3:5" x14ac:dyDescent="0.25">
      <c r="C43" t="s">
        <v>185</v>
      </c>
      <c r="D43">
        <v>2</v>
      </c>
      <c r="E43">
        <v>30</v>
      </c>
    </row>
    <row r="44" spans="3:5" x14ac:dyDescent="0.25">
      <c r="C44" t="s">
        <v>186</v>
      </c>
      <c r="D44">
        <v>2</v>
      </c>
      <c r="E44">
        <v>31</v>
      </c>
    </row>
    <row r="45" spans="3:5" x14ac:dyDescent="0.25">
      <c r="C45" t="s">
        <v>187</v>
      </c>
      <c r="D45">
        <v>2</v>
      </c>
      <c r="E45">
        <v>32</v>
      </c>
    </row>
    <row r="46" spans="3:5" x14ac:dyDescent="0.25">
      <c r="C46" t="s">
        <v>188</v>
      </c>
      <c r="D46">
        <v>2</v>
      </c>
      <c r="E46">
        <v>33</v>
      </c>
    </row>
    <row r="47" spans="3:5" x14ac:dyDescent="0.25">
      <c r="C47" t="s">
        <v>189</v>
      </c>
      <c r="D47">
        <v>2</v>
      </c>
      <c r="E47">
        <v>34</v>
      </c>
    </row>
    <row r="48" spans="3:5" x14ac:dyDescent="0.25">
      <c r="C48" t="s">
        <v>190</v>
      </c>
      <c r="D48">
        <v>2</v>
      </c>
      <c r="E48">
        <v>35</v>
      </c>
    </row>
    <row r="49" spans="3:6" x14ac:dyDescent="0.25">
      <c r="C49" t="s">
        <v>191</v>
      </c>
      <c r="D49">
        <v>2</v>
      </c>
      <c r="E49">
        <v>35</v>
      </c>
      <c r="F49">
        <v>1</v>
      </c>
    </row>
    <row r="50" spans="3:6" x14ac:dyDescent="0.25">
      <c r="C50" t="s">
        <v>192</v>
      </c>
      <c r="D50">
        <v>2</v>
      </c>
      <c r="E50">
        <v>35</v>
      </c>
      <c r="F50">
        <v>2</v>
      </c>
    </row>
    <row r="51" spans="3:6" x14ac:dyDescent="0.25">
      <c r="C51" t="s">
        <v>193</v>
      </c>
      <c r="D51">
        <v>2</v>
      </c>
      <c r="E51">
        <v>36</v>
      </c>
    </row>
    <row r="52" spans="3:6" x14ac:dyDescent="0.25">
      <c r="C52" t="s">
        <v>194</v>
      </c>
      <c r="D52">
        <v>2</v>
      </c>
      <c r="E52">
        <v>37</v>
      </c>
    </row>
    <row r="53" spans="3:6" x14ac:dyDescent="0.25">
      <c r="C53" t="s">
        <v>195</v>
      </c>
      <c r="D53">
        <v>2</v>
      </c>
      <c r="E53">
        <v>38</v>
      </c>
    </row>
    <row r="54" spans="3:6" x14ac:dyDescent="0.25">
      <c r="C54" t="s">
        <v>196</v>
      </c>
      <c r="D54">
        <v>2</v>
      </c>
      <c r="E54">
        <v>4</v>
      </c>
    </row>
    <row r="55" spans="3:6" x14ac:dyDescent="0.25">
      <c r="C55" t="s">
        <v>197</v>
      </c>
      <c r="D55">
        <v>2</v>
      </c>
      <c r="E55">
        <v>5</v>
      </c>
    </row>
    <row r="56" spans="3:6" x14ac:dyDescent="0.25">
      <c r="C56" t="s">
        <v>198</v>
      </c>
      <c r="D56">
        <v>2</v>
      </c>
      <c r="E56">
        <v>6</v>
      </c>
    </row>
    <row r="57" spans="3:6" x14ac:dyDescent="0.25">
      <c r="C57" t="s">
        <v>199</v>
      </c>
      <c r="D57">
        <v>2</v>
      </c>
      <c r="E57">
        <v>7</v>
      </c>
    </row>
    <row r="58" spans="3:6" x14ac:dyDescent="0.25">
      <c r="C58" t="s">
        <v>200</v>
      </c>
      <c r="D58">
        <v>2</v>
      </c>
      <c r="E58">
        <v>8</v>
      </c>
    </row>
    <row r="59" spans="3:6" x14ac:dyDescent="0.25">
      <c r="C59" t="s">
        <v>201</v>
      </c>
      <c r="D59">
        <v>2</v>
      </c>
      <c r="E59">
        <v>9</v>
      </c>
    </row>
    <row r="60" spans="3:6" x14ac:dyDescent="0.25">
      <c r="C60" t="s">
        <v>202</v>
      </c>
      <c r="D60">
        <v>3</v>
      </c>
    </row>
    <row r="61" spans="3:6" x14ac:dyDescent="0.25">
      <c r="C61" t="s">
        <v>203</v>
      </c>
      <c r="D61">
        <v>3</v>
      </c>
      <c r="E61">
        <v>1</v>
      </c>
    </row>
    <row r="62" spans="3:6" x14ac:dyDescent="0.25">
      <c r="C62" t="s">
        <v>204</v>
      </c>
      <c r="D62">
        <v>3</v>
      </c>
      <c r="E62">
        <v>10</v>
      </c>
    </row>
    <row r="63" spans="3:6" x14ac:dyDescent="0.25">
      <c r="C63" t="s">
        <v>205</v>
      </c>
      <c r="D63">
        <v>3</v>
      </c>
      <c r="E63">
        <v>10</v>
      </c>
      <c r="F63">
        <v>1</v>
      </c>
    </row>
    <row r="64" spans="3:6" x14ac:dyDescent="0.25">
      <c r="C64" t="s">
        <v>206</v>
      </c>
      <c r="D64">
        <v>3</v>
      </c>
      <c r="E64">
        <v>10</v>
      </c>
      <c r="F64">
        <v>2</v>
      </c>
    </row>
    <row r="65" spans="3:6" x14ac:dyDescent="0.25">
      <c r="C65" t="s">
        <v>207</v>
      </c>
      <c r="D65">
        <v>3</v>
      </c>
      <c r="E65">
        <v>11</v>
      </c>
    </row>
    <row r="66" spans="3:6" x14ac:dyDescent="0.25">
      <c r="C66" t="s">
        <v>208</v>
      </c>
      <c r="D66">
        <v>3</v>
      </c>
      <c r="E66">
        <v>12</v>
      </c>
    </row>
    <row r="67" spans="3:6" x14ac:dyDescent="0.25">
      <c r="C67" t="s">
        <v>209</v>
      </c>
      <c r="D67">
        <v>3</v>
      </c>
      <c r="E67">
        <v>13</v>
      </c>
    </row>
    <row r="68" spans="3:6" x14ac:dyDescent="0.25">
      <c r="C68" t="s">
        <v>210</v>
      </c>
      <c r="D68">
        <v>3</v>
      </c>
      <c r="E68">
        <v>14</v>
      </c>
    </row>
    <row r="69" spans="3:6" x14ac:dyDescent="0.25">
      <c r="C69" t="s">
        <v>211</v>
      </c>
      <c r="D69">
        <v>3</v>
      </c>
      <c r="E69">
        <v>15</v>
      </c>
    </row>
    <row r="70" spans="3:6" x14ac:dyDescent="0.25">
      <c r="C70" t="s">
        <v>212</v>
      </c>
      <c r="D70">
        <v>3</v>
      </c>
      <c r="E70">
        <v>16</v>
      </c>
    </row>
    <row r="71" spans="3:6" x14ac:dyDescent="0.25">
      <c r="C71" t="s">
        <v>213</v>
      </c>
      <c r="D71">
        <v>3</v>
      </c>
      <c r="E71">
        <v>16</v>
      </c>
      <c r="F71">
        <v>1</v>
      </c>
    </row>
    <row r="72" spans="3:6" x14ac:dyDescent="0.25">
      <c r="C72" t="s">
        <v>214</v>
      </c>
      <c r="D72">
        <v>3</v>
      </c>
      <c r="E72">
        <v>17</v>
      </c>
    </row>
    <row r="73" spans="3:6" x14ac:dyDescent="0.25">
      <c r="C73" t="s">
        <v>215</v>
      </c>
      <c r="D73">
        <v>3</v>
      </c>
      <c r="E73">
        <v>17</v>
      </c>
      <c r="F73">
        <v>1</v>
      </c>
    </row>
    <row r="74" spans="3:6" x14ac:dyDescent="0.25">
      <c r="C74" t="s">
        <v>216</v>
      </c>
      <c r="D74">
        <v>3</v>
      </c>
      <c r="E74">
        <v>17</v>
      </c>
      <c r="F74">
        <v>2</v>
      </c>
    </row>
    <row r="75" spans="3:6" x14ac:dyDescent="0.25">
      <c r="C75" t="s">
        <v>217</v>
      </c>
      <c r="D75">
        <v>3</v>
      </c>
      <c r="E75">
        <v>17</v>
      </c>
      <c r="F75">
        <v>3</v>
      </c>
    </row>
    <row r="76" spans="3:6" x14ac:dyDescent="0.25">
      <c r="C76" t="s">
        <v>218</v>
      </c>
      <c r="D76">
        <v>3</v>
      </c>
      <c r="E76">
        <v>18</v>
      </c>
    </row>
    <row r="77" spans="3:6" x14ac:dyDescent="0.25">
      <c r="C77" t="s">
        <v>219</v>
      </c>
      <c r="D77">
        <v>3</v>
      </c>
      <c r="E77">
        <v>18</v>
      </c>
      <c r="F77">
        <v>1</v>
      </c>
    </row>
    <row r="78" spans="3:6" x14ac:dyDescent="0.25">
      <c r="C78" t="s">
        <v>220</v>
      </c>
      <c r="D78">
        <v>3</v>
      </c>
      <c r="E78">
        <v>18</v>
      </c>
      <c r="F78">
        <v>2</v>
      </c>
    </row>
    <row r="79" spans="3:6" x14ac:dyDescent="0.25">
      <c r="C79" t="s">
        <v>221</v>
      </c>
      <c r="D79">
        <v>3</v>
      </c>
      <c r="E79">
        <v>19</v>
      </c>
    </row>
    <row r="80" spans="3:6" x14ac:dyDescent="0.25">
      <c r="C80" t="s">
        <v>222</v>
      </c>
      <c r="D80">
        <v>3</v>
      </c>
      <c r="E80">
        <v>19</v>
      </c>
      <c r="F80">
        <v>1</v>
      </c>
    </row>
    <row r="81" spans="3:7" x14ac:dyDescent="0.25">
      <c r="C81" t="s">
        <v>223</v>
      </c>
      <c r="D81">
        <v>3</v>
      </c>
      <c r="E81">
        <v>19</v>
      </c>
      <c r="F81">
        <v>2</v>
      </c>
    </row>
    <row r="82" spans="3:7" x14ac:dyDescent="0.25">
      <c r="C82" t="s">
        <v>224</v>
      </c>
      <c r="D82">
        <v>3</v>
      </c>
      <c r="E82">
        <v>19</v>
      </c>
      <c r="F82">
        <v>3</v>
      </c>
    </row>
    <row r="83" spans="3:7" x14ac:dyDescent="0.25">
      <c r="C83" t="s">
        <v>225</v>
      </c>
      <c r="D83">
        <v>3</v>
      </c>
      <c r="E83">
        <v>2</v>
      </c>
    </row>
    <row r="84" spans="3:7" x14ac:dyDescent="0.25">
      <c r="C84" t="s">
        <v>226</v>
      </c>
      <c r="D84">
        <v>3</v>
      </c>
      <c r="E84">
        <v>20</v>
      </c>
    </row>
    <row r="85" spans="3:7" x14ac:dyDescent="0.25">
      <c r="C85" t="s">
        <v>227</v>
      </c>
      <c r="D85">
        <v>3</v>
      </c>
      <c r="E85">
        <v>20</v>
      </c>
      <c r="F85">
        <v>1</v>
      </c>
    </row>
    <row r="86" spans="3:7" x14ac:dyDescent="0.25">
      <c r="C86" t="s">
        <v>228</v>
      </c>
      <c r="D86">
        <v>3</v>
      </c>
      <c r="E86">
        <v>20</v>
      </c>
      <c r="F86">
        <v>2</v>
      </c>
    </row>
    <row r="87" spans="3:7" x14ac:dyDescent="0.25">
      <c r="C87" t="s">
        <v>229</v>
      </c>
      <c r="D87">
        <v>3</v>
      </c>
      <c r="E87">
        <v>21</v>
      </c>
    </row>
    <row r="88" spans="3:7" x14ac:dyDescent="0.25">
      <c r="C88" t="s">
        <v>230</v>
      </c>
      <c r="D88">
        <v>3</v>
      </c>
      <c r="E88">
        <v>21</v>
      </c>
      <c r="F88">
        <v>1</v>
      </c>
    </row>
    <row r="89" spans="3:7" x14ac:dyDescent="0.25">
      <c r="C89" t="s">
        <v>231</v>
      </c>
      <c r="D89">
        <v>3</v>
      </c>
      <c r="E89">
        <v>21</v>
      </c>
      <c r="F89">
        <v>2</v>
      </c>
    </row>
    <row r="90" spans="3:7" x14ac:dyDescent="0.25">
      <c r="C90" t="s">
        <v>232</v>
      </c>
      <c r="D90">
        <v>3</v>
      </c>
      <c r="E90">
        <v>21</v>
      </c>
      <c r="F90">
        <v>3</v>
      </c>
    </row>
    <row r="91" spans="3:7" x14ac:dyDescent="0.25">
      <c r="C91" t="s">
        <v>253</v>
      </c>
      <c r="D91">
        <v>3</v>
      </c>
      <c r="E91">
        <v>21</v>
      </c>
      <c r="F91">
        <v>4</v>
      </c>
      <c r="G91">
        <v>12</v>
      </c>
    </row>
    <row r="92" spans="3:7" x14ac:dyDescent="0.25">
      <c r="C92" t="s">
        <v>233</v>
      </c>
      <c r="D92">
        <v>3</v>
      </c>
      <c r="E92">
        <v>21</v>
      </c>
      <c r="F92">
        <v>5</v>
      </c>
    </row>
    <row r="93" spans="3:7" x14ac:dyDescent="0.25">
      <c r="C93" t="s">
        <v>234</v>
      </c>
      <c r="D93">
        <v>3</v>
      </c>
      <c r="E93">
        <v>21</v>
      </c>
      <c r="F93">
        <v>6</v>
      </c>
    </row>
    <row r="94" spans="3:7" x14ac:dyDescent="0.25">
      <c r="C94" t="s">
        <v>235</v>
      </c>
      <c r="D94">
        <v>3</v>
      </c>
      <c r="E94">
        <v>21</v>
      </c>
      <c r="F94">
        <v>7</v>
      </c>
    </row>
    <row r="95" spans="3:7" x14ac:dyDescent="0.25">
      <c r="C95" t="s">
        <v>252</v>
      </c>
      <c r="D95">
        <v>3</v>
      </c>
      <c r="E95">
        <v>21</v>
      </c>
      <c r="F95">
        <v>8</v>
      </c>
      <c r="G95">
        <v>1</v>
      </c>
    </row>
    <row r="96" spans="3:7" x14ac:dyDescent="0.25">
      <c r="C96" t="s">
        <v>236</v>
      </c>
      <c r="D96">
        <v>3</v>
      </c>
      <c r="E96">
        <v>22</v>
      </c>
    </row>
    <row r="97" spans="3:8" x14ac:dyDescent="0.25">
      <c r="C97" t="s">
        <v>237</v>
      </c>
      <c r="D97">
        <v>3</v>
      </c>
      <c r="E97">
        <v>23</v>
      </c>
    </row>
    <row r="98" spans="3:8" x14ac:dyDescent="0.25">
      <c r="C98" t="s">
        <v>238</v>
      </c>
      <c r="D98">
        <v>3</v>
      </c>
      <c r="E98">
        <v>24</v>
      </c>
    </row>
    <row r="99" spans="3:8" x14ac:dyDescent="0.25">
      <c r="C99" t="s">
        <v>239</v>
      </c>
      <c r="D99">
        <v>3</v>
      </c>
      <c r="E99">
        <v>24</v>
      </c>
      <c r="F99">
        <v>1</v>
      </c>
    </row>
    <row r="100" spans="3:8" x14ac:dyDescent="0.25">
      <c r="C100" t="s">
        <v>240</v>
      </c>
      <c r="D100">
        <v>3</v>
      </c>
      <c r="E100">
        <v>24</v>
      </c>
      <c r="F100">
        <v>2</v>
      </c>
    </row>
    <row r="101" spans="3:8" x14ac:dyDescent="0.25">
      <c r="C101" t="s">
        <v>241</v>
      </c>
      <c r="D101">
        <v>3</v>
      </c>
      <c r="E101">
        <v>3</v>
      </c>
    </row>
    <row r="102" spans="3:8" x14ac:dyDescent="0.25">
      <c r="C102" t="s">
        <v>242</v>
      </c>
      <c r="D102">
        <v>3</v>
      </c>
      <c r="E102">
        <v>4</v>
      </c>
    </row>
    <row r="103" spans="3:8" x14ac:dyDescent="0.25">
      <c r="C103" t="s">
        <v>243</v>
      </c>
      <c r="D103">
        <v>3</v>
      </c>
      <c r="E103">
        <v>5</v>
      </c>
    </row>
    <row r="104" spans="3:8" x14ac:dyDescent="0.25">
      <c r="C104" t="s">
        <v>244</v>
      </c>
      <c r="D104">
        <v>3</v>
      </c>
      <c r="E104">
        <v>6</v>
      </c>
    </row>
    <row r="105" spans="3:8" x14ac:dyDescent="0.25">
      <c r="C105" t="s">
        <v>245</v>
      </c>
      <c r="D105">
        <v>3</v>
      </c>
      <c r="E105">
        <v>7</v>
      </c>
    </row>
    <row r="106" spans="3:8" x14ac:dyDescent="0.25">
      <c r="C106" t="s">
        <v>246</v>
      </c>
      <c r="D106">
        <v>3</v>
      </c>
      <c r="E106">
        <v>8</v>
      </c>
    </row>
    <row r="107" spans="3:8" x14ac:dyDescent="0.25">
      <c r="C107" t="s">
        <v>247</v>
      </c>
      <c r="D107">
        <v>3</v>
      </c>
      <c r="E107">
        <v>9</v>
      </c>
    </row>
    <row r="108" spans="3:8" x14ac:dyDescent="0.25">
      <c r="C108" t="s">
        <v>248</v>
      </c>
      <c r="D108">
        <v>99</v>
      </c>
    </row>
    <row r="109" spans="3:8" x14ac:dyDescent="0.25">
      <c r="C109" t="s">
        <v>249</v>
      </c>
      <c r="D109">
        <v>99</v>
      </c>
      <c r="E109">
        <v>9</v>
      </c>
      <c r="F109">
        <v>9</v>
      </c>
      <c r="G109">
        <v>999</v>
      </c>
      <c r="H109">
        <v>99</v>
      </c>
    </row>
    <row r="110" spans="3:8" x14ac:dyDescent="0.25">
      <c r="C110" t="s">
        <v>250</v>
      </c>
      <c r="D110">
        <v>99</v>
      </c>
      <c r="E110">
        <v>99</v>
      </c>
    </row>
    <row r="111" spans="3:8" x14ac:dyDescent="0.25">
      <c r="C111" t="s">
        <v>251</v>
      </c>
      <c r="D111">
        <v>99</v>
      </c>
      <c r="E111">
        <v>99</v>
      </c>
      <c r="F111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7944C-DD5E-4F7A-A975-0AC14221F89C}">
  <dimension ref="C2"/>
  <sheetViews>
    <sheetView workbookViewId="0">
      <selection activeCell="E2" sqref="E2"/>
    </sheetView>
  </sheetViews>
  <sheetFormatPr baseColWidth="10" defaultRowHeight="15" x14ac:dyDescent="0.25"/>
  <cols>
    <col min="3" max="3" width="77.42578125" customWidth="1"/>
  </cols>
  <sheetData>
    <row r="2" spans="3:3" ht="270" x14ac:dyDescent="0.25">
      <c r="C2" s="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5"/>
  <sheetViews>
    <sheetView showGridLines="0" tabSelected="1" showRuler="0" view="pageBreakPreview" zoomScale="115" zoomScaleNormal="115" zoomScaleSheetLayoutView="115" workbookViewId="0">
      <selection activeCell="I84" sqref="I84"/>
    </sheetView>
  </sheetViews>
  <sheetFormatPr baseColWidth="10" defaultRowHeight="11.25" x14ac:dyDescent="0.15"/>
  <cols>
    <col min="1" max="1" width="52.5703125" style="24" customWidth="1"/>
    <col min="2" max="2" width="6.42578125" style="23" customWidth="1"/>
    <col min="3" max="3" width="9.42578125" style="23" customWidth="1"/>
    <col min="4" max="4" width="12.5703125" style="25" customWidth="1"/>
    <col min="5" max="5" width="15.85546875" style="25" customWidth="1"/>
    <col min="6" max="10" width="11.42578125" style="17"/>
    <col min="11" max="11" width="52.7109375" style="17" customWidth="1"/>
    <col min="12" max="16384" width="11.42578125" style="17"/>
  </cols>
  <sheetData>
    <row r="1" spans="1:11" x14ac:dyDescent="0.15">
      <c r="A1" s="42"/>
      <c r="B1" s="43"/>
      <c r="C1" s="43"/>
      <c r="D1" s="19"/>
      <c r="E1" s="20"/>
    </row>
    <row r="2" spans="1:11" x14ac:dyDescent="0.15">
      <c r="A2" s="44" t="s">
        <v>0</v>
      </c>
      <c r="B2" s="45" t="s">
        <v>1</v>
      </c>
      <c r="C2" s="46" t="s">
        <v>368</v>
      </c>
      <c r="D2" s="21" t="s">
        <v>367</v>
      </c>
      <c r="E2" s="22" t="s">
        <v>2</v>
      </c>
    </row>
    <row r="3" spans="1:11" x14ac:dyDescent="0.15">
      <c r="A3" s="30"/>
      <c r="B3" s="31"/>
      <c r="C3" s="32"/>
      <c r="D3" s="28"/>
      <c r="E3" s="29"/>
      <c r="K3" s="33" t="str">
        <f>"Total H.T. "&amp;K1</f>
        <v xml:space="preserve">Total H.T. </v>
      </c>
    </row>
    <row r="4" spans="1:11" s="50" customFormat="1" x14ac:dyDescent="0.15">
      <c r="A4" s="37" t="s">
        <v>375</v>
      </c>
      <c r="B4" s="54"/>
      <c r="C4" s="54"/>
      <c r="D4" s="47"/>
      <c r="E4" s="47"/>
      <c r="K4" s="55" t="str">
        <f>"Sous-Total  HT"&amp;K1</f>
        <v>Sous-Total  HT</v>
      </c>
    </row>
    <row r="5" spans="1:11" s="50" customFormat="1" x14ac:dyDescent="0.15">
      <c r="A5" s="48"/>
      <c r="B5" s="49"/>
      <c r="C5" s="49"/>
      <c r="D5" s="26"/>
      <c r="E5" s="27"/>
      <c r="K5" s="51"/>
    </row>
    <row r="6" spans="1:11" s="50" customFormat="1" x14ac:dyDescent="0.15">
      <c r="A6" s="52" t="s">
        <v>371</v>
      </c>
      <c r="B6" s="36" t="s">
        <v>3</v>
      </c>
      <c r="C6" s="36"/>
      <c r="D6" s="9"/>
      <c r="E6" s="15"/>
      <c r="K6" s="51"/>
    </row>
    <row r="7" spans="1:11" s="50" customFormat="1" x14ac:dyDescent="0.15">
      <c r="A7" s="53" t="s">
        <v>376</v>
      </c>
      <c r="B7" s="36" t="s">
        <v>3</v>
      </c>
      <c r="C7" s="36"/>
      <c r="D7" s="9"/>
      <c r="E7" s="15"/>
      <c r="K7" s="51"/>
    </row>
    <row r="8" spans="1:11" s="50" customFormat="1" ht="21" x14ac:dyDescent="0.15">
      <c r="A8" s="61" t="s">
        <v>377</v>
      </c>
      <c r="B8" s="36" t="s">
        <v>3</v>
      </c>
      <c r="C8" s="36"/>
      <c r="D8" s="9"/>
      <c r="E8" s="15"/>
      <c r="K8" s="51"/>
    </row>
    <row r="9" spans="1:11" s="56" customFormat="1" ht="17.25" customHeight="1" x14ac:dyDescent="0.15">
      <c r="A9" s="35" t="s">
        <v>264</v>
      </c>
      <c r="B9" s="41" t="s">
        <v>3</v>
      </c>
      <c r="C9" s="41">
        <v>1</v>
      </c>
      <c r="D9" s="18"/>
      <c r="E9" s="18"/>
    </row>
    <row r="10" spans="1:11" s="56" customFormat="1" x14ac:dyDescent="0.15">
      <c r="A10" s="35"/>
      <c r="B10" s="41"/>
      <c r="C10" s="41"/>
      <c r="D10" s="18"/>
      <c r="E10" s="18"/>
    </row>
    <row r="11" spans="1:11" s="56" customFormat="1" x14ac:dyDescent="0.15">
      <c r="A11" s="57" t="str">
        <f>"Total H.T. "&amp;A4</f>
        <v>Total H.T. 4.2 ÉTUDES / GÉNÉRALITÉS</v>
      </c>
      <c r="B11" s="41"/>
      <c r="C11" s="41"/>
      <c r="D11" s="16"/>
      <c r="E11" s="18"/>
    </row>
    <row r="12" spans="1:11" s="56" customFormat="1" x14ac:dyDescent="0.15">
      <c r="A12" s="35"/>
      <c r="B12" s="36"/>
      <c r="C12" s="36"/>
      <c r="D12" s="9"/>
      <c r="E12" s="15"/>
    </row>
    <row r="13" spans="1:11" s="56" customFormat="1" x14ac:dyDescent="0.15">
      <c r="A13" s="35"/>
      <c r="B13" s="36"/>
      <c r="C13" s="36"/>
      <c r="D13" s="9"/>
      <c r="E13" s="15"/>
    </row>
    <row r="14" spans="1:11" s="56" customFormat="1" x14ac:dyDescent="0.15">
      <c r="A14" s="34" t="s">
        <v>410</v>
      </c>
      <c r="B14" s="36"/>
      <c r="C14" s="36"/>
      <c r="D14" s="9"/>
      <c r="E14" s="15"/>
    </row>
    <row r="15" spans="1:11" s="56" customFormat="1" x14ac:dyDescent="0.15">
      <c r="A15" s="35"/>
      <c r="B15" s="36"/>
      <c r="C15" s="36"/>
      <c r="D15" s="9"/>
      <c r="E15" s="15"/>
    </row>
    <row r="16" spans="1:11" s="56" customFormat="1" x14ac:dyDescent="0.15">
      <c r="A16" s="37" t="s">
        <v>409</v>
      </c>
      <c r="B16" s="36"/>
      <c r="C16" s="36"/>
      <c r="D16" s="9"/>
      <c r="E16" s="15"/>
    </row>
    <row r="17" spans="1:5" s="56" customFormat="1" x14ac:dyDescent="0.15">
      <c r="A17" s="35"/>
      <c r="B17" s="36"/>
      <c r="C17" s="36"/>
      <c r="D17" s="9"/>
      <c r="E17" s="15"/>
    </row>
    <row r="18" spans="1:5" s="56" customFormat="1" ht="31.5" x14ac:dyDescent="0.15">
      <c r="A18" s="35" t="s">
        <v>411</v>
      </c>
      <c r="B18" s="36" t="s">
        <v>3</v>
      </c>
      <c r="C18" s="36">
        <v>1</v>
      </c>
      <c r="D18" s="9"/>
      <c r="E18" s="15"/>
    </row>
    <row r="19" spans="1:5" s="56" customFormat="1" ht="21" x14ac:dyDescent="0.15">
      <c r="A19" s="35" t="s">
        <v>413</v>
      </c>
      <c r="B19" s="36" t="s">
        <v>370</v>
      </c>
      <c r="C19" s="59" t="s">
        <v>412</v>
      </c>
      <c r="D19" s="9"/>
      <c r="E19" s="15"/>
    </row>
    <row r="20" spans="1:5" s="56" customFormat="1" x14ac:dyDescent="0.15">
      <c r="A20" s="35"/>
      <c r="B20" s="36"/>
      <c r="C20" s="36"/>
      <c r="D20" s="9"/>
      <c r="E20" s="15"/>
    </row>
    <row r="21" spans="1:5" s="56" customFormat="1" x14ac:dyDescent="0.15">
      <c r="A21" s="35" t="str">
        <f>"Sous-Total  HT "&amp;A16</f>
        <v xml:space="preserve">Sous-Total  HT 4.4.1 Stockage EP </v>
      </c>
      <c r="B21" s="36"/>
      <c r="C21" s="36"/>
      <c r="D21" s="9"/>
      <c r="E21" s="15"/>
    </row>
    <row r="22" spans="1:5" s="56" customFormat="1" x14ac:dyDescent="0.15">
      <c r="A22" s="35"/>
      <c r="B22" s="36"/>
      <c r="C22" s="36"/>
      <c r="D22" s="9"/>
      <c r="E22" s="15"/>
    </row>
    <row r="23" spans="1:5" s="56" customFormat="1" x14ac:dyDescent="0.15">
      <c r="A23" s="37" t="s">
        <v>414</v>
      </c>
      <c r="B23" s="36"/>
      <c r="C23" s="36"/>
      <c r="D23" s="9"/>
      <c r="E23" s="15"/>
    </row>
    <row r="24" spans="1:5" s="56" customFormat="1" x14ac:dyDescent="0.15">
      <c r="A24" s="35"/>
      <c r="B24" s="36"/>
      <c r="C24" s="36"/>
      <c r="D24" s="9"/>
      <c r="E24" s="15"/>
    </row>
    <row r="25" spans="1:5" s="56" customFormat="1" ht="21" x14ac:dyDescent="0.15">
      <c r="A25" s="35" t="s">
        <v>415</v>
      </c>
      <c r="B25" s="36" t="s">
        <v>3</v>
      </c>
      <c r="C25" s="36">
        <v>1</v>
      </c>
      <c r="D25" s="9"/>
      <c r="E25" s="15"/>
    </row>
    <row r="26" spans="1:5" s="56" customFormat="1" x14ac:dyDescent="0.15">
      <c r="A26" s="35"/>
      <c r="B26" s="36"/>
      <c r="C26" s="36"/>
      <c r="D26" s="9"/>
      <c r="E26" s="15"/>
    </row>
    <row r="27" spans="1:5" s="56" customFormat="1" x14ac:dyDescent="0.15">
      <c r="A27" s="35" t="str">
        <f>"Sous-Total  HT "&amp;A23</f>
        <v xml:space="preserve">Sous-Total  HT 4.4.2 Filtration  EP </v>
      </c>
      <c r="B27" s="36"/>
      <c r="C27" s="36"/>
      <c r="D27" s="9"/>
      <c r="E27" s="15"/>
    </row>
    <row r="28" spans="1:5" s="56" customFormat="1" x14ac:dyDescent="0.15">
      <c r="A28" s="35"/>
      <c r="B28" s="36"/>
      <c r="C28" s="36"/>
      <c r="D28" s="9"/>
      <c r="E28" s="15"/>
    </row>
    <row r="29" spans="1:5" s="56" customFormat="1" x14ac:dyDescent="0.15">
      <c r="A29" s="57" t="str">
        <f>"Total H.T. "&amp;A14</f>
        <v>Total H.T. 4.4 STOCKAGE et FILTRATION EP</v>
      </c>
      <c r="B29" s="41"/>
      <c r="C29" s="41"/>
      <c r="D29" s="16"/>
      <c r="E29" s="18"/>
    </row>
    <row r="30" spans="1:5" s="56" customFormat="1" x14ac:dyDescent="0.15">
      <c r="A30" s="35"/>
      <c r="B30" s="36"/>
      <c r="C30" s="36"/>
      <c r="D30" s="9"/>
      <c r="E30" s="15"/>
    </row>
    <row r="31" spans="1:5" x14ac:dyDescent="0.15">
      <c r="A31" s="34" t="s">
        <v>337</v>
      </c>
      <c r="B31" s="36"/>
      <c r="C31" s="36"/>
      <c r="D31" s="9"/>
      <c r="E31" s="15"/>
    </row>
    <row r="32" spans="1:5" x14ac:dyDescent="0.15">
      <c r="A32" s="35"/>
      <c r="B32" s="36"/>
      <c r="C32" s="36"/>
      <c r="D32" s="9"/>
      <c r="E32" s="15"/>
    </row>
    <row r="33" spans="1:5" x14ac:dyDescent="0.15">
      <c r="A33" s="37" t="s">
        <v>406</v>
      </c>
      <c r="B33" s="36"/>
      <c r="C33" s="36"/>
      <c r="D33" s="9"/>
      <c r="E33" s="15"/>
    </row>
    <row r="34" spans="1:5" x14ac:dyDescent="0.15">
      <c r="A34" s="35"/>
      <c r="B34" s="36"/>
      <c r="C34" s="36"/>
      <c r="D34" s="9"/>
      <c r="E34" s="15"/>
    </row>
    <row r="35" spans="1:5" ht="15" customHeight="1" x14ac:dyDescent="0.15">
      <c r="A35" s="35" t="s">
        <v>378</v>
      </c>
      <c r="B35" s="36" t="s">
        <v>3</v>
      </c>
      <c r="C35" s="36">
        <v>1</v>
      </c>
      <c r="D35" s="9"/>
      <c r="E35" s="15"/>
    </row>
    <row r="36" spans="1:5" ht="15" customHeight="1" x14ac:dyDescent="0.15">
      <c r="A36" s="35" t="s">
        <v>379</v>
      </c>
      <c r="B36" s="36" t="s">
        <v>3</v>
      </c>
      <c r="C36" s="36">
        <v>5</v>
      </c>
      <c r="D36" s="9"/>
      <c r="E36" s="15"/>
    </row>
    <row r="37" spans="1:5" ht="21" x14ac:dyDescent="0.15">
      <c r="A37" s="35" t="s">
        <v>380</v>
      </c>
      <c r="B37" s="36" t="s">
        <v>3</v>
      </c>
      <c r="C37" s="36">
        <v>1</v>
      </c>
      <c r="D37" s="9"/>
      <c r="E37" s="15"/>
    </row>
    <row r="38" spans="1:5" ht="21" x14ac:dyDescent="0.15">
      <c r="A38" s="35" t="s">
        <v>381</v>
      </c>
      <c r="B38" s="36" t="s">
        <v>3</v>
      </c>
      <c r="C38" s="36">
        <v>1</v>
      </c>
      <c r="D38" s="9"/>
      <c r="E38" s="15"/>
    </row>
    <row r="39" spans="1:5" ht="21" x14ac:dyDescent="0.15">
      <c r="A39" s="35" t="s">
        <v>382</v>
      </c>
      <c r="B39" s="36" t="s">
        <v>3</v>
      </c>
      <c r="C39" s="36">
        <v>1</v>
      </c>
      <c r="D39" s="9"/>
      <c r="E39" s="15"/>
    </row>
    <row r="40" spans="1:5" x14ac:dyDescent="0.15">
      <c r="A40" s="35" t="s">
        <v>383</v>
      </c>
      <c r="B40" s="36" t="s">
        <v>3</v>
      </c>
      <c r="C40" s="36">
        <v>1</v>
      </c>
      <c r="D40" s="9"/>
      <c r="E40" s="15"/>
    </row>
    <row r="41" spans="1:5" x14ac:dyDescent="0.15">
      <c r="A41" s="35"/>
      <c r="B41" s="36"/>
      <c r="C41" s="36"/>
      <c r="D41" s="9"/>
      <c r="E41" s="15"/>
    </row>
    <row r="42" spans="1:5" x14ac:dyDescent="0.15">
      <c r="A42" s="35" t="str">
        <f>"Sous-Total  HT "&amp;A33</f>
        <v xml:space="preserve">Sous-Total  HT 4.5.1 Récupération eaux pluviales </v>
      </c>
      <c r="B42" s="36"/>
      <c r="C42" s="36"/>
      <c r="D42" s="9"/>
      <c r="E42" s="15"/>
    </row>
    <row r="43" spans="1:5" x14ac:dyDescent="0.15">
      <c r="A43" s="35"/>
      <c r="B43" s="36"/>
      <c r="C43" s="36"/>
      <c r="D43" s="9"/>
      <c r="E43" s="15"/>
    </row>
    <row r="44" spans="1:5" x14ac:dyDescent="0.15">
      <c r="A44" s="37" t="s">
        <v>407</v>
      </c>
      <c r="B44" s="36"/>
      <c r="C44" s="36"/>
      <c r="D44" s="9"/>
      <c r="E44" s="15"/>
    </row>
    <row r="45" spans="1:5" x14ac:dyDescent="0.15">
      <c r="A45" s="35"/>
      <c r="B45" s="36"/>
      <c r="C45" s="36"/>
      <c r="D45" s="9"/>
      <c r="E45" s="15"/>
    </row>
    <row r="46" spans="1:5" ht="21" x14ac:dyDescent="0.15">
      <c r="A46" s="35" t="s">
        <v>384</v>
      </c>
      <c r="B46" s="36" t="s">
        <v>3</v>
      </c>
      <c r="C46" s="36">
        <v>1</v>
      </c>
      <c r="D46" s="9"/>
      <c r="E46" s="15"/>
    </row>
    <row r="47" spans="1:5" ht="31.5" x14ac:dyDescent="0.15">
      <c r="A47" s="35" t="s">
        <v>385</v>
      </c>
      <c r="B47" s="36" t="s">
        <v>3</v>
      </c>
      <c r="C47" s="36">
        <v>1</v>
      </c>
      <c r="D47" s="9"/>
      <c r="E47" s="15"/>
    </row>
    <row r="48" spans="1:5" ht="21" x14ac:dyDescent="0.15">
      <c r="A48" s="35" t="s">
        <v>386</v>
      </c>
      <c r="B48" s="36" t="s">
        <v>3</v>
      </c>
      <c r="C48" s="36">
        <v>1</v>
      </c>
      <c r="D48" s="9"/>
      <c r="E48" s="15"/>
    </row>
    <row r="49" spans="1:5" ht="21" x14ac:dyDescent="0.15">
      <c r="A49" s="35" t="s">
        <v>388</v>
      </c>
      <c r="B49" s="36" t="s">
        <v>3</v>
      </c>
      <c r="C49" s="36">
        <v>1</v>
      </c>
      <c r="D49" s="9"/>
      <c r="E49" s="15"/>
    </row>
    <row r="50" spans="1:5" ht="15" customHeight="1" x14ac:dyDescent="0.15">
      <c r="A50" s="35" t="s">
        <v>389</v>
      </c>
      <c r="B50" s="36" t="s">
        <v>3</v>
      </c>
      <c r="C50" s="36">
        <v>1</v>
      </c>
      <c r="D50" s="9"/>
      <c r="E50" s="15"/>
    </row>
    <row r="51" spans="1:5" ht="15" customHeight="1" x14ac:dyDescent="0.15">
      <c r="A51" s="35" t="s">
        <v>390</v>
      </c>
      <c r="B51" s="36" t="s">
        <v>3</v>
      </c>
      <c r="C51" s="36">
        <v>1</v>
      </c>
      <c r="D51" s="9"/>
      <c r="E51" s="15"/>
    </row>
    <row r="52" spans="1:5" ht="23.25" customHeight="1" x14ac:dyDescent="0.15">
      <c r="A52" s="35" t="s">
        <v>387</v>
      </c>
      <c r="B52" s="36" t="s">
        <v>3</v>
      </c>
      <c r="C52" s="36">
        <v>1</v>
      </c>
      <c r="D52" s="9"/>
      <c r="E52" s="15"/>
    </row>
    <row r="53" spans="1:5" x14ac:dyDescent="0.15">
      <c r="A53" s="35"/>
      <c r="B53" s="36"/>
      <c r="C53" s="36"/>
      <c r="D53" s="9"/>
      <c r="E53" s="15"/>
    </row>
    <row r="54" spans="1:5" x14ac:dyDescent="0.15">
      <c r="A54" s="35" t="str">
        <f>"Sous-Total  HT "&amp;A44</f>
        <v>Sous-Total  HT 4.5.2 Refoulement eaux pluviales</v>
      </c>
      <c r="B54" s="36"/>
      <c r="C54" s="36"/>
      <c r="D54" s="9"/>
      <c r="E54" s="15"/>
    </row>
    <row r="55" spans="1:5" x14ac:dyDescent="0.15">
      <c r="A55" s="35"/>
      <c r="B55" s="36"/>
      <c r="C55" s="36"/>
      <c r="D55" s="9"/>
      <c r="E55" s="15"/>
    </row>
    <row r="56" spans="1:5" x14ac:dyDescent="0.15">
      <c r="A56" s="35"/>
      <c r="B56" s="36"/>
      <c r="C56" s="36"/>
      <c r="D56" s="9"/>
      <c r="E56" s="15"/>
    </row>
    <row r="57" spans="1:5" x14ac:dyDescent="0.15">
      <c r="A57" s="37" t="s">
        <v>408</v>
      </c>
      <c r="B57" s="36"/>
      <c r="C57" s="36"/>
      <c r="D57" s="9"/>
      <c r="E57" s="15"/>
    </row>
    <row r="58" spans="1:5" x14ac:dyDescent="0.15">
      <c r="A58" s="35"/>
      <c r="B58" s="36"/>
      <c r="C58" s="36"/>
      <c r="D58" s="9"/>
      <c r="E58" s="15"/>
    </row>
    <row r="59" spans="1:5" ht="21" x14ac:dyDescent="0.15">
      <c r="A59" s="35" t="s">
        <v>393</v>
      </c>
      <c r="B59" s="36" t="s">
        <v>3</v>
      </c>
      <c r="C59" s="36">
        <v>1</v>
      </c>
      <c r="D59" s="9"/>
      <c r="E59" s="15"/>
    </row>
    <row r="60" spans="1:5" ht="21" x14ac:dyDescent="0.15">
      <c r="A60" s="35" t="s">
        <v>394</v>
      </c>
      <c r="B60" s="36" t="s">
        <v>3</v>
      </c>
      <c r="C60" s="36">
        <v>1</v>
      </c>
      <c r="D60" s="9"/>
      <c r="E60" s="15"/>
    </row>
    <row r="61" spans="1:5" ht="21" x14ac:dyDescent="0.15">
      <c r="A61" s="35" t="s">
        <v>395</v>
      </c>
      <c r="B61" s="36" t="s">
        <v>3</v>
      </c>
      <c r="C61" s="36">
        <v>1</v>
      </c>
      <c r="D61" s="9"/>
      <c r="E61" s="15"/>
    </row>
    <row r="62" spans="1:5" ht="21" x14ac:dyDescent="0.15">
      <c r="A62" s="35" t="s">
        <v>397</v>
      </c>
      <c r="B62" s="58" t="s">
        <v>370</v>
      </c>
      <c r="C62" s="58" t="s">
        <v>396</v>
      </c>
      <c r="D62" s="9"/>
      <c r="E62" s="15"/>
    </row>
    <row r="63" spans="1:5" ht="26.25" customHeight="1" x14ac:dyDescent="0.15">
      <c r="A63" s="35" t="s">
        <v>398</v>
      </c>
      <c r="B63" s="36" t="s">
        <v>3</v>
      </c>
      <c r="C63" s="36">
        <v>1</v>
      </c>
      <c r="D63" s="9"/>
      <c r="E63" s="15"/>
    </row>
    <row r="64" spans="1:5" x14ac:dyDescent="0.15">
      <c r="A64" s="35" t="s">
        <v>399</v>
      </c>
      <c r="B64" s="36" t="s">
        <v>265</v>
      </c>
      <c r="C64" s="36">
        <v>1</v>
      </c>
      <c r="D64" s="9"/>
      <c r="E64" s="15"/>
    </row>
    <row r="65" spans="1:5" x14ac:dyDescent="0.15">
      <c r="A65" s="35" t="s">
        <v>400</v>
      </c>
      <c r="B65" s="36" t="s">
        <v>265</v>
      </c>
      <c r="C65" s="36">
        <v>1</v>
      </c>
      <c r="D65" s="9"/>
      <c r="E65" s="15"/>
    </row>
    <row r="66" spans="1:5" x14ac:dyDescent="0.15">
      <c r="A66" s="35" t="s">
        <v>401</v>
      </c>
      <c r="B66" s="36" t="s">
        <v>265</v>
      </c>
      <c r="C66" s="36">
        <v>1</v>
      </c>
      <c r="D66" s="9"/>
      <c r="E66" s="15"/>
    </row>
    <row r="67" spans="1:5" ht="21" x14ac:dyDescent="0.15">
      <c r="A67" s="35" t="s">
        <v>402</v>
      </c>
      <c r="B67" s="36" t="s">
        <v>265</v>
      </c>
      <c r="C67" s="36">
        <v>1</v>
      </c>
      <c r="D67" s="9"/>
      <c r="E67" s="15"/>
    </row>
    <row r="68" spans="1:5" x14ac:dyDescent="0.15">
      <c r="A68" s="35" t="s">
        <v>403</v>
      </c>
      <c r="B68" s="36" t="s">
        <v>3</v>
      </c>
      <c r="C68" s="36">
        <v>1</v>
      </c>
      <c r="D68" s="9"/>
      <c r="E68" s="15"/>
    </row>
    <row r="69" spans="1:5" x14ac:dyDescent="0.15">
      <c r="A69" s="35"/>
      <c r="B69" s="36"/>
      <c r="C69" s="36"/>
      <c r="D69" s="9"/>
      <c r="E69" s="15"/>
    </row>
    <row r="70" spans="1:5" ht="18.75" customHeight="1" x14ac:dyDescent="0.15">
      <c r="A70" s="35" t="str">
        <f>"Sous-Total  HT "&amp;A57</f>
        <v>Sous-Total  HT 4.5.3 Sous-station</v>
      </c>
      <c r="B70" s="36"/>
      <c r="C70" s="36"/>
      <c r="D70" s="9"/>
      <c r="E70" s="15"/>
    </row>
    <row r="71" spans="1:5" x14ac:dyDescent="0.15">
      <c r="A71" s="35"/>
      <c r="B71" s="36"/>
      <c r="C71" s="36"/>
      <c r="D71" s="9"/>
      <c r="E71" s="15"/>
    </row>
    <row r="72" spans="1:5" ht="13.5" customHeight="1" x14ac:dyDescent="0.15">
      <c r="A72" s="40" t="s">
        <v>392</v>
      </c>
      <c r="B72" s="41"/>
      <c r="C72" s="41"/>
      <c r="D72" s="9"/>
      <c r="E72" s="15"/>
    </row>
    <row r="73" spans="1:5" ht="13.5" customHeight="1" x14ac:dyDescent="0.15">
      <c r="A73" s="35" t="s">
        <v>391</v>
      </c>
      <c r="B73" s="41" t="s">
        <v>3</v>
      </c>
      <c r="C73" s="41">
        <v>1</v>
      </c>
      <c r="D73" s="9"/>
      <c r="E73" s="15"/>
    </row>
    <row r="74" spans="1:5" ht="13.5" customHeight="1" x14ac:dyDescent="0.15">
      <c r="A74" s="35" t="s">
        <v>266</v>
      </c>
      <c r="B74" s="41" t="s">
        <v>3</v>
      </c>
      <c r="C74" s="41">
        <v>1</v>
      </c>
      <c r="D74" s="9"/>
      <c r="E74" s="15"/>
    </row>
    <row r="75" spans="1:5" ht="13.5" customHeight="1" x14ac:dyDescent="0.15">
      <c r="A75" s="35"/>
      <c r="B75" s="36"/>
      <c r="C75" s="36"/>
      <c r="D75" s="9"/>
      <c r="E75" s="15"/>
    </row>
    <row r="76" spans="1:5" ht="13.5" customHeight="1" x14ac:dyDescent="0.15">
      <c r="A76" s="57" t="str">
        <f>"Total H.T. "&amp;A31</f>
        <v>Total H.T. 4.5 PLOMBERIE</v>
      </c>
      <c r="B76" s="41"/>
      <c r="C76" s="41"/>
      <c r="D76" s="16"/>
      <c r="E76" s="18"/>
    </row>
    <row r="77" spans="1:5" ht="13.5" customHeight="1" x14ac:dyDescent="0.15">
      <c r="A77" s="35"/>
      <c r="B77" s="36"/>
      <c r="C77" s="36"/>
      <c r="D77" s="9"/>
      <c r="E77" s="15"/>
    </row>
    <row r="78" spans="1:5" ht="13.5" customHeight="1" x14ac:dyDescent="0.15">
      <c r="A78" s="57" t="str">
        <f>"Total H.T.  PROJET"</f>
        <v>Total H.T.  PROJET</v>
      </c>
      <c r="B78" s="36"/>
      <c r="C78" s="36"/>
      <c r="D78" s="9"/>
      <c r="E78" s="15"/>
    </row>
    <row r="79" spans="1:5" x14ac:dyDescent="0.15">
      <c r="A79" s="60" t="s">
        <v>267</v>
      </c>
      <c r="B79" s="36"/>
      <c r="C79" s="36"/>
      <c r="D79" s="9"/>
      <c r="E79" s="15"/>
    </row>
    <row r="80" spans="1:5" x14ac:dyDescent="0.15">
      <c r="A80" s="60" t="s">
        <v>268</v>
      </c>
      <c r="B80" s="36"/>
      <c r="C80" s="36"/>
      <c r="D80" s="9"/>
      <c r="E80" s="15"/>
    </row>
    <row r="81" spans="1:5" x14ac:dyDescent="0.15">
      <c r="A81" s="35"/>
      <c r="B81" s="36"/>
      <c r="C81" s="36"/>
      <c r="D81" s="9"/>
      <c r="E81" s="15"/>
    </row>
    <row r="82" spans="1:5" x14ac:dyDescent="0.15">
      <c r="A82" s="35" t="s">
        <v>269</v>
      </c>
      <c r="B82" s="36"/>
      <c r="C82" s="36"/>
      <c r="D82" s="9"/>
      <c r="E82" s="15"/>
    </row>
    <row r="83" spans="1:5" x14ac:dyDescent="0.15">
      <c r="A83" s="35" t="s">
        <v>270</v>
      </c>
      <c r="B83" s="36"/>
      <c r="C83" s="36"/>
      <c r="D83" s="9"/>
      <c r="E83" s="15"/>
    </row>
    <row r="84" spans="1:5" x14ac:dyDescent="0.15">
      <c r="A84" s="35"/>
      <c r="B84" s="36"/>
      <c r="C84" s="36"/>
      <c r="D84" s="9"/>
      <c r="E84" s="15"/>
    </row>
    <row r="85" spans="1:5" x14ac:dyDescent="0.15">
      <c r="A85" s="38"/>
      <c r="B85" s="39"/>
      <c r="C85" s="39"/>
      <c r="D85" s="10"/>
      <c r="E85" s="11"/>
    </row>
  </sheetData>
  <phoneticPr fontId="8" type="noConversion"/>
  <conditionalFormatting sqref="A1:A5 A72:A1048576 A28:A34">
    <cfRule type="containsText" dxfId="53" priority="706" operator="containsText" text="Total H.T.">
      <formula>NOT(ISERROR(SEARCH("Total H.T.",A1)))</formula>
    </cfRule>
  </conditionalFormatting>
  <conditionalFormatting sqref="A6:A7">
    <cfRule type="containsText" dxfId="52" priority="29" operator="containsText" text="Total H.T.">
      <formula>NOT(ISERROR(SEARCH("Total H.T.",A6)))</formula>
    </cfRule>
    <cfRule type="expression" dxfId="51" priority="28">
      <formula>(#REF!*1)&gt;0</formula>
    </cfRule>
    <cfRule type="containsText" dxfId="50" priority="27" operator="containsText" text="Sous-total  Hors Taxes">
      <formula>NOT(ISERROR(SEARCH("Sous-total  Hors Taxes",A6)))</formula>
    </cfRule>
  </conditionalFormatting>
  <conditionalFormatting sqref="A9:A17 A22:A24">
    <cfRule type="containsText" dxfId="49" priority="494" operator="containsText" text="Total H.T.">
      <formula>NOT(ISERROR(SEARCH("Total H.T.",A9)))</formula>
    </cfRule>
  </conditionalFormatting>
  <conditionalFormatting sqref="A11:A17 A22:A24 A35:E40 A41 A43:A45 A46:E52 A53 A56:A58 A69:E69 A18:C19 A20 A25:C25 A26">
    <cfRule type="expression" dxfId="48" priority="671" stopIfTrue="1">
      <formula>AND(#REF!=".",(OR(ISBLANK($B11),ISBLANK($C11))))</formula>
    </cfRule>
  </conditionalFormatting>
  <conditionalFormatting sqref="A14">
    <cfRule type="containsText" dxfId="47" priority="24" operator="containsText" text="Total H.T.">
      <formula>NOT(ISERROR(SEARCH("Total H.T.",A14)))</formula>
    </cfRule>
    <cfRule type="expression" dxfId="46" priority="23" stopIfTrue="1">
      <formula>AND(#REF!=".",(OR(ISBLANK($B14),ISBLANK($C14))))</formula>
    </cfRule>
  </conditionalFormatting>
  <conditionalFormatting sqref="A16">
    <cfRule type="expression" dxfId="45" priority="21" stopIfTrue="1">
      <formula>AND(#REF!=".",(OR(ISBLANK($B16),ISBLANK($C16))))</formula>
    </cfRule>
    <cfRule type="containsText" dxfId="44" priority="22" operator="containsText" text="Total H.T.">
      <formula>NOT(ISERROR(SEARCH("Total H.T.",A16)))</formula>
    </cfRule>
  </conditionalFormatting>
  <conditionalFormatting sqref="A18:A21">
    <cfRule type="containsText" dxfId="43" priority="16" operator="containsText" text="Total H.T.">
      <formula>NOT(ISERROR(SEARCH("Total H.T.",A18)))</formula>
    </cfRule>
    <cfRule type="containsText" dxfId="42" priority="15" operator="containsText" text="Sous-total  HT">
      <formula>NOT(ISERROR(SEARCH("Sous-total  HT",A18)))</formula>
    </cfRule>
  </conditionalFormatting>
  <conditionalFormatting sqref="A21">
    <cfRule type="expression" dxfId="41" priority="13" stopIfTrue="1">
      <formula>AND(#REF!=".",(OR(ISBLANK($B21),ISBLANK($C21))))</formula>
    </cfRule>
  </conditionalFormatting>
  <conditionalFormatting sqref="A23">
    <cfRule type="containsText" dxfId="40" priority="18" operator="containsText" text="Total H.T.">
      <formula>NOT(ISERROR(SEARCH("Total H.T.",A23)))</formula>
    </cfRule>
    <cfRule type="expression" dxfId="39" priority="17" stopIfTrue="1">
      <formula>AND(#REF!=".",(OR(ISBLANK($B23),ISBLANK($C23))))</formula>
    </cfRule>
  </conditionalFormatting>
  <conditionalFormatting sqref="A25:A27">
    <cfRule type="containsText" dxfId="38" priority="10" operator="containsText" text="Total H.T.">
      <formula>NOT(ISERROR(SEARCH("Total H.T.",A25)))</formula>
    </cfRule>
    <cfRule type="containsText" dxfId="37" priority="9" operator="containsText" text="Sous-total  HT">
      <formula>NOT(ISERROR(SEARCH("Sous-total  HT",A25)))</formula>
    </cfRule>
  </conditionalFormatting>
  <conditionalFormatting sqref="A27">
    <cfRule type="expression" dxfId="36" priority="7" stopIfTrue="1">
      <formula>AND(#REF!=".",(OR(ISBLANK($B27),ISBLANK($C27))))</formula>
    </cfRule>
  </conditionalFormatting>
  <conditionalFormatting sqref="A28:A34 A78 A9:A17 A22:A24">
    <cfRule type="containsText" dxfId="35" priority="493" operator="containsText" text="Sous-total  HT">
      <formula>NOT(ISERROR(SEARCH("Sous-total  HT",A9)))</formula>
    </cfRule>
  </conditionalFormatting>
  <conditionalFormatting sqref="A31:A33">
    <cfRule type="containsText" dxfId="34" priority="180" operator="containsText" text="Total H.T.">
      <formula>NOT(ISERROR(SEARCH("Total H.T.",A31)))</formula>
    </cfRule>
    <cfRule type="expression" dxfId="33" priority="178" stopIfTrue="1">
      <formula>AND(#REF!=".",(OR(ISBLANK($B31),ISBLANK($C31))))</formula>
    </cfRule>
  </conditionalFormatting>
  <conditionalFormatting sqref="A35:A58 A69:A71">
    <cfRule type="containsText" dxfId="32" priority="174" operator="containsText" text="Sous-total  HT">
      <formula>NOT(ISERROR(SEARCH("Sous-total  HT",A35)))</formula>
    </cfRule>
    <cfRule type="containsText" dxfId="31" priority="175" operator="containsText" text="Total H.T.">
      <formula>NOT(ISERROR(SEARCH("Total H.T.",A35)))</formula>
    </cfRule>
  </conditionalFormatting>
  <conditionalFormatting sqref="A42">
    <cfRule type="expression" dxfId="30" priority="172" stopIfTrue="1">
      <formula>AND(#REF!=".",(OR(ISBLANK($B42),ISBLANK($C42))))</formula>
    </cfRule>
  </conditionalFormatting>
  <conditionalFormatting sqref="A44">
    <cfRule type="expression" dxfId="29" priority="169" stopIfTrue="1">
      <formula>AND(#REF!=".",(OR(ISBLANK($B44),ISBLANK($C44))))</formula>
    </cfRule>
    <cfRule type="containsText" dxfId="28" priority="171" operator="containsText" text="Total H.T.">
      <formula>NOT(ISERROR(SEARCH("Total H.T.",A44)))</formula>
    </cfRule>
  </conditionalFormatting>
  <conditionalFormatting sqref="A54:A55">
    <cfRule type="expression" dxfId="27" priority="163" stopIfTrue="1">
      <formula>AND(#REF!=".",(OR(ISBLANK($B54),ISBLANK($C54))))</formula>
    </cfRule>
  </conditionalFormatting>
  <conditionalFormatting sqref="A57">
    <cfRule type="containsText" dxfId="26" priority="162" operator="containsText" text="Total H.T.">
      <formula>NOT(ISERROR(SEARCH("Total H.T.",A57)))</formula>
    </cfRule>
    <cfRule type="expression" dxfId="25" priority="160" stopIfTrue="1">
      <formula>AND(#REF!=".",(OR(ISBLANK($B57),ISBLANK($C57))))</formula>
    </cfRule>
  </conditionalFormatting>
  <conditionalFormatting sqref="A59:A68">
    <cfRule type="containsText" dxfId="24" priority="153" operator="containsText" text="Total H.T.">
      <formula>NOT(ISERROR(SEARCH("Total H.T.",A59)))</formula>
    </cfRule>
    <cfRule type="containsText" dxfId="23" priority="152" operator="containsText" text="Sous-total  HT">
      <formula>NOT(ISERROR(SEARCH("Sous-total  HT",A59)))</formula>
    </cfRule>
    <cfRule type="expression" dxfId="22" priority="151" stopIfTrue="1">
      <formula>AND(#REF!=".",(OR(ISBLANK($B59),ISBLANK($C59))))</formula>
    </cfRule>
  </conditionalFormatting>
  <conditionalFormatting sqref="A70">
    <cfRule type="expression" dxfId="21" priority="154" stopIfTrue="1">
      <formula>AND(#REF!=".",(OR(ISBLANK($B70),ISBLANK($C70))))</formula>
    </cfRule>
  </conditionalFormatting>
  <conditionalFormatting sqref="A72">
    <cfRule type="expression" dxfId="20" priority="57" stopIfTrue="1">
      <formula>AND(#REF!=".",(OR(ISBLANK($B72),ISBLANK($C72))))</formula>
    </cfRule>
  </conditionalFormatting>
  <conditionalFormatting sqref="A72:A1048576 A1:A5">
    <cfRule type="containsText" dxfId="19" priority="685" operator="containsText" text="Sous-total  HT">
      <formula>NOT(ISERROR(SEARCH("Sous-total  HT",A1)))</formula>
    </cfRule>
  </conditionalFormatting>
  <conditionalFormatting sqref="A73:A78">
    <cfRule type="containsText" dxfId="18" priority="56" operator="containsText" text="Total H.T.">
      <formula>NOT(ISERROR(SEARCH("Total H.T.",A73)))</formula>
    </cfRule>
    <cfRule type="containsText" dxfId="17" priority="55" operator="containsText" text="Sous-total  HT">
      <formula>NOT(ISERROR(SEARCH("Sous-total  HT",A73)))</formula>
    </cfRule>
  </conditionalFormatting>
  <conditionalFormatting sqref="A76:A78">
    <cfRule type="containsText" dxfId="16" priority="1" operator="containsText" text="Sous-total  HT">
      <formula>NOT(ISERROR(SEARCH("Sous-total  HT",A76)))</formula>
    </cfRule>
    <cfRule type="containsText" dxfId="15" priority="4" operator="containsText" text="Total H.T.">
      <formula>NOT(ISERROR(SEARCH("Total H.T.",A76)))</formula>
    </cfRule>
    <cfRule type="containsText" dxfId="14" priority="3" operator="containsText" text="Sous-total  HT">
      <formula>NOT(ISERROR(SEARCH("Sous-total  HT",A76)))</formula>
    </cfRule>
    <cfRule type="containsText" dxfId="13" priority="2" operator="containsText" text="Total H.T.">
      <formula>NOT(ISERROR(SEARCH("Total H.T.",A76)))</formula>
    </cfRule>
  </conditionalFormatting>
  <conditionalFormatting sqref="A6:B6 B7:B8">
    <cfRule type="expression" dxfId="12" priority="25" stopIfTrue="1">
      <formula>AND(#REF!=".",(OR(ISBLANK($B6),ISBLANK($C6))))</formula>
    </cfRule>
  </conditionalFormatting>
  <conditionalFormatting sqref="A1:E5 C6:E8 A9:E10 B11:E17 D18:E19 B20:E20 B22:E24 D25:E25 B26:E26 B41:E41 B43:E45 B53:E53">
    <cfRule type="expression" dxfId="11" priority="707" stopIfTrue="1">
      <formula>AND(#REF!=".",(OR(ISBLANK($B1),ISBLANK($C1))))</formula>
    </cfRule>
  </conditionalFormatting>
  <conditionalFormatting sqref="A71:E1048576 A7 A28:E34">
    <cfRule type="expression" dxfId="10" priority="26" stopIfTrue="1">
      <formula>AND(#REF!=".",(OR(ISBLANK($B7),ISBLANK($C7))))</formula>
    </cfRule>
  </conditionalFormatting>
  <conditionalFormatting sqref="B21:E21">
    <cfRule type="expression" dxfId="9" priority="14" stopIfTrue="1">
      <formula>AND(#REF!=".",(OR(ISBLANK($B21),ISBLANK($C21))))</formula>
    </cfRule>
  </conditionalFormatting>
  <conditionalFormatting sqref="B27:E27">
    <cfRule type="expression" dxfId="8" priority="8" stopIfTrue="1">
      <formula>AND(#REF!=".",(OR(ISBLANK($B27),ISBLANK($C27))))</formula>
    </cfRule>
  </conditionalFormatting>
  <conditionalFormatting sqref="B42:E42">
    <cfRule type="expression" dxfId="7" priority="173" stopIfTrue="1">
      <formula>AND(#REF!=".",(OR(ISBLANK($B42),ISBLANK($C42))))</formula>
    </cfRule>
  </conditionalFormatting>
  <conditionalFormatting sqref="B54:E68">
    <cfRule type="expression" dxfId="6" priority="164" stopIfTrue="1">
      <formula>AND(#REF!=".",(OR(ISBLANK($B54),ISBLANK($C54))))</formula>
    </cfRule>
  </conditionalFormatting>
  <conditionalFormatting sqref="B70:E70">
    <cfRule type="expression" dxfId="5" priority="155" stopIfTrue="1">
      <formula>AND(#REF!=".",(OR(ISBLANK($B70),ISBLANK($C70))))</formula>
    </cfRule>
  </conditionalFormatting>
  <conditionalFormatting sqref="E1:E1048576">
    <cfRule type="expression" dxfId="4" priority="686">
      <formula>SEARCH("Sous-total  HT",$A1)</formula>
    </cfRule>
    <cfRule type="expression" dxfId="3" priority="688">
      <formula>SEARCH("Total H.T.",$A1)</formula>
    </cfRule>
  </conditionalFormatting>
  <conditionalFormatting sqref="K3:K8">
    <cfRule type="containsText" dxfId="2" priority="673" operator="containsText" text="Total H.T.">
      <formula>NOT(ISERROR(SEARCH("Total H.T.",K3)))</formula>
    </cfRule>
    <cfRule type="expression" dxfId="1" priority="674" stopIfTrue="1">
      <formula>AND(#REF!=".",(OR(ISBLANK($B3),ISBLANK($C3))))</formula>
    </cfRule>
    <cfRule type="containsText" dxfId="0" priority="672" operator="containsText" text="Sous-total  HT">
      <formula>NOT(ISERROR(SEARCH("Sous-total  HT",K3)))</formula>
    </cfRule>
  </conditionalFormatting>
  <dataValidations count="6">
    <dataValidation type="list" allowBlank="1" showInputMessage="1" sqref="K3:K8 A1:A5 A9:A1048576" xr:uid="{2CA7F905-2AD0-4D3C-9EB2-3109930E3DD8}">
      <formula1>"Sous-Total  HT,Total H.T."</formula1>
    </dataValidation>
    <dataValidation type="list" allowBlank="1" showInputMessage="1" showErrorMessage="1" sqref="B1:B2" xr:uid="{62B0C9B5-F379-45CE-AFD0-144134F51289}">
      <formula1>"Ens,U,ml"</formula1>
    </dataValidation>
    <dataValidation type="list" allowBlank="1" showInputMessage="1" showErrorMessage="1" sqref="B3:B5 B9:B85" xr:uid="{F43B2712-5CD8-4074-A6ED-AADF85650F4E}">
      <formula1>"Ens,U,ml,PM"</formula1>
    </dataValidation>
    <dataValidation type="list" allowBlank="1" showInputMessage="1" showErrorMessage="1" sqref="B6:B8" xr:uid="{9280FF64-92FE-4BC5-8416-8F7F18B497DE}">
      <formula1>"Ens,U"</formula1>
    </dataValidation>
    <dataValidation type="list" allowBlank="1" showInputMessage="1" sqref="A6:A7" xr:uid="{A5CFDEB1-5CDE-452A-9E01-A4EBE713872F}">
      <formula1>"Sous-total  Hors Taxes,Total H.T."</formula1>
    </dataValidation>
    <dataValidation type="list" allowBlank="1" showInputMessage="1" showErrorMessage="1" sqref="B86:B1048576" xr:uid="{EED91F9A-1B94-44C5-AB17-3DE4FC403B73}">
      <formula1>Unité</formula1>
    </dataValidation>
  </dataValidations>
  <pageMargins left="0.43307086614173229" right="0.47244094488188981" top="0.74803149606299213" bottom="0.82427536231884058" header="0.31496062992125984" footer="0.31496062992125984"/>
  <pageSetup paperSize="9" scale="96" fitToHeight="0" orientation="portrait" r:id="rId1"/>
  <headerFooter alignWithMargins="0">
    <oddHeader>&amp;L&amp;"-,Italique"Valorisation des eaux pluviales - ENVSN
SAINT-PIERRE-QUIBERON&amp;R&amp;P/&amp;N</oddHeader>
    <oddFooter>&amp;L&amp;"-,Italique"&amp;9 Dossier n° 25-024 AER&amp;R&amp;"Verdana,Gras italique"&amp;8&amp;K000000Lot Stockage &amp; Filtration - Plomberie 
DPGF</oddFooter>
  </headerFooter>
  <rowBreaks count="1" manualBreakCount="1">
    <brk id="55" max="4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DDD4688EBEE4284F91EA41DFB2070" ma:contentTypeVersion="3" ma:contentTypeDescription="Crée un document." ma:contentTypeScope="" ma:versionID="0fd15e418bfae3e24e2fc6558c87f5aa">
  <xsd:schema xmlns:xsd="http://www.w3.org/2001/XMLSchema" xmlns:xs="http://www.w3.org/2001/XMLSchema" xmlns:p="http://schemas.microsoft.com/office/2006/metadata/properties" xmlns:ns2="998d2354-ec0e-4975-b9c1-debd3d6ca7d2" targetNamespace="http://schemas.microsoft.com/office/2006/metadata/properties" ma:root="true" ma:fieldsID="6ee8b7bea3e86e615c5b023ce7b20d14" ns2:_="">
    <xsd:import namespace="998d2354-ec0e-4975-b9c1-debd3d6ca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d2354-ec0e-4975-b9c1-debd3d6ca7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8142FE-83E6-40AE-8CA0-CD485B766D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F2963-383F-465F-BB62-FEB6404EA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d2354-ec0e-4975-b9c1-debd3d6ca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3F1B14-BE3C-4A5E-AD3B-24E1F5A7E2C3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98d2354-ec0e-4975-b9c1-debd3d6ca7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PdG</vt:lpstr>
      <vt:lpstr>Sommaire Brut</vt:lpstr>
      <vt:lpstr>Sommaire</vt:lpstr>
      <vt:lpstr>Feuil3</vt:lpstr>
      <vt:lpstr>Feuil2</vt:lpstr>
      <vt:lpstr>DPGF - CVC-PB</vt:lpstr>
      <vt:lpstr>Brut</vt:lpstr>
      <vt:lpstr>'DPGF - CVC-PB'!Impression_des_titres</vt:lpstr>
      <vt:lpstr>'DPGF - CVC-PB'!Zone_d_impression</vt:lpstr>
      <vt:lpstr>PdG!Zone_d_impression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Agence Comptable</cp:lastModifiedBy>
  <cp:lastPrinted>2024-04-10T10:03:15Z</cp:lastPrinted>
  <dcterms:created xsi:type="dcterms:W3CDTF">2011-02-08T06:53:10Z</dcterms:created>
  <dcterms:modified xsi:type="dcterms:W3CDTF">2025-10-03T08:47:02Z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0x010100C97DDD4688EBEE4284F91EA41DFB2070</vt:lpwstr>
  </property>
</Properties>
</file>