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in-srv2\GHT-Achat\CJ\ACHGEN\PS\00-GHT\2025\2025119 - AO Analyses bactério\00 - Répertoire de travail\REDACTION\"/>
    </mc:Choice>
  </mc:AlternateContent>
  <xr:revisionPtr revIDLastSave="0" documentId="13_ncr:1_{2E8246CD-01F6-48A1-9F65-D1857EB07780}" xr6:coauthVersionLast="36" xr6:coauthVersionMax="36" xr10:uidLastSave="{00000000-0000-0000-0000-000000000000}"/>
  <bookViews>
    <workbookView xWindow="0" yWindow="0" windowWidth="23040" windowHeight="8820" activeTab="1" xr2:uid="{00000000-000D-0000-FFFF-FFFF00000000}"/>
  </bookViews>
  <sheets>
    <sheet name="DQE Lot 1 " sheetId="2" r:id="rId1"/>
    <sheet name="DQE Lot 2 " sheetId="3" r:id="rId2"/>
    <sheet name="DQE Lot 3" sheetId="4" r:id="rId3"/>
  </sheets>
  <definedNames>
    <definedName name="_xlnm._FilterDatabase" localSheetId="1" hidden="1">'DQE Lot 2 '!$B$1:$B$289</definedName>
    <definedName name="_xlnm.Print_Area" localSheetId="0">'DQE Lot 1 '!$A$1:$E$50</definedName>
    <definedName name="_xlnm.Print_Area" localSheetId="1">'DQE Lot 2 '!$A$1:$F$289</definedName>
    <definedName name="_xlnm.Print_Area" localSheetId="2">'DQE Lot 3'!$A$1:$D$67</definedName>
  </definedNames>
  <calcPr calcId="191029"/>
</workbook>
</file>

<file path=xl/calcChain.xml><?xml version="1.0" encoding="utf-8"?>
<calcChain xmlns="http://schemas.openxmlformats.org/spreadsheetml/2006/main">
  <c r="F199" i="3" l="1"/>
  <c r="F198" i="3"/>
  <c r="F197" i="3"/>
  <c r="F196" i="3"/>
  <c r="F195" i="3"/>
  <c r="F245" i="3"/>
  <c r="F246" i="3"/>
  <c r="F247" i="3"/>
  <c r="F248" i="3"/>
  <c r="F244" i="3"/>
  <c r="F150" i="3" l="1"/>
  <c r="F54" i="3" l="1"/>
  <c r="F55" i="3"/>
  <c r="F56" i="3"/>
  <c r="F58" i="3"/>
  <c r="F59" i="3"/>
  <c r="F60" i="3"/>
  <c r="F61" i="3"/>
  <c r="F62" i="3"/>
  <c r="F63" i="3"/>
  <c r="F65" i="3"/>
  <c r="F66" i="3"/>
  <c r="F67" i="3"/>
  <c r="F68" i="3"/>
  <c r="F69" i="3"/>
  <c r="F70" i="3"/>
  <c r="F71" i="3"/>
  <c r="F53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59" i="3"/>
  <c r="F276" i="3"/>
  <c r="F277" i="3"/>
  <c r="F278" i="3"/>
  <c r="F275" i="3"/>
  <c r="F280" i="3"/>
  <c r="F284" i="3"/>
  <c r="F285" i="3"/>
  <c r="F286" i="3"/>
  <c r="F287" i="3"/>
  <c r="F283" i="3"/>
  <c r="F239" i="3"/>
  <c r="F240" i="3"/>
  <c r="F241" i="3"/>
  <c r="F242" i="3"/>
  <c r="F238" i="3"/>
  <c r="F232" i="3"/>
  <c r="F233" i="3"/>
  <c r="F234" i="3"/>
  <c r="F235" i="3"/>
  <c r="F236" i="3"/>
  <c r="F228" i="3"/>
  <c r="F229" i="3"/>
  <c r="F230" i="3"/>
  <c r="F227" i="3"/>
  <c r="F223" i="3"/>
  <c r="F224" i="3"/>
  <c r="F225" i="3"/>
  <c r="F22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02" i="3"/>
  <c r="F190" i="3"/>
  <c r="F191" i="3"/>
  <c r="F192" i="3"/>
  <c r="F193" i="3"/>
  <c r="F189" i="3"/>
  <c r="F185" i="3"/>
  <c r="F186" i="3"/>
  <c r="F187" i="3"/>
  <c r="F184" i="3"/>
  <c r="F181" i="3"/>
  <c r="F182" i="3"/>
  <c r="F180" i="3"/>
  <c r="F179" i="3"/>
  <c r="F154" i="3"/>
  <c r="F155" i="3"/>
  <c r="F156" i="3"/>
  <c r="F153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36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73" i="3"/>
  <c r="F128" i="3"/>
  <c r="F129" i="3"/>
  <c r="F130" i="3"/>
  <c r="F131" i="3"/>
  <c r="F132" i="3"/>
  <c r="F133" i="3"/>
  <c r="F134" i="3"/>
  <c r="F127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02" i="3"/>
  <c r="F37" i="3"/>
  <c r="F28" i="3"/>
  <c r="F29" i="3"/>
  <c r="F30" i="3"/>
  <c r="F31" i="3"/>
  <c r="F32" i="3"/>
  <c r="F33" i="3"/>
  <c r="F34" i="3"/>
  <c r="F35" i="3"/>
  <c r="F36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27" i="3"/>
  <c r="F26" i="3"/>
  <c r="F22" i="3"/>
  <c r="F23" i="3"/>
  <c r="F24" i="3"/>
  <c r="F25" i="3"/>
  <c r="F21" i="3"/>
  <c r="F13" i="3" l="1"/>
  <c r="F12" i="3"/>
  <c r="F11" i="3"/>
  <c r="F9" i="3"/>
  <c r="F10" i="3"/>
  <c r="F8" i="3"/>
  <c r="F7" i="3"/>
  <c r="F6" i="3"/>
  <c r="E59" i="4" l="1"/>
  <c r="E58" i="4"/>
  <c r="E57" i="4"/>
  <c r="E56" i="4"/>
  <c r="E55" i="4"/>
  <c r="E54" i="4"/>
  <c r="E53" i="4"/>
  <c r="E60" i="4"/>
  <c r="E64" i="4"/>
  <c r="E62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13" i="4"/>
  <c r="E65" i="4" s="1"/>
  <c r="E6" i="4"/>
  <c r="E7" i="4"/>
  <c r="E5" i="4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2" i="3"/>
  <c r="F253" i="3"/>
  <c r="F254" i="3"/>
  <c r="F255" i="3"/>
  <c r="F256" i="3"/>
  <c r="F257" i="3"/>
  <c r="F251" i="3"/>
  <c r="F18" i="3" l="1"/>
  <c r="F5" i="3"/>
  <c r="F288" i="3" s="1"/>
  <c r="E30" i="2" l="1"/>
  <c r="E31" i="2"/>
  <c r="E27" i="2" l="1"/>
  <c r="E34" i="2" l="1"/>
  <c r="E32" i="2"/>
  <c r="E29" i="2"/>
  <c r="E26" i="2"/>
  <c r="E25" i="2"/>
  <c r="E24" i="2"/>
  <c r="E22" i="2"/>
  <c r="E21" i="2"/>
  <c r="E20" i="2"/>
  <c r="E19" i="2"/>
  <c r="E18" i="2"/>
  <c r="E17" i="2"/>
  <c r="E16" i="2"/>
  <c r="E15" i="2"/>
  <c r="E13" i="2"/>
  <c r="E12" i="2"/>
  <c r="E11" i="2"/>
  <c r="E10" i="2"/>
  <c r="E9" i="2"/>
  <c r="E8" i="2"/>
  <c r="E7" i="2"/>
  <c r="E6" i="2"/>
  <c r="E5" i="2"/>
  <c r="E35" i="2" l="1"/>
</calcChain>
</file>

<file path=xl/sharedStrings.xml><?xml version="1.0" encoding="utf-8"?>
<sst xmlns="http://schemas.openxmlformats.org/spreadsheetml/2006/main" count="1126" uniqueCount="490">
  <si>
    <t>Prestations</t>
  </si>
  <si>
    <t>Code</t>
  </si>
  <si>
    <t>Flore totale</t>
  </si>
  <si>
    <t>Entérobactéries</t>
  </si>
  <si>
    <t>Les prix comprennent toute sujétion liée à l'exécution des prestations (établissement des stratégies de prélèvement, frais  de prélèvement et d'analyses, frais d'équipements et de matériels, rédaction et envoi des rapport, frais de transport des échantillons, etc…) à l'exception des frais de déplacement sur site</t>
  </si>
  <si>
    <t xml:space="preserve">En fonction de l'opération réalisée, la prestation déclenchée par l'émission d'un bon de commande pourra comprendre tout ou partie des éléments référencés ci-dessous </t>
  </si>
  <si>
    <t>Forfait déplacement</t>
  </si>
  <si>
    <t>Pseudomonas aeruginosa</t>
  </si>
  <si>
    <t>ANALYSE SUR MATIERES PREMIERES / PRODUITS FINIS</t>
  </si>
  <si>
    <t>Flore aérobie mésophile</t>
  </si>
  <si>
    <t>Flore lactique</t>
  </si>
  <si>
    <t>Escherichia coli ß glucuronidase positive à 44°C</t>
  </si>
  <si>
    <t>Staphylocoques à coagulase positive</t>
  </si>
  <si>
    <t>Clostridium perfringens</t>
  </si>
  <si>
    <t>Bacillus cereus</t>
  </si>
  <si>
    <t>Salmonella SPP (recherche)</t>
  </si>
  <si>
    <t>Listeria monocytogenes (dénombrement)</t>
  </si>
  <si>
    <t>CONTROLES DE SURFACES</t>
  </si>
  <si>
    <t>Coliformes</t>
  </si>
  <si>
    <t>Listeria monocytogenes</t>
  </si>
  <si>
    <t>ANALYSE DES EAUX</t>
  </si>
  <si>
    <t>Chimie D1</t>
  </si>
  <si>
    <t>Bactério D1</t>
  </si>
  <si>
    <t>FRAIS D'INTERVENTION POUR ANALYSE EN "URGENCE"</t>
  </si>
  <si>
    <t>Forfait déplacement pour le CHU CAEN</t>
  </si>
  <si>
    <t>Forfait déplacement pour le CH Argentan</t>
  </si>
  <si>
    <t>Forfait déplacement pour le CH Aunay-Bayeux</t>
  </si>
  <si>
    <t>Forfait déplacement pour le CH Côte Fleurie</t>
  </si>
  <si>
    <t>Forfait déplacement pour le CH Falaise</t>
  </si>
  <si>
    <t>Forfait déplacement pour le CH Lisieux</t>
  </si>
  <si>
    <t>Forfait déplacement pour le CH Pont L'Evêque</t>
  </si>
  <si>
    <t>Forfait déplacement pour le CH Vimoutiers</t>
  </si>
  <si>
    <t>Forfait déplacement pour le EPSM de Caen</t>
  </si>
  <si>
    <t>Frais d'intervention pour analyse en "URGENCE"</t>
  </si>
  <si>
    <t>Quantité prévisionnelle annuelle*</t>
  </si>
  <si>
    <t>Chimie D2</t>
  </si>
  <si>
    <t>* non contractuelle</t>
  </si>
  <si>
    <t>4 / an</t>
  </si>
  <si>
    <t xml:space="preserve">Pseudomonas aéruginosa </t>
  </si>
  <si>
    <t>H5</t>
  </si>
  <si>
    <t>Coliformes totaux</t>
  </si>
  <si>
    <t>H4</t>
  </si>
  <si>
    <t>Escherichia coli</t>
  </si>
  <si>
    <t>H3</t>
  </si>
  <si>
    <t>Bacteries aérobies revivifiables à 36°c sans dilution</t>
  </si>
  <si>
    <t>H2</t>
  </si>
  <si>
    <t>Bacteries aérobies revivifiables à 22°c sans dilution</t>
  </si>
  <si>
    <t>H1</t>
  </si>
  <si>
    <t xml:space="preserve">Eau pour soins standards </t>
  </si>
  <si>
    <t>Mesures CH COTE FLEURIE</t>
  </si>
  <si>
    <t>1 point</t>
  </si>
  <si>
    <t>1 / an</t>
  </si>
  <si>
    <t xml:space="preserve">Chlore total </t>
  </si>
  <si>
    <t>G5</t>
  </si>
  <si>
    <t>Système d’eau chaude sanitaire</t>
  </si>
  <si>
    <t>G4</t>
  </si>
  <si>
    <t>G3</t>
  </si>
  <si>
    <t>G2</t>
  </si>
  <si>
    <t>G1</t>
  </si>
  <si>
    <t>Mesures CH VIMOUTIERS</t>
  </si>
  <si>
    <t>30 / an</t>
  </si>
  <si>
    <t>Flaconnage physicho chimiques</t>
  </si>
  <si>
    <t>F21</t>
  </si>
  <si>
    <t>10 / an</t>
  </si>
  <si>
    <t>Plomb</t>
  </si>
  <si>
    <t>F20</t>
  </si>
  <si>
    <t xml:space="preserve">Nitrites </t>
  </si>
  <si>
    <t>F19</t>
  </si>
  <si>
    <t>Nitrates</t>
  </si>
  <si>
    <t>F18</t>
  </si>
  <si>
    <t>Nickel</t>
  </si>
  <si>
    <t>F17</t>
  </si>
  <si>
    <t xml:space="preserve">Fer </t>
  </si>
  <si>
    <t>F16</t>
  </si>
  <si>
    <t>Carbone organique Total</t>
  </si>
  <si>
    <t>F15</t>
  </si>
  <si>
    <t>Chlorures</t>
  </si>
  <si>
    <t>F14</t>
  </si>
  <si>
    <t>Ammonium</t>
  </si>
  <si>
    <t>F13</t>
  </si>
  <si>
    <t>Aspect (odeur, couleur)</t>
  </si>
  <si>
    <t>F12</t>
  </si>
  <si>
    <t>Température eau sur place</t>
  </si>
  <si>
    <t>F11</t>
  </si>
  <si>
    <t>Titre hydrotimétrique TH</t>
  </si>
  <si>
    <t>F10</t>
  </si>
  <si>
    <t>F9</t>
  </si>
  <si>
    <t>Ph sur place</t>
  </si>
  <si>
    <t>F8</t>
  </si>
  <si>
    <t>Eau froide chimie</t>
  </si>
  <si>
    <t>F7</t>
  </si>
  <si>
    <t>Spores de bacteries anaèrobies sulfito réductrice</t>
  </si>
  <si>
    <t>F6</t>
  </si>
  <si>
    <t>F5</t>
  </si>
  <si>
    <t>F4</t>
  </si>
  <si>
    <t>Entérocoques (menbranes)</t>
  </si>
  <si>
    <t>F3</t>
  </si>
  <si>
    <t>F2</t>
  </si>
  <si>
    <r>
      <t>Escherichia coli</t>
    </r>
    <r>
      <rPr>
        <vertAlign val="superscript"/>
        <sz val="10"/>
        <rFont val="Arial"/>
        <family val="2"/>
      </rPr>
      <t xml:space="preserve"> </t>
    </r>
  </si>
  <si>
    <t>F1</t>
  </si>
  <si>
    <t>Eau pour soins standards</t>
  </si>
  <si>
    <t>Mesures EPSM</t>
  </si>
  <si>
    <t>31 points</t>
  </si>
  <si>
    <t>à la demande</t>
  </si>
  <si>
    <t>Levures</t>
  </si>
  <si>
    <t>E42</t>
  </si>
  <si>
    <t>E41</t>
  </si>
  <si>
    <t>E40</t>
  </si>
  <si>
    <t>Staphylocoque aureus</t>
  </si>
  <si>
    <t>E39</t>
  </si>
  <si>
    <t>E38</t>
  </si>
  <si>
    <t xml:space="preserve">4/an  </t>
  </si>
  <si>
    <t>E37</t>
  </si>
  <si>
    <t>E36</t>
  </si>
  <si>
    <t>E35</t>
  </si>
  <si>
    <t>E34</t>
  </si>
  <si>
    <t>E33</t>
  </si>
  <si>
    <t xml:space="preserve">Paillasse Orl </t>
  </si>
  <si>
    <t xml:space="preserve">3 points </t>
  </si>
  <si>
    <t>E32</t>
  </si>
  <si>
    <t>E31</t>
  </si>
  <si>
    <t>E30</t>
  </si>
  <si>
    <t>E29</t>
  </si>
  <si>
    <t>E28</t>
  </si>
  <si>
    <t>4/an</t>
  </si>
  <si>
    <t>E27</t>
  </si>
  <si>
    <t>Bactéries revivifiables à 36° c</t>
  </si>
  <si>
    <t>E26</t>
  </si>
  <si>
    <t>Bactéries revivifiables à 22° c</t>
  </si>
  <si>
    <t>E25</t>
  </si>
  <si>
    <t>E24</t>
  </si>
  <si>
    <t>13 points</t>
  </si>
  <si>
    <t>1/an</t>
  </si>
  <si>
    <t>E23</t>
  </si>
  <si>
    <t>E22</t>
  </si>
  <si>
    <t>E21</t>
  </si>
  <si>
    <t>E20</t>
  </si>
  <si>
    <t>2 / an</t>
  </si>
  <si>
    <t>Mercure</t>
  </si>
  <si>
    <t>E19</t>
  </si>
  <si>
    <t>E18</t>
  </si>
  <si>
    <t>E17</t>
  </si>
  <si>
    <t>Arsenic</t>
  </si>
  <si>
    <t>E16</t>
  </si>
  <si>
    <t>Cadnium</t>
  </si>
  <si>
    <t>E15</t>
  </si>
  <si>
    <t>Fer</t>
  </si>
  <si>
    <t>E14</t>
  </si>
  <si>
    <t>Phosphates : orthophospates (PO4)</t>
  </si>
  <si>
    <t>E13</t>
  </si>
  <si>
    <t>Résidu sec à 105°c apres filtration</t>
  </si>
  <si>
    <t>E12</t>
  </si>
  <si>
    <t>Silicate solubles en SI et en SiO2</t>
  </si>
  <si>
    <t>E11</t>
  </si>
  <si>
    <t>E10</t>
  </si>
  <si>
    <t>Ph</t>
  </si>
  <si>
    <t>E9</t>
  </si>
  <si>
    <t>Dureté (TH)</t>
  </si>
  <si>
    <t>E8</t>
  </si>
  <si>
    <t>Conductivité</t>
  </si>
  <si>
    <t>E7</t>
  </si>
  <si>
    <t>Résidu sec à 180°c apres filtration</t>
  </si>
  <si>
    <t>E6</t>
  </si>
  <si>
    <t>Pseudomonas aéruginosa</t>
  </si>
  <si>
    <t>E5</t>
  </si>
  <si>
    <t>Micro-organismes aéro revivifiables à 36°c</t>
  </si>
  <si>
    <t>E4</t>
  </si>
  <si>
    <t>Micro-organismes aéro revivifiables à 22°c</t>
  </si>
  <si>
    <t>E3</t>
  </si>
  <si>
    <t>Endotoxines bacteriennes</t>
  </si>
  <si>
    <t>E2</t>
  </si>
  <si>
    <t>Température de l'eau, aspect</t>
  </si>
  <si>
    <t>E1</t>
  </si>
  <si>
    <t>Eau osmosée</t>
  </si>
  <si>
    <t>Mesures CH ARGENTAN</t>
  </si>
  <si>
    <t>D37</t>
  </si>
  <si>
    <t>D36</t>
  </si>
  <si>
    <t>D35</t>
  </si>
  <si>
    <t>D34</t>
  </si>
  <si>
    <t>D33</t>
  </si>
  <si>
    <t>D32</t>
  </si>
  <si>
    <t>D31</t>
  </si>
  <si>
    <t>D30</t>
  </si>
  <si>
    <t>D29</t>
  </si>
  <si>
    <t>D28</t>
  </si>
  <si>
    <t>D27</t>
  </si>
  <si>
    <t>D26</t>
  </si>
  <si>
    <t>D25</t>
  </si>
  <si>
    <t>D24</t>
  </si>
  <si>
    <t xml:space="preserve"> 12 points</t>
  </si>
  <si>
    <t>D23</t>
  </si>
  <si>
    <t>D22</t>
  </si>
  <si>
    <t>D21</t>
  </si>
  <si>
    <t>2/an</t>
  </si>
  <si>
    <t>D20</t>
  </si>
  <si>
    <t>Endotoxines</t>
  </si>
  <si>
    <t>D19</t>
  </si>
  <si>
    <t>Mercure total</t>
  </si>
  <si>
    <t>D18</t>
  </si>
  <si>
    <t xml:space="preserve">Plomb total </t>
  </si>
  <si>
    <t>D17</t>
  </si>
  <si>
    <t>D16</t>
  </si>
  <si>
    <t>D15</t>
  </si>
  <si>
    <t xml:space="preserve">Chlore libre </t>
  </si>
  <si>
    <t>D14</t>
  </si>
  <si>
    <t>D13</t>
  </si>
  <si>
    <t xml:space="preserve">Turbidité </t>
  </si>
  <si>
    <t>D12</t>
  </si>
  <si>
    <t>Conductivité à 25°c</t>
  </si>
  <si>
    <t>D11</t>
  </si>
  <si>
    <t>D10</t>
  </si>
  <si>
    <t>Température ( à reception)</t>
  </si>
  <si>
    <t>D9</t>
  </si>
  <si>
    <t>D8</t>
  </si>
  <si>
    <t>D7</t>
  </si>
  <si>
    <t>D6</t>
  </si>
  <si>
    <t>Flore aérobie revivifiable à 36° sans dilution</t>
  </si>
  <si>
    <t>D5</t>
  </si>
  <si>
    <t>Flore aérobie revivifiable à 22° sans dilution</t>
  </si>
  <si>
    <t>D4</t>
  </si>
  <si>
    <t>D3</t>
  </si>
  <si>
    <t>Escherichia coli  (menbranes)</t>
  </si>
  <si>
    <t>D2</t>
  </si>
  <si>
    <t>Coliformes totaux  (menbranes)</t>
  </si>
  <si>
    <t>D1</t>
  </si>
  <si>
    <t>Mesures CH FALAISE</t>
  </si>
  <si>
    <t>C4</t>
  </si>
  <si>
    <t>C3</t>
  </si>
  <si>
    <t>C2</t>
  </si>
  <si>
    <t>C1</t>
  </si>
  <si>
    <t>Mesures CH PONT L'EVEQUE</t>
  </si>
  <si>
    <t>23 générateurs</t>
  </si>
  <si>
    <t>B90</t>
  </si>
  <si>
    <t>Générateurs de dialyse</t>
  </si>
  <si>
    <t>2 points</t>
  </si>
  <si>
    <t>1 / trimestre</t>
  </si>
  <si>
    <t xml:space="preserve">Pesticides organo-phosphorés </t>
  </si>
  <si>
    <t>B89</t>
  </si>
  <si>
    <t>Zinc</t>
  </si>
  <si>
    <t>B88</t>
  </si>
  <si>
    <t>Sulfates</t>
  </si>
  <si>
    <t>B87</t>
  </si>
  <si>
    <t>Potassium (K)</t>
  </si>
  <si>
    <t>B86</t>
  </si>
  <si>
    <t>pH</t>
  </si>
  <si>
    <t>B85</t>
  </si>
  <si>
    <t>Caractères Organoleptiques</t>
  </si>
  <si>
    <t>B84</t>
  </si>
  <si>
    <t>Métaux lourds</t>
  </si>
  <si>
    <t>B83</t>
  </si>
  <si>
    <t>B82</t>
  </si>
  <si>
    <t>Fluorures</t>
  </si>
  <si>
    <t>B81</t>
  </si>
  <si>
    <t>Chlorures (Cl-)</t>
  </si>
  <si>
    <t>B80</t>
  </si>
  <si>
    <t>Chlore total</t>
  </si>
  <si>
    <t>B79</t>
  </si>
  <si>
    <t>Chlore libre</t>
  </si>
  <si>
    <t>B78</t>
  </si>
  <si>
    <t>B77</t>
  </si>
  <si>
    <t>1 / mois</t>
  </si>
  <si>
    <t>B76</t>
  </si>
  <si>
    <t>Magnésium</t>
  </si>
  <si>
    <t>B75</t>
  </si>
  <si>
    <t>Sodium</t>
  </si>
  <si>
    <t>B74</t>
  </si>
  <si>
    <t>B73</t>
  </si>
  <si>
    <t>Matières organiques et substances oxydables (indice KMn04)</t>
  </si>
  <si>
    <t>B72</t>
  </si>
  <si>
    <t>B71</t>
  </si>
  <si>
    <t>Calcium</t>
  </si>
  <si>
    <t>B70</t>
  </si>
  <si>
    <t>Aluminium</t>
  </si>
  <si>
    <t>B69</t>
  </si>
  <si>
    <t>Spores de bactéries sulfito réductrices</t>
  </si>
  <si>
    <t>B68</t>
  </si>
  <si>
    <t>Polmb</t>
  </si>
  <si>
    <t>B67</t>
  </si>
  <si>
    <t>B66</t>
  </si>
  <si>
    <t>Cuivre</t>
  </si>
  <si>
    <t>B65</t>
  </si>
  <si>
    <t>Chrome</t>
  </si>
  <si>
    <t>B64</t>
  </si>
  <si>
    <t>Silicates</t>
  </si>
  <si>
    <t>B63</t>
  </si>
  <si>
    <t>Phosphates</t>
  </si>
  <si>
    <t>B62</t>
  </si>
  <si>
    <t>B61</t>
  </si>
  <si>
    <t xml:space="preserve">Chlorures </t>
  </si>
  <si>
    <t>B60</t>
  </si>
  <si>
    <t>B59</t>
  </si>
  <si>
    <t>B58</t>
  </si>
  <si>
    <t>B57</t>
  </si>
  <si>
    <t>Résidu d'évaporation</t>
  </si>
  <si>
    <t>B56</t>
  </si>
  <si>
    <t>TH</t>
  </si>
  <si>
    <t>B55</t>
  </si>
  <si>
    <t>B54</t>
  </si>
  <si>
    <t>Couleur</t>
  </si>
  <si>
    <t>B53</t>
  </si>
  <si>
    <t>PH</t>
  </si>
  <si>
    <t>B52</t>
  </si>
  <si>
    <t>B51</t>
  </si>
  <si>
    <t>B50</t>
  </si>
  <si>
    <t>B49</t>
  </si>
  <si>
    <t>B48</t>
  </si>
  <si>
    <t>B47</t>
  </si>
  <si>
    <t>Flore aérobie revivifiable à 37°</t>
  </si>
  <si>
    <t>B46</t>
  </si>
  <si>
    <t xml:space="preserve">Flore aérobie revivifiable à 22° </t>
  </si>
  <si>
    <t>B45</t>
  </si>
  <si>
    <t>Eau adoucie</t>
  </si>
  <si>
    <t xml:space="preserve">1 point </t>
  </si>
  <si>
    <t>B44</t>
  </si>
  <si>
    <t>Cobalt</t>
  </si>
  <si>
    <t>B43</t>
  </si>
  <si>
    <t>B42</t>
  </si>
  <si>
    <t>B41</t>
  </si>
  <si>
    <t>B40</t>
  </si>
  <si>
    <t>B39</t>
  </si>
  <si>
    <t>Cadmium</t>
  </si>
  <si>
    <t>B38</t>
  </si>
  <si>
    <t>B37</t>
  </si>
  <si>
    <t>B36</t>
  </si>
  <si>
    <t>B35</t>
  </si>
  <si>
    <t>B34</t>
  </si>
  <si>
    <t>B33</t>
  </si>
  <si>
    <t>B32</t>
  </si>
  <si>
    <t>B31</t>
  </si>
  <si>
    <t>B30</t>
  </si>
  <si>
    <t>B29</t>
  </si>
  <si>
    <t>B28</t>
  </si>
  <si>
    <t>B27</t>
  </si>
  <si>
    <t>B26</t>
  </si>
  <si>
    <t>B25</t>
  </si>
  <si>
    <t>B24</t>
  </si>
  <si>
    <t>B23</t>
  </si>
  <si>
    <t>B22</t>
  </si>
  <si>
    <t>B21</t>
  </si>
  <si>
    <t>B20</t>
  </si>
  <si>
    <t xml:space="preserve">Flore aérobie revivifiable à 37° </t>
  </si>
  <si>
    <t>B19</t>
  </si>
  <si>
    <t>B18</t>
  </si>
  <si>
    <t>Bactéries aérobies revivifiables à 36°</t>
  </si>
  <si>
    <t>B17</t>
  </si>
  <si>
    <t>Bactéries aérobies revivifiables à 22°</t>
  </si>
  <si>
    <t>B16</t>
  </si>
  <si>
    <t>B15</t>
  </si>
  <si>
    <t>B14</t>
  </si>
  <si>
    <t>B13</t>
  </si>
  <si>
    <t>B12</t>
  </si>
  <si>
    <t>B11</t>
  </si>
  <si>
    <t>Lave-endoscopes eau de rinçage</t>
  </si>
  <si>
    <t>BK (pneumologie)</t>
  </si>
  <si>
    <t>B10</t>
  </si>
  <si>
    <t>B9</t>
  </si>
  <si>
    <t>B8</t>
  </si>
  <si>
    <t>B7</t>
  </si>
  <si>
    <t>B6</t>
  </si>
  <si>
    <t>B5</t>
  </si>
  <si>
    <t>Endoscopes</t>
  </si>
  <si>
    <t>Pseudomonas aéruginosa (2ème jet)</t>
  </si>
  <si>
    <t>B4</t>
  </si>
  <si>
    <t>B3</t>
  </si>
  <si>
    <t>Flore aérobie revivifiable à 36° c</t>
  </si>
  <si>
    <t>B2</t>
  </si>
  <si>
    <t>Flore aérobie revivifiable à 22° c</t>
  </si>
  <si>
    <t>B1</t>
  </si>
  <si>
    <t>Mesures CH LISIEUX</t>
  </si>
  <si>
    <t>A30</t>
  </si>
  <si>
    <t>A29</t>
  </si>
  <si>
    <t>A28</t>
  </si>
  <si>
    <t>Température de l'eau</t>
  </si>
  <si>
    <t>A27</t>
  </si>
  <si>
    <t>A26</t>
  </si>
  <si>
    <t>A25</t>
  </si>
  <si>
    <t>Potassium</t>
  </si>
  <si>
    <t>A24</t>
  </si>
  <si>
    <t>A23</t>
  </si>
  <si>
    <t>PH (au niveau du point de prélèvement)</t>
  </si>
  <si>
    <t>A22</t>
  </si>
  <si>
    <t>Orthophosphates en P04</t>
  </si>
  <si>
    <t>A21</t>
  </si>
  <si>
    <t>A20</t>
  </si>
  <si>
    <t>A19</t>
  </si>
  <si>
    <t>Minéralisation Métaux</t>
  </si>
  <si>
    <t>A18</t>
  </si>
  <si>
    <t>A17</t>
  </si>
  <si>
    <t>Manganèse</t>
  </si>
  <si>
    <t>A16</t>
  </si>
  <si>
    <t>A15</t>
  </si>
  <si>
    <t>Indice de permanganate à chaud</t>
  </si>
  <si>
    <t>A14</t>
  </si>
  <si>
    <t xml:space="preserve">Fluorures </t>
  </si>
  <si>
    <t>A13</t>
  </si>
  <si>
    <t>A12</t>
  </si>
  <si>
    <t>A11</t>
  </si>
  <si>
    <t>A10</t>
  </si>
  <si>
    <t>A9</t>
  </si>
  <si>
    <t>A8</t>
  </si>
  <si>
    <t xml:space="preserve">Chlore Total </t>
  </si>
  <si>
    <t>A7</t>
  </si>
  <si>
    <t>12 / an</t>
  </si>
  <si>
    <t>A6</t>
  </si>
  <si>
    <t>A5</t>
  </si>
  <si>
    <t>A4</t>
  </si>
  <si>
    <t>A3</t>
  </si>
  <si>
    <t>A2</t>
  </si>
  <si>
    <t>A1</t>
  </si>
  <si>
    <t>Eau de dialyse</t>
  </si>
  <si>
    <t xml:space="preserve">Mesures CHU CAEN </t>
  </si>
  <si>
    <t xml:space="preserve">Mesures légionnelles pour 8 établissements du GHT sur production ECS ou aux points d'utilisation  </t>
  </si>
  <si>
    <t>Nombre de points de prélévement</t>
  </si>
  <si>
    <t>Quantité estimative  annuelle*</t>
  </si>
  <si>
    <t>Mesures</t>
  </si>
  <si>
    <t>Forfait déplacement CH Côte Fleurie</t>
  </si>
  <si>
    <t>1 /an</t>
  </si>
  <si>
    <t>Forfait déplacement CH Aunay-Bayeux</t>
  </si>
  <si>
    <t>Forfait déplacement EPSM Caen</t>
  </si>
  <si>
    <t>Forfait déplacement CH Vimoutiers</t>
  </si>
  <si>
    <t>Forfait déplacement CH Falaise</t>
  </si>
  <si>
    <t>Forfait déplacemament CH Argentan</t>
  </si>
  <si>
    <t>Forfait déplacement CH Pont L'Evêque</t>
  </si>
  <si>
    <t>8 / an</t>
  </si>
  <si>
    <t>Forfait déplacement CH Lisieux</t>
  </si>
  <si>
    <t>Forfait déplacement CHU CAEN</t>
  </si>
  <si>
    <t>Lutécium 177</t>
  </si>
  <si>
    <t>Mesure vide sanitaire (anciennes cuves du laboratoire du niveau 3)</t>
  </si>
  <si>
    <t>Iode 123</t>
  </si>
  <si>
    <t>Mesures effluents laboratoire immunologie</t>
  </si>
  <si>
    <t>Thallium 201</t>
  </si>
  <si>
    <t>Iode 131</t>
  </si>
  <si>
    <t>Indium 111</t>
  </si>
  <si>
    <t>Technétium 99</t>
  </si>
  <si>
    <t>Gallium 68</t>
  </si>
  <si>
    <t>Gallium 67</t>
  </si>
  <si>
    <t>Mesure effluents médecine nucléaire</t>
  </si>
  <si>
    <t>6 / an</t>
  </si>
  <si>
    <t>Chrome 51</t>
  </si>
  <si>
    <t>Rhénium 186</t>
  </si>
  <si>
    <t>Iode 125</t>
  </si>
  <si>
    <t>Cobalt 58</t>
  </si>
  <si>
    <t>Cobalt 57</t>
  </si>
  <si>
    <t>Spectrométrie gamma</t>
  </si>
  <si>
    <t>Phosphore total</t>
  </si>
  <si>
    <t>Nitrites</t>
  </si>
  <si>
    <t>Zinc Total</t>
  </si>
  <si>
    <t>Substances extractibles à l'hexane</t>
  </si>
  <si>
    <t>Plomb Total</t>
  </si>
  <si>
    <t>Azote global</t>
  </si>
  <si>
    <t>Nickel Total</t>
  </si>
  <si>
    <t>Manganèse Total</t>
  </si>
  <si>
    <t>Matières en suspension</t>
  </si>
  <si>
    <t>Indice Phénol</t>
  </si>
  <si>
    <t>Indice d'hydrocarbures</t>
  </si>
  <si>
    <t>Mercure Total</t>
  </si>
  <si>
    <t>Fer Total</t>
  </si>
  <si>
    <t>DBO</t>
  </si>
  <si>
    <t>DCO</t>
  </si>
  <si>
    <t>Cuivre Total</t>
  </si>
  <si>
    <t>Chrome Total</t>
  </si>
  <si>
    <t>Cadmium Total</t>
  </si>
  <si>
    <t>Baryum Total</t>
  </si>
  <si>
    <t xml:space="preserve">Aluminium Total </t>
  </si>
  <si>
    <t>Argent Total</t>
  </si>
  <si>
    <t>Mesures rejets eaux usés (24h00)</t>
  </si>
  <si>
    <t>Mesures CHU Caen</t>
  </si>
  <si>
    <t>Les prix comprennent toute sujétion liée à l'exécution des prestations (établissement des stratégies de prélèvement, frais  de prélèvement et d'analyses, frais d'équipements et de matériels, rédaction et envoi des rapport, frais de transport des échantillons, etc…) à l'exception des frais de déplacement sur site et du forfait matériels / préleveur 24h00</t>
  </si>
  <si>
    <t>Forfait matériels / préleveur prestation 24h00</t>
  </si>
  <si>
    <t xml:space="preserve">Forfaits </t>
  </si>
  <si>
    <t>AO 2025119-PRESTATIONS DE PRELEVEMENTS ET ANALYSES EN LABORATOIRE
DQE - LOT 1 - PRELEVEMENTS ET ANALYSES DE LABORATOIRE EN RESTAURATION</t>
  </si>
  <si>
    <t xml:space="preserve">AO 2025119-PRESTATIONS DE PRELEVEMENTS ET ANALYSES EN LABORATOIRE
DQE - LOT 3 "PRELEVEMENTS ET ANALYSE D'EAU SPECIFIQUE AU CHU DE CAEN" </t>
  </si>
  <si>
    <t>15 points et 12 points</t>
  </si>
  <si>
    <t>Montant total remisé annuel en € TTC</t>
  </si>
  <si>
    <t>Montant total annuel TTC</t>
  </si>
  <si>
    <t xml:space="preserve">AO 2025119-PRESTATIONS DE PRELEVEMENTS ET ANALYSES EN LABORATOIRE 
DQE - LOT 2 "PRELEVEMENTS ET ANALYSE D'EAU POUR LE GHT" </t>
  </si>
  <si>
    <r>
      <t xml:space="preserve">Prix unitaire remisé en € </t>
    </r>
    <r>
      <rPr>
        <b/>
        <sz val="10"/>
        <color rgb="FFFF0000"/>
        <rFont val="Arial"/>
        <family val="2"/>
      </rPr>
      <t>TTC</t>
    </r>
    <r>
      <rPr>
        <sz val="10"/>
        <rFont val="Arial"/>
        <family val="2"/>
      </rPr>
      <t xml:space="preserve"> par déplacement</t>
    </r>
  </si>
  <si>
    <r>
      <t xml:space="preserve">Prix unitaire remisé en € </t>
    </r>
    <r>
      <rPr>
        <b/>
        <sz val="10"/>
        <color rgb="FFFF0000"/>
        <rFont val="Arial"/>
        <family val="2"/>
      </rPr>
      <t>TTC</t>
    </r>
    <r>
      <rPr>
        <sz val="10"/>
        <rFont val="Arial"/>
        <family val="2"/>
      </rPr>
      <t xml:space="preserve"> par mesure</t>
    </r>
  </si>
  <si>
    <r>
      <t xml:space="preserve">Prix unitaire </t>
    </r>
    <r>
      <rPr>
        <b/>
        <sz val="10"/>
        <rFont val="Arial"/>
        <family val="2"/>
      </rPr>
      <t>remisé</t>
    </r>
    <r>
      <rPr>
        <sz val="10"/>
        <rFont val="Arial"/>
        <family val="2"/>
      </rPr>
      <t xml:space="preserve"> en € </t>
    </r>
    <r>
      <rPr>
        <b/>
        <sz val="10"/>
        <color rgb="FFFF0000"/>
        <rFont val="Arial"/>
        <family val="2"/>
      </rPr>
      <t>TTC</t>
    </r>
  </si>
  <si>
    <t>14 points</t>
  </si>
  <si>
    <t>19 points</t>
  </si>
  <si>
    <t>Sur production ECS ou aux points d'utilisation (cf détail article 6,1 du CCTP)</t>
  </si>
  <si>
    <t xml:space="preserve">Forfait déplacement (aller/retour) </t>
  </si>
  <si>
    <t>Eau de dialyse boucle</t>
  </si>
  <si>
    <t>Eau d'arrivée lave endoscope selon le point 6.1.3 du CCTP</t>
  </si>
  <si>
    <t>Eau de rinçage Lave endoscope selon le point 6.1.3 du CCTP</t>
  </si>
  <si>
    <t>Endoscopes selon le point 6.1.3 du CCTP</t>
  </si>
  <si>
    <t>Eau de rinçage lave endoscope selon le point 6.1.3 du CCTP</t>
  </si>
  <si>
    <t>Forfait déplacement (aller / retour)</t>
  </si>
  <si>
    <t xml:space="preserve">Forfait déplacement (aller retour) prestation 24h00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</si>
</sst>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F&quot;;\-#,##0.00\ &quot;F&quot;"/>
    <numFmt numFmtId="165" formatCode="#,##0.00\ &quot;€&quot;"/>
  </numFmts>
  <fonts count="14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sz val="10"/>
      <color rgb="FF000000"/>
      <name val="Arial"/>
      <family val="2"/>
    </font>
    <font>
      <sz val="10"/>
      <color rgb="FF00B050"/>
      <name val="Arial"/>
      <family val="2"/>
    </font>
    <font>
      <sz val="10"/>
      <name val="Verdana"/>
      <family val="2"/>
    </font>
    <font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44" fontId="12" fillId="0" borderId="0" applyFont="0" applyFill="0" applyBorder="0" applyAlignment="0" applyProtection="0"/>
  </cellStyleXfs>
  <cellXfs count="19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5" fontId="3" fillId="2" borderId="0" xfId="0" applyNumberFormat="1" applyFont="1" applyFill="1" applyBorder="1" applyAlignment="1">
      <alignment horizontal="left" vertical="center"/>
    </xf>
    <xf numFmtId="0" fontId="2" fillId="8" borderId="1" xfId="1" applyFont="1" applyFill="1" applyBorder="1" applyAlignment="1">
      <alignment vertical="center" wrapText="1"/>
    </xf>
    <xf numFmtId="165" fontId="2" fillId="8" borderId="1" xfId="1" applyNumberFormat="1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" fontId="2" fillId="4" borderId="1" xfId="1" applyNumberFormat="1" applyFont="1" applyFill="1" applyBorder="1" applyAlignment="1">
      <alignment horizontal="center" vertical="center"/>
    </xf>
    <xf numFmtId="165" fontId="2" fillId="4" borderId="1" xfId="1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5" fontId="2" fillId="9" borderId="1" xfId="1" applyNumberFormat="1" applyFont="1" applyFill="1" applyBorder="1" applyAlignment="1">
      <alignment horizontal="center" vertical="center"/>
    </xf>
    <xf numFmtId="165" fontId="2" fillId="9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" fontId="2" fillId="9" borderId="5" xfId="1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1" fontId="2" fillId="11" borderId="1" xfId="1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vertical="center"/>
    </xf>
    <xf numFmtId="165" fontId="2" fillId="11" borderId="1" xfId="1" applyNumberFormat="1" applyFont="1" applyFill="1" applyBorder="1" applyAlignment="1">
      <alignment horizontal="center" vertical="center"/>
    </xf>
    <xf numFmtId="165" fontId="2" fillId="11" borderId="1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2" borderId="1" xfId="1" applyFont="1" applyFill="1" applyBorder="1" applyAlignment="1">
      <alignment vertical="center" wrapText="1"/>
    </xf>
    <xf numFmtId="165" fontId="2" fillId="12" borderId="1" xfId="1" applyNumberFormat="1" applyFont="1" applyFill="1" applyBorder="1" applyAlignment="1">
      <alignment horizontal="center" vertical="center"/>
    </xf>
    <xf numFmtId="165" fontId="2" fillId="12" borderId="1" xfId="0" applyNumberFormat="1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1" fontId="2" fillId="13" borderId="1" xfId="1" applyNumberFormat="1" applyFont="1" applyFill="1" applyBorder="1" applyAlignment="1">
      <alignment horizontal="center" vertical="center" wrapText="1"/>
    </xf>
    <xf numFmtId="0" fontId="2" fillId="13" borderId="1" xfId="1" applyFont="1" applyFill="1" applyBorder="1" applyAlignment="1">
      <alignment horizontal="center" vertical="center" wrapText="1"/>
    </xf>
    <xf numFmtId="164" fontId="2" fillId="13" borderId="1" xfId="1" applyNumberFormat="1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1" fontId="2" fillId="8" borderId="1" xfId="1" applyNumberFormat="1" applyFont="1" applyFill="1" applyBorder="1" applyAlignment="1">
      <alignment horizontal="center" vertical="center"/>
    </xf>
    <xf numFmtId="1" fontId="2" fillId="12" borderId="1" xfId="1" applyNumberFormat="1" applyFont="1" applyFill="1" applyBorder="1" applyAlignment="1">
      <alignment horizontal="center" vertical="center"/>
    </xf>
    <xf numFmtId="1" fontId="2" fillId="2" borderId="0" xfId="1" applyNumberFormat="1" applyFont="1" applyFill="1" applyBorder="1" applyAlignment="1">
      <alignment horizontal="left" vertical="center"/>
    </xf>
    <xf numFmtId="0" fontId="2" fillId="0" borderId="0" xfId="2" applyFont="1" applyAlignment="1">
      <alignment vertical="center"/>
    </xf>
    <xf numFmtId="0" fontId="2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0" borderId="0" xfId="2" applyFont="1"/>
    <xf numFmtId="0" fontId="2" fillId="2" borderId="1" xfId="2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1" xfId="2" applyFont="1" applyBorder="1" applyAlignment="1">
      <alignment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0" borderId="1" xfId="2" applyFont="1" applyBorder="1"/>
    <xf numFmtId="0" fontId="2" fillId="0" borderId="6" xfId="2" applyFont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/>
    </xf>
    <xf numFmtId="0" fontId="2" fillId="0" borderId="6" xfId="2" applyFont="1" applyBorder="1" applyAlignment="1">
      <alignment vertical="center" wrapText="1"/>
    </xf>
    <xf numFmtId="0" fontId="2" fillId="15" borderId="2" xfId="1" applyFont="1" applyFill="1" applyBorder="1" applyAlignment="1">
      <alignment vertical="center"/>
    </xf>
    <xf numFmtId="0" fontId="2" fillId="0" borderId="7" xfId="2" applyFont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0" fontId="2" fillId="0" borderId="0" xfId="2" applyFont="1" applyBorder="1" applyAlignment="1">
      <alignment vertical="center"/>
    </xf>
    <xf numFmtId="0" fontId="2" fillId="2" borderId="0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/>
    </xf>
    <xf numFmtId="1" fontId="2" fillId="15" borderId="2" xfId="1" applyNumberFormat="1" applyFont="1" applyFill="1" applyBorder="1" applyAlignment="1">
      <alignment vertical="center"/>
    </xf>
    <xf numFmtId="1" fontId="2" fillId="2" borderId="6" xfId="1" applyNumberFormat="1" applyFont="1" applyFill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0" fontId="2" fillId="0" borderId="6" xfId="2" applyFont="1" applyBorder="1" applyAlignment="1">
      <alignment vertical="center"/>
    </xf>
    <xf numFmtId="0" fontId="2" fillId="0" borderId="7" xfId="2" applyFont="1" applyBorder="1" applyAlignment="1">
      <alignment horizontal="center" vertical="center"/>
    </xf>
    <xf numFmtId="0" fontId="2" fillId="0" borderId="7" xfId="2" applyFont="1" applyBorder="1" applyAlignment="1">
      <alignment vertical="center"/>
    </xf>
    <xf numFmtId="1" fontId="2" fillId="2" borderId="7" xfId="1" applyNumberFormat="1" applyFont="1" applyFill="1" applyBorder="1" applyAlignment="1">
      <alignment horizontal="left" vertical="center"/>
    </xf>
    <xf numFmtId="1" fontId="2" fillId="2" borderId="1" xfId="1" applyNumberFormat="1" applyFont="1" applyFill="1" applyBorder="1" applyAlignment="1">
      <alignment horizontal="left" vertical="center"/>
    </xf>
    <xf numFmtId="1" fontId="2" fillId="2" borderId="1" xfId="1" applyNumberFormat="1" applyFont="1" applyFill="1" applyBorder="1" applyAlignment="1">
      <alignment vertical="center"/>
    </xf>
    <xf numFmtId="1" fontId="2" fillId="2" borderId="6" xfId="1" applyNumberFormat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vertical="center" wrapText="1"/>
    </xf>
    <xf numFmtId="0" fontId="2" fillId="15" borderId="2" xfId="1" applyFont="1" applyFill="1" applyBorder="1" applyAlignment="1">
      <alignment vertical="center" wrapText="1"/>
    </xf>
    <xf numFmtId="0" fontId="2" fillId="0" borderId="7" xfId="2" applyFont="1" applyBorder="1"/>
    <xf numFmtId="1" fontId="2" fillId="0" borderId="7" xfId="1" applyNumberFormat="1" applyFont="1" applyBorder="1" applyAlignment="1">
      <alignment horizontal="center" vertical="center"/>
    </xf>
    <xf numFmtId="0" fontId="7" fillId="0" borderId="1" xfId="2" applyFont="1" applyBorder="1" applyAlignment="1">
      <alignment vertical="center"/>
    </xf>
    <xf numFmtId="0" fontId="2" fillId="2" borderId="1" xfId="2" applyFont="1" applyFill="1" applyBorder="1" applyAlignment="1">
      <alignment vertical="center"/>
    </xf>
    <xf numFmtId="0" fontId="2" fillId="2" borderId="9" xfId="1" applyFont="1" applyFill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1" fontId="2" fillId="0" borderId="6" xfId="1" applyNumberFormat="1" applyFont="1" applyBorder="1" applyAlignment="1">
      <alignment horizontal="center" vertical="center"/>
    </xf>
    <xf numFmtId="0" fontId="2" fillId="2" borderId="1" xfId="1" applyFont="1" applyFill="1" applyBorder="1" applyAlignment="1">
      <alignment vertical="center" wrapText="1"/>
    </xf>
    <xf numFmtId="0" fontId="2" fillId="0" borderId="6" xfId="1" applyFont="1" applyFill="1" applyBorder="1" applyAlignment="1">
      <alignment vertical="center" wrapText="1"/>
    </xf>
    <xf numFmtId="0" fontId="2" fillId="2" borderId="12" xfId="2" applyFont="1" applyFill="1" applyBorder="1" applyAlignment="1">
      <alignment horizontal="center" vertical="center"/>
    </xf>
    <xf numFmtId="0" fontId="2" fillId="2" borderId="6" xfId="1" applyFont="1" applyFill="1" applyBorder="1" applyAlignment="1">
      <alignment vertical="center" wrapText="1"/>
    </xf>
    <xf numFmtId="0" fontId="3" fillId="16" borderId="2" xfId="1" applyFont="1" applyFill="1" applyBorder="1" applyAlignment="1">
      <alignment vertical="center" wrapText="1"/>
    </xf>
    <xf numFmtId="0" fontId="2" fillId="0" borderId="13" xfId="2" applyFont="1" applyBorder="1" applyAlignment="1">
      <alignment horizontal="center" vertical="center" wrapText="1"/>
    </xf>
    <xf numFmtId="0" fontId="2" fillId="2" borderId="13" xfId="2" applyFont="1" applyFill="1" applyBorder="1" applyAlignment="1">
      <alignment horizontal="center" vertical="center" wrapText="1"/>
    </xf>
    <xf numFmtId="164" fontId="2" fillId="2" borderId="13" xfId="1" applyNumberFormat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1" fontId="2" fillId="2" borderId="13" xfId="1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vertical="center" wrapText="1"/>
    </xf>
    <xf numFmtId="1" fontId="3" fillId="3" borderId="9" xfId="1" applyNumberFormat="1" applyFont="1" applyFill="1" applyBorder="1" applyAlignment="1">
      <alignment vertical="center"/>
    </xf>
    <xf numFmtId="1" fontId="2" fillId="2" borderId="9" xfId="1" applyNumberFormat="1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164" fontId="2" fillId="2" borderId="6" xfId="1" applyNumberFormat="1" applyFont="1" applyFill="1" applyBorder="1" applyAlignment="1">
      <alignment horizontal="center" vertical="center" wrapText="1"/>
    </xf>
    <xf numFmtId="0" fontId="2" fillId="2" borderId="19" xfId="1" applyFont="1" applyFill="1" applyBorder="1" applyAlignment="1">
      <alignment horizontal="center" vertical="center" wrapText="1"/>
    </xf>
    <xf numFmtId="1" fontId="2" fillId="2" borderId="6" xfId="1" applyNumberFormat="1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justify" vertical="center"/>
    </xf>
    <xf numFmtId="0" fontId="2" fillId="2" borderId="1" xfId="2" applyFont="1" applyFill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2" fillId="0" borderId="2" xfId="2" applyFont="1" applyBorder="1" applyAlignment="1">
      <alignment horizontal="left" vertical="center"/>
    </xf>
    <xf numFmtId="0" fontId="2" fillId="2" borderId="2" xfId="1" applyFont="1" applyFill="1" applyBorder="1" applyAlignment="1">
      <alignment horizontal="center" vertical="center" wrapText="1"/>
    </xf>
    <xf numFmtId="44" fontId="2" fillId="2" borderId="1" xfId="3" applyFont="1" applyFill="1" applyBorder="1" applyAlignment="1">
      <alignment horizontal="center" vertical="center"/>
    </xf>
    <xf numFmtId="44" fontId="2" fillId="2" borderId="7" xfId="3" applyFont="1" applyFill="1" applyBorder="1" applyAlignment="1">
      <alignment horizontal="center" vertical="center"/>
    </xf>
    <xf numFmtId="44" fontId="8" fillId="2" borderId="1" xfId="3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left" vertical="center"/>
    </xf>
    <xf numFmtId="0" fontId="2" fillId="2" borderId="1" xfId="1" applyFont="1" applyFill="1" applyBorder="1" applyAlignment="1">
      <alignment horizontal="left" vertical="center" wrapText="1"/>
    </xf>
    <xf numFmtId="44" fontId="2" fillId="0" borderId="1" xfId="2" applyNumberFormat="1" applyFont="1" applyBorder="1" applyAlignment="1">
      <alignment horizontal="left" vertical="center"/>
    </xf>
    <xf numFmtId="44" fontId="2" fillId="2" borderId="6" xfId="2" applyNumberFormat="1" applyFont="1" applyFill="1" applyBorder="1" applyAlignment="1">
      <alignment horizontal="center" vertical="center"/>
    </xf>
    <xf numFmtId="44" fontId="2" fillId="0" borderId="1" xfId="3" applyFont="1" applyBorder="1" applyAlignment="1">
      <alignment horizontal="left" vertical="center"/>
    </xf>
    <xf numFmtId="44" fontId="2" fillId="2" borderId="6" xfId="3" applyFont="1" applyFill="1" applyBorder="1" applyAlignment="1">
      <alignment horizontal="center" vertical="center"/>
    </xf>
    <xf numFmtId="44" fontId="2" fillId="14" borderId="1" xfId="3" applyFont="1" applyFill="1" applyBorder="1" applyAlignment="1">
      <alignment horizontal="center" vertical="center"/>
    </xf>
    <xf numFmtId="44" fontId="2" fillId="2" borderId="1" xfId="3" applyFont="1" applyFill="1" applyBorder="1" applyAlignment="1">
      <alignment horizontal="left" vertical="center"/>
    </xf>
    <xf numFmtId="0" fontId="2" fillId="0" borderId="0" xfId="2" applyFont="1" applyAlignment="1">
      <alignment vertical="center" wrapText="1"/>
    </xf>
    <xf numFmtId="44" fontId="2" fillId="0" borderId="1" xfId="3" applyFont="1" applyBorder="1" applyAlignment="1">
      <alignment horizontal="left" vertical="center" wrapText="1"/>
    </xf>
    <xf numFmtId="0" fontId="2" fillId="2" borderId="9" xfId="2" applyFont="1" applyFill="1" applyBorder="1" applyAlignment="1">
      <alignment horizontal="center" vertical="center" wrapText="1"/>
    </xf>
    <xf numFmtId="0" fontId="2" fillId="0" borderId="2" xfId="2" applyFont="1" applyBorder="1" applyAlignment="1">
      <alignment horizontal="center" wrapText="1"/>
    </xf>
    <xf numFmtId="44" fontId="5" fillId="0" borderId="1" xfId="3" applyFont="1" applyBorder="1" applyAlignment="1">
      <alignment horizontal="left" vertical="center"/>
    </xf>
    <xf numFmtId="44" fontId="2" fillId="2" borderId="1" xfId="2" applyNumberFormat="1" applyFont="1" applyFill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" fontId="2" fillId="2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1" fontId="2" fillId="2" borderId="0" xfId="1" applyNumberFormat="1" applyFont="1" applyFill="1" applyBorder="1" applyAlignment="1">
      <alignment horizontal="left" vertical="center"/>
    </xf>
    <xf numFmtId="1" fontId="2" fillId="15" borderId="3" xfId="1" applyNumberFormat="1" applyFont="1" applyFill="1" applyBorder="1" applyAlignment="1">
      <alignment horizontal="center" vertical="center"/>
    </xf>
    <xf numFmtId="1" fontId="2" fillId="15" borderId="4" xfId="1" applyNumberFormat="1" applyFont="1" applyFill="1" applyBorder="1" applyAlignment="1">
      <alignment horizontal="center" vertical="center"/>
    </xf>
    <xf numFmtId="0" fontId="2" fillId="15" borderId="3" xfId="1" applyFont="1" applyFill="1" applyBorder="1" applyAlignment="1">
      <alignment horizontal="center" vertical="center"/>
    </xf>
    <xf numFmtId="0" fontId="2" fillId="15" borderId="4" xfId="1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horizontal="center" vertical="center"/>
    </xf>
    <xf numFmtId="0" fontId="5" fillId="2" borderId="11" xfId="2" applyFont="1" applyFill="1" applyBorder="1" applyAlignment="1">
      <alignment horizontal="center" vertical="center"/>
    </xf>
    <xf numFmtId="0" fontId="5" fillId="2" borderId="10" xfId="2" applyFont="1" applyFill="1" applyBorder="1" applyAlignment="1">
      <alignment horizontal="center" vertical="center"/>
    </xf>
    <xf numFmtId="0" fontId="3" fillId="16" borderId="1" xfId="1" applyFont="1" applyFill="1" applyBorder="1" applyAlignment="1">
      <alignment horizontal="center" vertical="center"/>
    </xf>
    <xf numFmtId="0" fontId="3" fillId="16" borderId="7" xfId="1" applyFont="1" applyFill="1" applyBorder="1" applyAlignment="1">
      <alignment horizontal="center" vertical="center"/>
    </xf>
    <xf numFmtId="0" fontId="2" fillId="15" borderId="3" xfId="1" applyFont="1" applyFill="1" applyBorder="1" applyAlignment="1">
      <alignment horizontal="center" vertical="center" wrapText="1"/>
    </xf>
    <xf numFmtId="0" fontId="2" fillId="15" borderId="4" xfId="1" applyFont="1" applyFill="1" applyBorder="1" applyAlignment="1">
      <alignment horizontal="center" vertical="center" wrapText="1"/>
    </xf>
    <xf numFmtId="0" fontId="2" fillId="15" borderId="8" xfId="1" applyFont="1" applyFill="1" applyBorder="1" applyAlignment="1">
      <alignment horizontal="center" vertical="center" wrapText="1"/>
    </xf>
    <xf numFmtId="0" fontId="2" fillId="15" borderId="2" xfId="1" applyFont="1" applyFill="1" applyBorder="1" applyAlignment="1">
      <alignment horizontal="center" vertical="center" wrapText="1"/>
    </xf>
    <xf numFmtId="0" fontId="2" fillId="15" borderId="1" xfId="2" applyFont="1" applyFill="1" applyBorder="1" applyAlignment="1">
      <alignment horizontal="center"/>
    </xf>
    <xf numFmtId="0" fontId="2" fillId="15" borderId="2" xfId="1" applyFont="1" applyFill="1" applyBorder="1" applyAlignment="1">
      <alignment horizontal="center" vertical="center"/>
    </xf>
    <xf numFmtId="1" fontId="2" fillId="15" borderId="2" xfId="1" applyNumberFormat="1" applyFont="1" applyFill="1" applyBorder="1" applyAlignment="1">
      <alignment horizontal="center" vertical="center"/>
    </xf>
    <xf numFmtId="0" fontId="3" fillId="0" borderId="20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2" fillId="0" borderId="19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2" borderId="18" xfId="2" applyFont="1" applyFill="1" applyBorder="1" applyAlignment="1">
      <alignment horizontal="center" vertical="center" wrapText="1"/>
    </xf>
    <xf numFmtId="0" fontId="2" fillId="2" borderId="17" xfId="2" applyFont="1" applyFill="1" applyBorder="1" applyAlignment="1">
      <alignment horizontal="center" vertical="center" wrapText="1"/>
    </xf>
    <xf numFmtId="0" fontId="2" fillId="2" borderId="16" xfId="2" applyFont="1" applyFill="1" applyBorder="1" applyAlignment="1">
      <alignment horizontal="center" vertical="center" wrapText="1"/>
    </xf>
    <xf numFmtId="0" fontId="3" fillId="16" borderId="3" xfId="1" applyFont="1" applyFill="1" applyBorder="1" applyAlignment="1">
      <alignment horizontal="center" vertical="center" wrapText="1"/>
    </xf>
    <xf numFmtId="0" fontId="3" fillId="16" borderId="4" xfId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3" fillId="3" borderId="3" xfId="2" applyFont="1" applyFill="1" applyBorder="1" applyAlignment="1">
      <alignment horizontal="center" vertical="center"/>
    </xf>
    <xf numFmtId="0" fontId="3" fillId="3" borderId="4" xfId="2" applyFont="1" applyFill="1" applyBorder="1" applyAlignment="1">
      <alignment horizontal="center" vertical="center"/>
    </xf>
    <xf numFmtId="1" fontId="3" fillId="3" borderId="15" xfId="1" applyNumberFormat="1" applyFont="1" applyFill="1" applyBorder="1" applyAlignment="1">
      <alignment horizontal="center" vertical="center"/>
    </xf>
    <xf numFmtId="1" fontId="3" fillId="3" borderId="14" xfId="1" applyNumberFormat="1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center" vertical="center" wrapText="1"/>
    </xf>
    <xf numFmtId="0" fontId="2" fillId="3" borderId="3" xfId="2" applyFont="1" applyFill="1" applyBorder="1" applyAlignment="1">
      <alignment horizontal="center" vertical="center" wrapText="1"/>
    </xf>
    <xf numFmtId="1" fontId="2" fillId="3" borderId="2" xfId="1" applyNumberFormat="1" applyFont="1" applyFill="1" applyBorder="1" applyAlignment="1">
      <alignment horizontal="center" vertical="center"/>
    </xf>
    <xf numFmtId="1" fontId="2" fillId="3" borderId="3" xfId="1" applyNumberFormat="1" applyFont="1" applyFill="1" applyBorder="1" applyAlignment="1">
      <alignment horizontal="center" vertical="center"/>
    </xf>
    <xf numFmtId="1" fontId="2" fillId="3" borderId="8" xfId="1" applyNumberFormat="1" applyFont="1" applyFill="1" applyBorder="1" applyAlignment="1">
      <alignment horizontal="center" vertical="center"/>
    </xf>
    <xf numFmtId="0" fontId="2" fillId="15" borderId="9" xfId="1" applyFont="1" applyFill="1" applyBorder="1" applyAlignment="1">
      <alignment horizontal="center" vertical="center" wrapText="1"/>
    </xf>
    <xf numFmtId="0" fontId="2" fillId="15" borderId="15" xfId="1" applyFont="1" applyFill="1" applyBorder="1" applyAlignment="1">
      <alignment horizontal="center" vertical="center" wrapText="1"/>
    </xf>
    <xf numFmtId="0" fontId="11" fillId="0" borderId="20" xfId="2" applyFont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 wrapText="1"/>
    </xf>
    <xf numFmtId="0" fontId="2" fillId="2" borderId="19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165" fontId="3" fillId="2" borderId="0" xfId="2" applyNumberFormat="1" applyFont="1" applyFill="1" applyBorder="1" applyAlignment="1">
      <alignment horizontal="left" vertical="top" wrapText="1"/>
    </xf>
    <xf numFmtId="0" fontId="2" fillId="15" borderId="1" xfId="1" applyFont="1" applyFill="1" applyBorder="1" applyAlignment="1">
      <alignment horizontal="center" vertical="center" wrapText="1"/>
    </xf>
    <xf numFmtId="0" fontId="2" fillId="15" borderId="19" xfId="1" applyFont="1" applyFill="1" applyBorder="1" applyAlignment="1">
      <alignment horizontal="center" vertical="center" wrapText="1"/>
    </xf>
    <xf numFmtId="1" fontId="3" fillId="16" borderId="1" xfId="1" applyNumberFormat="1" applyFont="1" applyFill="1" applyBorder="1" applyAlignment="1">
      <alignment horizontal="center" vertical="center"/>
    </xf>
    <xf numFmtId="1" fontId="3" fillId="16" borderId="2" xfId="1" applyNumberFormat="1" applyFont="1" applyFill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10" fillId="2" borderId="0" xfId="1" applyNumberFormat="1" applyFont="1" applyFill="1" applyBorder="1" applyAlignment="1">
      <alignment horizontal="left" vertical="center"/>
    </xf>
  </cellXfs>
  <cellStyles count="4">
    <cellStyle name="Monétaire" xfId="3" builtinId="4"/>
    <cellStyle name="Normal" xfId="0" builtinId="0"/>
    <cellStyle name="Normal 2" xfId="2" xr:uid="{0DED5190-4F0A-473C-83C3-845F709FFC36}"/>
    <cellStyle name="Normal_Feuil1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showGridLines="0" zoomScale="80" zoomScaleNormal="80" zoomScaleSheetLayoutView="90" workbookViewId="0">
      <selection activeCell="A23" sqref="A23:E23"/>
    </sheetView>
  </sheetViews>
  <sheetFormatPr baseColWidth="10" defaultColWidth="11.44140625" defaultRowHeight="13.2" x14ac:dyDescent="0.25"/>
  <cols>
    <col min="1" max="1" width="7.6640625" style="1" customWidth="1"/>
    <col min="2" max="2" width="45.6640625" style="1" customWidth="1"/>
    <col min="3" max="3" width="17.33203125" style="1" customWidth="1"/>
    <col min="4" max="4" width="17.6640625" style="4" customWidth="1"/>
    <col min="5" max="5" width="22.88671875" style="4" customWidth="1"/>
    <col min="6" max="16384" width="11.44140625" style="1"/>
  </cols>
  <sheetData>
    <row r="1" spans="1:5" ht="30" customHeight="1" x14ac:dyDescent="0.25">
      <c r="A1" s="131" t="s">
        <v>470</v>
      </c>
      <c r="B1" s="131"/>
      <c r="C1" s="131"/>
      <c r="D1" s="131"/>
      <c r="E1" s="131"/>
    </row>
    <row r="2" spans="1:5" ht="20.25" customHeight="1" x14ac:dyDescent="0.25">
      <c r="A2" s="132"/>
      <c r="B2" s="132"/>
      <c r="C2" s="132"/>
      <c r="D2" s="132"/>
      <c r="E2" s="132"/>
    </row>
    <row r="3" spans="1:5" ht="39" customHeight="1" x14ac:dyDescent="0.25">
      <c r="A3" s="33" t="s">
        <v>1</v>
      </c>
      <c r="B3" s="34" t="s">
        <v>0</v>
      </c>
      <c r="C3" s="35" t="s">
        <v>478</v>
      </c>
      <c r="D3" s="36" t="s">
        <v>34</v>
      </c>
      <c r="E3" s="36" t="s">
        <v>473</v>
      </c>
    </row>
    <row r="4" spans="1:5" ht="12.9" customHeight="1" x14ac:dyDescent="0.25">
      <c r="A4" s="137" t="s">
        <v>6</v>
      </c>
      <c r="B4" s="137"/>
      <c r="C4" s="137"/>
      <c r="D4" s="137"/>
      <c r="E4" s="137"/>
    </row>
    <row r="5" spans="1:5" ht="12.9" customHeight="1" x14ac:dyDescent="0.25">
      <c r="A5" s="24">
        <v>1</v>
      </c>
      <c r="B5" s="25" t="s">
        <v>24</v>
      </c>
      <c r="C5" s="26"/>
      <c r="D5" s="28">
        <v>40</v>
      </c>
      <c r="E5" s="27">
        <f t="shared" ref="E5:E13" si="0">D5*C5</f>
        <v>0</v>
      </c>
    </row>
    <row r="6" spans="1:5" ht="12.9" customHeight="1" x14ac:dyDescent="0.25">
      <c r="A6" s="24">
        <v>2</v>
      </c>
      <c r="B6" s="25" t="s">
        <v>25</v>
      </c>
      <c r="C6" s="26"/>
      <c r="D6" s="28">
        <v>12</v>
      </c>
      <c r="E6" s="27">
        <f t="shared" si="0"/>
        <v>0</v>
      </c>
    </row>
    <row r="7" spans="1:5" ht="12.9" customHeight="1" x14ac:dyDescent="0.25">
      <c r="A7" s="24">
        <v>3</v>
      </c>
      <c r="B7" s="25" t="s">
        <v>26</v>
      </c>
      <c r="C7" s="26"/>
      <c r="D7" s="28">
        <v>12</v>
      </c>
      <c r="E7" s="27">
        <f t="shared" si="0"/>
        <v>0</v>
      </c>
    </row>
    <row r="8" spans="1:5" ht="12.75" customHeight="1" x14ac:dyDescent="0.25">
      <c r="A8" s="24">
        <v>4</v>
      </c>
      <c r="B8" s="25" t="s">
        <v>27</v>
      </c>
      <c r="C8" s="26"/>
      <c r="D8" s="28">
        <v>32</v>
      </c>
      <c r="E8" s="27">
        <f t="shared" si="0"/>
        <v>0</v>
      </c>
    </row>
    <row r="9" spans="1:5" ht="12.75" customHeight="1" x14ac:dyDescent="0.25">
      <c r="A9" s="24">
        <v>5</v>
      </c>
      <c r="B9" s="25" t="s">
        <v>28</v>
      </c>
      <c r="C9" s="26"/>
      <c r="D9" s="28">
        <v>12</v>
      </c>
      <c r="E9" s="27">
        <f t="shared" si="0"/>
        <v>0</v>
      </c>
    </row>
    <row r="10" spans="1:5" ht="12.75" customHeight="1" x14ac:dyDescent="0.25">
      <c r="A10" s="24">
        <v>6</v>
      </c>
      <c r="B10" s="25" t="s">
        <v>29</v>
      </c>
      <c r="C10" s="26"/>
      <c r="D10" s="28">
        <v>13</v>
      </c>
      <c r="E10" s="27">
        <f t="shared" si="0"/>
        <v>0</v>
      </c>
    </row>
    <row r="11" spans="1:5" ht="12.9" customHeight="1" x14ac:dyDescent="0.25">
      <c r="A11" s="24">
        <v>7</v>
      </c>
      <c r="B11" s="25" t="s">
        <v>30</v>
      </c>
      <c r="C11" s="26"/>
      <c r="D11" s="28">
        <v>4</v>
      </c>
      <c r="E11" s="27">
        <f t="shared" si="0"/>
        <v>0</v>
      </c>
    </row>
    <row r="12" spans="1:5" ht="12.9" customHeight="1" x14ac:dyDescent="0.25">
      <c r="A12" s="24">
        <v>8</v>
      </c>
      <c r="B12" s="25" t="s">
        <v>31</v>
      </c>
      <c r="C12" s="26"/>
      <c r="D12" s="28">
        <v>12</v>
      </c>
      <c r="E12" s="27">
        <f t="shared" si="0"/>
        <v>0</v>
      </c>
    </row>
    <row r="13" spans="1:5" ht="12.9" customHeight="1" x14ac:dyDescent="0.25">
      <c r="A13" s="24">
        <v>9</v>
      </c>
      <c r="B13" s="25" t="s">
        <v>32</v>
      </c>
      <c r="C13" s="26"/>
      <c r="D13" s="28">
        <v>12</v>
      </c>
      <c r="E13" s="27">
        <f t="shared" si="0"/>
        <v>0</v>
      </c>
    </row>
    <row r="14" spans="1:5" ht="12.9" customHeight="1" x14ac:dyDescent="0.25">
      <c r="A14" s="138" t="s">
        <v>8</v>
      </c>
      <c r="B14" s="138"/>
      <c r="C14" s="138"/>
      <c r="D14" s="138"/>
      <c r="E14" s="138"/>
    </row>
    <row r="15" spans="1:5" ht="12.9" customHeight="1" x14ac:dyDescent="0.25">
      <c r="A15" s="21">
        <v>10</v>
      </c>
      <c r="B15" s="22" t="s">
        <v>9</v>
      </c>
      <c r="C15" s="16"/>
      <c r="D15" s="18">
        <v>647</v>
      </c>
      <c r="E15" s="17">
        <f t="shared" ref="E15:E22" si="1">D15*C15</f>
        <v>0</v>
      </c>
    </row>
    <row r="16" spans="1:5" ht="12.9" customHeight="1" x14ac:dyDescent="0.25">
      <c r="A16" s="21">
        <v>11</v>
      </c>
      <c r="B16" s="22" t="s">
        <v>10</v>
      </c>
      <c r="C16" s="16"/>
      <c r="D16" s="18">
        <v>647</v>
      </c>
      <c r="E16" s="17">
        <f t="shared" si="1"/>
        <v>0</v>
      </c>
    </row>
    <row r="17" spans="1:5" ht="12.9" customHeight="1" x14ac:dyDescent="0.25">
      <c r="A17" s="21">
        <v>12</v>
      </c>
      <c r="B17" s="22" t="s">
        <v>11</v>
      </c>
      <c r="C17" s="16"/>
      <c r="D17" s="18">
        <v>647</v>
      </c>
      <c r="E17" s="17">
        <f t="shared" si="1"/>
        <v>0</v>
      </c>
    </row>
    <row r="18" spans="1:5" ht="12.9" customHeight="1" x14ac:dyDescent="0.25">
      <c r="A18" s="21">
        <v>13</v>
      </c>
      <c r="B18" s="22" t="s">
        <v>12</v>
      </c>
      <c r="C18" s="16"/>
      <c r="D18" s="18">
        <v>647</v>
      </c>
      <c r="E18" s="17">
        <f t="shared" si="1"/>
        <v>0</v>
      </c>
    </row>
    <row r="19" spans="1:5" ht="12.9" customHeight="1" x14ac:dyDescent="0.25">
      <c r="A19" s="21">
        <v>14</v>
      </c>
      <c r="B19" s="22" t="s">
        <v>13</v>
      </c>
      <c r="C19" s="16"/>
      <c r="D19" s="18">
        <v>647</v>
      </c>
      <c r="E19" s="17">
        <f t="shared" si="1"/>
        <v>0</v>
      </c>
    </row>
    <row r="20" spans="1:5" ht="12.9" customHeight="1" x14ac:dyDescent="0.25">
      <c r="A20" s="21">
        <v>15</v>
      </c>
      <c r="B20" s="22" t="s">
        <v>14</v>
      </c>
      <c r="C20" s="16"/>
      <c r="D20" s="18">
        <v>527</v>
      </c>
      <c r="E20" s="17">
        <f t="shared" si="1"/>
        <v>0</v>
      </c>
    </row>
    <row r="21" spans="1:5" ht="12.9" customHeight="1" x14ac:dyDescent="0.25">
      <c r="A21" s="21">
        <v>16</v>
      </c>
      <c r="B21" s="22" t="s">
        <v>15</v>
      </c>
      <c r="C21" s="16"/>
      <c r="D21" s="18">
        <v>527</v>
      </c>
      <c r="E21" s="17">
        <f t="shared" si="1"/>
        <v>0</v>
      </c>
    </row>
    <row r="22" spans="1:5" ht="12.9" customHeight="1" x14ac:dyDescent="0.25">
      <c r="A22" s="21">
        <v>17</v>
      </c>
      <c r="B22" s="22" t="s">
        <v>16</v>
      </c>
      <c r="C22" s="16"/>
      <c r="D22" s="18">
        <v>162</v>
      </c>
      <c r="E22" s="17">
        <f t="shared" si="1"/>
        <v>0</v>
      </c>
    </row>
    <row r="23" spans="1:5" ht="12.9" customHeight="1" x14ac:dyDescent="0.25">
      <c r="A23" s="139" t="s">
        <v>17</v>
      </c>
      <c r="B23" s="139"/>
      <c r="C23" s="139"/>
      <c r="D23" s="139"/>
      <c r="E23" s="139"/>
    </row>
    <row r="24" spans="1:5" ht="12.9" customHeight="1" x14ac:dyDescent="0.25">
      <c r="A24" s="12">
        <v>18</v>
      </c>
      <c r="B24" s="23" t="s">
        <v>2</v>
      </c>
      <c r="C24" s="13"/>
      <c r="D24" s="15">
        <v>152</v>
      </c>
      <c r="E24" s="14">
        <f>D24*C24</f>
        <v>0</v>
      </c>
    </row>
    <row r="25" spans="1:5" ht="12.9" customHeight="1" x14ac:dyDescent="0.25">
      <c r="A25" s="12">
        <v>19</v>
      </c>
      <c r="B25" s="23" t="s">
        <v>3</v>
      </c>
      <c r="C25" s="13"/>
      <c r="D25" s="15">
        <v>114</v>
      </c>
      <c r="E25" s="14">
        <f>D25*C25</f>
        <v>0</v>
      </c>
    </row>
    <row r="26" spans="1:5" ht="12.9" customHeight="1" x14ac:dyDescent="0.25">
      <c r="A26" s="12">
        <v>20</v>
      </c>
      <c r="B26" s="23" t="s">
        <v>18</v>
      </c>
      <c r="C26" s="13"/>
      <c r="D26" s="15">
        <v>114</v>
      </c>
      <c r="E26" s="14">
        <f>D26*C26</f>
        <v>0</v>
      </c>
    </row>
    <row r="27" spans="1:5" ht="12.75" customHeight="1" x14ac:dyDescent="0.25">
      <c r="A27" s="12">
        <v>21</v>
      </c>
      <c r="B27" s="23" t="s">
        <v>19</v>
      </c>
      <c r="C27" s="13"/>
      <c r="D27" s="15">
        <v>96</v>
      </c>
      <c r="E27" s="14">
        <f>D27*C27</f>
        <v>0</v>
      </c>
    </row>
    <row r="28" spans="1:5" ht="12.9" customHeight="1" x14ac:dyDescent="0.25">
      <c r="A28" s="140" t="s">
        <v>20</v>
      </c>
      <c r="B28" s="140"/>
      <c r="C28" s="140"/>
      <c r="D28" s="140"/>
      <c r="E28" s="140"/>
    </row>
    <row r="29" spans="1:5" ht="12.9" customHeight="1" x14ac:dyDescent="0.25">
      <c r="A29" s="37">
        <v>22</v>
      </c>
      <c r="B29" s="8" t="s">
        <v>22</v>
      </c>
      <c r="C29" s="9"/>
      <c r="D29" s="11">
        <v>276</v>
      </c>
      <c r="E29" s="10">
        <f>D29*C29</f>
        <v>0</v>
      </c>
    </row>
    <row r="30" spans="1:5" ht="12.9" customHeight="1" x14ac:dyDescent="0.25">
      <c r="A30" s="37">
        <v>24</v>
      </c>
      <c r="B30" s="8" t="s">
        <v>21</v>
      </c>
      <c r="C30" s="9"/>
      <c r="D30" s="11">
        <v>60</v>
      </c>
      <c r="E30" s="10">
        <f>D30*C30</f>
        <v>0</v>
      </c>
    </row>
    <row r="31" spans="1:5" ht="12.9" customHeight="1" x14ac:dyDescent="0.25">
      <c r="A31" s="37">
        <v>25</v>
      </c>
      <c r="B31" s="8" t="s">
        <v>35</v>
      </c>
      <c r="C31" s="9"/>
      <c r="D31" s="11">
        <v>10</v>
      </c>
      <c r="E31" s="10">
        <f>D31*C31</f>
        <v>0</v>
      </c>
    </row>
    <row r="32" spans="1:5" ht="12.9" customHeight="1" x14ac:dyDescent="0.25">
      <c r="A32" s="37">
        <v>26</v>
      </c>
      <c r="B32" s="8" t="s">
        <v>7</v>
      </c>
      <c r="C32" s="9"/>
      <c r="D32" s="11">
        <v>80</v>
      </c>
      <c r="E32" s="10">
        <f>D32*C32</f>
        <v>0</v>
      </c>
    </row>
    <row r="33" spans="1:7" ht="12.9" customHeight="1" x14ac:dyDescent="0.25">
      <c r="A33" s="141" t="s">
        <v>23</v>
      </c>
      <c r="B33" s="141"/>
      <c r="C33" s="141"/>
      <c r="D33" s="141"/>
      <c r="E33" s="141"/>
    </row>
    <row r="34" spans="1:7" ht="26.25" customHeight="1" x14ac:dyDescent="0.25">
      <c r="A34" s="38">
        <v>25</v>
      </c>
      <c r="B34" s="29" t="s">
        <v>33</v>
      </c>
      <c r="C34" s="30"/>
      <c r="D34" s="32">
        <v>22</v>
      </c>
      <c r="E34" s="31">
        <f>D34*C34</f>
        <v>0</v>
      </c>
    </row>
    <row r="35" spans="1:7" s="20" customFormat="1" ht="12.9" customHeight="1" x14ac:dyDescent="0.25">
      <c r="A35" s="134" t="s">
        <v>474</v>
      </c>
      <c r="B35" s="135"/>
      <c r="C35" s="135"/>
      <c r="D35" s="136"/>
      <c r="E35" s="19">
        <f>SUM(E5:E34)</f>
        <v>0</v>
      </c>
    </row>
    <row r="36" spans="1:7" s="2" customFormat="1" ht="12.75" customHeight="1" x14ac:dyDescent="0.25">
      <c r="A36" s="39"/>
      <c r="C36" s="5"/>
      <c r="D36" s="6"/>
      <c r="E36" s="6"/>
      <c r="F36" s="3"/>
      <c r="G36" s="3"/>
    </row>
    <row r="37" spans="1:7" s="40" customFormat="1" x14ac:dyDescent="0.25">
      <c r="A37" s="142" t="s">
        <v>36</v>
      </c>
      <c r="B37" s="142"/>
      <c r="D37" s="42"/>
      <c r="E37" s="42"/>
    </row>
    <row r="38" spans="1:7" ht="32.4" customHeight="1" x14ac:dyDescent="0.25">
      <c r="A38" s="133"/>
      <c r="B38" s="133"/>
      <c r="C38" s="133"/>
      <c r="D38" s="133"/>
      <c r="E38" s="133"/>
    </row>
    <row r="39" spans="1:7" x14ac:dyDescent="0.25">
      <c r="A39" s="7"/>
    </row>
    <row r="40" spans="1:7" x14ac:dyDescent="0.25">
      <c r="A40" s="7"/>
    </row>
  </sheetData>
  <mergeCells count="10">
    <mergeCell ref="A1:E1"/>
    <mergeCell ref="A2:E2"/>
    <mergeCell ref="A38:E38"/>
    <mergeCell ref="A35:D35"/>
    <mergeCell ref="A4:E4"/>
    <mergeCell ref="A14:E14"/>
    <mergeCell ref="A23:E23"/>
    <mergeCell ref="A28:E28"/>
    <mergeCell ref="A33:E33"/>
    <mergeCell ref="A37:B37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>
    <oddFooter>&amp;LBordereau des prix unitaires 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67263-B617-43C6-9D84-DC200167BA54}">
  <sheetPr>
    <pageSetUpPr fitToPage="1"/>
  </sheetPr>
  <dimension ref="A1:K289"/>
  <sheetViews>
    <sheetView showGridLines="0" tabSelected="1" view="pageBreakPreview" topLeftCell="A216" zoomScale="87" zoomScaleNormal="110" zoomScaleSheetLayoutView="87" workbookViewId="0">
      <selection activeCell="F103" sqref="F103"/>
    </sheetView>
  </sheetViews>
  <sheetFormatPr baseColWidth="10" defaultColWidth="11.44140625" defaultRowHeight="13.2" x14ac:dyDescent="0.25"/>
  <cols>
    <col min="1" max="1" width="7.6640625" style="40" customWidth="1"/>
    <col min="2" max="2" width="69.88671875" style="40" customWidth="1"/>
    <col min="3" max="3" width="16.88671875" style="40" customWidth="1"/>
    <col min="4" max="4" width="13.6640625" style="42" customWidth="1"/>
    <col min="5" max="5" width="22.88671875" style="42" customWidth="1"/>
    <col min="6" max="6" width="24.6640625" style="41" customWidth="1"/>
    <col min="7" max="16384" width="11.44140625" style="40"/>
  </cols>
  <sheetData>
    <row r="1" spans="1:11" ht="34.5" customHeight="1" x14ac:dyDescent="0.25">
      <c r="A1" s="159" t="s">
        <v>475</v>
      </c>
      <c r="B1" s="160"/>
      <c r="C1" s="160"/>
      <c r="D1" s="160"/>
      <c r="E1" s="160"/>
      <c r="F1" s="160"/>
    </row>
    <row r="2" spans="1:11" ht="28.95" customHeight="1" x14ac:dyDescent="0.25">
      <c r="A2" s="161" t="s">
        <v>5</v>
      </c>
      <c r="B2" s="162"/>
      <c r="C2" s="162"/>
      <c r="D2" s="162"/>
      <c r="E2" s="162"/>
      <c r="F2" s="162"/>
    </row>
    <row r="3" spans="1:11" ht="33" customHeight="1" x14ac:dyDescent="0.25">
      <c r="A3" s="100"/>
      <c r="B3" s="170" t="s">
        <v>482</v>
      </c>
      <c r="C3" s="170"/>
      <c r="D3" s="170"/>
      <c r="E3" s="171"/>
      <c r="F3" s="36" t="s">
        <v>473</v>
      </c>
    </row>
    <row r="4" spans="1:11" ht="48.6" customHeight="1" x14ac:dyDescent="0.25">
      <c r="A4" s="99" t="s">
        <v>1</v>
      </c>
      <c r="B4" s="98" t="s">
        <v>0</v>
      </c>
      <c r="C4" s="97" t="s">
        <v>476</v>
      </c>
      <c r="D4" s="96" t="s">
        <v>413</v>
      </c>
      <c r="E4" s="163"/>
      <c r="F4" s="114"/>
    </row>
    <row r="5" spans="1:11" ht="12.9" customHeight="1" x14ac:dyDescent="0.25">
      <c r="A5" s="48">
        <v>1</v>
      </c>
      <c r="B5" s="95" t="s">
        <v>425</v>
      </c>
      <c r="C5" s="112"/>
      <c r="D5" s="65" t="s">
        <v>402</v>
      </c>
      <c r="E5" s="164"/>
      <c r="F5" s="116">
        <f>12*C5</f>
        <v>0</v>
      </c>
    </row>
    <row r="6" spans="1:11" ht="12.9" customHeight="1" x14ac:dyDescent="0.25">
      <c r="A6" s="48">
        <v>2</v>
      </c>
      <c r="B6" s="95" t="s">
        <v>424</v>
      </c>
      <c r="C6" s="112"/>
      <c r="D6" s="65" t="s">
        <v>423</v>
      </c>
      <c r="E6" s="164"/>
      <c r="F6" s="116">
        <f>8*C6</f>
        <v>0</v>
      </c>
    </row>
    <row r="7" spans="1:11" ht="12.9" customHeight="1" x14ac:dyDescent="0.25">
      <c r="A7" s="48">
        <v>3</v>
      </c>
      <c r="B7" s="95" t="s">
        <v>422</v>
      </c>
      <c r="C7" s="112"/>
      <c r="D7" s="65" t="s">
        <v>51</v>
      </c>
      <c r="E7" s="164"/>
      <c r="F7" s="116">
        <f>C7</f>
        <v>0</v>
      </c>
    </row>
    <row r="8" spans="1:11" ht="12.9" customHeight="1" x14ac:dyDescent="0.25">
      <c r="A8" s="48">
        <v>4</v>
      </c>
      <c r="B8" s="95" t="s">
        <v>421</v>
      </c>
      <c r="C8" s="112"/>
      <c r="D8" s="65" t="s">
        <v>37</v>
      </c>
      <c r="E8" s="164"/>
      <c r="F8" s="116">
        <f>4*C8</f>
        <v>0</v>
      </c>
    </row>
    <row r="9" spans="1:11" ht="12.9" customHeight="1" x14ac:dyDescent="0.25">
      <c r="A9" s="48">
        <v>5</v>
      </c>
      <c r="B9" s="95" t="s">
        <v>420</v>
      </c>
      <c r="C9" s="112"/>
      <c r="D9" s="65" t="s">
        <v>37</v>
      </c>
      <c r="E9" s="164"/>
      <c r="F9" s="116">
        <f t="shared" ref="F9:F10" si="0">4*C9</f>
        <v>0</v>
      </c>
    </row>
    <row r="10" spans="1:11" ht="12.9" customHeight="1" x14ac:dyDescent="0.25">
      <c r="A10" s="48">
        <v>6</v>
      </c>
      <c r="B10" s="95" t="s">
        <v>419</v>
      </c>
      <c r="C10" s="112"/>
      <c r="D10" s="65" t="s">
        <v>37</v>
      </c>
      <c r="E10" s="164"/>
      <c r="F10" s="116">
        <f t="shared" si="0"/>
        <v>0</v>
      </c>
    </row>
    <row r="11" spans="1:11" ht="12.9" customHeight="1" x14ac:dyDescent="0.25">
      <c r="A11" s="48">
        <v>7</v>
      </c>
      <c r="B11" s="95" t="s">
        <v>418</v>
      </c>
      <c r="C11" s="112"/>
      <c r="D11" s="65" t="s">
        <v>63</v>
      </c>
      <c r="E11" s="164"/>
      <c r="F11" s="116">
        <f>10*C11</f>
        <v>0</v>
      </c>
    </row>
    <row r="12" spans="1:11" ht="12.9" customHeight="1" x14ac:dyDescent="0.25">
      <c r="A12" s="48">
        <v>8</v>
      </c>
      <c r="B12" s="95" t="s">
        <v>417</v>
      </c>
      <c r="C12" s="110"/>
      <c r="D12" s="65" t="s">
        <v>416</v>
      </c>
      <c r="E12" s="164"/>
      <c r="F12" s="116">
        <f>C12</f>
        <v>0</v>
      </c>
    </row>
    <row r="13" spans="1:11" ht="12.9" customHeight="1" x14ac:dyDescent="0.25">
      <c r="A13" s="94">
        <v>9</v>
      </c>
      <c r="B13" s="95" t="s">
        <v>415</v>
      </c>
      <c r="C13" s="112"/>
      <c r="D13" s="65" t="s">
        <v>37</v>
      </c>
      <c r="E13" s="165"/>
      <c r="F13" s="116">
        <f>4*C13</f>
        <v>0</v>
      </c>
    </row>
    <row r="14" spans="1:11" ht="12.9" customHeight="1" x14ac:dyDescent="0.25">
      <c r="A14" s="93"/>
      <c r="B14" s="172" t="s">
        <v>414</v>
      </c>
      <c r="C14" s="172"/>
      <c r="D14" s="172"/>
      <c r="E14" s="173"/>
      <c r="F14" s="114"/>
    </row>
    <row r="15" spans="1:11" ht="37.200000000000003" customHeight="1" x14ac:dyDescent="0.25">
      <c r="A15" s="92"/>
      <c r="B15" s="168" t="s">
        <v>4</v>
      </c>
      <c r="C15" s="168"/>
      <c r="D15" s="168"/>
      <c r="E15" s="169"/>
      <c r="F15" s="114"/>
    </row>
    <row r="16" spans="1:11" ht="60" customHeight="1" x14ac:dyDescent="0.25">
      <c r="A16" s="91" t="s">
        <v>1</v>
      </c>
      <c r="B16" s="90" t="s">
        <v>0</v>
      </c>
      <c r="C16" s="89" t="s">
        <v>477</v>
      </c>
      <c r="D16" s="88" t="s">
        <v>413</v>
      </c>
      <c r="E16" s="87" t="s">
        <v>412</v>
      </c>
      <c r="F16" s="114"/>
      <c r="J16" s="129"/>
      <c r="K16" s="60"/>
    </row>
    <row r="17" spans="1:11" ht="13.5" customHeight="1" x14ac:dyDescent="0.25">
      <c r="A17" s="86"/>
      <c r="B17" s="166" t="s">
        <v>411</v>
      </c>
      <c r="C17" s="166"/>
      <c r="D17" s="166"/>
      <c r="E17" s="167"/>
      <c r="F17" s="114"/>
      <c r="J17" s="129"/>
      <c r="K17" s="60"/>
    </row>
    <row r="18" spans="1:11" ht="12.75" customHeight="1" x14ac:dyDescent="0.25">
      <c r="A18" s="64">
        <v>10</v>
      </c>
      <c r="B18" s="85" t="s">
        <v>481</v>
      </c>
      <c r="C18" s="117"/>
      <c r="D18" s="54">
        <v>462</v>
      </c>
      <c r="E18" s="84"/>
      <c r="F18" s="118">
        <f>D18*C18</f>
        <v>0</v>
      </c>
      <c r="J18" s="129"/>
      <c r="K18" s="60"/>
    </row>
    <row r="19" spans="1:11" ht="12.75" customHeight="1" x14ac:dyDescent="0.25">
      <c r="A19" s="151" t="s">
        <v>410</v>
      </c>
      <c r="B19" s="151"/>
      <c r="C19" s="151"/>
      <c r="D19" s="151"/>
      <c r="E19" s="151"/>
      <c r="F19" s="114"/>
      <c r="J19" s="129"/>
      <c r="K19" s="60"/>
    </row>
    <row r="20" spans="1:11" ht="12.9" customHeight="1" x14ac:dyDescent="0.25">
      <c r="A20" s="74"/>
      <c r="B20" s="152" t="s">
        <v>409</v>
      </c>
      <c r="C20" s="152"/>
      <c r="D20" s="152"/>
      <c r="E20" s="153"/>
      <c r="F20" s="114"/>
      <c r="J20" s="129"/>
      <c r="K20" s="60"/>
    </row>
    <row r="21" spans="1:11" ht="12.9" customHeight="1" x14ac:dyDescent="0.25">
      <c r="A21" s="81" t="s">
        <v>408</v>
      </c>
      <c r="B21" s="83" t="s">
        <v>272</v>
      </c>
      <c r="C21" s="54"/>
      <c r="D21" s="65" t="s">
        <v>51</v>
      </c>
      <c r="E21" s="54">
        <v>4</v>
      </c>
      <c r="F21" s="118">
        <f>C21*1*4</f>
        <v>0</v>
      </c>
      <c r="J21" s="129"/>
      <c r="K21" s="60"/>
    </row>
    <row r="22" spans="1:11" ht="12.9" customHeight="1" x14ac:dyDescent="0.25">
      <c r="A22" s="80" t="s">
        <v>407</v>
      </c>
      <c r="B22" s="73" t="s">
        <v>78</v>
      </c>
      <c r="C22" s="119"/>
      <c r="D22" s="43" t="s">
        <v>51</v>
      </c>
      <c r="E22" s="54">
        <v>4</v>
      </c>
      <c r="F22" s="118">
        <f t="shared" ref="F22:F25" si="1">C22*1*4</f>
        <v>0</v>
      </c>
      <c r="J22" s="129"/>
      <c r="K22" s="60"/>
    </row>
    <row r="23" spans="1:11" ht="12.9" customHeight="1" x14ac:dyDescent="0.25">
      <c r="A23" s="81" t="s">
        <v>406</v>
      </c>
      <c r="B23" s="73" t="s">
        <v>345</v>
      </c>
      <c r="C23" s="119"/>
      <c r="D23" s="43" t="s">
        <v>51</v>
      </c>
      <c r="E23" s="54">
        <v>4</v>
      </c>
      <c r="F23" s="118">
        <f t="shared" si="1"/>
        <v>0</v>
      </c>
      <c r="J23" s="129"/>
      <c r="K23" s="60"/>
    </row>
    <row r="24" spans="1:11" ht="12.9" customHeight="1" x14ac:dyDescent="0.25">
      <c r="A24" s="80" t="s">
        <v>405</v>
      </c>
      <c r="B24" s="73" t="s">
        <v>320</v>
      </c>
      <c r="C24" s="119"/>
      <c r="D24" s="43" t="s">
        <v>51</v>
      </c>
      <c r="E24" s="54">
        <v>4</v>
      </c>
      <c r="F24" s="118">
        <f t="shared" si="1"/>
        <v>0</v>
      </c>
      <c r="J24" s="129"/>
      <c r="K24" s="60"/>
    </row>
    <row r="25" spans="1:11" ht="12.9" customHeight="1" x14ac:dyDescent="0.25">
      <c r="A25" s="81" t="s">
        <v>404</v>
      </c>
      <c r="B25" s="73" t="s">
        <v>270</v>
      </c>
      <c r="C25" s="119"/>
      <c r="D25" s="43" t="s">
        <v>51</v>
      </c>
      <c r="E25" s="54">
        <v>4</v>
      </c>
      <c r="F25" s="118">
        <f t="shared" si="1"/>
        <v>0</v>
      </c>
    </row>
    <row r="26" spans="1:11" ht="12.9" customHeight="1" x14ac:dyDescent="0.25">
      <c r="A26" s="80" t="s">
        <v>403</v>
      </c>
      <c r="B26" s="73" t="s">
        <v>74</v>
      </c>
      <c r="C26" s="119"/>
      <c r="D26" s="43" t="s">
        <v>402</v>
      </c>
      <c r="E26" s="54">
        <v>4</v>
      </c>
      <c r="F26" s="118">
        <f>C26*12*4</f>
        <v>0</v>
      </c>
    </row>
    <row r="27" spans="1:11" ht="12.9" customHeight="1" x14ac:dyDescent="0.25">
      <c r="A27" s="81" t="s">
        <v>401</v>
      </c>
      <c r="B27" s="73" t="s">
        <v>400</v>
      </c>
      <c r="C27" s="119"/>
      <c r="D27" s="43" t="s">
        <v>51</v>
      </c>
      <c r="E27" s="54">
        <v>4</v>
      </c>
      <c r="F27" s="118">
        <f>C27*1*4</f>
        <v>0</v>
      </c>
    </row>
    <row r="28" spans="1:11" ht="12.9" customHeight="1" x14ac:dyDescent="0.25">
      <c r="A28" s="80" t="s">
        <v>399</v>
      </c>
      <c r="B28" s="73" t="s">
        <v>288</v>
      </c>
      <c r="C28" s="119"/>
      <c r="D28" s="43" t="s">
        <v>51</v>
      </c>
      <c r="E28" s="54">
        <v>4</v>
      </c>
      <c r="F28" s="118">
        <f t="shared" ref="F28:F50" si="2">C28*1*4</f>
        <v>0</v>
      </c>
    </row>
    <row r="29" spans="1:11" ht="12.9" customHeight="1" x14ac:dyDescent="0.25">
      <c r="A29" s="81" t="s">
        <v>398</v>
      </c>
      <c r="B29" s="73" t="s">
        <v>159</v>
      </c>
      <c r="C29" s="119"/>
      <c r="D29" s="43" t="s">
        <v>51</v>
      </c>
      <c r="E29" s="54">
        <v>4</v>
      </c>
      <c r="F29" s="118">
        <f t="shared" si="2"/>
        <v>0</v>
      </c>
    </row>
    <row r="30" spans="1:11" ht="12.9" customHeight="1" x14ac:dyDescent="0.25">
      <c r="A30" s="80" t="s">
        <v>397</v>
      </c>
      <c r="B30" s="73" t="s">
        <v>279</v>
      </c>
      <c r="C30" s="119"/>
      <c r="D30" s="43" t="s">
        <v>51</v>
      </c>
      <c r="E30" s="54">
        <v>4</v>
      </c>
      <c r="F30" s="118">
        <f t="shared" si="2"/>
        <v>0</v>
      </c>
    </row>
    <row r="31" spans="1:11" ht="12.9" customHeight="1" x14ac:dyDescent="0.25">
      <c r="A31" s="81" t="s">
        <v>396</v>
      </c>
      <c r="B31" s="73" t="s">
        <v>195</v>
      </c>
      <c r="C31" s="119"/>
      <c r="D31" s="43" t="s">
        <v>51</v>
      </c>
      <c r="E31" s="54">
        <v>4</v>
      </c>
      <c r="F31" s="118">
        <f t="shared" si="2"/>
        <v>0</v>
      </c>
    </row>
    <row r="32" spans="1:11" ht="12.9" customHeight="1" x14ac:dyDescent="0.25">
      <c r="A32" s="80" t="s">
        <v>395</v>
      </c>
      <c r="B32" s="73" t="s">
        <v>72</v>
      </c>
      <c r="C32" s="119"/>
      <c r="D32" s="43" t="s">
        <v>51</v>
      </c>
      <c r="E32" s="54">
        <v>4</v>
      </c>
      <c r="F32" s="118">
        <f t="shared" si="2"/>
        <v>0</v>
      </c>
    </row>
    <row r="33" spans="1:6" ht="12.9" customHeight="1" x14ac:dyDescent="0.25">
      <c r="A33" s="81" t="s">
        <v>394</v>
      </c>
      <c r="B33" s="73" t="s">
        <v>393</v>
      </c>
      <c r="C33" s="119"/>
      <c r="D33" s="43" t="s">
        <v>51</v>
      </c>
      <c r="E33" s="54">
        <v>4</v>
      </c>
      <c r="F33" s="118">
        <f t="shared" si="2"/>
        <v>0</v>
      </c>
    </row>
    <row r="34" spans="1:6" ht="12.9" customHeight="1" x14ac:dyDescent="0.25">
      <c r="A34" s="80" t="s">
        <v>392</v>
      </c>
      <c r="B34" s="73" t="s">
        <v>391</v>
      </c>
      <c r="C34" s="119"/>
      <c r="D34" s="43" t="s">
        <v>51</v>
      </c>
      <c r="E34" s="54">
        <v>4</v>
      </c>
      <c r="F34" s="118">
        <f t="shared" si="2"/>
        <v>0</v>
      </c>
    </row>
    <row r="35" spans="1:6" ht="12.9" customHeight="1" x14ac:dyDescent="0.25">
      <c r="A35" s="81" t="s">
        <v>390</v>
      </c>
      <c r="B35" s="73" t="s">
        <v>262</v>
      </c>
      <c r="C35" s="119"/>
      <c r="D35" s="43" t="s">
        <v>51</v>
      </c>
      <c r="E35" s="54">
        <v>4</v>
      </c>
      <c r="F35" s="118">
        <f t="shared" si="2"/>
        <v>0</v>
      </c>
    </row>
    <row r="36" spans="1:6" ht="12.9" customHeight="1" x14ac:dyDescent="0.25">
      <c r="A36" s="80" t="s">
        <v>389</v>
      </c>
      <c r="B36" s="73" t="s">
        <v>388</v>
      </c>
      <c r="C36" s="119"/>
      <c r="D36" s="43" t="s">
        <v>51</v>
      </c>
      <c r="E36" s="54">
        <v>4</v>
      </c>
      <c r="F36" s="118">
        <f t="shared" si="2"/>
        <v>0</v>
      </c>
    </row>
    <row r="37" spans="1:6" ht="12.9" customHeight="1" x14ac:dyDescent="0.25">
      <c r="A37" s="81" t="s">
        <v>387</v>
      </c>
      <c r="B37" s="73" t="s">
        <v>138</v>
      </c>
      <c r="C37" s="119"/>
      <c r="D37" s="43" t="s">
        <v>37</v>
      </c>
      <c r="E37" s="54">
        <v>4</v>
      </c>
      <c r="F37" s="118">
        <f>C37*4*4</f>
        <v>0</v>
      </c>
    </row>
    <row r="38" spans="1:6" ht="12.9" customHeight="1" x14ac:dyDescent="0.25">
      <c r="A38" s="80" t="s">
        <v>386</v>
      </c>
      <c r="B38" s="73" t="s">
        <v>385</v>
      </c>
      <c r="C38" s="119"/>
      <c r="D38" s="43" t="s">
        <v>51</v>
      </c>
      <c r="E38" s="54">
        <v>4</v>
      </c>
      <c r="F38" s="118">
        <f t="shared" si="2"/>
        <v>0</v>
      </c>
    </row>
    <row r="39" spans="1:6" ht="12.9" customHeight="1" x14ac:dyDescent="0.25">
      <c r="A39" s="81" t="s">
        <v>384</v>
      </c>
      <c r="B39" s="73" t="s">
        <v>68</v>
      </c>
      <c r="C39" s="119"/>
      <c r="D39" s="43" t="s">
        <v>51</v>
      </c>
      <c r="E39" s="54">
        <v>4</v>
      </c>
      <c r="F39" s="118">
        <f t="shared" si="2"/>
        <v>0</v>
      </c>
    </row>
    <row r="40" spans="1:6" ht="12.9" customHeight="1" x14ac:dyDescent="0.25">
      <c r="A40" s="80" t="s">
        <v>383</v>
      </c>
      <c r="B40" s="73" t="s">
        <v>66</v>
      </c>
      <c r="C40" s="119"/>
      <c r="D40" s="43" t="s">
        <v>51</v>
      </c>
      <c r="E40" s="54">
        <v>4</v>
      </c>
      <c r="F40" s="118">
        <f t="shared" si="2"/>
        <v>0</v>
      </c>
    </row>
    <row r="41" spans="1:6" ht="12.9" customHeight="1" x14ac:dyDescent="0.25">
      <c r="A41" s="81" t="s">
        <v>382</v>
      </c>
      <c r="B41" s="73" t="s">
        <v>381</v>
      </c>
      <c r="C41" s="119"/>
      <c r="D41" s="43" t="s">
        <v>51</v>
      </c>
      <c r="E41" s="54">
        <v>4</v>
      </c>
      <c r="F41" s="118">
        <f t="shared" si="2"/>
        <v>0</v>
      </c>
    </row>
    <row r="42" spans="1:6" ht="12.9" customHeight="1" x14ac:dyDescent="0.25">
      <c r="A42" s="80" t="s">
        <v>380</v>
      </c>
      <c r="B42" s="82" t="s">
        <v>379</v>
      </c>
      <c r="C42" s="119"/>
      <c r="D42" s="43" t="s">
        <v>51</v>
      </c>
      <c r="E42" s="54">
        <v>4</v>
      </c>
      <c r="F42" s="118">
        <f t="shared" si="2"/>
        <v>0</v>
      </c>
    </row>
    <row r="43" spans="1:6" ht="12.9" customHeight="1" x14ac:dyDescent="0.25">
      <c r="A43" s="81" t="s">
        <v>378</v>
      </c>
      <c r="B43" s="73" t="s">
        <v>64</v>
      </c>
      <c r="C43" s="119"/>
      <c r="D43" s="43" t="s">
        <v>51</v>
      </c>
      <c r="E43" s="54">
        <v>4</v>
      </c>
      <c r="F43" s="118">
        <f t="shared" si="2"/>
        <v>0</v>
      </c>
    </row>
    <row r="44" spans="1:6" ht="12.9" customHeight="1" x14ac:dyDescent="0.25">
      <c r="A44" s="80" t="s">
        <v>377</v>
      </c>
      <c r="B44" s="73" t="s">
        <v>376</v>
      </c>
      <c r="C44" s="119"/>
      <c r="D44" s="43" t="s">
        <v>51</v>
      </c>
      <c r="E44" s="54">
        <v>4</v>
      </c>
      <c r="F44" s="118">
        <f t="shared" si="2"/>
        <v>0</v>
      </c>
    </row>
    <row r="45" spans="1:6" ht="12.9" customHeight="1" x14ac:dyDescent="0.25">
      <c r="A45" s="81" t="s">
        <v>375</v>
      </c>
      <c r="B45" s="73" t="s">
        <v>264</v>
      </c>
      <c r="C45" s="119"/>
      <c r="D45" s="43" t="s">
        <v>51</v>
      </c>
      <c r="E45" s="54">
        <v>4</v>
      </c>
      <c r="F45" s="118">
        <f t="shared" si="2"/>
        <v>0</v>
      </c>
    </row>
    <row r="46" spans="1:6" ht="12.9" customHeight="1" x14ac:dyDescent="0.25">
      <c r="A46" s="80" t="s">
        <v>374</v>
      </c>
      <c r="B46" s="73" t="s">
        <v>240</v>
      </c>
      <c r="C46" s="119"/>
      <c r="D46" s="43" t="s">
        <v>51</v>
      </c>
      <c r="E46" s="54">
        <v>4</v>
      </c>
      <c r="F46" s="118">
        <f t="shared" si="2"/>
        <v>0</v>
      </c>
    </row>
    <row r="47" spans="1:6" ht="12.9" customHeight="1" x14ac:dyDescent="0.25">
      <c r="A47" s="81" t="s">
        <v>373</v>
      </c>
      <c r="B47" s="73" t="s">
        <v>372</v>
      </c>
      <c r="C47" s="119"/>
      <c r="D47" s="43" t="s">
        <v>51</v>
      </c>
      <c r="E47" s="54">
        <v>4</v>
      </c>
      <c r="F47" s="118">
        <f t="shared" si="2"/>
        <v>0</v>
      </c>
    </row>
    <row r="48" spans="1:6" ht="12.9" customHeight="1" x14ac:dyDescent="0.25">
      <c r="A48" s="80" t="s">
        <v>371</v>
      </c>
      <c r="B48" s="73" t="s">
        <v>84</v>
      </c>
      <c r="C48" s="119"/>
      <c r="D48" s="43" t="s">
        <v>51</v>
      </c>
      <c r="E48" s="54">
        <v>4</v>
      </c>
      <c r="F48" s="118">
        <f t="shared" si="2"/>
        <v>0</v>
      </c>
    </row>
    <row r="49" spans="1:6" ht="12.9" customHeight="1" x14ac:dyDescent="0.25">
      <c r="A49" s="81" t="s">
        <v>370</v>
      </c>
      <c r="B49" s="73" t="s">
        <v>206</v>
      </c>
      <c r="C49" s="119"/>
      <c r="D49" s="43" t="s">
        <v>51</v>
      </c>
      <c r="E49" s="54">
        <v>4</v>
      </c>
      <c r="F49" s="118">
        <f t="shared" si="2"/>
        <v>0</v>
      </c>
    </row>
    <row r="50" spans="1:6" ht="12.9" customHeight="1" x14ac:dyDescent="0.25">
      <c r="A50" s="80" t="s">
        <v>369</v>
      </c>
      <c r="B50" s="73" t="s">
        <v>238</v>
      </c>
      <c r="C50" s="119"/>
      <c r="D50" s="43" t="s">
        <v>51</v>
      </c>
      <c r="E50" s="54">
        <v>4</v>
      </c>
      <c r="F50" s="118">
        <f t="shared" si="2"/>
        <v>0</v>
      </c>
    </row>
    <row r="51" spans="1:6" ht="12.9" customHeight="1" x14ac:dyDescent="0.25">
      <c r="A51" s="151" t="s">
        <v>368</v>
      </c>
      <c r="B51" s="151"/>
      <c r="C51" s="151"/>
      <c r="D51" s="151"/>
      <c r="E51" s="151"/>
      <c r="F51" s="118"/>
    </row>
    <row r="52" spans="1:6" ht="12.9" customHeight="1" x14ac:dyDescent="0.25">
      <c r="A52" s="63"/>
      <c r="B52" s="143" t="s">
        <v>100</v>
      </c>
      <c r="C52" s="143"/>
      <c r="D52" s="143"/>
      <c r="E52" s="144"/>
      <c r="F52" s="118"/>
    </row>
    <row r="53" spans="1:6" ht="12.9" customHeight="1" x14ac:dyDescent="0.25">
      <c r="A53" s="81" t="s">
        <v>367</v>
      </c>
      <c r="B53" s="66" t="s">
        <v>366</v>
      </c>
      <c r="C53" s="54"/>
      <c r="D53" s="54" t="s">
        <v>103</v>
      </c>
      <c r="E53" s="147"/>
      <c r="F53" s="118">
        <f>C53*1</f>
        <v>0</v>
      </c>
    </row>
    <row r="54" spans="1:6" ht="12.9" customHeight="1" x14ac:dyDescent="0.25">
      <c r="A54" s="80" t="s">
        <v>365</v>
      </c>
      <c r="B54" s="44" t="s">
        <v>364</v>
      </c>
      <c r="C54" s="47"/>
      <c r="D54" s="43" t="s">
        <v>103</v>
      </c>
      <c r="E54" s="148"/>
      <c r="F54" s="118">
        <f t="shared" ref="F54:F71" si="3">C54*1</f>
        <v>0</v>
      </c>
    </row>
    <row r="55" spans="1:6" ht="12.9" customHeight="1" x14ac:dyDescent="0.25">
      <c r="A55" s="80" t="s">
        <v>363</v>
      </c>
      <c r="B55" s="44" t="s">
        <v>40</v>
      </c>
      <c r="C55" s="47"/>
      <c r="D55" s="43" t="s">
        <v>103</v>
      </c>
      <c r="E55" s="148"/>
      <c r="F55" s="118">
        <f t="shared" si="3"/>
        <v>0</v>
      </c>
    </row>
    <row r="56" spans="1:6" ht="12.9" customHeight="1" x14ac:dyDescent="0.25">
      <c r="A56" s="76" t="s">
        <v>362</v>
      </c>
      <c r="B56" s="68" t="s">
        <v>361</v>
      </c>
      <c r="C56" s="58"/>
      <c r="D56" s="67" t="s">
        <v>103</v>
      </c>
      <c r="E56" s="149"/>
      <c r="F56" s="118">
        <f t="shared" si="3"/>
        <v>0</v>
      </c>
    </row>
    <row r="57" spans="1:6" ht="12.9" customHeight="1" x14ac:dyDescent="0.25">
      <c r="A57" s="63"/>
      <c r="B57" s="143" t="s">
        <v>360</v>
      </c>
      <c r="C57" s="143"/>
      <c r="D57" s="143"/>
      <c r="E57" s="144"/>
      <c r="F57" s="118"/>
    </row>
    <row r="58" spans="1:6" ht="12.9" customHeight="1" x14ac:dyDescent="0.25">
      <c r="A58" s="81" t="s">
        <v>359</v>
      </c>
      <c r="B58" s="66" t="s">
        <v>2</v>
      </c>
      <c r="C58" s="54"/>
      <c r="D58" s="65" t="s">
        <v>103</v>
      </c>
      <c r="E58" s="147"/>
      <c r="F58" s="118">
        <f t="shared" si="3"/>
        <v>0</v>
      </c>
    </row>
    <row r="59" spans="1:6" ht="12.9" customHeight="1" x14ac:dyDescent="0.25">
      <c r="A59" s="80" t="s">
        <v>358</v>
      </c>
      <c r="B59" s="44" t="s">
        <v>108</v>
      </c>
      <c r="C59" s="47"/>
      <c r="D59" s="43" t="s">
        <v>103</v>
      </c>
      <c r="E59" s="148"/>
      <c r="F59" s="118">
        <f t="shared" si="3"/>
        <v>0</v>
      </c>
    </row>
    <row r="60" spans="1:6" ht="12.9" customHeight="1" x14ac:dyDescent="0.25">
      <c r="A60" s="81" t="s">
        <v>357</v>
      </c>
      <c r="B60" s="44" t="s">
        <v>163</v>
      </c>
      <c r="C60" s="47"/>
      <c r="D60" s="43" t="s">
        <v>103</v>
      </c>
      <c r="E60" s="148"/>
      <c r="F60" s="118">
        <f t="shared" si="3"/>
        <v>0</v>
      </c>
    </row>
    <row r="61" spans="1:6" ht="12.9" customHeight="1" x14ac:dyDescent="0.25">
      <c r="A61" s="80" t="s">
        <v>356</v>
      </c>
      <c r="B61" s="44" t="s">
        <v>3</v>
      </c>
      <c r="C61" s="47"/>
      <c r="D61" s="43" t="s">
        <v>103</v>
      </c>
      <c r="E61" s="148"/>
      <c r="F61" s="118">
        <f t="shared" si="3"/>
        <v>0</v>
      </c>
    </row>
    <row r="62" spans="1:6" ht="12.9" customHeight="1" x14ac:dyDescent="0.25">
      <c r="A62" s="81" t="s">
        <v>355</v>
      </c>
      <c r="B62" s="44" t="s">
        <v>104</v>
      </c>
      <c r="C62" s="47"/>
      <c r="D62" s="43" t="s">
        <v>103</v>
      </c>
      <c r="E62" s="148"/>
      <c r="F62" s="118">
        <f t="shared" si="3"/>
        <v>0</v>
      </c>
    </row>
    <row r="63" spans="1:6" ht="12.9" customHeight="1" x14ac:dyDescent="0.25">
      <c r="A63" s="80" t="s">
        <v>354</v>
      </c>
      <c r="B63" s="68" t="s">
        <v>353</v>
      </c>
      <c r="C63" s="58"/>
      <c r="D63" s="67" t="s">
        <v>103</v>
      </c>
      <c r="E63" s="149"/>
      <c r="F63" s="118">
        <f t="shared" si="3"/>
        <v>0</v>
      </c>
    </row>
    <row r="64" spans="1:6" ht="12.9" customHeight="1" x14ac:dyDescent="0.25">
      <c r="A64" s="63"/>
      <c r="B64" s="143" t="s">
        <v>352</v>
      </c>
      <c r="C64" s="143"/>
      <c r="D64" s="143"/>
      <c r="E64" s="144"/>
      <c r="F64" s="118"/>
    </row>
    <row r="65" spans="1:6" ht="12.9" customHeight="1" x14ac:dyDescent="0.25">
      <c r="A65" s="81" t="s">
        <v>351</v>
      </c>
      <c r="B65" s="66" t="s">
        <v>2</v>
      </c>
      <c r="C65" s="54"/>
      <c r="D65" s="65" t="s">
        <v>103</v>
      </c>
      <c r="E65" s="147"/>
      <c r="F65" s="118">
        <f t="shared" si="3"/>
        <v>0</v>
      </c>
    </row>
    <row r="66" spans="1:6" ht="12.9" customHeight="1" x14ac:dyDescent="0.25">
      <c r="A66" s="80" t="s">
        <v>350</v>
      </c>
      <c r="B66" s="44" t="s">
        <v>108</v>
      </c>
      <c r="C66" s="47"/>
      <c r="D66" s="43" t="s">
        <v>103</v>
      </c>
      <c r="E66" s="148"/>
      <c r="F66" s="118">
        <f t="shared" si="3"/>
        <v>0</v>
      </c>
    </row>
    <row r="67" spans="1:6" ht="12.9" customHeight="1" x14ac:dyDescent="0.25">
      <c r="A67" s="81" t="s">
        <v>349</v>
      </c>
      <c r="B67" s="44" t="s">
        <v>163</v>
      </c>
      <c r="C67" s="47"/>
      <c r="D67" s="43" t="s">
        <v>103</v>
      </c>
      <c r="E67" s="148"/>
      <c r="F67" s="118">
        <f t="shared" si="3"/>
        <v>0</v>
      </c>
    </row>
    <row r="68" spans="1:6" ht="12.9" customHeight="1" x14ac:dyDescent="0.25">
      <c r="A68" s="80" t="s">
        <v>348</v>
      </c>
      <c r="B68" s="44" t="s">
        <v>3</v>
      </c>
      <c r="C68" s="47"/>
      <c r="D68" s="43" t="s">
        <v>103</v>
      </c>
      <c r="E68" s="148"/>
      <c r="F68" s="118">
        <f t="shared" si="3"/>
        <v>0</v>
      </c>
    </row>
    <row r="69" spans="1:6" ht="12.9" customHeight="1" x14ac:dyDescent="0.25">
      <c r="A69" s="81" t="s">
        <v>347</v>
      </c>
      <c r="B69" s="44" t="s">
        <v>104</v>
      </c>
      <c r="C69" s="47"/>
      <c r="D69" s="43" t="s">
        <v>103</v>
      </c>
      <c r="E69" s="148"/>
      <c r="F69" s="118">
        <f t="shared" si="3"/>
        <v>0</v>
      </c>
    </row>
    <row r="70" spans="1:6" ht="12.9" customHeight="1" x14ac:dyDescent="0.25">
      <c r="A70" s="80" t="s">
        <v>346</v>
      </c>
      <c r="B70" s="68" t="s">
        <v>345</v>
      </c>
      <c r="C70" s="47"/>
      <c r="D70" s="43" t="s">
        <v>103</v>
      </c>
      <c r="E70" s="148"/>
      <c r="F70" s="118">
        <f t="shared" si="3"/>
        <v>0</v>
      </c>
    </row>
    <row r="71" spans="1:6" ht="12.9" customHeight="1" x14ac:dyDescent="0.25">
      <c r="A71" s="80" t="s">
        <v>344</v>
      </c>
      <c r="B71" s="68" t="s">
        <v>343</v>
      </c>
      <c r="C71" s="47"/>
      <c r="D71" s="43" t="s">
        <v>103</v>
      </c>
      <c r="E71" s="149"/>
      <c r="F71" s="118">
        <f t="shared" si="3"/>
        <v>0</v>
      </c>
    </row>
    <row r="72" spans="1:6" ht="12.9" customHeight="1" x14ac:dyDescent="0.25">
      <c r="A72" s="74"/>
      <c r="B72" s="152" t="s">
        <v>173</v>
      </c>
      <c r="C72" s="152"/>
      <c r="D72" s="152"/>
      <c r="E72" s="153"/>
      <c r="F72" s="118"/>
    </row>
    <row r="73" spans="1:6" ht="12.9" customHeight="1" x14ac:dyDescent="0.25">
      <c r="A73" s="79" t="s">
        <v>342</v>
      </c>
      <c r="B73" s="78" t="s">
        <v>309</v>
      </c>
      <c r="C73" s="47"/>
      <c r="D73" s="54" t="s">
        <v>37</v>
      </c>
      <c r="E73" s="54" t="s">
        <v>312</v>
      </c>
      <c r="F73" s="118">
        <f>C73*4*1</f>
        <v>0</v>
      </c>
    </row>
    <row r="74" spans="1:6" ht="12.9" customHeight="1" x14ac:dyDescent="0.25">
      <c r="A74" s="79" t="s">
        <v>341</v>
      </c>
      <c r="B74" s="78" t="s">
        <v>340</v>
      </c>
      <c r="C74" s="47"/>
      <c r="D74" s="54" t="s">
        <v>37</v>
      </c>
      <c r="E74" s="54" t="s">
        <v>312</v>
      </c>
      <c r="F74" s="118">
        <f t="shared" ref="F74:F100" si="4">C74*4*1</f>
        <v>0</v>
      </c>
    </row>
    <row r="75" spans="1:6" ht="12.9" customHeight="1" x14ac:dyDescent="0.25">
      <c r="A75" s="79" t="s">
        <v>339</v>
      </c>
      <c r="B75" s="78" t="s">
        <v>223</v>
      </c>
      <c r="C75" s="47"/>
      <c r="D75" s="54" t="s">
        <v>37</v>
      </c>
      <c r="E75" s="54" t="s">
        <v>312</v>
      </c>
      <c r="F75" s="118">
        <f t="shared" si="4"/>
        <v>0</v>
      </c>
    </row>
    <row r="76" spans="1:6" ht="12.9" customHeight="1" x14ac:dyDescent="0.25">
      <c r="A76" s="79" t="s">
        <v>338</v>
      </c>
      <c r="B76" s="78" t="s">
        <v>221</v>
      </c>
      <c r="C76" s="47"/>
      <c r="D76" s="54" t="s">
        <v>37</v>
      </c>
      <c r="E76" s="54" t="s">
        <v>312</v>
      </c>
      <c r="F76" s="118">
        <f t="shared" si="4"/>
        <v>0</v>
      </c>
    </row>
    <row r="77" spans="1:6" ht="12.9" customHeight="1" x14ac:dyDescent="0.25">
      <c r="A77" s="79" t="s">
        <v>337</v>
      </c>
      <c r="B77" s="78" t="s">
        <v>95</v>
      </c>
      <c r="C77" s="47"/>
      <c r="D77" s="54" t="s">
        <v>37</v>
      </c>
      <c r="E77" s="54" t="s">
        <v>312</v>
      </c>
      <c r="F77" s="118">
        <f t="shared" si="4"/>
        <v>0</v>
      </c>
    </row>
    <row r="78" spans="1:6" ht="12.9" customHeight="1" x14ac:dyDescent="0.25">
      <c r="A78" s="79" t="s">
        <v>336</v>
      </c>
      <c r="B78" s="78" t="s">
        <v>7</v>
      </c>
      <c r="C78" s="47"/>
      <c r="D78" s="54" t="s">
        <v>37</v>
      </c>
      <c r="E78" s="54" t="s">
        <v>312</v>
      </c>
      <c r="F78" s="118">
        <f t="shared" si="4"/>
        <v>0</v>
      </c>
    </row>
    <row r="79" spans="1:6" ht="12.9" customHeight="1" x14ac:dyDescent="0.25">
      <c r="A79" s="79" t="s">
        <v>335</v>
      </c>
      <c r="B79" s="78" t="s">
        <v>195</v>
      </c>
      <c r="C79" s="47"/>
      <c r="D79" s="54" t="s">
        <v>37</v>
      </c>
      <c r="E79" s="54" t="s">
        <v>312</v>
      </c>
      <c r="F79" s="118">
        <f t="shared" si="4"/>
        <v>0</v>
      </c>
    </row>
    <row r="80" spans="1:6" ht="12.9" customHeight="1" x14ac:dyDescent="0.25">
      <c r="A80" s="79" t="s">
        <v>334</v>
      </c>
      <c r="B80" s="78" t="s">
        <v>298</v>
      </c>
      <c r="C80" s="47"/>
      <c r="D80" s="54" t="s">
        <v>37</v>
      </c>
      <c r="E80" s="54" t="s">
        <v>312</v>
      </c>
      <c r="F80" s="118">
        <f t="shared" si="4"/>
        <v>0</v>
      </c>
    </row>
    <row r="81" spans="1:6" ht="12.9" customHeight="1" x14ac:dyDescent="0.25">
      <c r="A81" s="79" t="s">
        <v>333</v>
      </c>
      <c r="B81" s="78" t="s">
        <v>206</v>
      </c>
      <c r="C81" s="47"/>
      <c r="D81" s="54" t="s">
        <v>37</v>
      </c>
      <c r="E81" s="54" t="s">
        <v>312</v>
      </c>
      <c r="F81" s="118">
        <f t="shared" si="4"/>
        <v>0</v>
      </c>
    </row>
    <row r="82" spans="1:6" ht="12.9" customHeight="1" x14ac:dyDescent="0.25">
      <c r="A82" s="79" t="s">
        <v>332</v>
      </c>
      <c r="B82" s="78" t="s">
        <v>295</v>
      </c>
      <c r="C82" s="47"/>
      <c r="D82" s="54" t="s">
        <v>37</v>
      </c>
      <c r="E82" s="54" t="s">
        <v>312</v>
      </c>
      <c r="F82" s="118">
        <f t="shared" si="4"/>
        <v>0</v>
      </c>
    </row>
    <row r="83" spans="1:6" ht="12.9" customHeight="1" x14ac:dyDescent="0.25">
      <c r="A83" s="79" t="s">
        <v>331</v>
      </c>
      <c r="B83" s="78" t="s">
        <v>159</v>
      </c>
      <c r="C83" s="47"/>
      <c r="D83" s="54" t="s">
        <v>37</v>
      </c>
      <c r="E83" s="54" t="s">
        <v>312</v>
      </c>
      <c r="F83" s="118">
        <f t="shared" si="4"/>
        <v>0</v>
      </c>
    </row>
    <row r="84" spans="1:6" ht="12.9" customHeight="1" x14ac:dyDescent="0.25">
      <c r="A84" s="79" t="s">
        <v>330</v>
      </c>
      <c r="B84" s="78" t="s">
        <v>293</v>
      </c>
      <c r="C84" s="47"/>
      <c r="D84" s="54" t="s">
        <v>37</v>
      </c>
      <c r="E84" s="54" t="s">
        <v>312</v>
      </c>
      <c r="F84" s="118">
        <f t="shared" si="4"/>
        <v>0</v>
      </c>
    </row>
    <row r="85" spans="1:6" ht="12.9" customHeight="1" x14ac:dyDescent="0.25">
      <c r="A85" s="79" t="s">
        <v>329</v>
      </c>
      <c r="B85" s="78" t="s">
        <v>288</v>
      </c>
      <c r="C85" s="47"/>
      <c r="D85" s="54" t="s">
        <v>37</v>
      </c>
      <c r="E85" s="54" t="s">
        <v>312</v>
      </c>
      <c r="F85" s="118">
        <f t="shared" si="4"/>
        <v>0</v>
      </c>
    </row>
    <row r="86" spans="1:6" ht="12.9" customHeight="1" x14ac:dyDescent="0.25">
      <c r="A86" s="79" t="s">
        <v>328</v>
      </c>
      <c r="B86" s="78" t="s">
        <v>257</v>
      </c>
      <c r="C86" s="47"/>
      <c r="D86" s="54" t="s">
        <v>37</v>
      </c>
      <c r="E86" s="54" t="s">
        <v>312</v>
      </c>
      <c r="F86" s="118">
        <f t="shared" si="4"/>
        <v>0</v>
      </c>
    </row>
    <row r="87" spans="1:6" ht="12.9" customHeight="1" x14ac:dyDescent="0.25">
      <c r="A87" s="79" t="s">
        <v>327</v>
      </c>
      <c r="B87" s="78" t="s">
        <v>285</v>
      </c>
      <c r="C87" s="47"/>
      <c r="D87" s="54" t="s">
        <v>37</v>
      </c>
      <c r="E87" s="54" t="s">
        <v>312</v>
      </c>
      <c r="F87" s="118">
        <f t="shared" si="4"/>
        <v>0</v>
      </c>
    </row>
    <row r="88" spans="1:6" ht="12.9" customHeight="1" x14ac:dyDescent="0.25">
      <c r="A88" s="79" t="s">
        <v>326</v>
      </c>
      <c r="B88" s="78" t="s">
        <v>283</v>
      </c>
      <c r="C88" s="47"/>
      <c r="D88" s="54" t="s">
        <v>37</v>
      </c>
      <c r="E88" s="54" t="s">
        <v>312</v>
      </c>
      <c r="F88" s="118">
        <f t="shared" si="4"/>
        <v>0</v>
      </c>
    </row>
    <row r="89" spans="1:6" ht="12.9" customHeight="1" x14ac:dyDescent="0.25">
      <c r="A89" s="79" t="s">
        <v>325</v>
      </c>
      <c r="B89" s="78" t="s">
        <v>281</v>
      </c>
      <c r="C89" s="47"/>
      <c r="D89" s="54" t="s">
        <v>37</v>
      </c>
      <c r="E89" s="54" t="s">
        <v>312</v>
      </c>
      <c r="F89" s="118">
        <f t="shared" si="4"/>
        <v>0</v>
      </c>
    </row>
    <row r="90" spans="1:6" ht="12.9" customHeight="1" x14ac:dyDescent="0.25">
      <c r="A90" s="79" t="s">
        <v>324</v>
      </c>
      <c r="B90" s="78" t="s">
        <v>279</v>
      </c>
      <c r="C90" s="47"/>
      <c r="D90" s="54" t="s">
        <v>37</v>
      </c>
      <c r="E90" s="54" t="s">
        <v>312</v>
      </c>
      <c r="F90" s="118">
        <f t="shared" si="4"/>
        <v>0</v>
      </c>
    </row>
    <row r="91" spans="1:6" ht="12.9" customHeight="1" x14ac:dyDescent="0.25">
      <c r="A91" s="79" t="s">
        <v>323</v>
      </c>
      <c r="B91" s="78" t="s">
        <v>72</v>
      </c>
      <c r="C91" s="47"/>
      <c r="D91" s="54" t="s">
        <v>37</v>
      </c>
      <c r="E91" s="54" t="s">
        <v>312</v>
      </c>
      <c r="F91" s="118">
        <f t="shared" si="4"/>
        <v>0</v>
      </c>
    </row>
    <row r="92" spans="1:6" ht="12.9" customHeight="1" x14ac:dyDescent="0.25">
      <c r="A92" s="79" t="s">
        <v>322</v>
      </c>
      <c r="B92" s="78" t="s">
        <v>64</v>
      </c>
      <c r="C92" s="47"/>
      <c r="D92" s="54" t="s">
        <v>37</v>
      </c>
      <c r="E92" s="54" t="s">
        <v>312</v>
      </c>
      <c r="F92" s="118">
        <f t="shared" si="4"/>
        <v>0</v>
      </c>
    </row>
    <row r="93" spans="1:6" ht="12.9" customHeight="1" x14ac:dyDescent="0.25">
      <c r="A93" s="79" t="s">
        <v>321</v>
      </c>
      <c r="B93" s="78" t="s">
        <v>320</v>
      </c>
      <c r="C93" s="47"/>
      <c r="D93" s="54" t="s">
        <v>37</v>
      </c>
      <c r="E93" s="54" t="s">
        <v>312</v>
      </c>
      <c r="F93" s="118">
        <f t="shared" si="4"/>
        <v>0</v>
      </c>
    </row>
    <row r="94" spans="1:6" ht="12.9" customHeight="1" x14ac:dyDescent="0.25">
      <c r="A94" s="79" t="s">
        <v>319</v>
      </c>
      <c r="B94" s="78" t="s">
        <v>138</v>
      </c>
      <c r="C94" s="47"/>
      <c r="D94" s="54" t="s">
        <v>37</v>
      </c>
      <c r="E94" s="54" t="s">
        <v>312</v>
      </c>
      <c r="F94" s="118">
        <f t="shared" si="4"/>
        <v>0</v>
      </c>
    </row>
    <row r="95" spans="1:6" ht="12.9" customHeight="1" x14ac:dyDescent="0.25">
      <c r="A95" s="79" t="s">
        <v>318</v>
      </c>
      <c r="B95" s="78" t="s">
        <v>142</v>
      </c>
      <c r="C95" s="47"/>
      <c r="D95" s="54" t="s">
        <v>37</v>
      </c>
      <c r="E95" s="54" t="s">
        <v>312</v>
      </c>
      <c r="F95" s="118">
        <f t="shared" si="4"/>
        <v>0</v>
      </c>
    </row>
    <row r="96" spans="1:6" ht="12.9" customHeight="1" x14ac:dyDescent="0.25">
      <c r="A96" s="79" t="s">
        <v>317</v>
      </c>
      <c r="B96" s="78" t="s">
        <v>70</v>
      </c>
      <c r="C96" s="47"/>
      <c r="D96" s="54" t="s">
        <v>37</v>
      </c>
      <c r="E96" s="54" t="s">
        <v>312</v>
      </c>
      <c r="F96" s="118">
        <f t="shared" si="4"/>
        <v>0</v>
      </c>
    </row>
    <row r="97" spans="1:6" ht="12.9" customHeight="1" x14ac:dyDescent="0.25">
      <c r="A97" s="79" t="s">
        <v>316</v>
      </c>
      <c r="B97" s="78" t="s">
        <v>238</v>
      </c>
      <c r="C97" s="47"/>
      <c r="D97" s="54" t="s">
        <v>37</v>
      </c>
      <c r="E97" s="54" t="s">
        <v>312</v>
      </c>
      <c r="F97" s="118">
        <f t="shared" si="4"/>
        <v>0</v>
      </c>
    </row>
    <row r="98" spans="1:6" ht="12.9" customHeight="1" x14ac:dyDescent="0.25">
      <c r="A98" s="79" t="s">
        <v>315</v>
      </c>
      <c r="B98" s="78" t="s">
        <v>314</v>
      </c>
      <c r="C98" s="47"/>
      <c r="D98" s="54" t="s">
        <v>37</v>
      </c>
      <c r="E98" s="54" t="s">
        <v>312</v>
      </c>
      <c r="F98" s="118">
        <f t="shared" si="4"/>
        <v>0</v>
      </c>
    </row>
    <row r="99" spans="1:6" ht="12.9" customHeight="1" x14ac:dyDescent="0.25">
      <c r="A99" s="79" t="s">
        <v>313</v>
      </c>
      <c r="B99" s="78" t="s">
        <v>155</v>
      </c>
      <c r="C99" s="47"/>
      <c r="D99" s="54" t="s">
        <v>37</v>
      </c>
      <c r="E99" s="54" t="s">
        <v>312</v>
      </c>
      <c r="F99" s="118">
        <f t="shared" si="4"/>
        <v>0</v>
      </c>
    </row>
    <row r="100" spans="1:6" ht="12.9" customHeight="1" x14ac:dyDescent="0.25">
      <c r="A100" s="79" t="s">
        <v>310</v>
      </c>
      <c r="B100" s="78" t="s">
        <v>274</v>
      </c>
      <c r="C100" s="47"/>
      <c r="D100" s="54" t="s">
        <v>37</v>
      </c>
      <c r="E100" s="54" t="s">
        <v>312</v>
      </c>
      <c r="F100" s="118">
        <f t="shared" si="4"/>
        <v>0</v>
      </c>
    </row>
    <row r="101" spans="1:6" ht="12.9" customHeight="1" x14ac:dyDescent="0.25">
      <c r="A101" s="74"/>
      <c r="B101" s="152" t="s">
        <v>311</v>
      </c>
      <c r="C101" s="152"/>
      <c r="D101" s="152"/>
      <c r="E101" s="153"/>
      <c r="F101" s="118"/>
    </row>
    <row r="102" spans="1:6" ht="12.9" customHeight="1" x14ac:dyDescent="0.25">
      <c r="A102" s="79" t="s">
        <v>310</v>
      </c>
      <c r="B102" s="44" t="s">
        <v>309</v>
      </c>
      <c r="C102" s="47"/>
      <c r="D102" s="54" t="s">
        <v>37</v>
      </c>
      <c r="E102" s="54" t="s">
        <v>234</v>
      </c>
      <c r="F102" s="118">
        <f>C102*4*2</f>
        <v>0</v>
      </c>
    </row>
    <row r="103" spans="1:6" ht="12.9" customHeight="1" x14ac:dyDescent="0.25">
      <c r="A103" s="79" t="s">
        <v>308</v>
      </c>
      <c r="B103" s="44" t="s">
        <v>307</v>
      </c>
      <c r="C103" s="47"/>
      <c r="D103" s="54" t="s">
        <v>37</v>
      </c>
      <c r="E103" s="54" t="s">
        <v>234</v>
      </c>
      <c r="F103" s="118">
        <f t="shared" ref="F103:F125" si="5">C103*4*2</f>
        <v>0</v>
      </c>
    </row>
    <row r="104" spans="1:6" ht="12.9" customHeight="1" x14ac:dyDescent="0.25">
      <c r="A104" s="79" t="s">
        <v>306</v>
      </c>
      <c r="B104" s="44" t="s">
        <v>223</v>
      </c>
      <c r="C104" s="47"/>
      <c r="D104" s="54" t="s">
        <v>37</v>
      </c>
      <c r="E104" s="54" t="s">
        <v>234</v>
      </c>
      <c r="F104" s="118">
        <f t="shared" si="5"/>
        <v>0</v>
      </c>
    </row>
    <row r="105" spans="1:6" ht="12.9" customHeight="1" x14ac:dyDescent="0.25">
      <c r="A105" s="79" t="s">
        <v>305</v>
      </c>
      <c r="B105" s="44" t="s">
        <v>221</v>
      </c>
      <c r="C105" s="47"/>
      <c r="D105" s="54" t="s">
        <v>37</v>
      </c>
      <c r="E105" s="54" t="s">
        <v>234</v>
      </c>
      <c r="F105" s="118">
        <f t="shared" si="5"/>
        <v>0</v>
      </c>
    </row>
    <row r="106" spans="1:6" ht="12.9" customHeight="1" x14ac:dyDescent="0.25">
      <c r="A106" s="79" t="s">
        <v>304</v>
      </c>
      <c r="B106" s="44" t="s">
        <v>95</v>
      </c>
      <c r="C106" s="47"/>
      <c r="D106" s="54" t="s">
        <v>37</v>
      </c>
      <c r="E106" s="54" t="s">
        <v>234</v>
      </c>
      <c r="F106" s="118">
        <f t="shared" si="5"/>
        <v>0</v>
      </c>
    </row>
    <row r="107" spans="1:6" ht="12.9" customHeight="1" x14ac:dyDescent="0.25">
      <c r="A107" s="79" t="s">
        <v>303</v>
      </c>
      <c r="B107" s="44" t="s">
        <v>7</v>
      </c>
      <c r="C107" s="47"/>
      <c r="D107" s="54" t="s">
        <v>37</v>
      </c>
      <c r="E107" s="54" t="s">
        <v>234</v>
      </c>
      <c r="F107" s="118">
        <f t="shared" si="5"/>
        <v>0</v>
      </c>
    </row>
    <row r="108" spans="1:6" ht="12.9" customHeight="1" x14ac:dyDescent="0.25">
      <c r="A108" s="79" t="s">
        <v>302</v>
      </c>
      <c r="B108" s="44" t="s">
        <v>195</v>
      </c>
      <c r="C108" s="47"/>
      <c r="D108" s="54" t="s">
        <v>37</v>
      </c>
      <c r="E108" s="54" t="s">
        <v>234</v>
      </c>
      <c r="F108" s="118">
        <f t="shared" si="5"/>
        <v>0</v>
      </c>
    </row>
    <row r="109" spans="1:6" ht="12.9" customHeight="1" x14ac:dyDescent="0.25">
      <c r="A109" s="79" t="s">
        <v>301</v>
      </c>
      <c r="B109" s="44" t="s">
        <v>300</v>
      </c>
      <c r="C109" s="47"/>
      <c r="D109" s="54" t="s">
        <v>37</v>
      </c>
      <c r="E109" s="54" t="s">
        <v>234</v>
      </c>
      <c r="F109" s="118">
        <f t="shared" si="5"/>
        <v>0</v>
      </c>
    </row>
    <row r="110" spans="1:6" ht="12.9" customHeight="1" x14ac:dyDescent="0.25">
      <c r="A110" s="79" t="s">
        <v>299</v>
      </c>
      <c r="B110" s="44" t="s">
        <v>298</v>
      </c>
      <c r="C110" s="47"/>
      <c r="D110" s="54" t="s">
        <v>37</v>
      </c>
      <c r="E110" s="54" t="s">
        <v>234</v>
      </c>
      <c r="F110" s="118">
        <f t="shared" si="5"/>
        <v>0</v>
      </c>
    </row>
    <row r="111" spans="1:6" ht="12.9" customHeight="1" x14ac:dyDescent="0.25">
      <c r="A111" s="79" t="s">
        <v>297</v>
      </c>
      <c r="B111" s="44" t="s">
        <v>206</v>
      </c>
      <c r="C111" s="47"/>
      <c r="D111" s="54" t="s">
        <v>37</v>
      </c>
      <c r="E111" s="54" t="s">
        <v>234</v>
      </c>
      <c r="F111" s="118">
        <f t="shared" si="5"/>
        <v>0</v>
      </c>
    </row>
    <row r="112" spans="1:6" ht="12.9" customHeight="1" x14ac:dyDescent="0.25">
      <c r="A112" s="79" t="s">
        <v>296</v>
      </c>
      <c r="B112" s="44" t="s">
        <v>295</v>
      </c>
      <c r="C112" s="47"/>
      <c r="D112" s="54" t="s">
        <v>37</v>
      </c>
      <c r="E112" s="54" t="s">
        <v>234</v>
      </c>
      <c r="F112" s="118">
        <f t="shared" si="5"/>
        <v>0</v>
      </c>
    </row>
    <row r="113" spans="1:6" ht="12.9" customHeight="1" x14ac:dyDescent="0.25">
      <c r="A113" s="79" t="s">
        <v>294</v>
      </c>
      <c r="B113" s="44" t="s">
        <v>293</v>
      </c>
      <c r="C113" s="47"/>
      <c r="D113" s="54" t="s">
        <v>37</v>
      </c>
      <c r="E113" s="54" t="s">
        <v>234</v>
      </c>
      <c r="F113" s="118">
        <f t="shared" si="5"/>
        <v>0</v>
      </c>
    </row>
    <row r="114" spans="1:6" ht="12.9" customHeight="1" x14ac:dyDescent="0.25">
      <c r="A114" s="79" t="s">
        <v>292</v>
      </c>
      <c r="B114" s="44" t="s">
        <v>264</v>
      </c>
      <c r="C114" s="47"/>
      <c r="D114" s="54" t="s">
        <v>37</v>
      </c>
      <c r="E114" s="54" t="s">
        <v>234</v>
      </c>
      <c r="F114" s="118">
        <f t="shared" si="5"/>
        <v>0</v>
      </c>
    </row>
    <row r="115" spans="1:6" ht="12.9" customHeight="1" x14ac:dyDescent="0.25">
      <c r="A115" s="79" t="s">
        <v>291</v>
      </c>
      <c r="B115" s="44" t="s">
        <v>270</v>
      </c>
      <c r="C115" s="47"/>
      <c r="D115" s="54" t="s">
        <v>37</v>
      </c>
      <c r="E115" s="54" t="s">
        <v>234</v>
      </c>
      <c r="F115" s="118">
        <f t="shared" si="5"/>
        <v>0</v>
      </c>
    </row>
    <row r="116" spans="1:6" ht="12.9" customHeight="1" x14ac:dyDescent="0.25">
      <c r="A116" s="79" t="s">
        <v>290</v>
      </c>
      <c r="B116" s="44" t="s">
        <v>262</v>
      </c>
      <c r="C116" s="47"/>
      <c r="D116" s="54" t="s">
        <v>37</v>
      </c>
      <c r="E116" s="54" t="s">
        <v>234</v>
      </c>
      <c r="F116" s="118">
        <f t="shared" si="5"/>
        <v>0</v>
      </c>
    </row>
    <row r="117" spans="1:6" ht="12.9" customHeight="1" x14ac:dyDescent="0.25">
      <c r="A117" s="79" t="s">
        <v>289</v>
      </c>
      <c r="B117" s="44" t="s">
        <v>288</v>
      </c>
      <c r="C117" s="47"/>
      <c r="D117" s="54" t="s">
        <v>37</v>
      </c>
      <c r="E117" s="54" t="s">
        <v>234</v>
      </c>
      <c r="F117" s="118">
        <f t="shared" si="5"/>
        <v>0</v>
      </c>
    </row>
    <row r="118" spans="1:6" ht="12.9" customHeight="1" x14ac:dyDescent="0.25">
      <c r="A118" s="79" t="s">
        <v>287</v>
      </c>
      <c r="B118" s="44" t="s">
        <v>257</v>
      </c>
      <c r="C118" s="47"/>
      <c r="D118" s="54" t="s">
        <v>37</v>
      </c>
      <c r="E118" s="54" t="s">
        <v>234</v>
      </c>
      <c r="F118" s="118">
        <f t="shared" si="5"/>
        <v>0</v>
      </c>
    </row>
    <row r="119" spans="1:6" ht="12.9" customHeight="1" x14ac:dyDescent="0.25">
      <c r="A119" s="79" t="s">
        <v>286</v>
      </c>
      <c r="B119" s="44" t="s">
        <v>285</v>
      </c>
      <c r="C119" s="47"/>
      <c r="D119" s="54" t="s">
        <v>37</v>
      </c>
      <c r="E119" s="54" t="s">
        <v>234</v>
      </c>
      <c r="F119" s="118">
        <f t="shared" si="5"/>
        <v>0</v>
      </c>
    </row>
    <row r="120" spans="1:6" ht="12.9" customHeight="1" x14ac:dyDescent="0.25">
      <c r="A120" s="79" t="s">
        <v>284</v>
      </c>
      <c r="B120" s="44" t="s">
        <v>283</v>
      </c>
      <c r="C120" s="47"/>
      <c r="D120" s="54" t="s">
        <v>37</v>
      </c>
      <c r="E120" s="54" t="s">
        <v>234</v>
      </c>
      <c r="F120" s="118">
        <f t="shared" si="5"/>
        <v>0</v>
      </c>
    </row>
    <row r="121" spans="1:6" ht="12.9" customHeight="1" x14ac:dyDescent="0.25">
      <c r="A121" s="79" t="s">
        <v>282</v>
      </c>
      <c r="B121" s="44" t="s">
        <v>281</v>
      </c>
      <c r="C121" s="47"/>
      <c r="D121" s="54" t="s">
        <v>37</v>
      </c>
      <c r="E121" s="54" t="s">
        <v>234</v>
      </c>
      <c r="F121" s="118">
        <f t="shared" si="5"/>
        <v>0</v>
      </c>
    </row>
    <row r="122" spans="1:6" ht="12.9" customHeight="1" x14ac:dyDescent="0.25">
      <c r="A122" s="79" t="s">
        <v>280</v>
      </c>
      <c r="B122" s="44" t="s">
        <v>279</v>
      </c>
      <c r="C122" s="47"/>
      <c r="D122" s="54" t="s">
        <v>37</v>
      </c>
      <c r="E122" s="54" t="s">
        <v>234</v>
      </c>
      <c r="F122" s="118">
        <f t="shared" si="5"/>
        <v>0</v>
      </c>
    </row>
    <row r="123" spans="1:6" ht="12.9" customHeight="1" x14ac:dyDescent="0.25">
      <c r="A123" s="79" t="s">
        <v>278</v>
      </c>
      <c r="B123" s="44" t="s">
        <v>146</v>
      </c>
      <c r="C123" s="47"/>
      <c r="D123" s="54" t="s">
        <v>37</v>
      </c>
      <c r="E123" s="54" t="s">
        <v>234</v>
      </c>
      <c r="F123" s="118">
        <f t="shared" si="5"/>
        <v>0</v>
      </c>
    </row>
    <row r="124" spans="1:6" ht="12.9" customHeight="1" x14ac:dyDescent="0.25">
      <c r="A124" s="79" t="s">
        <v>277</v>
      </c>
      <c r="B124" s="44" t="s">
        <v>276</v>
      </c>
      <c r="C124" s="47"/>
      <c r="D124" s="54" t="s">
        <v>37</v>
      </c>
      <c r="E124" s="54" t="s">
        <v>234</v>
      </c>
      <c r="F124" s="118">
        <f t="shared" si="5"/>
        <v>0</v>
      </c>
    </row>
    <row r="125" spans="1:6" ht="12.9" customHeight="1" x14ac:dyDescent="0.25">
      <c r="A125" s="79" t="s">
        <v>275</v>
      </c>
      <c r="B125" s="78" t="s">
        <v>274</v>
      </c>
      <c r="C125" s="47"/>
      <c r="D125" s="54" t="s">
        <v>37</v>
      </c>
      <c r="E125" s="54" t="s">
        <v>234</v>
      </c>
      <c r="F125" s="118">
        <f t="shared" si="5"/>
        <v>0</v>
      </c>
    </row>
    <row r="126" spans="1:6" ht="12.9" customHeight="1" x14ac:dyDescent="0.25">
      <c r="A126" s="152" t="s">
        <v>483</v>
      </c>
      <c r="B126" s="152"/>
      <c r="C126" s="152"/>
      <c r="D126" s="152"/>
      <c r="E126" s="153"/>
      <c r="F126" s="114"/>
    </row>
    <row r="127" spans="1:6" ht="12.9" customHeight="1" x14ac:dyDescent="0.25">
      <c r="A127" s="76" t="s">
        <v>273</v>
      </c>
      <c r="B127" s="77" t="s">
        <v>272</v>
      </c>
      <c r="C127" s="47"/>
      <c r="D127" s="54" t="s">
        <v>260</v>
      </c>
      <c r="E127" s="54" t="s">
        <v>234</v>
      </c>
      <c r="F127" s="118">
        <f>C127*12*2</f>
        <v>0</v>
      </c>
    </row>
    <row r="128" spans="1:6" ht="12.9" customHeight="1" x14ac:dyDescent="0.25">
      <c r="A128" s="76" t="s">
        <v>271</v>
      </c>
      <c r="B128" s="77" t="s">
        <v>270</v>
      </c>
      <c r="C128" s="47"/>
      <c r="D128" s="54" t="s">
        <v>260</v>
      </c>
      <c r="E128" s="54" t="s">
        <v>234</v>
      </c>
      <c r="F128" s="118">
        <f t="shared" ref="F128:F134" si="6">C128*12*2</f>
        <v>0</v>
      </c>
    </row>
    <row r="129" spans="1:6" ht="12.9" customHeight="1" x14ac:dyDescent="0.25">
      <c r="A129" s="76" t="s">
        <v>269</v>
      </c>
      <c r="B129" s="77" t="s">
        <v>159</v>
      </c>
      <c r="C129" s="47"/>
      <c r="D129" s="54" t="s">
        <v>260</v>
      </c>
      <c r="E129" s="54" t="s">
        <v>234</v>
      </c>
      <c r="F129" s="118">
        <f t="shared" si="6"/>
        <v>0</v>
      </c>
    </row>
    <row r="130" spans="1:6" ht="12.9" customHeight="1" x14ac:dyDescent="0.25">
      <c r="A130" s="76" t="s">
        <v>268</v>
      </c>
      <c r="B130" s="77" t="s">
        <v>267</v>
      </c>
      <c r="C130" s="47"/>
      <c r="D130" s="54" t="s">
        <v>260</v>
      </c>
      <c r="E130" s="54" t="s">
        <v>234</v>
      </c>
      <c r="F130" s="118">
        <f t="shared" si="6"/>
        <v>0</v>
      </c>
    </row>
    <row r="131" spans="1:6" ht="12.9" customHeight="1" x14ac:dyDescent="0.25">
      <c r="A131" s="76" t="s">
        <v>266</v>
      </c>
      <c r="B131" s="77" t="s">
        <v>68</v>
      </c>
      <c r="C131" s="47"/>
      <c r="D131" s="54" t="s">
        <v>260</v>
      </c>
      <c r="E131" s="54" t="s">
        <v>234</v>
      </c>
      <c r="F131" s="118">
        <f t="shared" si="6"/>
        <v>0</v>
      </c>
    </row>
    <row r="132" spans="1:6" ht="12.9" customHeight="1" x14ac:dyDescent="0.25">
      <c r="A132" s="76" t="s">
        <v>265</v>
      </c>
      <c r="B132" s="77" t="s">
        <v>264</v>
      </c>
      <c r="C132" s="47"/>
      <c r="D132" s="54" t="s">
        <v>260</v>
      </c>
      <c r="E132" s="54" t="s">
        <v>234</v>
      </c>
      <c r="F132" s="118">
        <f t="shared" si="6"/>
        <v>0</v>
      </c>
    </row>
    <row r="133" spans="1:6" ht="12.9" customHeight="1" x14ac:dyDescent="0.25">
      <c r="A133" s="76" t="s">
        <v>263</v>
      </c>
      <c r="B133" s="77" t="s">
        <v>262</v>
      </c>
      <c r="C133" s="47"/>
      <c r="D133" s="54" t="s">
        <v>260</v>
      </c>
      <c r="E133" s="54" t="s">
        <v>234</v>
      </c>
      <c r="F133" s="118">
        <f t="shared" si="6"/>
        <v>0</v>
      </c>
    </row>
    <row r="134" spans="1:6" ht="12.9" customHeight="1" x14ac:dyDescent="0.25">
      <c r="A134" s="76" t="s">
        <v>261</v>
      </c>
      <c r="B134" s="52" t="s">
        <v>195</v>
      </c>
      <c r="C134" s="47"/>
      <c r="D134" s="54" t="s">
        <v>260</v>
      </c>
      <c r="E134" s="54" t="s">
        <v>234</v>
      </c>
      <c r="F134" s="118">
        <f t="shared" si="6"/>
        <v>0</v>
      </c>
    </row>
    <row r="135" spans="1:6" ht="12.9" customHeight="1" x14ac:dyDescent="0.25">
      <c r="A135" s="152" t="s">
        <v>483</v>
      </c>
      <c r="B135" s="154"/>
      <c r="C135" s="152"/>
      <c r="D135" s="152"/>
      <c r="E135" s="153"/>
      <c r="F135" s="114"/>
    </row>
    <row r="136" spans="1:6" ht="12.9" customHeight="1" x14ac:dyDescent="0.25">
      <c r="A136" s="76" t="s">
        <v>259</v>
      </c>
      <c r="B136" s="44" t="s">
        <v>78</v>
      </c>
      <c r="C136" s="47"/>
      <c r="D136" s="54" t="s">
        <v>235</v>
      </c>
      <c r="E136" s="54" t="s">
        <v>234</v>
      </c>
      <c r="F136" s="118">
        <f>C136*4*2</f>
        <v>0</v>
      </c>
    </row>
    <row r="137" spans="1:6" ht="12.9" customHeight="1" x14ac:dyDescent="0.25">
      <c r="A137" s="76" t="s">
        <v>258</v>
      </c>
      <c r="B137" s="44" t="s">
        <v>257</v>
      </c>
      <c r="C137" s="47"/>
      <c r="D137" s="54" t="s">
        <v>235</v>
      </c>
      <c r="E137" s="54" t="s">
        <v>234</v>
      </c>
      <c r="F137" s="118">
        <f t="shared" ref="F137:F148" si="7">C137*4*2</f>
        <v>0</v>
      </c>
    </row>
    <row r="138" spans="1:6" ht="12.9" customHeight="1" x14ac:dyDescent="0.25">
      <c r="A138" s="76" t="s">
        <v>256</v>
      </c>
      <c r="B138" s="44" t="s">
        <v>255</v>
      </c>
      <c r="C138" s="47"/>
      <c r="D138" s="54" t="s">
        <v>235</v>
      </c>
      <c r="E138" s="54" t="s">
        <v>234</v>
      </c>
      <c r="F138" s="118">
        <f t="shared" si="7"/>
        <v>0</v>
      </c>
    </row>
    <row r="139" spans="1:6" ht="12.9" customHeight="1" x14ac:dyDescent="0.25">
      <c r="A139" s="76" t="s">
        <v>254</v>
      </c>
      <c r="B139" s="44" t="s">
        <v>253</v>
      </c>
      <c r="C139" s="47"/>
      <c r="D139" s="54" t="s">
        <v>235</v>
      </c>
      <c r="E139" s="54" t="s">
        <v>234</v>
      </c>
      <c r="F139" s="118">
        <f t="shared" si="7"/>
        <v>0</v>
      </c>
    </row>
    <row r="140" spans="1:6" ht="12.9" customHeight="1" x14ac:dyDescent="0.25">
      <c r="A140" s="76" t="s">
        <v>252</v>
      </c>
      <c r="B140" s="44" t="s">
        <v>251</v>
      </c>
      <c r="C140" s="47"/>
      <c r="D140" s="54" t="s">
        <v>235</v>
      </c>
      <c r="E140" s="54" t="s">
        <v>234</v>
      </c>
      <c r="F140" s="118">
        <f t="shared" si="7"/>
        <v>0</v>
      </c>
    </row>
    <row r="141" spans="1:6" ht="12.9" customHeight="1" x14ac:dyDescent="0.25">
      <c r="A141" s="76" t="s">
        <v>250</v>
      </c>
      <c r="B141" s="44" t="s">
        <v>138</v>
      </c>
      <c r="C141" s="47"/>
      <c r="D141" s="54" t="s">
        <v>235</v>
      </c>
      <c r="E141" s="54" t="s">
        <v>234</v>
      </c>
      <c r="F141" s="118">
        <f t="shared" si="7"/>
        <v>0</v>
      </c>
    </row>
    <row r="142" spans="1:6" ht="12.9" customHeight="1" x14ac:dyDescent="0.25">
      <c r="A142" s="76" t="s">
        <v>249</v>
      </c>
      <c r="B142" s="44" t="s">
        <v>248</v>
      </c>
      <c r="C142" s="47"/>
      <c r="D142" s="54" t="s">
        <v>235</v>
      </c>
      <c r="E142" s="54" t="s">
        <v>234</v>
      </c>
      <c r="F142" s="118">
        <f t="shared" si="7"/>
        <v>0</v>
      </c>
    </row>
    <row r="143" spans="1:6" ht="12.9" customHeight="1" x14ac:dyDescent="0.25">
      <c r="A143" s="76" t="s">
        <v>247</v>
      </c>
      <c r="B143" s="44" t="s">
        <v>246</v>
      </c>
      <c r="C143" s="47"/>
      <c r="D143" s="54" t="s">
        <v>235</v>
      </c>
      <c r="E143" s="54" t="s">
        <v>234</v>
      </c>
      <c r="F143" s="118">
        <f t="shared" si="7"/>
        <v>0</v>
      </c>
    </row>
    <row r="144" spans="1:6" ht="12.9" customHeight="1" x14ac:dyDescent="0.25">
      <c r="A144" s="76" t="s">
        <v>245</v>
      </c>
      <c r="B144" s="44" t="s">
        <v>244</v>
      </c>
      <c r="C144" s="47"/>
      <c r="D144" s="54" t="s">
        <v>235</v>
      </c>
      <c r="E144" s="54" t="s">
        <v>234</v>
      </c>
      <c r="F144" s="118">
        <f t="shared" si="7"/>
        <v>0</v>
      </c>
    </row>
    <row r="145" spans="1:6" ht="12.9" customHeight="1" x14ac:dyDescent="0.25">
      <c r="A145" s="76" t="s">
        <v>243</v>
      </c>
      <c r="B145" s="44" t="s">
        <v>242</v>
      </c>
      <c r="C145" s="47"/>
      <c r="D145" s="54" t="s">
        <v>235</v>
      </c>
      <c r="E145" s="54" t="s">
        <v>234</v>
      </c>
      <c r="F145" s="118">
        <f t="shared" si="7"/>
        <v>0</v>
      </c>
    </row>
    <row r="146" spans="1:6" ht="12.9" customHeight="1" x14ac:dyDescent="0.25">
      <c r="A146" s="76" t="s">
        <v>241</v>
      </c>
      <c r="B146" s="44" t="s">
        <v>240</v>
      </c>
      <c r="C146" s="47"/>
      <c r="D146" s="54" t="s">
        <v>235</v>
      </c>
      <c r="E146" s="54" t="s">
        <v>234</v>
      </c>
      <c r="F146" s="118">
        <f t="shared" si="7"/>
        <v>0</v>
      </c>
    </row>
    <row r="147" spans="1:6" ht="12.9" customHeight="1" x14ac:dyDescent="0.25">
      <c r="A147" s="76" t="s">
        <v>239</v>
      </c>
      <c r="B147" s="44" t="s">
        <v>238</v>
      </c>
      <c r="C147" s="47"/>
      <c r="D147" s="54" t="s">
        <v>235</v>
      </c>
      <c r="E147" s="54" t="s">
        <v>234</v>
      </c>
      <c r="F147" s="118">
        <f t="shared" si="7"/>
        <v>0</v>
      </c>
    </row>
    <row r="148" spans="1:6" ht="12.9" customHeight="1" x14ac:dyDescent="0.25">
      <c r="A148" s="76" t="s">
        <v>237</v>
      </c>
      <c r="B148" s="52" t="s">
        <v>236</v>
      </c>
      <c r="C148" s="47"/>
      <c r="D148" s="54" t="s">
        <v>235</v>
      </c>
      <c r="E148" s="54" t="s">
        <v>234</v>
      </c>
      <c r="F148" s="118">
        <f t="shared" si="7"/>
        <v>0</v>
      </c>
    </row>
    <row r="149" spans="1:6" ht="12.9" customHeight="1" x14ac:dyDescent="0.25">
      <c r="A149" s="152" t="s">
        <v>233</v>
      </c>
      <c r="B149" s="154"/>
      <c r="C149" s="152"/>
      <c r="D149" s="152"/>
      <c r="E149" s="153"/>
      <c r="F149" s="114"/>
    </row>
    <row r="150" spans="1:6" ht="12.9" customHeight="1" x14ac:dyDescent="0.25">
      <c r="A150" s="76" t="s">
        <v>232</v>
      </c>
      <c r="B150" s="75" t="s">
        <v>195</v>
      </c>
      <c r="C150" s="47"/>
      <c r="D150" s="54" t="s">
        <v>37</v>
      </c>
      <c r="E150" s="54" t="s">
        <v>231</v>
      </c>
      <c r="F150" s="126">
        <f>C150*4*23</f>
        <v>0</v>
      </c>
    </row>
    <row r="151" spans="1:6" ht="12.9" customHeight="1" x14ac:dyDescent="0.25">
      <c r="A151" s="151" t="s">
        <v>230</v>
      </c>
      <c r="B151" s="151"/>
      <c r="C151" s="151"/>
      <c r="D151" s="151"/>
      <c r="E151" s="151"/>
      <c r="F151" s="114"/>
    </row>
    <row r="152" spans="1:6" ht="12.9" customHeight="1" x14ac:dyDescent="0.25">
      <c r="A152" s="74"/>
      <c r="B152" s="152" t="s">
        <v>48</v>
      </c>
      <c r="C152" s="152"/>
      <c r="D152" s="152"/>
      <c r="E152" s="153"/>
      <c r="F152" s="114"/>
    </row>
    <row r="153" spans="1:6" ht="12.9" customHeight="1" x14ac:dyDescent="0.25">
      <c r="A153" s="65" t="s">
        <v>229</v>
      </c>
      <c r="B153" s="66" t="s">
        <v>46</v>
      </c>
      <c r="C153" s="54"/>
      <c r="D153" s="65" t="s">
        <v>51</v>
      </c>
      <c r="E153" s="65" t="s">
        <v>234</v>
      </c>
      <c r="F153" s="118">
        <f>C153*1*2</f>
        <v>0</v>
      </c>
    </row>
    <row r="154" spans="1:6" ht="12.9" customHeight="1" x14ac:dyDescent="0.25">
      <c r="A154" s="43" t="s">
        <v>228</v>
      </c>
      <c r="B154" s="44" t="s">
        <v>44</v>
      </c>
      <c r="C154" s="47"/>
      <c r="D154" s="43" t="s">
        <v>51</v>
      </c>
      <c r="E154" s="65" t="s">
        <v>234</v>
      </c>
      <c r="F154" s="118">
        <f t="shared" ref="F154:F156" si="8">C154*1*2</f>
        <v>0</v>
      </c>
    </row>
    <row r="155" spans="1:6" ht="12.9" customHeight="1" x14ac:dyDescent="0.25">
      <c r="A155" s="65" t="s">
        <v>227</v>
      </c>
      <c r="B155" s="44" t="s">
        <v>40</v>
      </c>
      <c r="C155" s="47"/>
      <c r="D155" s="43" t="s">
        <v>51</v>
      </c>
      <c r="E155" s="65" t="s">
        <v>234</v>
      </c>
      <c r="F155" s="118">
        <f t="shared" si="8"/>
        <v>0</v>
      </c>
    </row>
    <row r="156" spans="1:6" ht="12.9" customHeight="1" x14ac:dyDescent="0.25">
      <c r="A156" s="43" t="s">
        <v>226</v>
      </c>
      <c r="B156" s="44" t="s">
        <v>163</v>
      </c>
      <c r="C156" s="47"/>
      <c r="D156" s="43" t="s">
        <v>51</v>
      </c>
      <c r="E156" s="65" t="s">
        <v>234</v>
      </c>
      <c r="F156" s="118">
        <f t="shared" si="8"/>
        <v>0</v>
      </c>
    </row>
    <row r="157" spans="1:6" ht="12.9" customHeight="1" x14ac:dyDescent="0.25">
      <c r="A157" s="151" t="s">
        <v>225</v>
      </c>
      <c r="B157" s="151"/>
      <c r="C157" s="151"/>
      <c r="D157" s="151"/>
      <c r="E157" s="151"/>
      <c r="F157" s="115"/>
    </row>
    <row r="158" spans="1:6" ht="12.9" customHeight="1" x14ac:dyDescent="0.25">
      <c r="A158" s="74"/>
      <c r="B158" s="152" t="s">
        <v>173</v>
      </c>
      <c r="C158" s="152"/>
      <c r="D158" s="152"/>
      <c r="E158" s="153"/>
      <c r="F158" s="115"/>
    </row>
    <row r="159" spans="1:6" ht="12.9" customHeight="1" x14ac:dyDescent="0.25">
      <c r="A159" s="48" t="s">
        <v>224</v>
      </c>
      <c r="B159" s="44" t="s">
        <v>223</v>
      </c>
      <c r="C159" s="47"/>
      <c r="D159" s="62" t="s">
        <v>103</v>
      </c>
      <c r="E159" s="43" t="s">
        <v>50</v>
      </c>
      <c r="F159" s="127">
        <f>C159*1</f>
        <v>0</v>
      </c>
    </row>
    <row r="160" spans="1:6" ht="12.9" customHeight="1" x14ac:dyDescent="0.25">
      <c r="A160" s="48" t="s">
        <v>222</v>
      </c>
      <c r="B160" s="44" t="s">
        <v>221</v>
      </c>
      <c r="C160" s="47"/>
      <c r="D160" s="62" t="s">
        <v>103</v>
      </c>
      <c r="E160" s="43" t="s">
        <v>50</v>
      </c>
      <c r="F160" s="127">
        <f t="shared" ref="F160:F177" si="9">C160*1</f>
        <v>0</v>
      </c>
    </row>
    <row r="161" spans="1:6" ht="12.9" customHeight="1" x14ac:dyDescent="0.25">
      <c r="A161" s="48" t="s">
        <v>220</v>
      </c>
      <c r="B161" s="44" t="s">
        <v>95</v>
      </c>
      <c r="C161" s="47"/>
      <c r="D161" s="62" t="s">
        <v>103</v>
      </c>
      <c r="E161" s="43" t="s">
        <v>50</v>
      </c>
      <c r="F161" s="127">
        <f t="shared" si="9"/>
        <v>0</v>
      </c>
    </row>
    <row r="162" spans="1:6" ht="12.9" customHeight="1" x14ac:dyDescent="0.25">
      <c r="A162" s="48" t="s">
        <v>219</v>
      </c>
      <c r="B162" s="44" t="s">
        <v>218</v>
      </c>
      <c r="C162" s="47"/>
      <c r="D162" s="62" t="s">
        <v>103</v>
      </c>
      <c r="E162" s="43" t="s">
        <v>50</v>
      </c>
      <c r="F162" s="127">
        <f t="shared" si="9"/>
        <v>0</v>
      </c>
    </row>
    <row r="163" spans="1:6" ht="12.9" customHeight="1" x14ac:dyDescent="0.25">
      <c r="A163" s="48" t="s">
        <v>217</v>
      </c>
      <c r="B163" s="44" t="s">
        <v>216</v>
      </c>
      <c r="C163" s="47"/>
      <c r="D163" s="62" t="s">
        <v>103</v>
      </c>
      <c r="E163" s="43" t="s">
        <v>50</v>
      </c>
      <c r="F163" s="127">
        <f t="shared" si="9"/>
        <v>0</v>
      </c>
    </row>
    <row r="164" spans="1:6" ht="12.9" customHeight="1" x14ac:dyDescent="0.25">
      <c r="A164" s="48" t="s">
        <v>215</v>
      </c>
      <c r="B164" s="44" t="s">
        <v>91</v>
      </c>
      <c r="C164" s="47"/>
      <c r="D164" s="62" t="s">
        <v>103</v>
      </c>
      <c r="E164" s="43" t="s">
        <v>50</v>
      </c>
      <c r="F164" s="127">
        <f t="shared" si="9"/>
        <v>0</v>
      </c>
    </row>
    <row r="165" spans="1:6" ht="12.9" customHeight="1" x14ac:dyDescent="0.25">
      <c r="A165" s="48" t="s">
        <v>214</v>
      </c>
      <c r="B165" s="44" t="s">
        <v>7</v>
      </c>
      <c r="C165" s="47"/>
      <c r="D165" s="62" t="s">
        <v>103</v>
      </c>
      <c r="E165" s="43" t="s">
        <v>50</v>
      </c>
      <c r="F165" s="127">
        <f t="shared" si="9"/>
        <v>0</v>
      </c>
    </row>
    <row r="166" spans="1:6" ht="12.9" customHeight="1" x14ac:dyDescent="0.25">
      <c r="A166" s="48" t="s">
        <v>213</v>
      </c>
      <c r="B166" s="44" t="s">
        <v>155</v>
      </c>
      <c r="C166" s="47"/>
      <c r="D166" s="62" t="s">
        <v>103</v>
      </c>
      <c r="E166" s="43" t="s">
        <v>50</v>
      </c>
      <c r="F166" s="127">
        <f t="shared" si="9"/>
        <v>0</v>
      </c>
    </row>
    <row r="167" spans="1:6" ht="12.9" customHeight="1" x14ac:dyDescent="0.25">
      <c r="A167" s="48" t="s">
        <v>212</v>
      </c>
      <c r="B167" s="44" t="s">
        <v>211</v>
      </c>
      <c r="C167" s="47"/>
      <c r="D167" s="62" t="s">
        <v>103</v>
      </c>
      <c r="E167" s="43" t="s">
        <v>50</v>
      </c>
      <c r="F167" s="127">
        <f t="shared" si="9"/>
        <v>0</v>
      </c>
    </row>
    <row r="168" spans="1:6" ht="12.9" customHeight="1" x14ac:dyDescent="0.25">
      <c r="A168" s="48" t="s">
        <v>210</v>
      </c>
      <c r="B168" s="44" t="s">
        <v>80</v>
      </c>
      <c r="C168" s="47"/>
      <c r="D168" s="62" t="s">
        <v>103</v>
      </c>
      <c r="E168" s="43" t="s">
        <v>50</v>
      </c>
      <c r="F168" s="127">
        <f t="shared" si="9"/>
        <v>0</v>
      </c>
    </row>
    <row r="169" spans="1:6" ht="12.9" customHeight="1" x14ac:dyDescent="0.25">
      <c r="A169" s="48" t="s">
        <v>209</v>
      </c>
      <c r="B169" s="44" t="s">
        <v>208</v>
      </c>
      <c r="C169" s="47"/>
      <c r="D169" s="62" t="s">
        <v>103</v>
      </c>
      <c r="E169" s="43" t="s">
        <v>50</v>
      </c>
      <c r="F169" s="127">
        <f t="shared" si="9"/>
        <v>0</v>
      </c>
    </row>
    <row r="170" spans="1:6" ht="12.9" customHeight="1" x14ac:dyDescent="0.25">
      <c r="A170" s="48" t="s">
        <v>207</v>
      </c>
      <c r="B170" s="73" t="s">
        <v>206</v>
      </c>
      <c r="C170" s="47"/>
      <c r="D170" s="62" t="s">
        <v>103</v>
      </c>
      <c r="E170" s="43" t="s">
        <v>50</v>
      </c>
      <c r="F170" s="127">
        <f t="shared" si="9"/>
        <v>0</v>
      </c>
    </row>
    <row r="171" spans="1:6" ht="12.9" customHeight="1" x14ac:dyDescent="0.25">
      <c r="A171" s="48" t="s">
        <v>205</v>
      </c>
      <c r="B171" s="73" t="s">
        <v>52</v>
      </c>
      <c r="C171" s="47"/>
      <c r="D171" s="62" t="s">
        <v>103</v>
      </c>
      <c r="E171" s="43" t="s">
        <v>50</v>
      </c>
      <c r="F171" s="127">
        <f t="shared" si="9"/>
        <v>0</v>
      </c>
    </row>
    <row r="172" spans="1:6" ht="12.9" customHeight="1" x14ac:dyDescent="0.25">
      <c r="A172" s="48" t="s">
        <v>204</v>
      </c>
      <c r="B172" s="73" t="s">
        <v>203</v>
      </c>
      <c r="C172" s="47"/>
      <c r="D172" s="62" t="s">
        <v>103</v>
      </c>
      <c r="E172" s="43" t="s">
        <v>50</v>
      </c>
      <c r="F172" s="127">
        <f t="shared" si="9"/>
        <v>0</v>
      </c>
    </row>
    <row r="173" spans="1:6" ht="12.9" customHeight="1" x14ac:dyDescent="0.25">
      <c r="A173" s="48" t="s">
        <v>202</v>
      </c>
      <c r="B173" s="44" t="s">
        <v>68</v>
      </c>
      <c r="C173" s="47"/>
      <c r="D173" s="62" t="s">
        <v>103</v>
      </c>
      <c r="E173" s="43" t="s">
        <v>50</v>
      </c>
      <c r="F173" s="127">
        <f t="shared" si="9"/>
        <v>0</v>
      </c>
    </row>
    <row r="174" spans="1:6" ht="12.9" customHeight="1" x14ac:dyDescent="0.25">
      <c r="A174" s="48" t="s">
        <v>201</v>
      </c>
      <c r="B174" s="73" t="s">
        <v>78</v>
      </c>
      <c r="C174" s="47"/>
      <c r="D174" s="62" t="s">
        <v>103</v>
      </c>
      <c r="E174" s="43" t="s">
        <v>50</v>
      </c>
      <c r="F174" s="127">
        <f t="shared" si="9"/>
        <v>0</v>
      </c>
    </row>
    <row r="175" spans="1:6" ht="12.9" customHeight="1" x14ac:dyDescent="0.25">
      <c r="A175" s="48" t="s">
        <v>200</v>
      </c>
      <c r="B175" s="44" t="s">
        <v>199</v>
      </c>
      <c r="C175" s="47"/>
      <c r="D175" s="62" t="s">
        <v>103</v>
      </c>
      <c r="E175" s="43" t="s">
        <v>50</v>
      </c>
      <c r="F175" s="127">
        <f t="shared" si="9"/>
        <v>0</v>
      </c>
    </row>
    <row r="176" spans="1:6" ht="12.9" customHeight="1" x14ac:dyDescent="0.25">
      <c r="A176" s="48" t="s">
        <v>198</v>
      </c>
      <c r="B176" s="44" t="s">
        <v>197</v>
      </c>
      <c r="C176" s="47"/>
      <c r="D176" s="62" t="s">
        <v>103</v>
      </c>
      <c r="E176" s="43" t="s">
        <v>50</v>
      </c>
      <c r="F176" s="127">
        <f t="shared" si="9"/>
        <v>0</v>
      </c>
    </row>
    <row r="177" spans="1:6" ht="12.9" customHeight="1" x14ac:dyDescent="0.25">
      <c r="A177" s="48" t="s">
        <v>196</v>
      </c>
      <c r="B177" s="44" t="s">
        <v>195</v>
      </c>
      <c r="C177" s="47"/>
      <c r="D177" s="62" t="s">
        <v>103</v>
      </c>
      <c r="E177" s="43" t="s">
        <v>50</v>
      </c>
      <c r="F177" s="127">
        <f t="shared" si="9"/>
        <v>0</v>
      </c>
    </row>
    <row r="178" spans="1:6" ht="12.9" customHeight="1" x14ac:dyDescent="0.25">
      <c r="A178" s="63"/>
      <c r="B178" s="143" t="s">
        <v>48</v>
      </c>
      <c r="C178" s="143"/>
      <c r="D178" s="143"/>
      <c r="E178" s="144"/>
      <c r="F178" s="70"/>
    </row>
    <row r="179" spans="1:6" ht="12.9" customHeight="1" x14ac:dyDescent="0.25">
      <c r="A179" s="64" t="s">
        <v>194</v>
      </c>
      <c r="B179" s="66" t="s">
        <v>7</v>
      </c>
      <c r="C179" s="54"/>
      <c r="D179" s="65" t="s">
        <v>193</v>
      </c>
      <c r="E179" s="65" t="s">
        <v>472</v>
      </c>
      <c r="F179" s="121">
        <f>C179*(1*15)+C179*(1*12)</f>
        <v>0</v>
      </c>
    </row>
    <row r="180" spans="1:6" ht="12.9" customHeight="1" x14ac:dyDescent="0.25">
      <c r="A180" s="48" t="s">
        <v>192</v>
      </c>
      <c r="B180" s="44" t="s">
        <v>128</v>
      </c>
      <c r="C180" s="47"/>
      <c r="D180" s="43" t="s">
        <v>132</v>
      </c>
      <c r="E180" s="43" t="s">
        <v>189</v>
      </c>
      <c r="F180" s="121">
        <f>C180*1*12</f>
        <v>0</v>
      </c>
    </row>
    <row r="181" spans="1:6" ht="12.9" customHeight="1" x14ac:dyDescent="0.25">
      <c r="A181" s="64" t="s">
        <v>191</v>
      </c>
      <c r="B181" s="44" t="s">
        <v>126</v>
      </c>
      <c r="C181" s="47"/>
      <c r="D181" s="43" t="s">
        <v>132</v>
      </c>
      <c r="E181" s="43" t="s">
        <v>189</v>
      </c>
      <c r="F181" s="121">
        <f t="shared" ref="F181:F182" si="10">C181*1*12</f>
        <v>0</v>
      </c>
    </row>
    <row r="182" spans="1:6" ht="12.9" customHeight="1" x14ac:dyDescent="0.25">
      <c r="A182" s="48" t="s">
        <v>190</v>
      </c>
      <c r="B182" s="68" t="s">
        <v>40</v>
      </c>
      <c r="C182" s="58"/>
      <c r="D182" s="67" t="s">
        <v>132</v>
      </c>
      <c r="E182" s="67" t="s">
        <v>189</v>
      </c>
      <c r="F182" s="121">
        <f t="shared" si="10"/>
        <v>0</v>
      </c>
    </row>
    <row r="183" spans="1:6" s="60" customFormat="1" ht="12.9" customHeight="1" x14ac:dyDescent="0.25">
      <c r="A183" s="63"/>
      <c r="B183" s="143" t="s">
        <v>484</v>
      </c>
      <c r="C183" s="143"/>
      <c r="D183" s="143"/>
      <c r="E183" s="144"/>
      <c r="F183" s="70"/>
    </row>
    <row r="184" spans="1:6" s="60" customFormat="1" ht="12.9" customHeight="1" x14ac:dyDescent="0.25">
      <c r="A184" s="64" t="s">
        <v>188</v>
      </c>
      <c r="B184" s="66" t="s">
        <v>7</v>
      </c>
      <c r="C184" s="54"/>
      <c r="D184" s="65" t="s">
        <v>124</v>
      </c>
      <c r="E184" s="65" t="s">
        <v>50</v>
      </c>
      <c r="F184" s="121">
        <f>C184*4*1</f>
        <v>0</v>
      </c>
    </row>
    <row r="185" spans="1:6" s="60" customFormat="1" ht="12.9" customHeight="1" x14ac:dyDescent="0.25">
      <c r="A185" s="64" t="s">
        <v>187</v>
      </c>
      <c r="B185" s="44" t="s">
        <v>128</v>
      </c>
      <c r="C185" s="47"/>
      <c r="D185" s="43" t="s">
        <v>124</v>
      </c>
      <c r="E185" s="43" t="s">
        <v>50</v>
      </c>
      <c r="F185" s="121">
        <f t="shared" ref="F185:F187" si="11">C185*4*1</f>
        <v>0</v>
      </c>
    </row>
    <row r="186" spans="1:6" s="60" customFormat="1" ht="12.9" customHeight="1" x14ac:dyDescent="0.25">
      <c r="A186" s="64" t="s">
        <v>186</v>
      </c>
      <c r="B186" s="44" t="s">
        <v>126</v>
      </c>
      <c r="C186" s="47"/>
      <c r="D186" s="43" t="s">
        <v>124</v>
      </c>
      <c r="E186" s="43" t="s">
        <v>50</v>
      </c>
      <c r="F186" s="121">
        <f t="shared" si="11"/>
        <v>0</v>
      </c>
    </row>
    <row r="187" spans="1:6" s="60" customFormat="1" ht="12.9" customHeight="1" x14ac:dyDescent="0.25">
      <c r="A187" s="64" t="s">
        <v>185</v>
      </c>
      <c r="B187" s="68" t="s">
        <v>40</v>
      </c>
      <c r="C187" s="58"/>
      <c r="D187" s="67" t="s">
        <v>124</v>
      </c>
      <c r="E187" s="67" t="s">
        <v>50</v>
      </c>
      <c r="F187" s="121">
        <f t="shared" si="11"/>
        <v>0</v>
      </c>
    </row>
    <row r="188" spans="1:6" s="60" customFormat="1" ht="12.9" customHeight="1" x14ac:dyDescent="0.25">
      <c r="A188" s="63"/>
      <c r="B188" s="143" t="s">
        <v>485</v>
      </c>
      <c r="C188" s="143"/>
      <c r="D188" s="143"/>
      <c r="E188" s="144"/>
      <c r="F188" s="70"/>
    </row>
    <row r="189" spans="1:6" s="60" customFormat="1" ht="12.9" customHeight="1" x14ac:dyDescent="0.25">
      <c r="A189" s="64" t="s">
        <v>184</v>
      </c>
      <c r="B189" s="66" t="s">
        <v>2</v>
      </c>
      <c r="C189" s="54"/>
      <c r="D189" s="65" t="s">
        <v>124</v>
      </c>
      <c r="E189" s="65" t="s">
        <v>50</v>
      </c>
      <c r="F189" s="121">
        <f>C189*4*1</f>
        <v>0</v>
      </c>
    </row>
    <row r="190" spans="1:6" s="60" customFormat="1" ht="12.9" customHeight="1" x14ac:dyDescent="0.25">
      <c r="A190" s="48" t="s">
        <v>183</v>
      </c>
      <c r="B190" s="44" t="s">
        <v>108</v>
      </c>
      <c r="C190" s="47"/>
      <c r="D190" s="43" t="s">
        <v>124</v>
      </c>
      <c r="E190" s="43" t="s">
        <v>50</v>
      </c>
      <c r="F190" s="121">
        <f t="shared" ref="F190:F193" si="12">C190*4*1</f>
        <v>0</v>
      </c>
    </row>
    <row r="191" spans="1:6" s="60" customFormat="1" ht="12.9" customHeight="1" x14ac:dyDescent="0.25">
      <c r="A191" s="64" t="s">
        <v>182</v>
      </c>
      <c r="B191" s="44" t="s">
        <v>7</v>
      </c>
      <c r="C191" s="47"/>
      <c r="D191" s="43" t="s">
        <v>124</v>
      </c>
      <c r="E191" s="43" t="s">
        <v>50</v>
      </c>
      <c r="F191" s="121">
        <f t="shared" si="12"/>
        <v>0</v>
      </c>
    </row>
    <row r="192" spans="1:6" s="60" customFormat="1" ht="12.9" customHeight="1" x14ac:dyDescent="0.25">
      <c r="A192" s="48" t="s">
        <v>181</v>
      </c>
      <c r="B192" s="44" t="s">
        <v>3</v>
      </c>
      <c r="C192" s="47"/>
      <c r="D192" s="43" t="s">
        <v>124</v>
      </c>
      <c r="E192" s="43" t="s">
        <v>50</v>
      </c>
      <c r="F192" s="121">
        <f t="shared" si="12"/>
        <v>0</v>
      </c>
    </row>
    <row r="193" spans="1:6" s="60" customFormat="1" ht="12.9" customHeight="1" x14ac:dyDescent="0.25">
      <c r="A193" s="64" t="s">
        <v>180</v>
      </c>
      <c r="B193" s="44" t="s">
        <v>104</v>
      </c>
      <c r="C193" s="54"/>
      <c r="D193" s="43" t="s">
        <v>124</v>
      </c>
      <c r="E193" s="43" t="s">
        <v>50</v>
      </c>
      <c r="F193" s="121">
        <f t="shared" si="12"/>
        <v>0</v>
      </c>
    </row>
    <row r="194" spans="1:6" s="60" customFormat="1" ht="12.9" customHeight="1" x14ac:dyDescent="0.25">
      <c r="A194" s="63"/>
      <c r="B194" s="143" t="s">
        <v>486</v>
      </c>
      <c r="C194" s="143"/>
      <c r="D194" s="143"/>
      <c r="E194" s="144"/>
      <c r="F194" s="121"/>
    </row>
    <row r="195" spans="1:6" s="60" customFormat="1" ht="12.9" customHeight="1" x14ac:dyDescent="0.25">
      <c r="A195" s="48" t="s">
        <v>179</v>
      </c>
      <c r="B195" s="44" t="s">
        <v>2</v>
      </c>
      <c r="C195" s="47"/>
      <c r="D195" s="62" t="s">
        <v>103</v>
      </c>
      <c r="E195" s="43" t="s">
        <v>480</v>
      </c>
      <c r="F195" s="127">
        <f>C195*1*19</f>
        <v>0</v>
      </c>
    </row>
    <row r="196" spans="1:6" s="60" customFormat="1" ht="12.9" customHeight="1" x14ac:dyDescent="0.25">
      <c r="A196" s="48" t="s">
        <v>178</v>
      </c>
      <c r="B196" s="44" t="s">
        <v>108</v>
      </c>
      <c r="C196" s="47"/>
      <c r="D196" s="62" t="s">
        <v>103</v>
      </c>
      <c r="E196" s="43" t="s">
        <v>480</v>
      </c>
      <c r="F196" s="127">
        <f t="shared" ref="F196:F199" si="13">C196*1*19</f>
        <v>0</v>
      </c>
    </row>
    <row r="197" spans="1:6" s="60" customFormat="1" ht="12.9" customHeight="1" x14ac:dyDescent="0.25">
      <c r="A197" s="48" t="s">
        <v>177</v>
      </c>
      <c r="B197" s="44" t="s">
        <v>7</v>
      </c>
      <c r="C197" s="47"/>
      <c r="D197" s="62" t="s">
        <v>103</v>
      </c>
      <c r="E197" s="43" t="s">
        <v>480</v>
      </c>
      <c r="F197" s="127">
        <f t="shared" si="13"/>
        <v>0</v>
      </c>
    </row>
    <row r="198" spans="1:6" s="60" customFormat="1" ht="12.9" customHeight="1" x14ac:dyDescent="0.25">
      <c r="A198" s="48" t="s">
        <v>176</v>
      </c>
      <c r="B198" s="44" t="s">
        <v>3</v>
      </c>
      <c r="C198" s="47"/>
      <c r="D198" s="62" t="s">
        <v>103</v>
      </c>
      <c r="E198" s="43" t="s">
        <v>480</v>
      </c>
      <c r="F198" s="127">
        <f t="shared" si="13"/>
        <v>0</v>
      </c>
    </row>
    <row r="199" spans="1:6" s="60" customFormat="1" ht="12.9" customHeight="1" x14ac:dyDescent="0.25">
      <c r="A199" s="48" t="s">
        <v>175</v>
      </c>
      <c r="B199" s="44" t="s">
        <v>104</v>
      </c>
      <c r="C199" s="47"/>
      <c r="D199" s="62" t="s">
        <v>103</v>
      </c>
      <c r="E199" s="43" t="s">
        <v>480</v>
      </c>
      <c r="F199" s="127">
        <f t="shared" si="13"/>
        <v>0</v>
      </c>
    </row>
    <row r="200" spans="1:6" s="60" customFormat="1" ht="12.9" customHeight="1" x14ac:dyDescent="0.25">
      <c r="A200" s="151" t="s">
        <v>174</v>
      </c>
      <c r="B200" s="151"/>
      <c r="C200" s="151"/>
      <c r="D200" s="151"/>
      <c r="E200" s="151"/>
      <c r="F200" s="70"/>
    </row>
    <row r="201" spans="1:6" s="61" customFormat="1" ht="12.9" customHeight="1" x14ac:dyDescent="0.25">
      <c r="A201" s="63"/>
      <c r="B201" s="143" t="s">
        <v>173</v>
      </c>
      <c r="C201" s="143"/>
      <c r="D201" s="143"/>
      <c r="E201" s="144"/>
      <c r="F201" s="70"/>
    </row>
    <row r="202" spans="1:6" s="61" customFormat="1" ht="12.9" customHeight="1" x14ac:dyDescent="0.25">
      <c r="A202" s="64" t="s">
        <v>172</v>
      </c>
      <c r="B202" s="72" t="s">
        <v>171</v>
      </c>
      <c r="C202" s="54"/>
      <c r="D202" s="65" t="s">
        <v>137</v>
      </c>
      <c r="E202" s="54" t="s">
        <v>50</v>
      </c>
      <c r="F202" s="121">
        <f>C202*2*1</f>
        <v>0</v>
      </c>
    </row>
    <row r="203" spans="1:6" s="61" customFormat="1" ht="12.9" customHeight="1" x14ac:dyDescent="0.25">
      <c r="A203" s="64" t="s">
        <v>170</v>
      </c>
      <c r="B203" s="71" t="s">
        <v>169</v>
      </c>
      <c r="C203" s="47"/>
      <c r="D203" s="43" t="s">
        <v>137</v>
      </c>
      <c r="E203" s="47" t="s">
        <v>50</v>
      </c>
      <c r="F203" s="121">
        <f t="shared" ref="F203:F220" si="14">C203*2*1</f>
        <v>0</v>
      </c>
    </row>
    <row r="204" spans="1:6" s="61" customFormat="1" ht="12.9" customHeight="1" x14ac:dyDescent="0.25">
      <c r="A204" s="64" t="s">
        <v>168</v>
      </c>
      <c r="B204" s="71" t="s">
        <v>167</v>
      </c>
      <c r="C204" s="47"/>
      <c r="D204" s="43" t="s">
        <v>137</v>
      </c>
      <c r="E204" s="47" t="s">
        <v>50</v>
      </c>
      <c r="F204" s="121">
        <f t="shared" si="14"/>
        <v>0</v>
      </c>
    </row>
    <row r="205" spans="1:6" s="61" customFormat="1" ht="12.9" customHeight="1" x14ac:dyDescent="0.25">
      <c r="A205" s="64" t="s">
        <v>166</v>
      </c>
      <c r="B205" s="71" t="s">
        <v>165</v>
      </c>
      <c r="C205" s="47"/>
      <c r="D205" s="43" t="s">
        <v>137</v>
      </c>
      <c r="E205" s="47" t="s">
        <v>50</v>
      </c>
      <c r="F205" s="121">
        <f t="shared" si="14"/>
        <v>0</v>
      </c>
    </row>
    <row r="206" spans="1:6" s="61" customFormat="1" ht="12.9" customHeight="1" x14ac:dyDescent="0.25">
      <c r="A206" s="64" t="s">
        <v>164</v>
      </c>
      <c r="B206" s="44" t="s">
        <v>163</v>
      </c>
      <c r="C206" s="47"/>
      <c r="D206" s="43" t="s">
        <v>137</v>
      </c>
      <c r="E206" s="47" t="s">
        <v>50</v>
      </c>
      <c r="F206" s="121">
        <f t="shared" si="14"/>
        <v>0</v>
      </c>
    </row>
    <row r="207" spans="1:6" s="61" customFormat="1" ht="12.9" customHeight="1" x14ac:dyDescent="0.25">
      <c r="A207" s="64" t="s">
        <v>162</v>
      </c>
      <c r="B207" s="70" t="s">
        <v>161</v>
      </c>
      <c r="C207" s="47"/>
      <c r="D207" s="43" t="s">
        <v>137</v>
      </c>
      <c r="E207" s="47" t="s">
        <v>50</v>
      </c>
      <c r="F207" s="121">
        <f t="shared" si="14"/>
        <v>0</v>
      </c>
    </row>
    <row r="208" spans="1:6" s="61" customFormat="1" ht="12.9" customHeight="1" x14ac:dyDescent="0.25">
      <c r="A208" s="64" t="s">
        <v>160</v>
      </c>
      <c r="B208" s="70" t="s">
        <v>159</v>
      </c>
      <c r="C208" s="47"/>
      <c r="D208" s="43" t="s">
        <v>137</v>
      </c>
      <c r="E208" s="47" t="s">
        <v>50</v>
      </c>
      <c r="F208" s="121">
        <f t="shared" si="14"/>
        <v>0</v>
      </c>
    </row>
    <row r="209" spans="1:6" s="61" customFormat="1" ht="12.9" customHeight="1" x14ac:dyDescent="0.25">
      <c r="A209" s="64" t="s">
        <v>158</v>
      </c>
      <c r="B209" s="70" t="s">
        <v>157</v>
      </c>
      <c r="C209" s="47"/>
      <c r="D209" s="43" t="s">
        <v>137</v>
      </c>
      <c r="E209" s="47" t="s">
        <v>50</v>
      </c>
      <c r="F209" s="121">
        <f t="shared" si="14"/>
        <v>0</v>
      </c>
    </row>
    <row r="210" spans="1:6" s="61" customFormat="1" ht="12.9" customHeight="1" x14ac:dyDescent="0.25">
      <c r="A210" s="64" t="s">
        <v>156</v>
      </c>
      <c r="B210" s="70" t="s">
        <v>155</v>
      </c>
      <c r="C210" s="47"/>
      <c r="D210" s="43" t="s">
        <v>137</v>
      </c>
      <c r="E210" s="47" t="s">
        <v>50</v>
      </c>
      <c r="F210" s="121">
        <f t="shared" si="14"/>
        <v>0</v>
      </c>
    </row>
    <row r="211" spans="1:6" s="61" customFormat="1" ht="12.9" customHeight="1" x14ac:dyDescent="0.25">
      <c r="A211" s="64" t="s">
        <v>154</v>
      </c>
      <c r="B211" s="70" t="s">
        <v>76</v>
      </c>
      <c r="C211" s="47"/>
      <c r="D211" s="43" t="s">
        <v>137</v>
      </c>
      <c r="E211" s="47" t="s">
        <v>50</v>
      </c>
      <c r="F211" s="121">
        <f t="shared" si="14"/>
        <v>0</v>
      </c>
    </row>
    <row r="212" spans="1:6" s="61" customFormat="1" ht="12.9" customHeight="1" x14ac:dyDescent="0.25">
      <c r="A212" s="64" t="s">
        <v>153</v>
      </c>
      <c r="B212" s="70" t="s">
        <v>152</v>
      </c>
      <c r="C212" s="47"/>
      <c r="D212" s="43" t="s">
        <v>137</v>
      </c>
      <c r="E212" s="47" t="s">
        <v>50</v>
      </c>
      <c r="F212" s="121">
        <f t="shared" si="14"/>
        <v>0</v>
      </c>
    </row>
    <row r="213" spans="1:6" s="61" customFormat="1" ht="12.9" customHeight="1" x14ac:dyDescent="0.25">
      <c r="A213" s="64" t="s">
        <v>151</v>
      </c>
      <c r="B213" s="70" t="s">
        <v>150</v>
      </c>
      <c r="C213" s="47"/>
      <c r="D213" s="43" t="s">
        <v>137</v>
      </c>
      <c r="E213" s="47" t="s">
        <v>50</v>
      </c>
      <c r="F213" s="121">
        <f t="shared" si="14"/>
        <v>0</v>
      </c>
    </row>
    <row r="214" spans="1:6" s="61" customFormat="1" ht="12.9" customHeight="1" x14ac:dyDescent="0.25">
      <c r="A214" s="64" t="s">
        <v>149</v>
      </c>
      <c r="B214" s="70" t="s">
        <v>148</v>
      </c>
      <c r="C214" s="47"/>
      <c r="D214" s="43" t="s">
        <v>137</v>
      </c>
      <c r="E214" s="47" t="s">
        <v>50</v>
      </c>
      <c r="F214" s="121">
        <f t="shared" si="14"/>
        <v>0</v>
      </c>
    </row>
    <row r="215" spans="1:6" s="60" customFormat="1" ht="12.9" customHeight="1" x14ac:dyDescent="0.25">
      <c r="A215" s="64" t="s">
        <v>147</v>
      </c>
      <c r="B215" s="70" t="s">
        <v>146</v>
      </c>
      <c r="C215" s="47"/>
      <c r="D215" s="43" t="s">
        <v>137</v>
      </c>
      <c r="E215" s="47" t="s">
        <v>50</v>
      </c>
      <c r="F215" s="121">
        <f t="shared" si="14"/>
        <v>0</v>
      </c>
    </row>
    <row r="216" spans="1:6" s="60" customFormat="1" ht="12.9" customHeight="1" x14ac:dyDescent="0.25">
      <c r="A216" s="64" t="s">
        <v>145</v>
      </c>
      <c r="B216" s="70" t="s">
        <v>144</v>
      </c>
      <c r="C216" s="47"/>
      <c r="D216" s="43" t="s">
        <v>137</v>
      </c>
      <c r="E216" s="47" t="s">
        <v>50</v>
      </c>
      <c r="F216" s="121">
        <f t="shared" si="14"/>
        <v>0</v>
      </c>
    </row>
    <row r="217" spans="1:6" s="60" customFormat="1" ht="12.9" customHeight="1" x14ac:dyDescent="0.25">
      <c r="A217" s="64" t="s">
        <v>143</v>
      </c>
      <c r="B217" s="70" t="s">
        <v>142</v>
      </c>
      <c r="C217" s="47"/>
      <c r="D217" s="43" t="s">
        <v>137</v>
      </c>
      <c r="E217" s="47" t="s">
        <v>50</v>
      </c>
      <c r="F217" s="121">
        <f t="shared" si="14"/>
        <v>0</v>
      </c>
    </row>
    <row r="218" spans="1:6" s="60" customFormat="1" ht="12.9" customHeight="1" x14ac:dyDescent="0.25">
      <c r="A218" s="64" t="s">
        <v>141</v>
      </c>
      <c r="B218" s="70" t="s">
        <v>64</v>
      </c>
      <c r="C218" s="47"/>
      <c r="D218" s="43" t="s">
        <v>137</v>
      </c>
      <c r="E218" s="47" t="s">
        <v>50</v>
      </c>
      <c r="F218" s="121">
        <f t="shared" si="14"/>
        <v>0</v>
      </c>
    </row>
    <row r="219" spans="1:6" s="60" customFormat="1" ht="12.9" customHeight="1" x14ac:dyDescent="0.25">
      <c r="A219" s="64" t="s">
        <v>140</v>
      </c>
      <c r="B219" s="70" t="s">
        <v>70</v>
      </c>
      <c r="C219" s="47"/>
      <c r="D219" s="43" t="s">
        <v>137</v>
      </c>
      <c r="E219" s="47" t="s">
        <v>50</v>
      </c>
      <c r="F219" s="121">
        <f t="shared" si="14"/>
        <v>0</v>
      </c>
    </row>
    <row r="220" spans="1:6" s="60" customFormat="1" ht="12.9" customHeight="1" x14ac:dyDescent="0.25">
      <c r="A220" s="64" t="s">
        <v>139</v>
      </c>
      <c r="B220" s="69" t="s">
        <v>138</v>
      </c>
      <c r="C220" s="58"/>
      <c r="D220" s="67" t="s">
        <v>137</v>
      </c>
      <c r="E220" s="58" t="s">
        <v>50</v>
      </c>
      <c r="F220" s="121">
        <f t="shared" si="14"/>
        <v>0</v>
      </c>
    </row>
    <row r="221" spans="1:6" s="60" customFormat="1" ht="12.9" customHeight="1" x14ac:dyDescent="0.25">
      <c r="A221" s="155" t="s">
        <v>48</v>
      </c>
      <c r="B221" s="152"/>
      <c r="C221" s="152"/>
      <c r="D221" s="152"/>
      <c r="E221" s="153"/>
      <c r="F221" s="115"/>
    </row>
    <row r="222" spans="1:6" s="60" customFormat="1" ht="12.9" customHeight="1" x14ac:dyDescent="0.25">
      <c r="A222" s="64" t="s">
        <v>136</v>
      </c>
      <c r="B222" s="66" t="s">
        <v>7</v>
      </c>
      <c r="C222" s="54"/>
      <c r="D222" s="65" t="s">
        <v>132</v>
      </c>
      <c r="E222" s="65" t="s">
        <v>131</v>
      </c>
      <c r="F222" s="121">
        <f>C222*1*13</f>
        <v>0</v>
      </c>
    </row>
    <row r="223" spans="1:6" s="60" customFormat="1" ht="12.9" customHeight="1" x14ac:dyDescent="0.25">
      <c r="A223" s="64" t="s">
        <v>135</v>
      </c>
      <c r="B223" s="44" t="s">
        <v>128</v>
      </c>
      <c r="C223" s="47"/>
      <c r="D223" s="43" t="s">
        <v>132</v>
      </c>
      <c r="E223" s="43" t="s">
        <v>131</v>
      </c>
      <c r="F223" s="121">
        <f t="shared" ref="F223:F225" si="15">C223*1*13</f>
        <v>0</v>
      </c>
    </row>
    <row r="224" spans="1:6" s="60" customFormat="1" ht="12.9" customHeight="1" x14ac:dyDescent="0.25">
      <c r="A224" s="64" t="s">
        <v>134</v>
      </c>
      <c r="B224" s="44" t="s">
        <v>126</v>
      </c>
      <c r="C224" s="47"/>
      <c r="D224" s="43" t="s">
        <v>132</v>
      </c>
      <c r="E224" s="43" t="s">
        <v>131</v>
      </c>
      <c r="F224" s="121">
        <f t="shared" si="15"/>
        <v>0</v>
      </c>
    </row>
    <row r="225" spans="1:6" s="60" customFormat="1" ht="12.9" customHeight="1" x14ac:dyDescent="0.25">
      <c r="A225" s="64" t="s">
        <v>133</v>
      </c>
      <c r="B225" s="68" t="s">
        <v>40</v>
      </c>
      <c r="C225" s="58"/>
      <c r="D225" s="67" t="s">
        <v>132</v>
      </c>
      <c r="E225" s="67" t="s">
        <v>131</v>
      </c>
      <c r="F225" s="121">
        <f t="shared" si="15"/>
        <v>0</v>
      </c>
    </row>
    <row r="226" spans="1:6" s="60" customFormat="1" ht="12.9" customHeight="1" x14ac:dyDescent="0.25">
      <c r="A226" s="158" t="s">
        <v>484</v>
      </c>
      <c r="B226" s="143"/>
      <c r="C226" s="143"/>
      <c r="D226" s="143"/>
      <c r="E226" s="144"/>
      <c r="F226" s="70"/>
    </row>
    <row r="227" spans="1:6" s="60" customFormat="1" ht="12.9" customHeight="1" x14ac:dyDescent="0.25">
      <c r="A227" s="64" t="s">
        <v>130</v>
      </c>
      <c r="B227" s="66" t="s">
        <v>7</v>
      </c>
      <c r="C227" s="54"/>
      <c r="D227" s="65" t="s">
        <v>124</v>
      </c>
      <c r="E227" s="65" t="s">
        <v>50</v>
      </c>
      <c r="F227" s="121">
        <f>C227*4*1</f>
        <v>0</v>
      </c>
    </row>
    <row r="228" spans="1:6" s="60" customFormat="1" ht="12.9" customHeight="1" x14ac:dyDescent="0.25">
      <c r="A228" s="64" t="s">
        <v>129</v>
      </c>
      <c r="B228" s="44" t="s">
        <v>128</v>
      </c>
      <c r="C228" s="47"/>
      <c r="D228" s="43" t="s">
        <v>124</v>
      </c>
      <c r="E228" s="43" t="s">
        <v>50</v>
      </c>
      <c r="F228" s="121">
        <f t="shared" ref="F228:F230" si="16">C228*4*1</f>
        <v>0</v>
      </c>
    </row>
    <row r="229" spans="1:6" s="60" customFormat="1" ht="12.9" customHeight="1" x14ac:dyDescent="0.25">
      <c r="A229" s="64" t="s">
        <v>127</v>
      </c>
      <c r="B229" s="44" t="s">
        <v>126</v>
      </c>
      <c r="C229" s="47"/>
      <c r="D229" s="43" t="s">
        <v>124</v>
      </c>
      <c r="E229" s="43" t="s">
        <v>50</v>
      </c>
      <c r="F229" s="121">
        <f t="shared" si="16"/>
        <v>0</v>
      </c>
    </row>
    <row r="230" spans="1:6" s="60" customFormat="1" ht="12.9" customHeight="1" x14ac:dyDescent="0.25">
      <c r="A230" s="64" t="s">
        <v>125</v>
      </c>
      <c r="B230" s="68" t="s">
        <v>40</v>
      </c>
      <c r="C230" s="58"/>
      <c r="D230" s="67" t="s">
        <v>124</v>
      </c>
      <c r="E230" s="67" t="s">
        <v>50</v>
      </c>
      <c r="F230" s="121">
        <f t="shared" si="16"/>
        <v>0</v>
      </c>
    </row>
    <row r="231" spans="1:6" s="60" customFormat="1" ht="12.9" customHeight="1" x14ac:dyDescent="0.25">
      <c r="A231" s="158" t="s">
        <v>487</v>
      </c>
      <c r="B231" s="143"/>
      <c r="C231" s="143"/>
      <c r="D231" s="143"/>
      <c r="E231" s="144"/>
      <c r="F231" s="70"/>
    </row>
    <row r="232" spans="1:6" s="60" customFormat="1" ht="12.9" customHeight="1" x14ac:dyDescent="0.25">
      <c r="A232" s="64" t="s">
        <v>123</v>
      </c>
      <c r="B232" s="66" t="s">
        <v>2</v>
      </c>
      <c r="C232" s="119"/>
      <c r="D232" s="65" t="s">
        <v>111</v>
      </c>
      <c r="E232" s="65" t="s">
        <v>118</v>
      </c>
      <c r="F232" s="121">
        <f t="shared" ref="F232:F235" si="17">C232*4*3</f>
        <v>0</v>
      </c>
    </row>
    <row r="233" spans="1:6" s="60" customFormat="1" ht="12.9" customHeight="1" x14ac:dyDescent="0.25">
      <c r="A233" s="64" t="s">
        <v>122</v>
      </c>
      <c r="B233" s="44" t="s">
        <v>108</v>
      </c>
      <c r="C233" s="110"/>
      <c r="D233" s="43" t="s">
        <v>111</v>
      </c>
      <c r="E233" s="43" t="s">
        <v>118</v>
      </c>
      <c r="F233" s="121">
        <f t="shared" si="17"/>
        <v>0</v>
      </c>
    </row>
    <row r="234" spans="1:6" s="60" customFormat="1" ht="12.9" customHeight="1" x14ac:dyDescent="0.25">
      <c r="A234" s="64" t="s">
        <v>121</v>
      </c>
      <c r="B234" s="44" t="s">
        <v>7</v>
      </c>
      <c r="C234" s="110"/>
      <c r="D234" s="43" t="s">
        <v>111</v>
      </c>
      <c r="E234" s="43" t="s">
        <v>118</v>
      </c>
      <c r="F234" s="121">
        <f t="shared" si="17"/>
        <v>0</v>
      </c>
    </row>
    <row r="235" spans="1:6" s="60" customFormat="1" ht="12.9" customHeight="1" x14ac:dyDescent="0.25">
      <c r="A235" s="64" t="s">
        <v>120</v>
      </c>
      <c r="B235" s="44" t="s">
        <v>3</v>
      </c>
      <c r="C235" s="110"/>
      <c r="D235" s="43" t="s">
        <v>111</v>
      </c>
      <c r="E235" s="43" t="s">
        <v>118</v>
      </c>
      <c r="F235" s="121">
        <f t="shared" si="17"/>
        <v>0</v>
      </c>
    </row>
    <row r="236" spans="1:6" s="60" customFormat="1" ht="12.9" customHeight="1" x14ac:dyDescent="0.25">
      <c r="A236" s="64" t="s">
        <v>119</v>
      </c>
      <c r="B236" s="44" t="s">
        <v>104</v>
      </c>
      <c r="C236" s="110"/>
      <c r="D236" s="43" t="s">
        <v>111</v>
      </c>
      <c r="E236" s="43" t="s">
        <v>118</v>
      </c>
      <c r="F236" s="121">
        <f>C236*4*3</f>
        <v>0</v>
      </c>
    </row>
    <row r="237" spans="1:6" s="60" customFormat="1" ht="12.9" customHeight="1" x14ac:dyDescent="0.25">
      <c r="A237" s="158" t="s">
        <v>117</v>
      </c>
      <c r="B237" s="143"/>
      <c r="C237" s="143"/>
      <c r="D237" s="143"/>
      <c r="E237" s="144"/>
      <c r="F237" s="70"/>
    </row>
    <row r="238" spans="1:6" s="60" customFormat="1" ht="12.9" customHeight="1" x14ac:dyDescent="0.25">
      <c r="A238" s="64" t="s">
        <v>116</v>
      </c>
      <c r="B238" s="66" t="s">
        <v>2</v>
      </c>
      <c r="C238" s="119"/>
      <c r="D238" s="65" t="s">
        <v>111</v>
      </c>
      <c r="E238" s="65" t="s">
        <v>50</v>
      </c>
      <c r="F238" s="121">
        <f>C238*4*1</f>
        <v>0</v>
      </c>
    </row>
    <row r="239" spans="1:6" s="60" customFormat="1" ht="12.9" customHeight="1" x14ac:dyDescent="0.25">
      <c r="A239" s="64" t="s">
        <v>115</v>
      </c>
      <c r="B239" s="44" t="s">
        <v>108</v>
      </c>
      <c r="C239" s="110"/>
      <c r="D239" s="43" t="s">
        <v>111</v>
      </c>
      <c r="E239" s="43" t="s">
        <v>50</v>
      </c>
      <c r="F239" s="121">
        <f t="shared" ref="F239:F242" si="18">C239*4*1</f>
        <v>0</v>
      </c>
    </row>
    <row r="240" spans="1:6" s="60" customFormat="1" ht="12.9" customHeight="1" x14ac:dyDescent="0.25">
      <c r="A240" s="64" t="s">
        <v>114</v>
      </c>
      <c r="B240" s="44" t="s">
        <v>7</v>
      </c>
      <c r="C240" s="110"/>
      <c r="D240" s="43" t="s">
        <v>111</v>
      </c>
      <c r="E240" s="43" t="s">
        <v>50</v>
      </c>
      <c r="F240" s="121">
        <f t="shared" si="18"/>
        <v>0</v>
      </c>
    </row>
    <row r="241" spans="1:6" s="60" customFormat="1" ht="12.9" customHeight="1" x14ac:dyDescent="0.25">
      <c r="A241" s="64" t="s">
        <v>113</v>
      </c>
      <c r="B241" s="44" t="s">
        <v>3</v>
      </c>
      <c r="C241" s="110"/>
      <c r="D241" s="43" t="s">
        <v>111</v>
      </c>
      <c r="E241" s="43" t="s">
        <v>50</v>
      </c>
      <c r="F241" s="121">
        <f t="shared" si="18"/>
        <v>0</v>
      </c>
    </row>
    <row r="242" spans="1:6" s="60" customFormat="1" ht="12.9" customHeight="1" x14ac:dyDescent="0.25">
      <c r="A242" s="64" t="s">
        <v>112</v>
      </c>
      <c r="B242" s="44" t="s">
        <v>104</v>
      </c>
      <c r="C242" s="110"/>
      <c r="D242" s="43" t="s">
        <v>111</v>
      </c>
      <c r="E242" s="43" t="s">
        <v>50</v>
      </c>
      <c r="F242" s="121">
        <f t="shared" si="18"/>
        <v>0</v>
      </c>
    </row>
    <row r="243" spans="1:6" s="60" customFormat="1" ht="12.9" customHeight="1" x14ac:dyDescent="0.25">
      <c r="A243" s="63"/>
      <c r="B243" s="143" t="s">
        <v>486</v>
      </c>
      <c r="C243" s="143"/>
      <c r="D243" s="143"/>
      <c r="E243" s="144"/>
      <c r="F243" s="70"/>
    </row>
    <row r="244" spans="1:6" s="60" customFormat="1" ht="12.9" customHeight="1" x14ac:dyDescent="0.25">
      <c r="A244" s="48" t="s">
        <v>110</v>
      </c>
      <c r="B244" s="44" t="s">
        <v>2</v>
      </c>
      <c r="C244" s="110"/>
      <c r="D244" s="62" t="s">
        <v>103</v>
      </c>
      <c r="E244" s="43" t="s">
        <v>102</v>
      </c>
      <c r="F244" s="127">
        <f>C244*1*31</f>
        <v>0</v>
      </c>
    </row>
    <row r="245" spans="1:6" s="60" customFormat="1" ht="12.9" customHeight="1" x14ac:dyDescent="0.25">
      <c r="A245" s="48" t="s">
        <v>109</v>
      </c>
      <c r="B245" s="44" t="s">
        <v>108</v>
      </c>
      <c r="C245" s="110"/>
      <c r="D245" s="62" t="s">
        <v>103</v>
      </c>
      <c r="E245" s="43" t="s">
        <v>102</v>
      </c>
      <c r="F245" s="127">
        <f t="shared" ref="F245:F248" si="19">C245*1</f>
        <v>0</v>
      </c>
    </row>
    <row r="246" spans="1:6" s="60" customFormat="1" ht="12.9" customHeight="1" x14ac:dyDescent="0.25">
      <c r="A246" s="48" t="s">
        <v>107</v>
      </c>
      <c r="B246" s="44" t="s">
        <v>7</v>
      </c>
      <c r="C246" s="110"/>
      <c r="D246" s="62" t="s">
        <v>103</v>
      </c>
      <c r="E246" s="43" t="s">
        <v>102</v>
      </c>
      <c r="F246" s="127">
        <f t="shared" si="19"/>
        <v>0</v>
      </c>
    </row>
    <row r="247" spans="1:6" s="60" customFormat="1" ht="12.9" customHeight="1" x14ac:dyDescent="0.25">
      <c r="A247" s="48" t="s">
        <v>106</v>
      </c>
      <c r="B247" s="44" t="s">
        <v>3</v>
      </c>
      <c r="C247" s="110"/>
      <c r="D247" s="62" t="s">
        <v>103</v>
      </c>
      <c r="E247" s="43" t="s">
        <v>102</v>
      </c>
      <c r="F247" s="127">
        <f t="shared" si="19"/>
        <v>0</v>
      </c>
    </row>
    <row r="248" spans="1:6" s="60" customFormat="1" ht="12.9" customHeight="1" x14ac:dyDescent="0.25">
      <c r="A248" s="48" t="s">
        <v>105</v>
      </c>
      <c r="B248" s="44" t="s">
        <v>104</v>
      </c>
      <c r="C248" s="110"/>
      <c r="D248" s="62" t="s">
        <v>103</v>
      </c>
      <c r="E248" s="43" t="s">
        <v>102</v>
      </c>
      <c r="F248" s="127">
        <f t="shared" si="19"/>
        <v>0</v>
      </c>
    </row>
    <row r="249" spans="1:6" ht="13.5" customHeight="1" x14ac:dyDescent="0.25">
      <c r="A249" s="151" t="s">
        <v>101</v>
      </c>
      <c r="B249" s="151"/>
      <c r="C249" s="151"/>
      <c r="D249" s="151"/>
      <c r="E249" s="151"/>
      <c r="F249" s="114"/>
    </row>
    <row r="250" spans="1:6" ht="13.5" customHeight="1" x14ac:dyDescent="0.25">
      <c r="A250" s="56"/>
      <c r="B250" s="145" t="s">
        <v>100</v>
      </c>
      <c r="C250" s="145"/>
      <c r="D250" s="145"/>
      <c r="E250" s="146"/>
      <c r="F250" s="114"/>
    </row>
    <row r="251" spans="1:6" ht="13.5" customHeight="1" x14ac:dyDescent="0.25">
      <c r="A251" s="51" t="s">
        <v>99</v>
      </c>
      <c r="B251" s="55" t="s">
        <v>98</v>
      </c>
      <c r="C251" s="119"/>
      <c r="D251" s="53" t="s">
        <v>63</v>
      </c>
      <c r="E251" s="47" t="s">
        <v>50</v>
      </c>
      <c r="F251" s="116">
        <f>C251*10</f>
        <v>0</v>
      </c>
    </row>
    <row r="252" spans="1:6" ht="13.5" customHeight="1" x14ac:dyDescent="0.25">
      <c r="A252" s="45" t="s">
        <v>97</v>
      </c>
      <c r="B252" s="50" t="s">
        <v>40</v>
      </c>
      <c r="C252" s="110"/>
      <c r="D252" s="49" t="s">
        <v>63</v>
      </c>
      <c r="E252" s="47" t="s">
        <v>50</v>
      </c>
      <c r="F252" s="116">
        <f t="shared" ref="F252:F271" si="20">C252*10</f>
        <v>0</v>
      </c>
    </row>
    <row r="253" spans="1:6" ht="13.5" customHeight="1" x14ac:dyDescent="0.25">
      <c r="A253" s="51" t="s">
        <v>96</v>
      </c>
      <c r="B253" s="50" t="s">
        <v>95</v>
      </c>
      <c r="C253" s="110"/>
      <c r="D253" s="49" t="s">
        <v>63</v>
      </c>
      <c r="E253" s="47" t="s">
        <v>50</v>
      </c>
      <c r="F253" s="116">
        <f t="shared" si="20"/>
        <v>0</v>
      </c>
    </row>
    <row r="254" spans="1:6" ht="13.5" customHeight="1" x14ac:dyDescent="0.25">
      <c r="A254" s="45" t="s">
        <v>94</v>
      </c>
      <c r="B254" s="50" t="s">
        <v>46</v>
      </c>
      <c r="C254" s="110"/>
      <c r="D254" s="49" t="s">
        <v>63</v>
      </c>
      <c r="E254" s="47" t="s">
        <v>50</v>
      </c>
      <c r="F254" s="116">
        <f t="shared" si="20"/>
        <v>0</v>
      </c>
    </row>
    <row r="255" spans="1:6" ht="13.5" customHeight="1" x14ac:dyDescent="0.25">
      <c r="A255" s="51" t="s">
        <v>93</v>
      </c>
      <c r="B255" s="50" t="s">
        <v>44</v>
      </c>
      <c r="C255" s="110"/>
      <c r="D255" s="49" t="s">
        <v>63</v>
      </c>
      <c r="E255" s="47" t="s">
        <v>50</v>
      </c>
      <c r="F255" s="116">
        <f t="shared" si="20"/>
        <v>0</v>
      </c>
    </row>
    <row r="256" spans="1:6" ht="13.5" customHeight="1" x14ac:dyDescent="0.25">
      <c r="A256" s="45" t="s">
        <v>92</v>
      </c>
      <c r="B256" s="50" t="s">
        <v>91</v>
      </c>
      <c r="C256" s="110"/>
      <c r="D256" s="49" t="s">
        <v>63</v>
      </c>
      <c r="E256" s="47" t="s">
        <v>50</v>
      </c>
      <c r="F256" s="116">
        <f t="shared" si="20"/>
        <v>0</v>
      </c>
    </row>
    <row r="257" spans="1:6" ht="13.5" customHeight="1" x14ac:dyDescent="0.25">
      <c r="A257" s="51" t="s">
        <v>90</v>
      </c>
      <c r="B257" s="59" t="s">
        <v>7</v>
      </c>
      <c r="C257" s="111"/>
      <c r="D257" s="57" t="s">
        <v>63</v>
      </c>
      <c r="E257" s="47" t="s">
        <v>50</v>
      </c>
      <c r="F257" s="116">
        <f t="shared" si="20"/>
        <v>0</v>
      </c>
    </row>
    <row r="258" spans="1:6" ht="13.5" customHeight="1" x14ac:dyDescent="0.25">
      <c r="A258" s="56"/>
      <c r="B258" s="145" t="s">
        <v>89</v>
      </c>
      <c r="C258" s="145"/>
      <c r="D258" s="145"/>
      <c r="E258" s="146"/>
      <c r="F258" s="114"/>
    </row>
    <row r="259" spans="1:6" ht="13.5" customHeight="1" x14ac:dyDescent="0.25">
      <c r="A259" s="51" t="s">
        <v>88</v>
      </c>
      <c r="B259" s="55" t="s">
        <v>87</v>
      </c>
      <c r="C259" s="119"/>
      <c r="D259" s="53" t="s">
        <v>63</v>
      </c>
      <c r="E259" s="47" t="s">
        <v>50</v>
      </c>
      <c r="F259" s="116">
        <f t="shared" si="20"/>
        <v>0</v>
      </c>
    </row>
    <row r="260" spans="1:6" ht="13.5" customHeight="1" x14ac:dyDescent="0.25">
      <c r="A260" s="45" t="s">
        <v>86</v>
      </c>
      <c r="B260" s="52" t="s">
        <v>52</v>
      </c>
      <c r="C260" s="110"/>
      <c r="D260" s="53" t="s">
        <v>63</v>
      </c>
      <c r="E260" s="47" t="s">
        <v>50</v>
      </c>
      <c r="F260" s="116">
        <f t="shared" si="20"/>
        <v>0</v>
      </c>
    </row>
    <row r="261" spans="1:6" ht="13.5" customHeight="1" x14ac:dyDescent="0.25">
      <c r="A261" s="51" t="s">
        <v>85</v>
      </c>
      <c r="B261" s="50" t="s">
        <v>84</v>
      </c>
      <c r="C261" s="110"/>
      <c r="D261" s="49" t="s">
        <v>63</v>
      </c>
      <c r="E261" s="47" t="s">
        <v>50</v>
      </c>
      <c r="F261" s="116">
        <f t="shared" si="20"/>
        <v>0</v>
      </c>
    </row>
    <row r="262" spans="1:6" ht="13.5" customHeight="1" x14ac:dyDescent="0.25">
      <c r="A262" s="45" t="s">
        <v>83</v>
      </c>
      <c r="B262" s="50" t="s">
        <v>82</v>
      </c>
      <c r="C262" s="110"/>
      <c r="D262" s="49" t="s">
        <v>63</v>
      </c>
      <c r="E262" s="47" t="s">
        <v>50</v>
      </c>
      <c r="F262" s="116">
        <f t="shared" si="20"/>
        <v>0</v>
      </c>
    </row>
    <row r="263" spans="1:6" ht="13.5" customHeight="1" x14ac:dyDescent="0.25">
      <c r="A263" s="51" t="s">
        <v>81</v>
      </c>
      <c r="B263" s="50" t="s">
        <v>80</v>
      </c>
      <c r="C263" s="110"/>
      <c r="D263" s="49" t="s">
        <v>63</v>
      </c>
      <c r="E263" s="47" t="s">
        <v>50</v>
      </c>
      <c r="F263" s="116">
        <f t="shared" si="20"/>
        <v>0</v>
      </c>
    </row>
    <row r="264" spans="1:6" ht="13.5" customHeight="1" x14ac:dyDescent="0.25">
      <c r="A264" s="45" t="s">
        <v>79</v>
      </c>
      <c r="B264" s="50" t="s">
        <v>78</v>
      </c>
      <c r="C264" s="110"/>
      <c r="D264" s="49" t="s">
        <v>63</v>
      </c>
      <c r="E264" s="47" t="s">
        <v>50</v>
      </c>
      <c r="F264" s="116">
        <f t="shared" si="20"/>
        <v>0</v>
      </c>
    </row>
    <row r="265" spans="1:6" ht="13.5" customHeight="1" x14ac:dyDescent="0.25">
      <c r="A265" s="51" t="s">
        <v>77</v>
      </c>
      <c r="B265" s="50" t="s">
        <v>76</v>
      </c>
      <c r="C265" s="110"/>
      <c r="D265" s="49" t="s">
        <v>63</v>
      </c>
      <c r="E265" s="47" t="s">
        <v>50</v>
      </c>
      <c r="F265" s="116">
        <f t="shared" si="20"/>
        <v>0</v>
      </c>
    </row>
    <row r="266" spans="1:6" ht="13.5" customHeight="1" x14ac:dyDescent="0.25">
      <c r="A266" s="45" t="s">
        <v>75</v>
      </c>
      <c r="B266" s="50" t="s">
        <v>74</v>
      </c>
      <c r="C266" s="110"/>
      <c r="D266" s="49" t="s">
        <v>63</v>
      </c>
      <c r="E266" s="47" t="s">
        <v>50</v>
      </c>
      <c r="F266" s="116">
        <f t="shared" si="20"/>
        <v>0</v>
      </c>
    </row>
    <row r="267" spans="1:6" ht="13.5" customHeight="1" x14ac:dyDescent="0.25">
      <c r="A267" s="51" t="s">
        <v>73</v>
      </c>
      <c r="B267" s="50" t="s">
        <v>72</v>
      </c>
      <c r="C267" s="110"/>
      <c r="D267" s="49" t="s">
        <v>63</v>
      </c>
      <c r="E267" s="47" t="s">
        <v>50</v>
      </c>
      <c r="F267" s="116">
        <f t="shared" si="20"/>
        <v>0</v>
      </c>
    </row>
    <row r="268" spans="1:6" ht="13.5" customHeight="1" x14ac:dyDescent="0.25">
      <c r="A268" s="45" t="s">
        <v>71</v>
      </c>
      <c r="B268" s="50" t="s">
        <v>70</v>
      </c>
      <c r="C268" s="110"/>
      <c r="D268" s="49" t="s">
        <v>63</v>
      </c>
      <c r="E268" s="47" t="s">
        <v>50</v>
      </c>
      <c r="F268" s="116">
        <f t="shared" si="20"/>
        <v>0</v>
      </c>
    </row>
    <row r="269" spans="1:6" ht="13.5" customHeight="1" x14ac:dyDescent="0.25">
      <c r="A269" s="51" t="s">
        <v>69</v>
      </c>
      <c r="B269" s="50" t="s">
        <v>68</v>
      </c>
      <c r="C269" s="110"/>
      <c r="D269" s="49" t="s">
        <v>63</v>
      </c>
      <c r="E269" s="47" t="s">
        <v>50</v>
      </c>
      <c r="F269" s="116">
        <f t="shared" si="20"/>
        <v>0</v>
      </c>
    </row>
    <row r="270" spans="1:6" ht="13.5" customHeight="1" x14ac:dyDescent="0.25">
      <c r="A270" s="45" t="s">
        <v>67</v>
      </c>
      <c r="B270" s="50" t="s">
        <v>66</v>
      </c>
      <c r="C270" s="110"/>
      <c r="D270" s="49" t="s">
        <v>63</v>
      </c>
      <c r="E270" s="47" t="s">
        <v>50</v>
      </c>
      <c r="F270" s="116">
        <f t="shared" si="20"/>
        <v>0</v>
      </c>
    </row>
    <row r="271" spans="1:6" ht="13.5" customHeight="1" x14ac:dyDescent="0.25">
      <c r="A271" s="51" t="s">
        <v>65</v>
      </c>
      <c r="B271" s="50" t="s">
        <v>64</v>
      </c>
      <c r="C271" s="110"/>
      <c r="D271" s="49" t="s">
        <v>63</v>
      </c>
      <c r="E271" s="47" t="s">
        <v>50</v>
      </c>
      <c r="F271" s="116">
        <f t="shared" si="20"/>
        <v>0</v>
      </c>
    </row>
    <row r="272" spans="1:6" ht="13.5" customHeight="1" x14ac:dyDescent="0.25">
      <c r="A272" s="45" t="s">
        <v>62</v>
      </c>
      <c r="B272" s="50" t="s">
        <v>61</v>
      </c>
      <c r="C272" s="110"/>
      <c r="D272" s="49" t="s">
        <v>60</v>
      </c>
      <c r="E272" s="47" t="s">
        <v>50</v>
      </c>
      <c r="F272" s="116">
        <f>C272*30</f>
        <v>0</v>
      </c>
    </row>
    <row r="273" spans="1:6" ht="13.5" customHeight="1" x14ac:dyDescent="0.25">
      <c r="A273" s="150" t="s">
        <v>59</v>
      </c>
      <c r="B273" s="150"/>
      <c r="C273" s="150"/>
      <c r="D273" s="150"/>
      <c r="E273" s="150"/>
      <c r="F273" s="114"/>
    </row>
    <row r="274" spans="1:6" ht="13.2" customHeight="1" x14ac:dyDescent="0.25">
      <c r="A274" s="156" t="s">
        <v>48</v>
      </c>
      <c r="B274" s="156"/>
      <c r="C274" s="156"/>
      <c r="D274" s="156"/>
      <c r="E274" s="156"/>
      <c r="F274" s="114"/>
    </row>
    <row r="275" spans="1:6" ht="13.2" customHeight="1" x14ac:dyDescent="0.25">
      <c r="A275" s="45" t="s">
        <v>58</v>
      </c>
      <c r="B275" s="44" t="s">
        <v>46</v>
      </c>
      <c r="C275" s="120"/>
      <c r="D275" s="43" t="s">
        <v>37</v>
      </c>
      <c r="E275" s="43" t="s">
        <v>50</v>
      </c>
      <c r="F275" s="116">
        <f>C275*4*1</f>
        <v>0</v>
      </c>
    </row>
    <row r="276" spans="1:6" ht="13.2" customHeight="1" x14ac:dyDescent="0.25">
      <c r="A276" s="45" t="s">
        <v>57</v>
      </c>
      <c r="B276" s="44" t="s">
        <v>44</v>
      </c>
      <c r="C276" s="120"/>
      <c r="D276" s="43" t="s">
        <v>37</v>
      </c>
      <c r="E276" s="43" t="s">
        <v>50</v>
      </c>
      <c r="F276" s="116">
        <f t="shared" ref="F276:F278" si="21">C276*4*1</f>
        <v>0</v>
      </c>
    </row>
    <row r="277" spans="1:6" ht="13.2" customHeight="1" x14ac:dyDescent="0.25">
      <c r="A277" s="45" t="s">
        <v>56</v>
      </c>
      <c r="B277" s="44" t="s">
        <v>40</v>
      </c>
      <c r="C277" s="120"/>
      <c r="D277" s="43" t="s">
        <v>37</v>
      </c>
      <c r="E277" s="43" t="s">
        <v>50</v>
      </c>
      <c r="F277" s="116">
        <f t="shared" si="21"/>
        <v>0</v>
      </c>
    </row>
    <row r="278" spans="1:6" ht="13.2" customHeight="1" x14ac:dyDescent="0.25">
      <c r="A278" s="45" t="s">
        <v>55</v>
      </c>
      <c r="B278" s="44" t="s">
        <v>361</v>
      </c>
      <c r="C278" s="120"/>
      <c r="D278" s="43" t="s">
        <v>37</v>
      </c>
      <c r="E278" s="43" t="s">
        <v>50</v>
      </c>
      <c r="F278" s="116">
        <f t="shared" si="21"/>
        <v>0</v>
      </c>
    </row>
    <row r="279" spans="1:6" ht="13.2" customHeight="1" x14ac:dyDescent="0.25">
      <c r="A279" s="157" t="s">
        <v>54</v>
      </c>
      <c r="B279" s="145"/>
      <c r="C279" s="145"/>
      <c r="D279" s="145"/>
      <c r="E279" s="146"/>
      <c r="F279" s="114"/>
    </row>
    <row r="280" spans="1:6" ht="13.2" customHeight="1" x14ac:dyDescent="0.25">
      <c r="A280" s="48" t="s">
        <v>53</v>
      </c>
      <c r="B280" s="52" t="s">
        <v>52</v>
      </c>
      <c r="C280" s="110"/>
      <c r="D280" s="130" t="s">
        <v>51</v>
      </c>
      <c r="E280" s="43" t="s">
        <v>50</v>
      </c>
      <c r="F280" s="116">
        <f>C280*1*1</f>
        <v>0</v>
      </c>
    </row>
    <row r="281" spans="1:6" ht="13.2" customHeight="1" x14ac:dyDescent="0.25">
      <c r="A281" s="150" t="s">
        <v>49</v>
      </c>
      <c r="B281" s="150"/>
      <c r="C281" s="150"/>
      <c r="D281" s="150"/>
      <c r="E281" s="150"/>
      <c r="F281" s="114"/>
    </row>
    <row r="282" spans="1:6" ht="13.2" customHeight="1" x14ac:dyDescent="0.25">
      <c r="A282" s="156" t="s">
        <v>48</v>
      </c>
      <c r="B282" s="156"/>
      <c r="C282" s="156"/>
      <c r="D282" s="156"/>
      <c r="E282" s="156"/>
      <c r="F282" s="114"/>
    </row>
    <row r="283" spans="1:6" ht="13.2" customHeight="1" x14ac:dyDescent="0.25">
      <c r="A283" s="45" t="s">
        <v>47</v>
      </c>
      <c r="B283" s="44" t="s">
        <v>46</v>
      </c>
      <c r="C283" s="120"/>
      <c r="D283" s="43" t="s">
        <v>37</v>
      </c>
      <c r="E283" s="43" t="s">
        <v>479</v>
      </c>
      <c r="F283" s="116">
        <f>C283*4*14</f>
        <v>0</v>
      </c>
    </row>
    <row r="284" spans="1:6" ht="13.2" customHeight="1" x14ac:dyDescent="0.25">
      <c r="A284" s="45" t="s">
        <v>45</v>
      </c>
      <c r="B284" s="44" t="s">
        <v>44</v>
      </c>
      <c r="C284" s="120"/>
      <c r="D284" s="43" t="s">
        <v>37</v>
      </c>
      <c r="E284" s="43" t="s">
        <v>479</v>
      </c>
      <c r="F284" s="116">
        <f t="shared" ref="F284:F287" si="22">C284*4*14</f>
        <v>0</v>
      </c>
    </row>
    <row r="285" spans="1:6" ht="13.2" customHeight="1" x14ac:dyDescent="0.25">
      <c r="A285" s="45" t="s">
        <v>43</v>
      </c>
      <c r="B285" s="46" t="s">
        <v>42</v>
      </c>
      <c r="C285" s="120"/>
      <c r="D285" s="43" t="s">
        <v>37</v>
      </c>
      <c r="E285" s="43" t="s">
        <v>479</v>
      </c>
      <c r="F285" s="116">
        <f t="shared" si="22"/>
        <v>0</v>
      </c>
    </row>
    <row r="286" spans="1:6" ht="13.2" customHeight="1" x14ac:dyDescent="0.25">
      <c r="A286" s="45" t="s">
        <v>41</v>
      </c>
      <c r="B286" s="44" t="s">
        <v>40</v>
      </c>
      <c r="C286" s="120"/>
      <c r="D286" s="43" t="s">
        <v>37</v>
      </c>
      <c r="E286" s="43" t="s">
        <v>479</v>
      </c>
      <c r="F286" s="116">
        <f t="shared" si="22"/>
        <v>0</v>
      </c>
    </row>
    <row r="287" spans="1:6" ht="13.2" customHeight="1" x14ac:dyDescent="0.25">
      <c r="A287" s="45" t="s">
        <v>39</v>
      </c>
      <c r="B287" s="44" t="s">
        <v>38</v>
      </c>
      <c r="C287" s="120"/>
      <c r="D287" s="43" t="s">
        <v>37</v>
      </c>
      <c r="E287" s="43" t="s">
        <v>479</v>
      </c>
      <c r="F287" s="116">
        <f t="shared" si="22"/>
        <v>0</v>
      </c>
    </row>
    <row r="288" spans="1:6" s="20" customFormat="1" ht="12.9" customHeight="1" x14ac:dyDescent="0.25">
      <c r="A288" s="134" t="s">
        <v>474</v>
      </c>
      <c r="B288" s="135"/>
      <c r="C288" s="135"/>
      <c r="D288" s="136"/>
      <c r="E288" s="128"/>
      <c r="F288" s="19">
        <f>SUM(F5:F287)</f>
        <v>0</v>
      </c>
    </row>
    <row r="289" spans="1:2" x14ac:dyDescent="0.25">
      <c r="A289" s="142" t="s">
        <v>36</v>
      </c>
      <c r="B289" s="142"/>
    </row>
  </sheetData>
  <mergeCells count="46">
    <mergeCell ref="A1:F1"/>
    <mergeCell ref="A2:F2"/>
    <mergeCell ref="E4:E13"/>
    <mergeCell ref="E53:E56"/>
    <mergeCell ref="E58:E63"/>
    <mergeCell ref="B17:E17"/>
    <mergeCell ref="B15:E15"/>
    <mergeCell ref="A51:E51"/>
    <mergeCell ref="A19:E19"/>
    <mergeCell ref="B20:E20"/>
    <mergeCell ref="B3:E3"/>
    <mergeCell ref="B14:E14"/>
    <mergeCell ref="B52:E52"/>
    <mergeCell ref="B57:E57"/>
    <mergeCell ref="A289:B289"/>
    <mergeCell ref="B178:E178"/>
    <mergeCell ref="B183:E183"/>
    <mergeCell ref="B188:E188"/>
    <mergeCell ref="B158:E158"/>
    <mergeCell ref="B201:E201"/>
    <mergeCell ref="A221:E221"/>
    <mergeCell ref="A281:E281"/>
    <mergeCell ref="A282:E282"/>
    <mergeCell ref="A274:E274"/>
    <mergeCell ref="A279:E279"/>
    <mergeCell ref="A226:E226"/>
    <mergeCell ref="A231:E231"/>
    <mergeCell ref="A237:E237"/>
    <mergeCell ref="B243:E243"/>
    <mergeCell ref="B258:E258"/>
    <mergeCell ref="A288:D288"/>
    <mergeCell ref="B64:E64"/>
    <mergeCell ref="B250:E250"/>
    <mergeCell ref="B194:E194"/>
    <mergeCell ref="E65:E71"/>
    <mergeCell ref="A273:E273"/>
    <mergeCell ref="A151:E151"/>
    <mergeCell ref="A249:E249"/>
    <mergeCell ref="A200:E200"/>
    <mergeCell ref="A157:E157"/>
    <mergeCell ref="B152:E152"/>
    <mergeCell ref="A149:E149"/>
    <mergeCell ref="B72:E72"/>
    <mergeCell ref="B101:E101"/>
    <mergeCell ref="A126:E126"/>
    <mergeCell ref="A135:E135"/>
  </mergeCells>
  <printOptions horizontalCentered="1"/>
  <pageMargins left="0" right="0" top="0" bottom="0" header="0" footer="0"/>
  <pageSetup paperSize="8" scale="63" fitToHeight="2" orientation="portrait" r:id="rId1"/>
  <headerFooter alignWithMargins="0"/>
  <rowBreaks count="1" manualBreakCount="1">
    <brk id="17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04B25-E51C-4443-A31C-ED3A2A425630}">
  <sheetPr>
    <pageSetUpPr fitToPage="1"/>
  </sheetPr>
  <dimension ref="A1:E100"/>
  <sheetViews>
    <sheetView showGridLines="0" topLeftCell="A10" zoomScaleNormal="100" workbookViewId="0">
      <selection activeCell="J9" sqref="J9"/>
    </sheetView>
  </sheetViews>
  <sheetFormatPr baseColWidth="10" defaultColWidth="11.44140625" defaultRowHeight="13.2" x14ac:dyDescent="0.25"/>
  <cols>
    <col min="1" max="1" width="7.6640625" style="40" customWidth="1"/>
    <col min="2" max="2" width="45.6640625" style="40" customWidth="1"/>
    <col min="3" max="3" width="15" style="40" customWidth="1"/>
    <col min="4" max="4" width="17.6640625" style="40" customWidth="1"/>
    <col min="5" max="5" width="19.88671875" style="122" customWidth="1"/>
    <col min="6" max="16384" width="11.44140625" style="40"/>
  </cols>
  <sheetData>
    <row r="1" spans="1:5" ht="39" customHeight="1" x14ac:dyDescent="0.25">
      <c r="A1" s="181" t="s">
        <v>471</v>
      </c>
      <c r="B1" s="182"/>
      <c r="C1" s="182"/>
      <c r="D1" s="182"/>
      <c r="E1" s="182"/>
    </row>
    <row r="2" spans="1:5" ht="24.9" customHeight="1" x14ac:dyDescent="0.25">
      <c r="A2" s="183" t="s">
        <v>5</v>
      </c>
      <c r="B2" s="184"/>
      <c r="C2" s="184"/>
      <c r="D2" s="184"/>
      <c r="E2" s="184"/>
    </row>
    <row r="3" spans="1:5" ht="30.6" customHeight="1" x14ac:dyDescent="0.25">
      <c r="A3" s="174" t="s">
        <v>469</v>
      </c>
      <c r="B3" s="175"/>
      <c r="C3" s="175"/>
      <c r="D3" s="175"/>
      <c r="E3" s="36" t="s">
        <v>473</v>
      </c>
    </row>
    <row r="4" spans="1:5" ht="39.9" customHeight="1" x14ac:dyDescent="0.25">
      <c r="A4" s="99" t="s">
        <v>1</v>
      </c>
      <c r="B4" s="109" t="s">
        <v>0</v>
      </c>
      <c r="C4" s="97" t="s">
        <v>476</v>
      </c>
      <c r="D4" s="124" t="s">
        <v>34</v>
      </c>
      <c r="E4" s="50"/>
    </row>
    <row r="5" spans="1:5" ht="12.75" customHeight="1" x14ac:dyDescent="0.25">
      <c r="A5" s="94">
        <v>1</v>
      </c>
      <c r="B5" s="108" t="s">
        <v>488</v>
      </c>
      <c r="C5" s="111"/>
      <c r="D5" s="125">
        <v>6</v>
      </c>
      <c r="E5" s="123">
        <f>C5*D5</f>
        <v>0</v>
      </c>
    </row>
    <row r="6" spans="1:5" ht="12.75" customHeight="1" x14ac:dyDescent="0.25">
      <c r="A6" s="48">
        <v>2</v>
      </c>
      <c r="B6" s="108" t="s">
        <v>489</v>
      </c>
      <c r="C6" s="111"/>
      <c r="D6" s="125">
        <v>6</v>
      </c>
      <c r="E6" s="123">
        <f t="shared" ref="E6:E7" si="0">C6*D6</f>
        <v>0</v>
      </c>
    </row>
    <row r="7" spans="1:5" ht="12.75" customHeight="1" x14ac:dyDescent="0.25">
      <c r="A7" s="48">
        <v>3</v>
      </c>
      <c r="B7" s="108" t="s">
        <v>468</v>
      </c>
      <c r="C7" s="111"/>
      <c r="D7" s="125">
        <v>6</v>
      </c>
      <c r="E7" s="123">
        <f t="shared" si="0"/>
        <v>0</v>
      </c>
    </row>
    <row r="8" spans="1:5" ht="12.75" customHeight="1" x14ac:dyDescent="0.25">
      <c r="A8" s="176" t="s">
        <v>414</v>
      </c>
      <c r="B8" s="177"/>
      <c r="C8" s="177"/>
      <c r="D8" s="178"/>
      <c r="E8" s="49"/>
    </row>
    <row r="9" spans="1:5" ht="45" customHeight="1" x14ac:dyDescent="0.25">
      <c r="A9" s="185" t="s">
        <v>467</v>
      </c>
      <c r="B9" s="168"/>
      <c r="C9" s="168"/>
      <c r="D9" s="168"/>
      <c r="E9" s="168"/>
    </row>
    <row r="10" spans="1:5" ht="12.75" customHeight="1" x14ac:dyDescent="0.25">
      <c r="A10" s="189" t="s">
        <v>466</v>
      </c>
      <c r="B10" s="189"/>
      <c r="C10" s="189"/>
      <c r="D10" s="190"/>
      <c r="E10" s="50"/>
    </row>
    <row r="11" spans="1:5" s="105" customFormat="1" ht="51" customHeight="1" x14ac:dyDescent="0.25">
      <c r="A11" s="107" t="s">
        <v>1</v>
      </c>
      <c r="B11" s="106" t="s">
        <v>0</v>
      </c>
      <c r="C11" s="89" t="s">
        <v>477</v>
      </c>
      <c r="D11" s="113" t="s">
        <v>34</v>
      </c>
      <c r="E11" s="36" t="s">
        <v>473</v>
      </c>
    </row>
    <row r="12" spans="1:5" ht="12.75" customHeight="1" x14ac:dyDescent="0.25">
      <c r="A12" s="179" t="s">
        <v>465</v>
      </c>
      <c r="B12" s="180"/>
      <c r="C12" s="180"/>
      <c r="D12" s="180"/>
      <c r="E12" s="50"/>
    </row>
    <row r="13" spans="1:5" ht="12.75" customHeight="1" x14ac:dyDescent="0.25">
      <c r="A13" s="80">
        <v>4</v>
      </c>
      <c r="B13" s="82" t="s">
        <v>464</v>
      </c>
      <c r="C13" s="110"/>
      <c r="D13" s="43" t="s">
        <v>437</v>
      </c>
      <c r="E13" s="123">
        <f>C13*6</f>
        <v>0</v>
      </c>
    </row>
    <row r="14" spans="1:5" ht="12.75" customHeight="1" x14ac:dyDescent="0.25">
      <c r="A14" s="80">
        <v>5</v>
      </c>
      <c r="B14" s="82" t="s">
        <v>463</v>
      </c>
      <c r="C14" s="110"/>
      <c r="D14" s="43" t="s">
        <v>437</v>
      </c>
      <c r="E14" s="123">
        <f t="shared" ref="E14:E51" si="1">C14*6</f>
        <v>0</v>
      </c>
    </row>
    <row r="15" spans="1:5" ht="12.75" customHeight="1" x14ac:dyDescent="0.25">
      <c r="A15" s="80">
        <v>6</v>
      </c>
      <c r="B15" s="82" t="s">
        <v>462</v>
      </c>
      <c r="C15" s="110"/>
      <c r="D15" s="43" t="s">
        <v>437</v>
      </c>
      <c r="E15" s="123">
        <f t="shared" si="1"/>
        <v>0</v>
      </c>
    </row>
    <row r="16" spans="1:5" ht="12.75" customHeight="1" x14ac:dyDescent="0.25">
      <c r="A16" s="80">
        <v>7</v>
      </c>
      <c r="B16" s="82" t="s">
        <v>461</v>
      </c>
      <c r="C16" s="110"/>
      <c r="D16" s="43" t="s">
        <v>437</v>
      </c>
      <c r="E16" s="123">
        <f t="shared" si="1"/>
        <v>0</v>
      </c>
    </row>
    <row r="17" spans="1:5" ht="12.75" customHeight="1" x14ac:dyDescent="0.25">
      <c r="A17" s="80">
        <v>8</v>
      </c>
      <c r="B17" s="82" t="s">
        <v>460</v>
      </c>
      <c r="C17" s="110"/>
      <c r="D17" s="43" t="s">
        <v>437</v>
      </c>
      <c r="E17" s="123">
        <f t="shared" si="1"/>
        <v>0</v>
      </c>
    </row>
    <row r="18" spans="1:5" ht="12.75" customHeight="1" x14ac:dyDescent="0.25">
      <c r="A18" s="80">
        <v>9</v>
      </c>
      <c r="B18" s="82" t="s">
        <v>459</v>
      </c>
      <c r="C18" s="110"/>
      <c r="D18" s="43" t="s">
        <v>437</v>
      </c>
      <c r="E18" s="123">
        <f t="shared" si="1"/>
        <v>0</v>
      </c>
    </row>
    <row r="19" spans="1:5" ht="12.75" customHeight="1" x14ac:dyDescent="0.25">
      <c r="A19" s="80">
        <v>10</v>
      </c>
      <c r="B19" s="82" t="s">
        <v>458</v>
      </c>
      <c r="C19" s="110"/>
      <c r="D19" s="43" t="s">
        <v>437</v>
      </c>
      <c r="E19" s="123">
        <f t="shared" si="1"/>
        <v>0</v>
      </c>
    </row>
    <row r="20" spans="1:5" ht="12.75" customHeight="1" x14ac:dyDescent="0.25">
      <c r="A20" s="80">
        <v>11</v>
      </c>
      <c r="B20" s="82" t="s">
        <v>457</v>
      </c>
      <c r="C20" s="110"/>
      <c r="D20" s="43" t="s">
        <v>437</v>
      </c>
      <c r="E20" s="123">
        <f t="shared" si="1"/>
        <v>0</v>
      </c>
    </row>
    <row r="21" spans="1:5" ht="12.75" customHeight="1" x14ac:dyDescent="0.25">
      <c r="A21" s="80">
        <v>12</v>
      </c>
      <c r="B21" s="82" t="s">
        <v>456</v>
      </c>
      <c r="C21" s="110"/>
      <c r="D21" s="43" t="s">
        <v>437</v>
      </c>
      <c r="E21" s="123">
        <f t="shared" si="1"/>
        <v>0</v>
      </c>
    </row>
    <row r="22" spans="1:5" ht="12.75" customHeight="1" x14ac:dyDescent="0.25">
      <c r="A22" s="80">
        <v>13</v>
      </c>
      <c r="B22" s="82" t="s">
        <v>455</v>
      </c>
      <c r="C22" s="110"/>
      <c r="D22" s="43" t="s">
        <v>437</v>
      </c>
      <c r="E22" s="123">
        <f t="shared" si="1"/>
        <v>0</v>
      </c>
    </row>
    <row r="23" spans="1:5" ht="12.75" customHeight="1" x14ac:dyDescent="0.25">
      <c r="A23" s="80">
        <v>14</v>
      </c>
      <c r="B23" s="82" t="s">
        <v>454</v>
      </c>
      <c r="C23" s="110"/>
      <c r="D23" s="43" t="s">
        <v>437</v>
      </c>
      <c r="E23" s="123">
        <f t="shared" si="1"/>
        <v>0</v>
      </c>
    </row>
    <row r="24" spans="1:5" ht="12.75" customHeight="1" x14ac:dyDescent="0.25">
      <c r="A24" s="80">
        <v>15</v>
      </c>
      <c r="B24" s="82" t="s">
        <v>453</v>
      </c>
      <c r="C24" s="110"/>
      <c r="D24" s="43" t="s">
        <v>437</v>
      </c>
      <c r="E24" s="123">
        <f t="shared" si="1"/>
        <v>0</v>
      </c>
    </row>
    <row r="25" spans="1:5" ht="12.75" customHeight="1" x14ac:dyDescent="0.25">
      <c r="A25" s="80">
        <v>16</v>
      </c>
      <c r="B25" s="82" t="s">
        <v>452</v>
      </c>
      <c r="C25" s="110"/>
      <c r="D25" s="43" t="s">
        <v>437</v>
      </c>
      <c r="E25" s="123">
        <f t="shared" si="1"/>
        <v>0</v>
      </c>
    </row>
    <row r="26" spans="1:5" ht="12.75" customHeight="1" x14ac:dyDescent="0.25">
      <c r="A26" s="80">
        <v>17</v>
      </c>
      <c r="B26" s="82" t="s">
        <v>451</v>
      </c>
      <c r="C26" s="110"/>
      <c r="D26" s="43" t="s">
        <v>437</v>
      </c>
      <c r="E26" s="123">
        <f t="shared" si="1"/>
        <v>0</v>
      </c>
    </row>
    <row r="27" spans="1:5" ht="12.75" customHeight="1" x14ac:dyDescent="0.25">
      <c r="A27" s="80">
        <v>18</v>
      </c>
      <c r="B27" s="82" t="s">
        <v>450</v>
      </c>
      <c r="C27" s="110"/>
      <c r="D27" s="43" t="s">
        <v>437</v>
      </c>
      <c r="E27" s="123">
        <f t="shared" si="1"/>
        <v>0</v>
      </c>
    </row>
    <row r="28" spans="1:5" ht="12.75" customHeight="1" x14ac:dyDescent="0.25">
      <c r="A28" s="80">
        <v>19</v>
      </c>
      <c r="B28" s="82" t="s">
        <v>449</v>
      </c>
      <c r="C28" s="110"/>
      <c r="D28" s="43" t="s">
        <v>437</v>
      </c>
      <c r="E28" s="123">
        <f t="shared" si="1"/>
        <v>0</v>
      </c>
    </row>
    <row r="29" spans="1:5" ht="12.75" customHeight="1" x14ac:dyDescent="0.25">
      <c r="A29" s="80">
        <v>20</v>
      </c>
      <c r="B29" s="82" t="s">
        <v>448</v>
      </c>
      <c r="C29" s="110"/>
      <c r="D29" s="43" t="s">
        <v>437</v>
      </c>
      <c r="E29" s="123">
        <f t="shared" si="1"/>
        <v>0</v>
      </c>
    </row>
    <row r="30" spans="1:5" ht="12.75" customHeight="1" x14ac:dyDescent="0.25">
      <c r="A30" s="80">
        <v>21</v>
      </c>
      <c r="B30" s="82" t="s">
        <v>300</v>
      </c>
      <c r="C30" s="110"/>
      <c r="D30" s="43" t="s">
        <v>437</v>
      </c>
      <c r="E30" s="123">
        <f t="shared" si="1"/>
        <v>0</v>
      </c>
    </row>
    <row r="31" spans="1:5" ht="12.75" customHeight="1" x14ac:dyDescent="0.25">
      <c r="A31" s="80">
        <v>22</v>
      </c>
      <c r="B31" s="82" t="s">
        <v>447</v>
      </c>
      <c r="C31" s="110"/>
      <c r="D31" s="43" t="s">
        <v>437</v>
      </c>
      <c r="E31" s="123">
        <f t="shared" si="1"/>
        <v>0</v>
      </c>
    </row>
    <row r="32" spans="1:5" ht="12.75" customHeight="1" x14ac:dyDescent="0.25">
      <c r="A32" s="80">
        <v>23</v>
      </c>
      <c r="B32" s="82" t="s">
        <v>372</v>
      </c>
      <c r="C32" s="110"/>
      <c r="D32" s="43" t="s">
        <v>437</v>
      </c>
      <c r="E32" s="123">
        <f t="shared" si="1"/>
        <v>0</v>
      </c>
    </row>
    <row r="33" spans="1:5" ht="12.75" customHeight="1" x14ac:dyDescent="0.25">
      <c r="A33" s="80">
        <v>24</v>
      </c>
      <c r="B33" s="82" t="s">
        <v>446</v>
      </c>
      <c r="C33" s="110"/>
      <c r="D33" s="43" t="s">
        <v>437</v>
      </c>
      <c r="E33" s="123">
        <f t="shared" si="1"/>
        <v>0</v>
      </c>
    </row>
    <row r="34" spans="1:5" ht="12.75" customHeight="1" x14ac:dyDescent="0.25">
      <c r="A34" s="80">
        <v>25</v>
      </c>
      <c r="B34" s="82" t="s">
        <v>78</v>
      </c>
      <c r="C34" s="110"/>
      <c r="D34" s="43" t="s">
        <v>437</v>
      </c>
      <c r="E34" s="123">
        <f t="shared" si="1"/>
        <v>0</v>
      </c>
    </row>
    <row r="35" spans="1:5" ht="12.75" customHeight="1" x14ac:dyDescent="0.25">
      <c r="A35" s="80">
        <v>26</v>
      </c>
      <c r="B35" s="82" t="s">
        <v>68</v>
      </c>
      <c r="C35" s="110"/>
      <c r="D35" s="43" t="s">
        <v>437</v>
      </c>
      <c r="E35" s="123">
        <f t="shared" si="1"/>
        <v>0</v>
      </c>
    </row>
    <row r="36" spans="1:5" ht="12.75" customHeight="1" x14ac:dyDescent="0.25">
      <c r="A36" s="80">
        <v>27</v>
      </c>
      <c r="B36" s="82" t="s">
        <v>445</v>
      </c>
      <c r="C36" s="110"/>
      <c r="D36" s="43" t="s">
        <v>437</v>
      </c>
      <c r="E36" s="123">
        <f t="shared" si="1"/>
        <v>0</v>
      </c>
    </row>
    <row r="37" spans="1:5" ht="12.75" customHeight="1" x14ac:dyDescent="0.25">
      <c r="A37" s="80">
        <v>28</v>
      </c>
      <c r="B37" s="82" t="s">
        <v>78</v>
      </c>
      <c r="C37" s="110"/>
      <c r="D37" s="43" t="s">
        <v>437</v>
      </c>
      <c r="E37" s="123">
        <f t="shared" si="1"/>
        <v>0</v>
      </c>
    </row>
    <row r="38" spans="1:5" ht="12.75" customHeight="1" x14ac:dyDescent="0.25">
      <c r="A38" s="80">
        <v>29</v>
      </c>
      <c r="B38" s="82" t="s">
        <v>444</v>
      </c>
      <c r="C38" s="110"/>
      <c r="D38" s="43" t="s">
        <v>437</v>
      </c>
      <c r="E38" s="123">
        <f t="shared" si="1"/>
        <v>0</v>
      </c>
    </row>
    <row r="39" spans="1:5" ht="12.75" customHeight="1" x14ac:dyDescent="0.25">
      <c r="A39" s="80">
        <v>30</v>
      </c>
      <c r="B39" s="82" t="s">
        <v>443</v>
      </c>
      <c r="C39" s="110"/>
      <c r="D39" s="43" t="s">
        <v>437</v>
      </c>
      <c r="E39" s="123">
        <f t="shared" si="1"/>
        <v>0</v>
      </c>
    </row>
    <row r="40" spans="1:5" ht="12.75" customHeight="1" x14ac:dyDescent="0.25">
      <c r="A40" s="80">
        <v>31</v>
      </c>
      <c r="B40" s="82" t="s">
        <v>442</v>
      </c>
      <c r="C40" s="110"/>
      <c r="D40" s="43" t="s">
        <v>437</v>
      </c>
      <c r="E40" s="123">
        <f t="shared" si="1"/>
        <v>0</v>
      </c>
    </row>
    <row r="41" spans="1:5" ht="12.75" customHeight="1" x14ac:dyDescent="0.25">
      <c r="A41" s="80">
        <v>32</v>
      </c>
      <c r="B41" s="82" t="s">
        <v>441</v>
      </c>
      <c r="C41" s="110"/>
      <c r="D41" s="43" t="s">
        <v>437</v>
      </c>
      <c r="E41" s="123">
        <f t="shared" si="1"/>
        <v>0</v>
      </c>
    </row>
    <row r="42" spans="1:5" ht="12.75" customHeight="1" x14ac:dyDescent="0.25">
      <c r="A42" s="80">
        <v>33</v>
      </c>
      <c r="B42" s="82" t="s">
        <v>433</v>
      </c>
      <c r="C42" s="110"/>
      <c r="D42" s="43" t="s">
        <v>437</v>
      </c>
      <c r="E42" s="123">
        <f t="shared" si="1"/>
        <v>0</v>
      </c>
    </row>
    <row r="43" spans="1:5" ht="12.75" customHeight="1" x14ac:dyDescent="0.25">
      <c r="A43" s="80">
        <v>34</v>
      </c>
      <c r="B43" s="82" t="s">
        <v>432</v>
      </c>
      <c r="C43" s="110"/>
      <c r="D43" s="43" t="s">
        <v>437</v>
      </c>
      <c r="E43" s="123">
        <f t="shared" si="1"/>
        <v>0</v>
      </c>
    </row>
    <row r="44" spans="1:5" ht="12.75" customHeight="1" x14ac:dyDescent="0.25">
      <c r="A44" s="80">
        <v>35</v>
      </c>
      <c r="B44" s="82" t="s">
        <v>428</v>
      </c>
      <c r="C44" s="110"/>
      <c r="D44" s="43" t="s">
        <v>437</v>
      </c>
      <c r="E44" s="123">
        <f t="shared" si="1"/>
        <v>0</v>
      </c>
    </row>
    <row r="45" spans="1:5" ht="12.75" customHeight="1" x14ac:dyDescent="0.25">
      <c r="A45" s="80">
        <v>36</v>
      </c>
      <c r="B45" s="82" t="s">
        <v>440</v>
      </c>
      <c r="C45" s="110"/>
      <c r="D45" s="43" t="s">
        <v>437</v>
      </c>
      <c r="E45" s="123">
        <f t="shared" si="1"/>
        <v>0</v>
      </c>
    </row>
    <row r="46" spans="1:5" ht="12.75" customHeight="1" x14ac:dyDescent="0.25">
      <c r="A46" s="80">
        <v>37</v>
      </c>
      <c r="B46" s="82" t="s">
        <v>431</v>
      </c>
      <c r="C46" s="110"/>
      <c r="D46" s="43" t="s">
        <v>437</v>
      </c>
      <c r="E46" s="123">
        <f t="shared" si="1"/>
        <v>0</v>
      </c>
    </row>
    <row r="47" spans="1:5" ht="12.75" customHeight="1" x14ac:dyDescent="0.25">
      <c r="A47" s="80">
        <v>38</v>
      </c>
      <c r="B47" s="82" t="s">
        <v>439</v>
      </c>
      <c r="C47" s="110"/>
      <c r="D47" s="43" t="s">
        <v>437</v>
      </c>
      <c r="E47" s="123">
        <f t="shared" si="1"/>
        <v>0</v>
      </c>
    </row>
    <row r="48" spans="1:5" ht="12.75" customHeight="1" x14ac:dyDescent="0.25">
      <c r="A48" s="80">
        <v>39</v>
      </c>
      <c r="B48" s="82" t="s">
        <v>438</v>
      </c>
      <c r="C48" s="110"/>
      <c r="D48" s="43" t="s">
        <v>437</v>
      </c>
      <c r="E48" s="123">
        <f t="shared" si="1"/>
        <v>0</v>
      </c>
    </row>
    <row r="49" spans="1:5" ht="12.75" customHeight="1" x14ac:dyDescent="0.25">
      <c r="A49" s="80">
        <v>40</v>
      </c>
      <c r="B49" s="82" t="s">
        <v>435</v>
      </c>
      <c r="C49" s="110"/>
      <c r="D49" s="43" t="s">
        <v>437</v>
      </c>
      <c r="E49" s="123">
        <f t="shared" si="1"/>
        <v>0</v>
      </c>
    </row>
    <row r="50" spans="1:5" ht="12.75" customHeight="1" x14ac:dyDescent="0.25">
      <c r="A50" s="80">
        <v>41</v>
      </c>
      <c r="B50" s="82" t="s">
        <v>430</v>
      </c>
      <c r="C50" s="110"/>
      <c r="D50" s="43" t="s">
        <v>437</v>
      </c>
      <c r="E50" s="123">
        <f t="shared" si="1"/>
        <v>0</v>
      </c>
    </row>
    <row r="51" spans="1:5" ht="12.75" customHeight="1" x14ac:dyDescent="0.25">
      <c r="A51" s="80">
        <v>42</v>
      </c>
      <c r="B51" s="50" t="s">
        <v>426</v>
      </c>
      <c r="C51" s="110"/>
      <c r="D51" s="49" t="s">
        <v>437</v>
      </c>
      <c r="E51" s="123">
        <f t="shared" si="1"/>
        <v>0</v>
      </c>
    </row>
    <row r="52" spans="1:5" ht="12.75" customHeight="1" x14ac:dyDescent="0.25">
      <c r="A52" s="187" t="s">
        <v>436</v>
      </c>
      <c r="B52" s="187"/>
      <c r="C52" s="187"/>
      <c r="D52" s="187"/>
      <c r="E52" s="123"/>
    </row>
    <row r="53" spans="1:5" ht="12.75" customHeight="1" x14ac:dyDescent="0.25">
      <c r="A53" s="80">
        <v>43</v>
      </c>
      <c r="B53" s="104" t="s">
        <v>435</v>
      </c>
      <c r="C53" s="110"/>
      <c r="D53" s="43" t="s">
        <v>260</v>
      </c>
      <c r="E53" s="123">
        <f t="shared" ref="E53:E59" si="2">C53*12</f>
        <v>0</v>
      </c>
    </row>
    <row r="54" spans="1:5" ht="12.75" customHeight="1" x14ac:dyDescent="0.25">
      <c r="A54" s="80">
        <v>44</v>
      </c>
      <c r="B54" s="73" t="s">
        <v>434</v>
      </c>
      <c r="C54" s="110"/>
      <c r="D54" s="43" t="s">
        <v>260</v>
      </c>
      <c r="E54" s="123">
        <f t="shared" si="2"/>
        <v>0</v>
      </c>
    </row>
    <row r="55" spans="1:5" ht="12.75" customHeight="1" x14ac:dyDescent="0.25">
      <c r="A55" s="80">
        <v>45</v>
      </c>
      <c r="B55" s="73" t="s">
        <v>433</v>
      </c>
      <c r="C55" s="110"/>
      <c r="D55" s="43" t="s">
        <v>260</v>
      </c>
      <c r="E55" s="123">
        <f t="shared" si="2"/>
        <v>0</v>
      </c>
    </row>
    <row r="56" spans="1:5" ht="12.75" customHeight="1" x14ac:dyDescent="0.25">
      <c r="A56" s="80">
        <v>46</v>
      </c>
      <c r="B56" s="73" t="s">
        <v>432</v>
      </c>
      <c r="C56" s="110"/>
      <c r="D56" s="43" t="s">
        <v>260</v>
      </c>
      <c r="E56" s="123">
        <f t="shared" si="2"/>
        <v>0</v>
      </c>
    </row>
    <row r="57" spans="1:5" ht="12.75" customHeight="1" x14ac:dyDescent="0.25">
      <c r="A57" s="80">
        <v>47</v>
      </c>
      <c r="B57" s="73" t="s">
        <v>428</v>
      </c>
      <c r="C57" s="110"/>
      <c r="D57" s="43" t="s">
        <v>260</v>
      </c>
      <c r="E57" s="123">
        <f t="shared" si="2"/>
        <v>0</v>
      </c>
    </row>
    <row r="58" spans="1:5" ht="12.75" customHeight="1" x14ac:dyDescent="0.25">
      <c r="A58" s="80">
        <v>48</v>
      </c>
      <c r="B58" s="73" t="s">
        <v>431</v>
      </c>
      <c r="C58" s="110"/>
      <c r="D58" s="43" t="s">
        <v>260</v>
      </c>
      <c r="E58" s="123">
        <f t="shared" si="2"/>
        <v>0</v>
      </c>
    </row>
    <row r="59" spans="1:5" ht="12.75" customHeight="1" x14ac:dyDescent="0.25">
      <c r="A59" s="80">
        <v>49</v>
      </c>
      <c r="B59" s="73" t="s">
        <v>430</v>
      </c>
      <c r="C59" s="110"/>
      <c r="D59" s="43" t="s">
        <v>260</v>
      </c>
      <c r="E59" s="123">
        <f t="shared" si="2"/>
        <v>0</v>
      </c>
    </row>
    <row r="60" spans="1:5" ht="12.75" customHeight="1" x14ac:dyDescent="0.25">
      <c r="A60" s="47">
        <v>50</v>
      </c>
      <c r="B60" s="103" t="s">
        <v>426</v>
      </c>
      <c r="C60" s="110"/>
      <c r="D60" s="47" t="s">
        <v>260</v>
      </c>
      <c r="E60" s="123">
        <f>C60*12</f>
        <v>0</v>
      </c>
    </row>
    <row r="61" spans="1:5" ht="12.75" customHeight="1" x14ac:dyDescent="0.25">
      <c r="A61" s="188" t="s">
        <v>429</v>
      </c>
      <c r="B61" s="154"/>
      <c r="C61" s="154"/>
      <c r="D61" s="154"/>
      <c r="E61" s="123"/>
    </row>
    <row r="62" spans="1:5" ht="12.75" customHeight="1" x14ac:dyDescent="0.25">
      <c r="A62" s="80">
        <v>50</v>
      </c>
      <c r="B62" s="104" t="s">
        <v>428</v>
      </c>
      <c r="C62" s="47"/>
      <c r="D62" s="43" t="s">
        <v>51</v>
      </c>
      <c r="E62" s="123">
        <f>C62</f>
        <v>0</v>
      </c>
    </row>
    <row r="63" spans="1:5" ht="12.75" customHeight="1" x14ac:dyDescent="0.25">
      <c r="A63" s="191" t="s">
        <v>427</v>
      </c>
      <c r="B63" s="191"/>
      <c r="C63" s="191"/>
      <c r="D63" s="191"/>
      <c r="E63" s="123"/>
    </row>
    <row r="64" spans="1:5" ht="12.6" customHeight="1" x14ac:dyDescent="0.25">
      <c r="A64" s="78"/>
      <c r="B64" s="103" t="s">
        <v>426</v>
      </c>
      <c r="C64" s="110"/>
      <c r="D64" s="47" t="s">
        <v>51</v>
      </c>
      <c r="E64" s="123">
        <f>C64</f>
        <v>0</v>
      </c>
    </row>
    <row r="65" spans="1:5" s="20" customFormat="1" ht="12.9" customHeight="1" x14ac:dyDescent="0.25">
      <c r="A65" s="134" t="s">
        <v>474</v>
      </c>
      <c r="B65" s="135"/>
      <c r="C65" s="135"/>
      <c r="D65" s="136"/>
      <c r="E65" s="19">
        <f>SUM(E13:E64,E5:E7)</f>
        <v>0</v>
      </c>
    </row>
    <row r="66" spans="1:5" x14ac:dyDescent="0.25">
      <c r="A66" s="192" t="s">
        <v>36</v>
      </c>
      <c r="B66" s="192"/>
    </row>
    <row r="67" spans="1:5" ht="28.5" customHeight="1" x14ac:dyDescent="0.25">
      <c r="A67" s="186"/>
      <c r="B67" s="186"/>
      <c r="C67" s="186"/>
      <c r="D67" s="186"/>
    </row>
    <row r="68" spans="1:5" x14ac:dyDescent="0.25">
      <c r="B68" s="102"/>
    </row>
    <row r="69" spans="1:5" x14ac:dyDescent="0.25">
      <c r="B69" s="102"/>
    </row>
    <row r="70" spans="1:5" x14ac:dyDescent="0.25">
      <c r="B70" s="102"/>
    </row>
    <row r="71" spans="1:5" x14ac:dyDescent="0.25">
      <c r="B71" s="102"/>
    </row>
    <row r="72" spans="1:5" x14ac:dyDescent="0.25">
      <c r="B72" s="102"/>
    </row>
    <row r="73" spans="1:5" x14ac:dyDescent="0.25">
      <c r="B73" s="102"/>
    </row>
    <row r="74" spans="1:5" x14ac:dyDescent="0.25">
      <c r="B74" s="102"/>
    </row>
    <row r="75" spans="1:5" x14ac:dyDescent="0.25">
      <c r="B75" s="102"/>
    </row>
    <row r="76" spans="1:5" x14ac:dyDescent="0.25">
      <c r="B76" s="102"/>
    </row>
    <row r="77" spans="1:5" x14ac:dyDescent="0.25">
      <c r="B77" s="102"/>
    </row>
    <row r="78" spans="1:5" x14ac:dyDescent="0.25">
      <c r="B78" s="102"/>
    </row>
    <row r="79" spans="1:5" x14ac:dyDescent="0.25">
      <c r="B79" s="102"/>
    </row>
    <row r="80" spans="1:5" x14ac:dyDescent="0.25">
      <c r="B80" s="102"/>
    </row>
    <row r="81" spans="2:2" x14ac:dyDescent="0.25">
      <c r="B81" s="102"/>
    </row>
    <row r="82" spans="2:2" x14ac:dyDescent="0.25">
      <c r="B82" s="102"/>
    </row>
    <row r="83" spans="2:2" x14ac:dyDescent="0.25">
      <c r="B83" s="102"/>
    </row>
    <row r="84" spans="2:2" x14ac:dyDescent="0.25">
      <c r="B84" s="102"/>
    </row>
    <row r="85" spans="2:2" x14ac:dyDescent="0.25">
      <c r="B85" s="102"/>
    </row>
    <row r="86" spans="2:2" x14ac:dyDescent="0.25">
      <c r="B86" s="102"/>
    </row>
    <row r="87" spans="2:2" x14ac:dyDescent="0.25">
      <c r="B87" s="102"/>
    </row>
    <row r="88" spans="2:2" x14ac:dyDescent="0.25">
      <c r="B88" s="102"/>
    </row>
    <row r="89" spans="2:2" x14ac:dyDescent="0.25">
      <c r="B89" s="102"/>
    </row>
    <row r="90" spans="2:2" x14ac:dyDescent="0.25">
      <c r="B90" s="102"/>
    </row>
    <row r="91" spans="2:2" x14ac:dyDescent="0.25">
      <c r="B91" s="102"/>
    </row>
    <row r="92" spans="2:2" x14ac:dyDescent="0.25">
      <c r="B92" s="102"/>
    </row>
    <row r="93" spans="2:2" x14ac:dyDescent="0.25">
      <c r="B93" s="102"/>
    </row>
    <row r="94" spans="2:2" x14ac:dyDescent="0.25">
      <c r="B94" s="102"/>
    </row>
    <row r="95" spans="2:2" x14ac:dyDescent="0.25">
      <c r="B95" s="102"/>
    </row>
    <row r="96" spans="2:2" x14ac:dyDescent="0.25">
      <c r="B96" s="102"/>
    </row>
    <row r="97" spans="2:2" x14ac:dyDescent="0.25">
      <c r="B97" s="102"/>
    </row>
    <row r="98" spans="2:2" x14ac:dyDescent="0.25">
      <c r="B98" s="102"/>
    </row>
    <row r="99" spans="2:2" x14ac:dyDescent="0.25">
      <c r="B99" s="102"/>
    </row>
    <row r="100" spans="2:2" x14ac:dyDescent="0.25">
      <c r="B100" s="101"/>
    </row>
  </sheetData>
  <mergeCells count="13">
    <mergeCell ref="A67:D67"/>
    <mergeCell ref="A52:D52"/>
    <mergeCell ref="A61:D61"/>
    <mergeCell ref="A10:D10"/>
    <mergeCell ref="A63:D63"/>
    <mergeCell ref="A66:B66"/>
    <mergeCell ref="A65:D65"/>
    <mergeCell ref="A3:D3"/>
    <mergeCell ref="A8:D8"/>
    <mergeCell ref="A12:D12"/>
    <mergeCell ref="A1:E1"/>
    <mergeCell ref="A2:E2"/>
    <mergeCell ref="A9:E9"/>
  </mergeCells>
  <printOptions horizontalCentered="1"/>
  <pageMargins left="0" right="0" top="0" bottom="0" header="0" footer="0"/>
  <pageSetup paperSize="9" scale="85" orientation="portrait" r:id="rId1"/>
  <headerFooter alignWithMargins="0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DQE Lot 1 </vt:lpstr>
      <vt:lpstr>DQE Lot 2 </vt:lpstr>
      <vt:lpstr>DQE Lot 3</vt:lpstr>
      <vt:lpstr>'DQE Lot 1 '!Zone_d_impression</vt:lpstr>
      <vt:lpstr>'DQE Lot 2 '!Zone_d_impression</vt:lpstr>
      <vt:lpstr>'DQE Lot 3'!Zone_d_impression</vt:lpstr>
    </vt:vector>
  </TitlesOfParts>
  <Company>CHU de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CIIT</dc:creator>
  <cp:lastModifiedBy>MARCHESIN CHANTAL</cp:lastModifiedBy>
  <cp:lastPrinted>2025-09-02T11:38:02Z</cp:lastPrinted>
  <dcterms:created xsi:type="dcterms:W3CDTF">2007-11-16T14:46:32Z</dcterms:created>
  <dcterms:modified xsi:type="dcterms:W3CDTF">2025-09-19T12:47:03Z</dcterms:modified>
</cp:coreProperties>
</file>