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27855654-9E4B-43CB-9AE5-A98E892935C0}" xr6:coauthVersionLast="47" xr6:coauthVersionMax="47" xr10:uidLastSave="{00000000-0000-0000-0000-000000000000}"/>
  <bookViews>
    <workbookView xWindow="-120" yWindow="-120" windowWidth="20730" windowHeight="11160" xr2:uid="{3B7B2C45-9C8E-48F6-8605-1EAE9824E78F}"/>
  </bookViews>
  <sheets>
    <sheet name="BPU LOT 2" sheetId="2" r:id="rId1"/>
    <sheet name="DQE LOT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9" i="1" l="1"/>
  <c r="D49" i="1"/>
  <c r="C49" i="1"/>
  <c r="E48" i="1"/>
  <c r="D48" i="1"/>
  <c r="E45" i="1"/>
  <c r="D45" i="1"/>
  <c r="C45" i="1"/>
  <c r="E44" i="1"/>
  <c r="D44" i="1"/>
  <c r="C44" i="1"/>
  <c r="E43" i="1"/>
  <c r="D43" i="1"/>
  <c r="E40" i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E30" i="1"/>
  <c r="D30" i="1"/>
  <c r="C30" i="1"/>
  <c r="E29" i="1"/>
  <c r="D29" i="1"/>
  <c r="C29" i="1"/>
  <c r="E28" i="1"/>
  <c r="D28" i="1"/>
  <c r="E25" i="1"/>
  <c r="D25" i="1"/>
  <c r="C25" i="1"/>
  <c r="E24" i="1"/>
  <c r="D24" i="1"/>
  <c r="C24" i="1"/>
  <c r="E23" i="1"/>
  <c r="D23" i="1"/>
  <c r="C23" i="1"/>
  <c r="E22" i="1"/>
  <c r="D22" i="1"/>
  <c r="C48" i="1"/>
  <c r="C43" i="1"/>
  <c r="C28" i="1"/>
  <c r="C36" i="1"/>
  <c r="C22" i="1"/>
  <c r="E19" i="1"/>
  <c r="D19" i="1"/>
  <c r="C19" i="1"/>
  <c r="E18" i="1"/>
  <c r="D18" i="1"/>
  <c r="C18" i="1"/>
  <c r="E17" i="1"/>
  <c r="D17" i="1"/>
  <c r="C17" i="1"/>
  <c r="E16" i="1"/>
  <c r="D16" i="1"/>
  <c r="C16" i="1"/>
  <c r="E15" i="1"/>
  <c r="D15" i="1"/>
  <c r="C15" i="1"/>
  <c r="E14" i="1"/>
  <c r="D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I37" i="1" l="1"/>
  <c r="I45" i="1"/>
  <c r="I49" i="1" l="1"/>
  <c r="H49" i="1"/>
  <c r="I48" i="1"/>
  <c r="H48" i="1"/>
  <c r="H45" i="1"/>
  <c r="I43" i="1"/>
  <c r="H43" i="1"/>
  <c r="H37" i="1"/>
  <c r="G44" i="1"/>
  <c r="H28" i="1"/>
  <c r="I30" i="1"/>
  <c r="H30" i="1"/>
  <c r="H29" i="1"/>
  <c r="I29" i="1"/>
  <c r="I28" i="1"/>
  <c r="I25" i="1"/>
  <c r="H25" i="1"/>
  <c r="I24" i="1"/>
  <c r="H24" i="1"/>
  <c r="I23" i="1"/>
  <c r="H23" i="1"/>
  <c r="I22" i="1"/>
  <c r="H22" i="1"/>
  <c r="H8" i="1"/>
  <c r="I8" i="1"/>
  <c r="H11" i="1"/>
  <c r="I11" i="1"/>
  <c r="H12" i="1"/>
  <c r="I12" i="1"/>
  <c r="H13" i="1"/>
  <c r="I13" i="1"/>
  <c r="H15" i="1"/>
  <c r="I15" i="1"/>
  <c r="H16" i="1"/>
  <c r="I16" i="1"/>
  <c r="H17" i="1"/>
  <c r="I17" i="1"/>
  <c r="H18" i="1"/>
  <c r="I18" i="1"/>
  <c r="H19" i="1"/>
  <c r="I19" i="1"/>
  <c r="I6" i="1"/>
  <c r="H6" i="1"/>
  <c r="H46" i="1" l="1"/>
  <c r="H26" i="1"/>
  <c r="I46" i="1"/>
  <c r="I44" i="1"/>
  <c r="I41" i="1" s="1"/>
  <c r="H44" i="1"/>
  <c r="H41" i="1" s="1"/>
  <c r="G14" i="1"/>
  <c r="G40" i="1"/>
  <c r="G36" i="1"/>
  <c r="H36" i="1" s="1"/>
  <c r="G39" i="1"/>
  <c r="G38" i="1"/>
  <c r="G10" i="1"/>
  <c r="G9" i="1"/>
  <c r="G7" i="1"/>
  <c r="I40" i="1" l="1"/>
  <c r="H40" i="1"/>
  <c r="H39" i="1"/>
  <c r="I39" i="1"/>
  <c r="I38" i="1"/>
  <c r="H38" i="1"/>
  <c r="I36" i="1"/>
  <c r="I9" i="1"/>
  <c r="H9" i="1"/>
  <c r="H14" i="1"/>
  <c r="I14" i="1"/>
  <c r="I7" i="1"/>
  <c r="H7" i="1"/>
  <c r="H10" i="1"/>
  <c r="I10" i="1"/>
  <c r="H20" i="1"/>
  <c r="I20" i="1"/>
  <c r="H34" i="1" l="1"/>
  <c r="H50" i="1" s="1"/>
  <c r="I34" i="1"/>
  <c r="I50" i="1" s="1"/>
  <c r="H4" i="1"/>
  <c r="H31" i="1" s="1"/>
  <c r="H51" i="1" s="1"/>
  <c r="I4" i="1"/>
  <c r="I31" i="1" s="1"/>
  <c r="I51" i="1" l="1"/>
</calcChain>
</file>

<file path=xl/sharedStrings.xml><?xml version="1.0" encoding="utf-8"?>
<sst xmlns="http://schemas.openxmlformats.org/spreadsheetml/2006/main" count="237" uniqueCount="53">
  <si>
    <t>Prestation</t>
  </si>
  <si>
    <t>Unité</t>
  </si>
  <si>
    <t>Palette</t>
  </si>
  <si>
    <t>Location d'un compacteur</t>
  </si>
  <si>
    <t>Location de support de sacs plastiques et fournitures sac 400 L associés</t>
  </si>
  <si>
    <t>Tonne</t>
  </si>
  <si>
    <t>Revue/magasine de référence, indice et valeur mercuriale de référence au mois 0</t>
  </si>
  <si>
    <t xml:space="preserve">Frais de conditionnement </t>
  </si>
  <si>
    <t xml:space="preserve">Tri et broyage des archives </t>
  </si>
  <si>
    <t>Location d'un GRV 660L</t>
  </si>
  <si>
    <t>Location d'un GRV 770L</t>
  </si>
  <si>
    <t>Location d'une benne de 20 m3 (papier-carton)</t>
  </si>
  <si>
    <t>Location d'une benne de 10 à 15 m3 (papier-carton)</t>
  </si>
  <si>
    <t>Mois</t>
  </si>
  <si>
    <t>Consultation fourniture des conteneurs, collecte, transport, traitement et valorisation des déchets pour le CHU de Bordeaux et le CH Charles Perrens
LOT 2 - DECHETS PAPIERS, CARTONS, ET FILMS PLASTIQUES DU CHU DE BORDEAUX ET DU CH CHARLES PERRENS</t>
  </si>
  <si>
    <t>Bordereau des prix unitaires du CHU de Bordeaux</t>
  </si>
  <si>
    <t>Détail quantitatif estimatif du CHU de Bordeaux</t>
  </si>
  <si>
    <t xml:space="preserve">P.U €HT </t>
  </si>
  <si>
    <t>TVA</t>
  </si>
  <si>
    <t xml:space="preserve">Quantité annuelle estimative </t>
  </si>
  <si>
    <t>Total € HT</t>
  </si>
  <si>
    <t>Location d'un GRV 1000L</t>
  </si>
  <si>
    <t>Collecte d'un GRV</t>
  </si>
  <si>
    <t xml:space="preserve">Nettoyage d'un GRV </t>
  </si>
  <si>
    <t>Nettoyage</t>
  </si>
  <si>
    <t>Collecte</t>
  </si>
  <si>
    <t xml:space="preserve">Rotation </t>
  </si>
  <si>
    <t>Rotation d'un compacteur</t>
  </si>
  <si>
    <t>Rotation d'une benne</t>
  </si>
  <si>
    <t>Collecte balle de carton ou de plastique</t>
  </si>
  <si>
    <t>Valorisation papier carton en mélange (rachat)</t>
  </si>
  <si>
    <t>Valorisation papier (rachat)</t>
  </si>
  <si>
    <t>Valorisation films plastiques (rachat)</t>
  </si>
  <si>
    <t>PU de rachat € HT</t>
  </si>
  <si>
    <t>Fourniture, collecte, et enlèvement d'une benne ponctuelle</t>
  </si>
  <si>
    <t>Location ponctuelle d'une benne fermée de 10 à 15 m3 (archives)</t>
  </si>
  <si>
    <t>Bordereau des prix unitaires du CH Charles Perrens</t>
  </si>
  <si>
    <t>Taxe Générale sur les Activités Polluantes (TGAP)</t>
  </si>
  <si>
    <t>P.U €TTC</t>
  </si>
  <si>
    <t>Total € TTC</t>
  </si>
  <si>
    <t>Estimatif rachat</t>
  </si>
  <si>
    <t>Fourniture et collecte</t>
  </si>
  <si>
    <t>Estimatif fourniture et collecte</t>
  </si>
  <si>
    <t>Traitement</t>
  </si>
  <si>
    <t>Valorisation (rachat)</t>
  </si>
  <si>
    <t>Estimatif traitement</t>
  </si>
  <si>
    <t>Traitement des refus (hors TGAP)</t>
  </si>
  <si>
    <t>Total DQE CHU de Bordeaux</t>
  </si>
  <si>
    <t>Total DQE  CH Charles Perrens</t>
  </si>
  <si>
    <t>Total DQE lot 2</t>
  </si>
  <si>
    <t>Report Bordereau des prix unitaires du CHU de Bordeaux</t>
  </si>
  <si>
    <t>Report Bordereau des prix unitaires du CH Charles Perrens</t>
  </si>
  <si>
    <t>Le candidat indique dans cette case les éléments ci-dessus, et la valeur (prix) dans la colonne prix unitaire.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</si>
</sst>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9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1"/>
      <color theme="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lightDown"/>
    </fill>
    <fill>
      <patternFill patternType="lightDown">
        <bgColor theme="9" tint="0.79998168889431442"/>
      </patternFill>
    </fill>
    <fill>
      <patternFill patternType="solid">
        <fgColor theme="9" tint="0.59999389629810485"/>
        <bgColor rgb="FFBFBFBF"/>
      </patternFill>
    </fill>
    <fill>
      <patternFill patternType="solid">
        <fgColor theme="9" tint="0.59999389629810485"/>
        <bgColor indexed="64"/>
      </patternFill>
    </fill>
    <fill>
      <patternFill patternType="lightDown">
        <bgColor theme="9" tint="0.59999389629810485"/>
      </patternFill>
    </fill>
    <fill>
      <patternFill patternType="lightDown">
        <bgColor theme="4" tint="0.59999389629810485"/>
      </patternFill>
    </fill>
    <fill>
      <patternFill patternType="lightDown"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3" fillId="5" borderId="5" xfId="0" applyFont="1" applyFill="1" applyBorder="1" applyAlignment="1">
      <alignment horizontal="center" vertical="center" wrapText="1" shrinkToFi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44" fontId="3" fillId="7" borderId="3" xfId="1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9" fontId="3" fillId="8" borderId="14" xfId="2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 shrinkToFit="1"/>
    </xf>
    <xf numFmtId="0" fontId="3" fillId="12" borderId="14" xfId="0" applyFont="1" applyFill="1" applyBorder="1" applyAlignment="1">
      <alignment vertical="center" wrapText="1" shrinkToFit="1"/>
    </xf>
    <xf numFmtId="0" fontId="3" fillId="13" borderId="14" xfId="0" applyFont="1" applyFill="1" applyBorder="1" applyAlignment="1">
      <alignment vertical="center" wrapText="1" shrinkToFit="1"/>
    </xf>
    <xf numFmtId="1" fontId="4" fillId="0" borderId="5" xfId="0" applyNumberFormat="1" applyFont="1" applyFill="1" applyBorder="1" applyAlignment="1">
      <alignment vertical="center"/>
    </xf>
    <xf numFmtId="44" fontId="3" fillId="15" borderId="20" xfId="1" applyFont="1" applyFill="1" applyBorder="1" applyAlignment="1">
      <alignment horizontal="center" vertical="center" wrapText="1"/>
    </xf>
    <xf numFmtId="44" fontId="3" fillId="15" borderId="21" xfId="1" applyFont="1" applyFill="1" applyBorder="1" applyAlignment="1">
      <alignment horizontal="center" vertical="center" wrapText="1"/>
    </xf>
    <xf numFmtId="44" fontId="3" fillId="16" borderId="20" xfId="1" applyFont="1" applyFill="1" applyBorder="1" applyAlignment="1">
      <alignment horizontal="center" vertical="center" wrapText="1"/>
    </xf>
    <xf numFmtId="44" fontId="3" fillId="16" borderId="21" xfId="1" applyFont="1" applyFill="1" applyBorder="1" applyAlignment="1">
      <alignment horizontal="center" vertical="center" wrapText="1"/>
    </xf>
    <xf numFmtId="1" fontId="3" fillId="16" borderId="19" xfId="0" applyNumberFormat="1" applyFont="1" applyFill="1" applyBorder="1" applyAlignment="1">
      <alignment horizontal="left" vertical="center" wrapText="1"/>
    </xf>
    <xf numFmtId="1" fontId="3" fillId="15" borderId="19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0" fontId="3" fillId="14" borderId="13" xfId="0" applyFont="1" applyFill="1" applyBorder="1" applyAlignment="1">
      <alignment vertical="center" wrapText="1"/>
    </xf>
    <xf numFmtId="44" fontId="3" fillId="6" borderId="3" xfId="1" applyFont="1" applyFill="1" applyBorder="1" applyAlignment="1">
      <alignment horizontal="center" vertical="center" wrapText="1"/>
    </xf>
    <xf numFmtId="44" fontId="3" fillId="6" borderId="14" xfId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9" fontId="0" fillId="0" borderId="3" xfId="0" applyNumberFormat="1" applyFont="1" applyBorder="1" applyAlignment="1">
      <alignment horizontal="left" vertical="center" shrinkToFit="1"/>
    </xf>
    <xf numFmtId="44" fontId="0" fillId="0" borderId="3" xfId="1" applyFont="1" applyFill="1" applyBorder="1" applyAlignment="1">
      <alignment horizontal="center" vertical="center" wrapText="1" shrinkToFit="1"/>
    </xf>
    <xf numFmtId="9" fontId="0" fillId="0" borderId="3" xfId="2" applyFont="1" applyFill="1" applyBorder="1" applyAlignment="1">
      <alignment horizontal="center" vertical="center" wrapText="1" shrinkToFit="1"/>
    </xf>
    <xf numFmtId="44" fontId="0" fillId="8" borderId="14" xfId="1" applyFont="1" applyFill="1" applyBorder="1" applyAlignment="1">
      <alignment horizontal="center" vertical="center" wrapText="1" shrinkToFit="1"/>
    </xf>
    <xf numFmtId="1" fontId="0" fillId="0" borderId="5" xfId="0" applyNumberFormat="1" applyFont="1" applyFill="1" applyBorder="1" applyAlignment="1">
      <alignment vertical="center"/>
    </xf>
    <xf numFmtId="44" fontId="0" fillId="0" borderId="3" xfId="0" applyNumberFormat="1" applyFont="1" applyBorder="1" applyAlignment="1">
      <alignment vertical="center"/>
    </xf>
    <xf numFmtId="44" fontId="0" fillId="0" borderId="14" xfId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1" fontId="0" fillId="0" borderId="5" xfId="0" applyNumberFormat="1" applyFont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44" fontId="0" fillId="0" borderId="3" xfId="1" applyFont="1" applyBorder="1" applyAlignment="1">
      <alignment vertical="center"/>
    </xf>
    <xf numFmtId="9" fontId="3" fillId="7" borderId="14" xfId="2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 shrinkToFit="1"/>
    </xf>
    <xf numFmtId="9" fontId="0" fillId="0" borderId="14" xfId="2" applyFont="1" applyFill="1" applyBorder="1" applyAlignment="1">
      <alignment horizontal="center" vertical="center" wrapText="1" shrinkToFit="1"/>
    </xf>
    <xf numFmtId="0" fontId="0" fillId="2" borderId="16" xfId="0" applyFont="1" applyFill="1" applyBorder="1" applyAlignment="1">
      <alignment horizontal="left" vertical="center" shrinkToFit="1"/>
    </xf>
    <xf numFmtId="0" fontId="0" fillId="0" borderId="17" xfId="0" applyFont="1" applyBorder="1" applyAlignment="1">
      <alignment horizontal="left" vertical="center" wrapText="1"/>
    </xf>
    <xf numFmtId="44" fontId="0" fillId="0" borderId="17" xfId="1" applyFont="1" applyFill="1" applyBorder="1" applyAlignment="1">
      <alignment horizontal="center" vertical="center" wrapText="1" shrinkToFit="1"/>
    </xf>
    <xf numFmtId="9" fontId="0" fillId="0" borderId="17" xfId="2" applyFont="1" applyFill="1" applyBorder="1" applyAlignment="1">
      <alignment horizontal="center" vertical="center" wrapText="1" shrinkToFit="1"/>
    </xf>
    <xf numFmtId="9" fontId="0" fillId="0" borderId="18" xfId="2" applyFont="1" applyFill="1" applyBorder="1" applyAlignment="1">
      <alignment horizontal="center" vertical="center" wrapText="1" shrinkToFit="1"/>
    </xf>
    <xf numFmtId="164" fontId="0" fillId="0" borderId="16" xfId="0" applyNumberFormat="1" applyFont="1" applyFill="1" applyBorder="1" applyAlignment="1">
      <alignment vertical="center"/>
    </xf>
    <xf numFmtId="44" fontId="0" fillId="0" borderId="17" xfId="1" applyFont="1" applyBorder="1" applyAlignment="1">
      <alignment vertical="center"/>
    </xf>
    <xf numFmtId="44" fontId="0" fillId="0" borderId="18" xfId="1" applyFont="1" applyBorder="1" applyAlignment="1">
      <alignment vertical="center"/>
    </xf>
    <xf numFmtId="0" fontId="3" fillId="9" borderId="13" xfId="0" applyFont="1" applyFill="1" applyBorder="1" applyAlignment="1">
      <alignment vertical="center" wrapText="1"/>
    </xf>
    <xf numFmtId="44" fontId="3" fillId="11" borderId="3" xfId="1" applyFont="1" applyFill="1" applyBorder="1" applyAlignment="1">
      <alignment horizontal="center" vertical="center" wrapText="1"/>
    </xf>
    <xf numFmtId="44" fontId="3" fillId="11" borderId="14" xfId="1" applyFont="1" applyFill="1" applyBorder="1" applyAlignment="1">
      <alignment horizontal="center" vertical="center" wrapText="1"/>
    </xf>
    <xf numFmtId="1" fontId="0" fillId="0" borderId="16" xfId="0" applyNumberFormat="1" applyFont="1" applyFill="1" applyBorder="1" applyAlignment="1">
      <alignment vertical="center"/>
    </xf>
    <xf numFmtId="0" fontId="5" fillId="17" borderId="16" xfId="0" applyFont="1" applyFill="1" applyBorder="1" applyAlignment="1">
      <alignment vertical="center"/>
    </xf>
    <xf numFmtId="44" fontId="7" fillId="17" borderId="17" xfId="1" applyFont="1" applyFill="1" applyBorder="1" applyAlignment="1">
      <alignment vertical="center"/>
    </xf>
    <xf numFmtId="44" fontId="7" fillId="17" borderId="18" xfId="1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left" vertical="center" wrapText="1" shrinkToFit="1"/>
    </xf>
    <xf numFmtId="0" fontId="3" fillId="10" borderId="1" xfId="0" applyFont="1" applyFill="1" applyBorder="1" applyAlignment="1">
      <alignment horizontal="left" vertical="center" wrapText="1" shrinkToFit="1"/>
    </xf>
    <xf numFmtId="0" fontId="3" fillId="10" borderId="2" xfId="0" applyFont="1" applyFill="1" applyBorder="1" applyAlignment="1">
      <alignment horizontal="left" vertical="center" wrapText="1" shrinkToFi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 shrinkToFit="1"/>
    </xf>
    <xf numFmtId="0" fontId="3" fillId="5" borderId="1" xfId="0" applyFont="1" applyFill="1" applyBorder="1" applyAlignment="1">
      <alignment horizontal="left" vertical="center" wrapText="1" shrinkToFit="1"/>
    </xf>
    <xf numFmtId="0" fontId="3" fillId="5" borderId="2" xfId="0" applyFont="1" applyFill="1" applyBorder="1" applyAlignment="1">
      <alignment horizontal="left" vertical="center" wrapText="1" shrinkToFit="1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44" fontId="8" fillId="0" borderId="18" xfId="3" applyFont="1" applyBorder="1" applyAlignment="1">
      <alignment horizontal="center" vertical="center" wrapText="1" shrinkToFit="1"/>
    </xf>
  </cellXfs>
  <cellStyles count="4">
    <cellStyle name="Monétaire" xfId="1" builtinId="4"/>
    <cellStyle name="Monétaire 2" xfId="3" xr:uid="{EB1DCE52-E86B-4230-ADCF-12CE01B03578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8E2B-C6C7-4A5A-B88F-8F2DF4ED5E62}">
  <dimension ref="A1:F50"/>
  <sheetViews>
    <sheetView showGridLines="0" tabSelected="1" topLeftCell="A10" zoomScale="75" zoomScaleNormal="75" workbookViewId="0">
      <selection activeCell="F46" sqref="F46"/>
    </sheetView>
  </sheetViews>
  <sheetFormatPr baseColWidth="10" defaultRowHeight="15" x14ac:dyDescent="0.25"/>
  <cols>
    <col min="1" max="1" width="70.7109375" style="17" bestFit="1" customWidth="1"/>
    <col min="2" max="2" width="12.7109375" style="17" customWidth="1"/>
    <col min="3" max="3" width="17.28515625" style="18" customWidth="1"/>
    <col min="4" max="4" width="17.28515625" style="17" customWidth="1"/>
    <col min="5" max="5" width="17.28515625" style="18" customWidth="1"/>
    <col min="6" max="6" width="32.7109375" style="17" customWidth="1"/>
    <col min="7" max="16384" width="11.42578125" style="17"/>
  </cols>
  <sheetData>
    <row r="1" spans="1:6" ht="60.75" customHeight="1" thickBot="1" x14ac:dyDescent="0.3">
      <c r="A1" s="61" t="s">
        <v>14</v>
      </c>
      <c r="B1" s="62"/>
      <c r="C1" s="62"/>
      <c r="D1" s="62"/>
      <c r="E1" s="62"/>
      <c r="F1" s="63"/>
    </row>
    <row r="2" spans="1:6" ht="12" customHeight="1" thickBot="1" x14ac:dyDescent="0.3"/>
    <row r="3" spans="1:6" x14ac:dyDescent="0.25">
      <c r="A3" s="64" t="s">
        <v>15</v>
      </c>
      <c r="B3" s="65"/>
      <c r="C3" s="65"/>
      <c r="D3" s="65"/>
      <c r="E3" s="66"/>
      <c r="F3" s="19"/>
    </row>
    <row r="4" spans="1:6" x14ac:dyDescent="0.25">
      <c r="A4" s="67" t="s">
        <v>41</v>
      </c>
      <c r="B4" s="68"/>
      <c r="C4" s="68"/>
      <c r="D4" s="68"/>
      <c r="E4" s="69"/>
      <c r="F4" s="9"/>
    </row>
    <row r="5" spans="1:6" x14ac:dyDescent="0.25">
      <c r="A5" s="2" t="s">
        <v>0</v>
      </c>
      <c r="B5" s="3" t="s">
        <v>1</v>
      </c>
      <c r="C5" s="4" t="s">
        <v>17</v>
      </c>
      <c r="D5" s="4" t="s">
        <v>18</v>
      </c>
      <c r="E5" s="4" t="s">
        <v>38</v>
      </c>
      <c r="F5" s="6"/>
    </row>
    <row r="6" spans="1:6" x14ac:dyDescent="0.25">
      <c r="A6" s="22" t="s">
        <v>21</v>
      </c>
      <c r="B6" s="23" t="s">
        <v>13</v>
      </c>
      <c r="C6" s="24"/>
      <c r="D6" s="25"/>
      <c r="E6" s="24"/>
      <c r="F6" s="26"/>
    </row>
    <row r="7" spans="1:6" x14ac:dyDescent="0.25">
      <c r="A7" s="22" t="s">
        <v>10</v>
      </c>
      <c r="B7" s="23" t="s">
        <v>13</v>
      </c>
      <c r="C7" s="24"/>
      <c r="D7" s="25"/>
      <c r="E7" s="24"/>
      <c r="F7" s="26"/>
    </row>
    <row r="8" spans="1:6" x14ac:dyDescent="0.25">
      <c r="A8" s="22" t="s">
        <v>9</v>
      </c>
      <c r="B8" s="23" t="s">
        <v>13</v>
      </c>
      <c r="C8" s="24"/>
      <c r="D8" s="25"/>
      <c r="E8" s="24"/>
      <c r="F8" s="26"/>
    </row>
    <row r="9" spans="1:6" x14ac:dyDescent="0.25">
      <c r="A9" s="22" t="s">
        <v>23</v>
      </c>
      <c r="B9" s="23" t="s">
        <v>24</v>
      </c>
      <c r="C9" s="24"/>
      <c r="D9" s="25"/>
      <c r="E9" s="24"/>
      <c r="F9" s="26"/>
    </row>
    <row r="10" spans="1:6" x14ac:dyDescent="0.25">
      <c r="A10" s="30" t="s">
        <v>3</v>
      </c>
      <c r="B10" s="31" t="s">
        <v>13</v>
      </c>
      <c r="C10" s="24"/>
      <c r="D10" s="25"/>
      <c r="E10" s="24"/>
      <c r="F10" s="26"/>
    </row>
    <row r="11" spans="1:6" x14ac:dyDescent="0.25">
      <c r="A11" s="30" t="s">
        <v>12</v>
      </c>
      <c r="B11" s="31" t="s">
        <v>13</v>
      </c>
      <c r="C11" s="24"/>
      <c r="D11" s="25"/>
      <c r="E11" s="24"/>
      <c r="F11" s="26"/>
    </row>
    <row r="12" spans="1:6" x14ac:dyDescent="0.25">
      <c r="A12" s="30" t="s">
        <v>11</v>
      </c>
      <c r="B12" s="31" t="s">
        <v>13</v>
      </c>
      <c r="C12" s="24"/>
      <c r="D12" s="25"/>
      <c r="E12" s="24"/>
      <c r="F12" s="26"/>
    </row>
    <row r="13" spans="1:6" x14ac:dyDescent="0.25">
      <c r="A13" s="33" t="s">
        <v>35</v>
      </c>
      <c r="B13" s="34" t="s">
        <v>13</v>
      </c>
      <c r="C13" s="24"/>
      <c r="D13" s="25"/>
      <c r="E13" s="24"/>
      <c r="F13" s="26"/>
    </row>
    <row r="14" spans="1:6" x14ac:dyDescent="0.25">
      <c r="A14" s="33" t="s">
        <v>4</v>
      </c>
      <c r="B14" s="31" t="s">
        <v>13</v>
      </c>
      <c r="C14" s="24"/>
      <c r="D14" s="25"/>
      <c r="E14" s="24"/>
      <c r="F14" s="26"/>
    </row>
    <row r="15" spans="1:6" x14ac:dyDescent="0.25">
      <c r="A15" s="22" t="s">
        <v>22</v>
      </c>
      <c r="B15" s="23" t="s">
        <v>25</v>
      </c>
      <c r="C15" s="24"/>
      <c r="D15" s="25"/>
      <c r="E15" s="24"/>
      <c r="F15" s="26"/>
    </row>
    <row r="16" spans="1:6" x14ac:dyDescent="0.25">
      <c r="A16" s="30" t="s">
        <v>27</v>
      </c>
      <c r="B16" s="31" t="s">
        <v>26</v>
      </c>
      <c r="C16" s="24"/>
      <c r="D16" s="25"/>
      <c r="E16" s="24"/>
      <c r="F16" s="26"/>
    </row>
    <row r="17" spans="1:6" x14ac:dyDescent="0.25">
      <c r="A17" s="30" t="s">
        <v>29</v>
      </c>
      <c r="B17" s="31" t="s">
        <v>2</v>
      </c>
      <c r="C17" s="24"/>
      <c r="D17" s="25"/>
      <c r="E17" s="24"/>
      <c r="F17" s="26"/>
    </row>
    <row r="18" spans="1:6" x14ac:dyDescent="0.25">
      <c r="A18" s="30" t="s">
        <v>28</v>
      </c>
      <c r="B18" s="31" t="s">
        <v>26</v>
      </c>
      <c r="C18" s="24"/>
      <c r="D18" s="25"/>
      <c r="E18" s="24"/>
      <c r="F18" s="26"/>
    </row>
    <row r="19" spans="1:6" x14ac:dyDescent="0.25">
      <c r="A19" s="30" t="s">
        <v>34</v>
      </c>
      <c r="B19" s="31" t="s">
        <v>25</v>
      </c>
      <c r="C19" s="24"/>
      <c r="D19" s="25"/>
      <c r="E19" s="24"/>
      <c r="F19" s="26"/>
    </row>
    <row r="20" spans="1:6" x14ac:dyDescent="0.25">
      <c r="A20" s="67" t="s">
        <v>43</v>
      </c>
      <c r="B20" s="68"/>
      <c r="C20" s="68"/>
      <c r="D20" s="68"/>
      <c r="E20" s="69"/>
      <c r="F20" s="9"/>
    </row>
    <row r="21" spans="1:6" x14ac:dyDescent="0.25">
      <c r="A21" s="2" t="s">
        <v>0</v>
      </c>
      <c r="B21" s="3" t="s">
        <v>1</v>
      </c>
      <c r="C21" s="4" t="s">
        <v>17</v>
      </c>
      <c r="D21" s="4" t="s">
        <v>18</v>
      </c>
      <c r="E21" s="4" t="s">
        <v>38</v>
      </c>
      <c r="F21" s="6"/>
    </row>
    <row r="22" spans="1:6" x14ac:dyDescent="0.25">
      <c r="A22" s="22" t="s">
        <v>7</v>
      </c>
      <c r="B22" s="35" t="s">
        <v>5</v>
      </c>
      <c r="C22" s="24"/>
      <c r="D22" s="25"/>
      <c r="E22" s="24"/>
      <c r="F22" s="26"/>
    </row>
    <row r="23" spans="1:6" x14ac:dyDescent="0.25">
      <c r="A23" s="22" t="s">
        <v>8</v>
      </c>
      <c r="B23" s="35" t="s">
        <v>5</v>
      </c>
      <c r="C23" s="24"/>
      <c r="D23" s="25"/>
      <c r="E23" s="24"/>
      <c r="F23" s="26"/>
    </row>
    <row r="24" spans="1:6" x14ac:dyDescent="0.25">
      <c r="A24" s="22" t="s">
        <v>46</v>
      </c>
      <c r="B24" s="35" t="s">
        <v>5</v>
      </c>
      <c r="C24" s="24"/>
      <c r="D24" s="25"/>
      <c r="E24" s="24"/>
      <c r="F24" s="26"/>
    </row>
    <row r="25" spans="1:6" x14ac:dyDescent="0.25">
      <c r="A25" s="22" t="s">
        <v>37</v>
      </c>
      <c r="B25" s="35" t="s">
        <v>5</v>
      </c>
      <c r="C25" s="24"/>
      <c r="D25" s="25"/>
      <c r="E25" s="24"/>
      <c r="F25" s="26"/>
    </row>
    <row r="26" spans="1:6" x14ac:dyDescent="0.25">
      <c r="A26" s="67" t="s">
        <v>44</v>
      </c>
      <c r="B26" s="68"/>
      <c r="C26" s="68"/>
      <c r="D26" s="68"/>
      <c r="E26" s="69"/>
      <c r="F26" s="9"/>
    </row>
    <row r="27" spans="1:6" ht="45" x14ac:dyDescent="0.25">
      <c r="A27" s="2" t="s">
        <v>0</v>
      </c>
      <c r="B27" s="3" t="s">
        <v>1</v>
      </c>
      <c r="C27" s="4" t="s">
        <v>33</v>
      </c>
      <c r="D27" s="4" t="s">
        <v>18</v>
      </c>
      <c r="E27" s="4" t="s">
        <v>38</v>
      </c>
      <c r="F27" s="37" t="s">
        <v>6</v>
      </c>
    </row>
    <row r="28" spans="1:6" x14ac:dyDescent="0.25">
      <c r="A28" s="38" t="s">
        <v>30</v>
      </c>
      <c r="B28" s="35" t="s">
        <v>5</v>
      </c>
      <c r="C28" s="24"/>
      <c r="D28" s="25"/>
      <c r="E28" s="24"/>
      <c r="F28" s="39"/>
    </row>
    <row r="29" spans="1:6" x14ac:dyDescent="0.25">
      <c r="A29" s="38" t="s">
        <v>31</v>
      </c>
      <c r="B29" s="35" t="s">
        <v>5</v>
      </c>
      <c r="C29" s="24"/>
      <c r="D29" s="25"/>
      <c r="E29" s="24"/>
      <c r="F29" s="39"/>
    </row>
    <row r="30" spans="1:6" ht="15.75" thickBot="1" x14ac:dyDescent="0.3">
      <c r="A30" s="40" t="s">
        <v>32</v>
      </c>
      <c r="B30" s="41" t="s">
        <v>5</v>
      </c>
      <c r="C30" s="42"/>
      <c r="D30" s="43"/>
      <c r="E30" s="42"/>
      <c r="F30" s="44"/>
    </row>
    <row r="31" spans="1:6" ht="15.75" thickBot="1" x14ac:dyDescent="0.3">
      <c r="C31" s="17"/>
      <c r="E31" s="17"/>
    </row>
    <row r="32" spans="1:6" x14ac:dyDescent="0.25">
      <c r="A32" s="55" t="s">
        <v>36</v>
      </c>
      <c r="B32" s="56"/>
      <c r="C32" s="56"/>
      <c r="D32" s="56"/>
      <c r="E32" s="57"/>
      <c r="F32" s="48"/>
    </row>
    <row r="33" spans="1:6" x14ac:dyDescent="0.25">
      <c r="A33" s="58" t="s">
        <v>41</v>
      </c>
      <c r="B33" s="59"/>
      <c r="C33" s="59"/>
      <c r="D33" s="59"/>
      <c r="E33" s="60"/>
      <c r="F33" s="8"/>
    </row>
    <row r="34" spans="1:6" x14ac:dyDescent="0.25">
      <c r="A34" s="2" t="s">
        <v>0</v>
      </c>
      <c r="B34" s="3" t="s">
        <v>1</v>
      </c>
      <c r="C34" s="4" t="s">
        <v>17</v>
      </c>
      <c r="D34" s="4" t="s">
        <v>18</v>
      </c>
      <c r="E34" s="4" t="s">
        <v>38</v>
      </c>
      <c r="F34" s="6"/>
    </row>
    <row r="35" spans="1:6" x14ac:dyDescent="0.25">
      <c r="A35" s="22" t="s">
        <v>21</v>
      </c>
      <c r="B35" s="23" t="s">
        <v>13</v>
      </c>
      <c r="C35" s="24"/>
      <c r="D35" s="25"/>
      <c r="E35" s="24"/>
      <c r="F35" s="26"/>
    </row>
    <row r="36" spans="1:6" x14ac:dyDescent="0.25">
      <c r="A36" s="22" t="s">
        <v>10</v>
      </c>
      <c r="B36" s="23" t="s">
        <v>13</v>
      </c>
      <c r="C36" s="24"/>
      <c r="D36" s="25"/>
      <c r="E36" s="24"/>
      <c r="F36" s="26"/>
    </row>
    <row r="37" spans="1:6" x14ac:dyDescent="0.25">
      <c r="A37" s="22" t="s">
        <v>9</v>
      </c>
      <c r="B37" s="23" t="s">
        <v>13</v>
      </c>
      <c r="C37" s="24"/>
      <c r="D37" s="25"/>
      <c r="E37" s="24"/>
      <c r="F37" s="26"/>
    </row>
    <row r="38" spans="1:6" x14ac:dyDescent="0.25">
      <c r="A38" s="22" t="s">
        <v>23</v>
      </c>
      <c r="B38" s="23" t="s">
        <v>24</v>
      </c>
      <c r="C38" s="24"/>
      <c r="D38" s="25"/>
      <c r="E38" s="24"/>
      <c r="F38" s="26"/>
    </row>
    <row r="39" spans="1:6" x14ac:dyDescent="0.25">
      <c r="A39" s="22" t="s">
        <v>22</v>
      </c>
      <c r="B39" s="23" t="s">
        <v>25</v>
      </c>
      <c r="C39" s="24"/>
      <c r="D39" s="25"/>
      <c r="E39" s="24"/>
      <c r="F39" s="26"/>
    </row>
    <row r="40" spans="1:6" x14ac:dyDescent="0.25">
      <c r="A40" s="58" t="s">
        <v>43</v>
      </c>
      <c r="B40" s="59"/>
      <c r="C40" s="59"/>
      <c r="D40" s="59"/>
      <c r="E40" s="60"/>
      <c r="F40" s="8"/>
    </row>
    <row r="41" spans="1:6" x14ac:dyDescent="0.25">
      <c r="A41" s="2" t="s">
        <v>0</v>
      </c>
      <c r="B41" s="3" t="s">
        <v>1</v>
      </c>
      <c r="C41" s="4" t="s">
        <v>17</v>
      </c>
      <c r="D41" s="4" t="s">
        <v>18</v>
      </c>
      <c r="E41" s="4" t="s">
        <v>38</v>
      </c>
      <c r="F41" s="6"/>
    </row>
    <row r="42" spans="1:6" x14ac:dyDescent="0.25">
      <c r="A42" s="22" t="s">
        <v>7</v>
      </c>
      <c r="B42" s="35" t="s">
        <v>5</v>
      </c>
      <c r="C42" s="24"/>
      <c r="D42" s="25"/>
      <c r="E42" s="24"/>
      <c r="F42" s="26"/>
    </row>
    <row r="43" spans="1:6" x14ac:dyDescent="0.25">
      <c r="A43" s="22" t="s">
        <v>46</v>
      </c>
      <c r="B43" s="35" t="s">
        <v>5</v>
      </c>
      <c r="C43" s="24"/>
      <c r="D43" s="25"/>
      <c r="E43" s="24"/>
      <c r="F43" s="26"/>
    </row>
    <row r="44" spans="1:6" x14ac:dyDescent="0.25">
      <c r="A44" s="22" t="s">
        <v>37</v>
      </c>
      <c r="B44" s="35" t="s">
        <v>5</v>
      </c>
      <c r="C44" s="24"/>
      <c r="D44" s="25"/>
      <c r="E44" s="24"/>
      <c r="F44" s="26"/>
    </row>
    <row r="45" spans="1:6" x14ac:dyDescent="0.25">
      <c r="A45" s="58" t="s">
        <v>44</v>
      </c>
      <c r="B45" s="59"/>
      <c r="C45" s="59"/>
      <c r="D45" s="59"/>
      <c r="E45" s="60"/>
      <c r="F45" s="8"/>
    </row>
    <row r="46" spans="1:6" ht="45" x14ac:dyDescent="0.25">
      <c r="A46" s="2" t="s">
        <v>0</v>
      </c>
      <c r="B46" s="3" t="s">
        <v>1</v>
      </c>
      <c r="C46" s="4" t="s">
        <v>33</v>
      </c>
      <c r="D46" s="4" t="s">
        <v>18</v>
      </c>
      <c r="E46" s="4" t="s">
        <v>38</v>
      </c>
      <c r="F46" s="37" t="s">
        <v>6</v>
      </c>
    </row>
    <row r="47" spans="1:6" ht="60.75" thickBot="1" x14ac:dyDescent="0.3">
      <c r="A47" s="38" t="s">
        <v>30</v>
      </c>
      <c r="B47" s="35" t="s">
        <v>5</v>
      </c>
      <c r="C47" s="24"/>
      <c r="D47" s="25"/>
      <c r="E47" s="24"/>
      <c r="F47" s="76" t="s">
        <v>52</v>
      </c>
    </row>
    <row r="48" spans="1:6" ht="60.75" thickBot="1" x14ac:dyDescent="0.3">
      <c r="A48" s="40" t="s">
        <v>32</v>
      </c>
      <c r="B48" s="41" t="s">
        <v>5</v>
      </c>
      <c r="C48" s="42"/>
      <c r="D48" s="43"/>
      <c r="E48" s="42"/>
      <c r="F48" s="76" t="s">
        <v>52</v>
      </c>
    </row>
    <row r="49" spans="3:5" ht="24.75" customHeight="1" x14ac:dyDescent="0.25"/>
    <row r="50" spans="3:5" ht="31.5" customHeight="1" x14ac:dyDescent="0.25">
      <c r="C50" s="17"/>
      <c r="E50" s="17"/>
    </row>
  </sheetData>
  <mergeCells count="9">
    <mergeCell ref="A32:E32"/>
    <mergeCell ref="A33:E33"/>
    <mergeCell ref="A40:E40"/>
    <mergeCell ref="A45:E45"/>
    <mergeCell ref="A1:F1"/>
    <mergeCell ref="A3:E3"/>
    <mergeCell ref="A4:E4"/>
    <mergeCell ref="A20:E20"/>
    <mergeCell ref="A26:E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ACE66-4E61-420B-9766-7CFD29F72BB2}">
  <dimension ref="A1:I51"/>
  <sheetViews>
    <sheetView showGridLines="0" zoomScale="75" zoomScaleNormal="75" workbookViewId="0">
      <selection activeCell="C36" sqref="C36"/>
    </sheetView>
  </sheetViews>
  <sheetFormatPr baseColWidth="10" defaultRowHeight="15" x14ac:dyDescent="0.25"/>
  <cols>
    <col min="1" max="1" width="70.7109375" style="17" bestFit="1" customWidth="1"/>
    <col min="2" max="2" width="12.7109375" style="17" customWidth="1"/>
    <col min="3" max="3" width="17.28515625" style="18" customWidth="1"/>
    <col min="4" max="4" width="17.28515625" style="17" customWidth="1"/>
    <col min="5" max="5" width="17.28515625" style="18" customWidth="1"/>
    <col min="6" max="6" width="28.7109375" style="17" hidden="1" customWidth="1"/>
    <col min="7" max="9" width="29.140625" style="17" customWidth="1"/>
    <col min="10" max="16384" width="11.42578125" style="17"/>
  </cols>
  <sheetData>
    <row r="1" spans="1:9" ht="60.75" customHeight="1" thickBot="1" x14ac:dyDescent="0.3">
      <c r="A1" s="61" t="s">
        <v>14</v>
      </c>
      <c r="B1" s="62"/>
      <c r="C1" s="62"/>
      <c r="D1" s="62"/>
      <c r="E1" s="62"/>
      <c r="F1" s="62"/>
      <c r="G1" s="62"/>
      <c r="H1" s="62"/>
      <c r="I1" s="63"/>
    </row>
    <row r="2" spans="1:9" ht="12" customHeight="1" thickBot="1" x14ac:dyDescent="0.3"/>
    <row r="3" spans="1:9" x14ac:dyDescent="0.25">
      <c r="A3" s="64" t="s">
        <v>50</v>
      </c>
      <c r="B3" s="65"/>
      <c r="C3" s="65"/>
      <c r="D3" s="65"/>
      <c r="E3" s="66"/>
      <c r="F3" s="19"/>
      <c r="G3" s="70" t="s">
        <v>16</v>
      </c>
      <c r="H3" s="71"/>
      <c r="I3" s="72"/>
    </row>
    <row r="4" spans="1:9" x14ac:dyDescent="0.25">
      <c r="A4" s="67" t="s">
        <v>41</v>
      </c>
      <c r="B4" s="68"/>
      <c r="C4" s="68"/>
      <c r="D4" s="68"/>
      <c r="E4" s="69"/>
      <c r="F4" s="9"/>
      <c r="G4" s="1" t="s">
        <v>42</v>
      </c>
      <c r="H4" s="20">
        <f>SUM(H6:H19)</f>
        <v>0</v>
      </c>
      <c r="I4" s="21">
        <f>SUM(I6:I19)</f>
        <v>0</v>
      </c>
    </row>
    <row r="5" spans="1:9" x14ac:dyDescent="0.25">
      <c r="A5" s="2" t="s">
        <v>0</v>
      </c>
      <c r="B5" s="3" t="s">
        <v>1</v>
      </c>
      <c r="C5" s="4" t="s">
        <v>17</v>
      </c>
      <c r="D5" s="4" t="s">
        <v>18</v>
      </c>
      <c r="E5" s="4" t="s">
        <v>38</v>
      </c>
      <c r="F5" s="6"/>
      <c r="G5" s="2" t="s">
        <v>19</v>
      </c>
      <c r="H5" s="3" t="s">
        <v>20</v>
      </c>
      <c r="I5" s="5" t="s">
        <v>39</v>
      </c>
    </row>
    <row r="6" spans="1:9" x14ac:dyDescent="0.25">
      <c r="A6" s="22" t="s">
        <v>21</v>
      </c>
      <c r="B6" s="23" t="s">
        <v>13</v>
      </c>
      <c r="C6" s="24">
        <f>'BPU LOT 2'!C6</f>
        <v>0</v>
      </c>
      <c r="D6" s="25">
        <f>'BPU LOT 2'!D6</f>
        <v>0</v>
      </c>
      <c r="E6" s="24">
        <f>'BPU LOT 2'!E6</f>
        <v>0</v>
      </c>
      <c r="F6" s="26"/>
      <c r="G6" s="27">
        <v>0</v>
      </c>
      <c r="H6" s="28">
        <f>C6*G6</f>
        <v>0</v>
      </c>
      <c r="I6" s="29">
        <f>E6*G6</f>
        <v>0</v>
      </c>
    </row>
    <row r="7" spans="1:9" x14ac:dyDescent="0.25">
      <c r="A7" s="22" t="s">
        <v>10</v>
      </c>
      <c r="B7" s="23" t="s">
        <v>13</v>
      </c>
      <c r="C7" s="24">
        <f>'BPU LOT 2'!C7</f>
        <v>0</v>
      </c>
      <c r="D7" s="25">
        <f>'BPU LOT 2'!D7</f>
        <v>0</v>
      </c>
      <c r="E7" s="24">
        <f>'BPU LOT 2'!E7</f>
        <v>0</v>
      </c>
      <c r="F7" s="26"/>
      <c r="G7" s="27">
        <f>8*12</f>
        <v>96</v>
      </c>
      <c r="H7" s="28">
        <f t="shared" ref="H7:H19" si="0">C7*G7</f>
        <v>0</v>
      </c>
      <c r="I7" s="29">
        <f t="shared" ref="I7:I19" si="1">E7*G7</f>
        <v>0</v>
      </c>
    </row>
    <row r="8" spans="1:9" x14ac:dyDescent="0.25">
      <c r="A8" s="22" t="s">
        <v>9</v>
      </c>
      <c r="B8" s="23" t="s">
        <v>13</v>
      </c>
      <c r="C8" s="24">
        <f>'BPU LOT 2'!C8</f>
        <v>0</v>
      </c>
      <c r="D8" s="25">
        <f>'BPU LOT 2'!D8</f>
        <v>0</v>
      </c>
      <c r="E8" s="24">
        <f>'BPU LOT 2'!E8</f>
        <v>0</v>
      </c>
      <c r="F8" s="26"/>
      <c r="G8" s="27">
        <v>0</v>
      </c>
      <c r="H8" s="28">
        <f t="shared" si="0"/>
        <v>0</v>
      </c>
      <c r="I8" s="29">
        <f t="shared" si="1"/>
        <v>0</v>
      </c>
    </row>
    <row r="9" spans="1:9" x14ac:dyDescent="0.25">
      <c r="A9" s="22" t="s">
        <v>23</v>
      </c>
      <c r="B9" s="23" t="s">
        <v>24</v>
      </c>
      <c r="C9" s="24">
        <f>'BPU LOT 2'!C9</f>
        <v>0</v>
      </c>
      <c r="D9" s="25">
        <f>'BPU LOT 2'!D9</f>
        <v>0</v>
      </c>
      <c r="E9" s="24">
        <f>'BPU LOT 2'!E9</f>
        <v>0</v>
      </c>
      <c r="F9" s="26"/>
      <c r="G9" s="27">
        <f>8*4</f>
        <v>32</v>
      </c>
      <c r="H9" s="28">
        <f t="shared" si="0"/>
        <v>0</v>
      </c>
      <c r="I9" s="29">
        <f t="shared" si="1"/>
        <v>0</v>
      </c>
    </row>
    <row r="10" spans="1:9" x14ac:dyDescent="0.25">
      <c r="A10" s="30" t="s">
        <v>3</v>
      </c>
      <c r="B10" s="31" t="s">
        <v>13</v>
      </c>
      <c r="C10" s="24">
        <f>'BPU LOT 2'!C10</f>
        <v>0</v>
      </c>
      <c r="D10" s="25">
        <f>'BPU LOT 2'!D10</f>
        <v>0</v>
      </c>
      <c r="E10" s="24">
        <f>'BPU LOT 2'!E10</f>
        <v>0</v>
      </c>
      <c r="F10" s="26"/>
      <c r="G10" s="32">
        <f>5*12</f>
        <v>60</v>
      </c>
      <c r="H10" s="28">
        <f t="shared" si="0"/>
        <v>0</v>
      </c>
      <c r="I10" s="29">
        <f t="shared" si="1"/>
        <v>0</v>
      </c>
    </row>
    <row r="11" spans="1:9" x14ac:dyDescent="0.25">
      <c r="A11" s="30" t="s">
        <v>12</v>
      </c>
      <c r="B11" s="31" t="s">
        <v>13</v>
      </c>
      <c r="C11" s="24">
        <f>'BPU LOT 2'!C11</f>
        <v>0</v>
      </c>
      <c r="D11" s="25">
        <f>'BPU LOT 2'!D11</f>
        <v>0</v>
      </c>
      <c r="E11" s="24">
        <f>'BPU LOT 2'!E11</f>
        <v>0</v>
      </c>
      <c r="F11" s="26"/>
      <c r="G11" s="32">
        <v>12</v>
      </c>
      <c r="H11" s="28">
        <f t="shared" si="0"/>
        <v>0</v>
      </c>
      <c r="I11" s="29">
        <f t="shared" si="1"/>
        <v>0</v>
      </c>
    </row>
    <row r="12" spans="1:9" x14ac:dyDescent="0.25">
      <c r="A12" s="30" t="s">
        <v>11</v>
      </c>
      <c r="B12" s="31" t="s">
        <v>13</v>
      </c>
      <c r="C12" s="24">
        <f>'BPU LOT 2'!C12</f>
        <v>0</v>
      </c>
      <c r="D12" s="25">
        <f>'BPU LOT 2'!D12</f>
        <v>0</v>
      </c>
      <c r="E12" s="24">
        <f>'BPU LOT 2'!E12</f>
        <v>0</v>
      </c>
      <c r="F12" s="26"/>
      <c r="G12" s="32">
        <v>1</v>
      </c>
      <c r="H12" s="28">
        <f t="shared" si="0"/>
        <v>0</v>
      </c>
      <c r="I12" s="29">
        <f t="shared" si="1"/>
        <v>0</v>
      </c>
    </row>
    <row r="13" spans="1:9" x14ac:dyDescent="0.25">
      <c r="A13" s="33" t="s">
        <v>35</v>
      </c>
      <c r="B13" s="34" t="s">
        <v>13</v>
      </c>
      <c r="C13" s="24">
        <f>'BPU LOT 2'!C13</f>
        <v>0</v>
      </c>
      <c r="D13" s="25">
        <f>'BPU LOT 2'!D13</f>
        <v>0</v>
      </c>
      <c r="E13" s="24">
        <f>'BPU LOT 2'!E13</f>
        <v>0</v>
      </c>
      <c r="F13" s="26"/>
      <c r="G13" s="27">
        <v>1</v>
      </c>
      <c r="H13" s="28">
        <f t="shared" si="0"/>
        <v>0</v>
      </c>
      <c r="I13" s="29">
        <f t="shared" si="1"/>
        <v>0</v>
      </c>
    </row>
    <row r="14" spans="1:9" x14ac:dyDescent="0.25">
      <c r="A14" s="33" t="s">
        <v>4</v>
      </c>
      <c r="B14" s="31" t="s">
        <v>13</v>
      </c>
      <c r="C14" s="24">
        <f>'BPU LOT 2'!C14</f>
        <v>0</v>
      </c>
      <c r="D14" s="25">
        <f>'BPU LOT 2'!D14</f>
        <v>0</v>
      </c>
      <c r="E14" s="24">
        <f>'BPU LOT 2'!E14</f>
        <v>0</v>
      </c>
      <c r="F14" s="26"/>
      <c r="G14" s="10">
        <f>31*12</f>
        <v>372</v>
      </c>
      <c r="H14" s="28">
        <f t="shared" si="0"/>
        <v>0</v>
      </c>
      <c r="I14" s="29">
        <f t="shared" si="1"/>
        <v>0</v>
      </c>
    </row>
    <row r="15" spans="1:9" x14ac:dyDescent="0.25">
      <c r="A15" s="22" t="s">
        <v>22</v>
      </c>
      <c r="B15" s="23" t="s">
        <v>25</v>
      </c>
      <c r="C15" s="24">
        <f>'BPU LOT 2'!C15</f>
        <v>0</v>
      </c>
      <c r="D15" s="25">
        <f>'BPU LOT 2'!D15</f>
        <v>0</v>
      </c>
      <c r="E15" s="24">
        <f>'BPU LOT 2'!E15</f>
        <v>0</v>
      </c>
      <c r="F15" s="26"/>
      <c r="G15" s="27">
        <v>832</v>
      </c>
      <c r="H15" s="28">
        <f t="shared" si="0"/>
        <v>0</v>
      </c>
      <c r="I15" s="29">
        <f t="shared" si="1"/>
        <v>0</v>
      </c>
    </row>
    <row r="16" spans="1:9" x14ac:dyDescent="0.25">
      <c r="A16" s="30" t="s">
        <v>27</v>
      </c>
      <c r="B16" s="31" t="s">
        <v>26</v>
      </c>
      <c r="C16" s="24">
        <f>'BPU LOT 2'!C16</f>
        <v>0</v>
      </c>
      <c r="D16" s="25">
        <f>'BPU LOT 2'!D16</f>
        <v>0</v>
      </c>
      <c r="E16" s="24">
        <f>'BPU LOT 2'!E16</f>
        <v>0</v>
      </c>
      <c r="F16" s="26"/>
      <c r="G16" s="10">
        <v>161</v>
      </c>
      <c r="H16" s="28">
        <f t="shared" si="0"/>
        <v>0</v>
      </c>
      <c r="I16" s="29">
        <f t="shared" si="1"/>
        <v>0</v>
      </c>
    </row>
    <row r="17" spans="1:9" x14ac:dyDescent="0.25">
      <c r="A17" s="30" t="s">
        <v>29</v>
      </c>
      <c r="B17" s="31" t="s">
        <v>2</v>
      </c>
      <c r="C17" s="24">
        <f>'BPU LOT 2'!C17</f>
        <v>0</v>
      </c>
      <c r="D17" s="25">
        <f>'BPU LOT 2'!D17</f>
        <v>0</v>
      </c>
      <c r="E17" s="24">
        <f>'BPU LOT 2'!E17</f>
        <v>0</v>
      </c>
      <c r="F17" s="26"/>
      <c r="G17" s="10">
        <v>244</v>
      </c>
      <c r="H17" s="28">
        <f t="shared" si="0"/>
        <v>0</v>
      </c>
      <c r="I17" s="29">
        <f t="shared" si="1"/>
        <v>0</v>
      </c>
    </row>
    <row r="18" spans="1:9" x14ac:dyDescent="0.25">
      <c r="A18" s="30" t="s">
        <v>28</v>
      </c>
      <c r="B18" s="31" t="s">
        <v>26</v>
      </c>
      <c r="C18" s="24">
        <f>'BPU LOT 2'!C18</f>
        <v>0</v>
      </c>
      <c r="D18" s="25">
        <f>'BPU LOT 2'!D18</f>
        <v>0</v>
      </c>
      <c r="E18" s="24">
        <f>'BPU LOT 2'!E18</f>
        <v>0</v>
      </c>
      <c r="F18" s="26"/>
      <c r="G18" s="10">
        <v>4</v>
      </c>
      <c r="H18" s="28">
        <f t="shared" si="0"/>
        <v>0</v>
      </c>
      <c r="I18" s="29">
        <f t="shared" si="1"/>
        <v>0</v>
      </c>
    </row>
    <row r="19" spans="1:9" x14ac:dyDescent="0.25">
      <c r="A19" s="30" t="s">
        <v>34</v>
      </c>
      <c r="B19" s="31" t="s">
        <v>25</v>
      </c>
      <c r="C19" s="24">
        <f>'BPU LOT 2'!C19</f>
        <v>0</v>
      </c>
      <c r="D19" s="25">
        <f>'BPU LOT 2'!D19</f>
        <v>0</v>
      </c>
      <c r="E19" s="24">
        <f>'BPU LOT 2'!E19</f>
        <v>0</v>
      </c>
      <c r="F19" s="26"/>
      <c r="G19" s="27">
        <v>1</v>
      </c>
      <c r="H19" s="28">
        <f t="shared" si="0"/>
        <v>0</v>
      </c>
      <c r="I19" s="29">
        <f t="shared" si="1"/>
        <v>0</v>
      </c>
    </row>
    <row r="20" spans="1:9" x14ac:dyDescent="0.25">
      <c r="A20" s="67" t="s">
        <v>43</v>
      </c>
      <c r="B20" s="68"/>
      <c r="C20" s="68"/>
      <c r="D20" s="68"/>
      <c r="E20" s="69"/>
      <c r="F20" s="9"/>
      <c r="G20" s="1" t="s">
        <v>45</v>
      </c>
      <c r="H20" s="20">
        <f>SUM(H29:H30)</f>
        <v>0</v>
      </c>
      <c r="I20" s="21">
        <f>SUM(I29:I30)</f>
        <v>0</v>
      </c>
    </row>
    <row r="21" spans="1:9" x14ac:dyDescent="0.25">
      <c r="A21" s="2" t="s">
        <v>0</v>
      </c>
      <c r="B21" s="3" t="s">
        <v>1</v>
      </c>
      <c r="C21" s="4" t="s">
        <v>17</v>
      </c>
      <c r="D21" s="4" t="s">
        <v>18</v>
      </c>
      <c r="E21" s="4" t="s">
        <v>38</v>
      </c>
      <c r="F21" s="6"/>
      <c r="G21" s="2" t="s">
        <v>19</v>
      </c>
      <c r="H21" s="3" t="s">
        <v>20</v>
      </c>
      <c r="I21" s="5" t="s">
        <v>39</v>
      </c>
    </row>
    <row r="22" spans="1:9" x14ac:dyDescent="0.25">
      <c r="A22" s="22" t="s">
        <v>7</v>
      </c>
      <c r="B22" s="35" t="s">
        <v>5</v>
      </c>
      <c r="C22" s="24">
        <f>'BPU LOT 2'!C22</f>
        <v>0</v>
      </c>
      <c r="D22" s="25">
        <f>'BPU LOT 2'!D22</f>
        <v>0</v>
      </c>
      <c r="E22" s="24">
        <f>'BPU LOT 2'!E22</f>
        <v>0</v>
      </c>
      <c r="F22" s="26"/>
      <c r="G22" s="27">
        <v>446</v>
      </c>
      <c r="H22" s="36">
        <f t="shared" ref="H22:H25" si="2">C22*G22</f>
        <v>0</v>
      </c>
      <c r="I22" s="29">
        <f t="shared" ref="I22:I25" si="3">E22*G22</f>
        <v>0</v>
      </c>
    </row>
    <row r="23" spans="1:9" x14ac:dyDescent="0.25">
      <c r="A23" s="22" t="s">
        <v>8</v>
      </c>
      <c r="B23" s="35" t="s">
        <v>5</v>
      </c>
      <c r="C23" s="24">
        <f>'BPU LOT 2'!C23</f>
        <v>0</v>
      </c>
      <c r="D23" s="25">
        <f>'BPU LOT 2'!D23</f>
        <v>0</v>
      </c>
      <c r="E23" s="24">
        <f>'BPU LOT 2'!E23</f>
        <v>0</v>
      </c>
      <c r="F23" s="26"/>
      <c r="G23" s="27">
        <v>2</v>
      </c>
      <c r="H23" s="36">
        <f t="shared" si="2"/>
        <v>0</v>
      </c>
      <c r="I23" s="29">
        <f t="shared" si="3"/>
        <v>0</v>
      </c>
    </row>
    <row r="24" spans="1:9" x14ac:dyDescent="0.25">
      <c r="A24" s="22" t="s">
        <v>46</v>
      </c>
      <c r="B24" s="35" t="s">
        <v>5</v>
      </c>
      <c r="C24" s="24">
        <f>'BPU LOT 2'!C24</f>
        <v>0</v>
      </c>
      <c r="D24" s="25">
        <f>'BPU LOT 2'!D24</f>
        <v>0</v>
      </c>
      <c r="E24" s="24">
        <f>'BPU LOT 2'!E24</f>
        <v>0</v>
      </c>
      <c r="F24" s="26"/>
      <c r="G24" s="27">
        <v>30</v>
      </c>
      <c r="H24" s="36">
        <f t="shared" si="2"/>
        <v>0</v>
      </c>
      <c r="I24" s="29">
        <f t="shared" si="3"/>
        <v>0</v>
      </c>
    </row>
    <row r="25" spans="1:9" x14ac:dyDescent="0.25">
      <c r="A25" s="22" t="s">
        <v>37</v>
      </c>
      <c r="B25" s="35" t="s">
        <v>5</v>
      </c>
      <c r="C25" s="24">
        <f>'BPU LOT 2'!C25</f>
        <v>0</v>
      </c>
      <c r="D25" s="25">
        <f>'BPU LOT 2'!D25</f>
        <v>0</v>
      </c>
      <c r="E25" s="24">
        <f>'BPU LOT 2'!E25</f>
        <v>0</v>
      </c>
      <c r="F25" s="26"/>
      <c r="G25" s="27">
        <v>30</v>
      </c>
      <c r="H25" s="36">
        <f t="shared" si="2"/>
        <v>0</v>
      </c>
      <c r="I25" s="29">
        <f t="shared" si="3"/>
        <v>0</v>
      </c>
    </row>
    <row r="26" spans="1:9" x14ac:dyDescent="0.25">
      <c r="A26" s="67" t="s">
        <v>44</v>
      </c>
      <c r="B26" s="68"/>
      <c r="C26" s="68"/>
      <c r="D26" s="68"/>
      <c r="E26" s="69"/>
      <c r="F26" s="9"/>
      <c r="G26" s="1" t="s">
        <v>40</v>
      </c>
      <c r="H26" s="20">
        <f>SUM(H28:H30)</f>
        <v>0</v>
      </c>
      <c r="I26" s="21">
        <v>0</v>
      </c>
    </row>
    <row r="27" spans="1:9" ht="45" x14ac:dyDescent="0.25">
      <c r="A27" s="2" t="s">
        <v>0</v>
      </c>
      <c r="B27" s="3" t="s">
        <v>1</v>
      </c>
      <c r="C27" s="4" t="s">
        <v>33</v>
      </c>
      <c r="D27" s="4" t="s">
        <v>18</v>
      </c>
      <c r="E27" s="4" t="s">
        <v>38</v>
      </c>
      <c r="F27" s="37" t="s">
        <v>6</v>
      </c>
      <c r="G27" s="2" t="s">
        <v>19</v>
      </c>
      <c r="H27" s="3" t="s">
        <v>20</v>
      </c>
      <c r="I27" s="5" t="s">
        <v>39</v>
      </c>
    </row>
    <row r="28" spans="1:9" x14ac:dyDescent="0.25">
      <c r="A28" s="38" t="s">
        <v>30</v>
      </c>
      <c r="B28" s="35" t="s">
        <v>5</v>
      </c>
      <c r="C28" s="24">
        <f>'BPU LOT 2'!C28</f>
        <v>0</v>
      </c>
      <c r="D28" s="25">
        <f>'BPU LOT 2'!D28</f>
        <v>0</v>
      </c>
      <c r="E28" s="24">
        <f>'BPU LOT 2'!E28</f>
        <v>0</v>
      </c>
      <c r="F28" s="39"/>
      <c r="G28" s="27">
        <v>446</v>
      </c>
      <c r="H28" s="36">
        <f>C28*G28</f>
        <v>0</v>
      </c>
      <c r="I28" s="29">
        <f t="shared" ref="I28" si="4">E28*G28</f>
        <v>0</v>
      </c>
    </row>
    <row r="29" spans="1:9" x14ac:dyDescent="0.25">
      <c r="A29" s="38" t="s">
        <v>31</v>
      </c>
      <c r="B29" s="35" t="s">
        <v>5</v>
      </c>
      <c r="C29" s="24">
        <f>'BPU LOT 2'!C29</f>
        <v>0</v>
      </c>
      <c r="D29" s="25">
        <f>'BPU LOT 2'!D29</f>
        <v>0</v>
      </c>
      <c r="E29" s="24">
        <f>'BPU LOT 2'!E29</f>
        <v>0</v>
      </c>
      <c r="F29" s="39"/>
      <c r="G29" s="27">
        <v>12</v>
      </c>
      <c r="H29" s="36">
        <f t="shared" ref="H29" si="5">C29*G29</f>
        <v>0</v>
      </c>
      <c r="I29" s="29">
        <f t="shared" ref="I29" si="6">E29*G29</f>
        <v>0</v>
      </c>
    </row>
    <row r="30" spans="1:9" ht="15.75" thickBot="1" x14ac:dyDescent="0.3">
      <c r="A30" s="40" t="s">
        <v>32</v>
      </c>
      <c r="B30" s="41" t="s">
        <v>5</v>
      </c>
      <c r="C30" s="42">
        <f>'BPU LOT 2'!C30</f>
        <v>0</v>
      </c>
      <c r="D30" s="43">
        <f>'BPU LOT 2'!D30</f>
        <v>0</v>
      </c>
      <c r="E30" s="42">
        <f>'BPU LOT 2'!E30</f>
        <v>0</v>
      </c>
      <c r="F30" s="44"/>
      <c r="G30" s="45">
        <v>1.5</v>
      </c>
      <c r="H30" s="46">
        <f t="shared" ref="H30" si="7">C30*G30</f>
        <v>0</v>
      </c>
      <c r="I30" s="47">
        <f t="shared" ref="I30" si="8">E30*G30</f>
        <v>0</v>
      </c>
    </row>
    <row r="31" spans="1:9" ht="23.25" customHeight="1" thickBot="1" x14ac:dyDescent="0.3">
      <c r="C31" s="17"/>
      <c r="E31" s="17"/>
      <c r="G31" s="16" t="s">
        <v>47</v>
      </c>
      <c r="H31" s="11">
        <f>SUM(H4,H20)-H26</f>
        <v>0</v>
      </c>
      <c r="I31" s="12">
        <f>SUM(I4,I20)-I26</f>
        <v>0</v>
      </c>
    </row>
    <row r="32" spans="1:9" ht="15.75" thickBot="1" x14ac:dyDescent="0.3">
      <c r="C32" s="17"/>
      <c r="E32" s="17"/>
    </row>
    <row r="33" spans="1:9" x14ac:dyDescent="0.25">
      <c r="A33" s="55" t="s">
        <v>51</v>
      </c>
      <c r="B33" s="56"/>
      <c r="C33" s="56"/>
      <c r="D33" s="56"/>
      <c r="E33" s="57"/>
      <c r="F33" s="48"/>
      <c r="G33" s="73" t="s">
        <v>16</v>
      </c>
      <c r="H33" s="74"/>
      <c r="I33" s="75"/>
    </row>
    <row r="34" spans="1:9" x14ac:dyDescent="0.25">
      <c r="A34" s="58" t="s">
        <v>41</v>
      </c>
      <c r="B34" s="59"/>
      <c r="C34" s="59"/>
      <c r="D34" s="59"/>
      <c r="E34" s="60"/>
      <c r="F34" s="8"/>
      <c r="G34" s="7" t="s">
        <v>42</v>
      </c>
      <c r="H34" s="49">
        <f>SUM(H36:H40)</f>
        <v>0</v>
      </c>
      <c r="I34" s="50">
        <f>SUM(I36:I40)</f>
        <v>0</v>
      </c>
    </row>
    <row r="35" spans="1:9" x14ac:dyDescent="0.25">
      <c r="A35" s="2" t="s">
        <v>0</v>
      </c>
      <c r="B35" s="3" t="s">
        <v>1</v>
      </c>
      <c r="C35" s="4" t="s">
        <v>17</v>
      </c>
      <c r="D35" s="4" t="s">
        <v>18</v>
      </c>
      <c r="E35" s="4" t="s">
        <v>38</v>
      </c>
      <c r="F35" s="6"/>
      <c r="G35" s="2" t="s">
        <v>19</v>
      </c>
      <c r="H35" s="3" t="s">
        <v>20</v>
      </c>
      <c r="I35" s="5" t="s">
        <v>39</v>
      </c>
    </row>
    <row r="36" spans="1:9" x14ac:dyDescent="0.25">
      <c r="A36" s="22" t="s">
        <v>21</v>
      </c>
      <c r="B36" s="23" t="s">
        <v>13</v>
      </c>
      <c r="C36" s="24">
        <f>'BPU LOT 2'!C35</f>
        <v>0</v>
      </c>
      <c r="D36" s="25">
        <f>'BPU LOT 2'!D35</f>
        <v>0</v>
      </c>
      <c r="E36" s="24">
        <f>'BPU LOT 2'!E35</f>
        <v>0</v>
      </c>
      <c r="F36" s="26"/>
      <c r="G36" s="27">
        <f>(30+14)*12</f>
        <v>528</v>
      </c>
      <c r="H36" s="36">
        <f>C36*G36</f>
        <v>0</v>
      </c>
      <c r="I36" s="29">
        <f t="shared" ref="I36:I40" si="9">E36*G36</f>
        <v>0</v>
      </c>
    </row>
    <row r="37" spans="1:9" x14ac:dyDescent="0.25">
      <c r="A37" s="22" t="s">
        <v>10</v>
      </c>
      <c r="B37" s="23" t="s">
        <v>13</v>
      </c>
      <c r="C37" s="24">
        <f>'BPU LOT 2'!C36</f>
        <v>0</v>
      </c>
      <c r="D37" s="25">
        <f>'BPU LOT 2'!D36</f>
        <v>0</v>
      </c>
      <c r="E37" s="24">
        <f>'BPU LOT 2'!E36</f>
        <v>0</v>
      </c>
      <c r="F37" s="26"/>
      <c r="G37" s="27">
        <v>0</v>
      </c>
      <c r="H37" s="36">
        <f t="shared" ref="H37:H40" si="10">C37*G37</f>
        <v>0</v>
      </c>
      <c r="I37" s="29">
        <f>E37*G37</f>
        <v>0</v>
      </c>
    </row>
    <row r="38" spans="1:9" x14ac:dyDescent="0.25">
      <c r="A38" s="22" t="s">
        <v>9</v>
      </c>
      <c r="B38" s="23" t="s">
        <v>13</v>
      </c>
      <c r="C38" s="24">
        <f>'BPU LOT 2'!C37</f>
        <v>0</v>
      </c>
      <c r="D38" s="25">
        <f>'BPU LOT 2'!D37</f>
        <v>0</v>
      </c>
      <c r="E38" s="24">
        <f>'BPU LOT 2'!E37</f>
        <v>0</v>
      </c>
      <c r="F38" s="26"/>
      <c r="G38" s="27">
        <f>3*12</f>
        <v>36</v>
      </c>
      <c r="H38" s="36">
        <f t="shared" si="10"/>
        <v>0</v>
      </c>
      <c r="I38" s="29">
        <f t="shared" si="9"/>
        <v>0</v>
      </c>
    </row>
    <row r="39" spans="1:9" x14ac:dyDescent="0.25">
      <c r="A39" s="22" t="s">
        <v>23</v>
      </c>
      <c r="B39" s="23" t="s">
        <v>24</v>
      </c>
      <c r="C39" s="24">
        <f>'BPU LOT 2'!C38</f>
        <v>0</v>
      </c>
      <c r="D39" s="25">
        <f>'BPU LOT 2'!D38</f>
        <v>0</v>
      </c>
      <c r="E39" s="24">
        <f>'BPU LOT 2'!E38</f>
        <v>0</v>
      </c>
      <c r="F39" s="26"/>
      <c r="G39" s="27">
        <f>(30+11+2+1)*12</f>
        <v>528</v>
      </c>
      <c r="H39" s="36">
        <f t="shared" si="10"/>
        <v>0</v>
      </c>
      <c r="I39" s="29">
        <f t="shared" si="9"/>
        <v>0</v>
      </c>
    </row>
    <row r="40" spans="1:9" x14ac:dyDescent="0.25">
      <c r="A40" s="22" t="s">
        <v>22</v>
      </c>
      <c r="B40" s="23" t="s">
        <v>25</v>
      </c>
      <c r="C40" s="24">
        <f>'BPU LOT 2'!C39</f>
        <v>0</v>
      </c>
      <c r="D40" s="25">
        <f>'BPU LOT 2'!D39</f>
        <v>0</v>
      </c>
      <c r="E40" s="24">
        <f>'BPU LOT 2'!E39</f>
        <v>0</v>
      </c>
      <c r="F40" s="26"/>
      <c r="G40" s="27">
        <f>(30*52)+(14*2*52)+(3*52)+(1*52)</f>
        <v>3224</v>
      </c>
      <c r="H40" s="36">
        <f t="shared" si="10"/>
        <v>0</v>
      </c>
      <c r="I40" s="29">
        <f t="shared" si="9"/>
        <v>0</v>
      </c>
    </row>
    <row r="41" spans="1:9" x14ac:dyDescent="0.25">
      <c r="A41" s="58" t="s">
        <v>43</v>
      </c>
      <c r="B41" s="59"/>
      <c r="C41" s="59"/>
      <c r="D41" s="59"/>
      <c r="E41" s="60"/>
      <c r="F41" s="8"/>
      <c r="G41" s="7" t="s">
        <v>45</v>
      </c>
      <c r="H41" s="49">
        <f>SUM(H43:H45)</f>
        <v>0</v>
      </c>
      <c r="I41" s="50">
        <f>SUM(I43:I45)</f>
        <v>0</v>
      </c>
    </row>
    <row r="42" spans="1:9" x14ac:dyDescent="0.25">
      <c r="A42" s="2" t="s">
        <v>0</v>
      </c>
      <c r="B42" s="3" t="s">
        <v>1</v>
      </c>
      <c r="C42" s="4" t="s">
        <v>17</v>
      </c>
      <c r="D42" s="4" t="s">
        <v>18</v>
      </c>
      <c r="E42" s="4" t="s">
        <v>38</v>
      </c>
      <c r="F42" s="6"/>
      <c r="G42" s="2" t="s">
        <v>19</v>
      </c>
      <c r="H42" s="3" t="s">
        <v>20</v>
      </c>
      <c r="I42" s="5" t="s">
        <v>39</v>
      </c>
    </row>
    <row r="43" spans="1:9" x14ac:dyDescent="0.25">
      <c r="A43" s="22" t="s">
        <v>7</v>
      </c>
      <c r="B43" s="35" t="s">
        <v>5</v>
      </c>
      <c r="C43" s="24">
        <f>'BPU LOT 2'!C42</f>
        <v>0</v>
      </c>
      <c r="D43" s="25">
        <f>'BPU LOT 2'!D42</f>
        <v>0</v>
      </c>
      <c r="E43" s="24">
        <f>'BPU LOT 2'!E42</f>
        <v>0</v>
      </c>
      <c r="F43" s="26"/>
      <c r="G43" s="27">
        <v>33</v>
      </c>
      <c r="H43" s="36">
        <f t="shared" ref="H43:H45" si="11">C43*G43</f>
        <v>0</v>
      </c>
      <c r="I43" s="29">
        <f t="shared" ref="I43:I44" si="12">E43*G43</f>
        <v>0</v>
      </c>
    </row>
    <row r="44" spans="1:9" x14ac:dyDescent="0.25">
      <c r="A44" s="22" t="s">
        <v>46</v>
      </c>
      <c r="B44" s="35" t="s">
        <v>5</v>
      </c>
      <c r="C44" s="24">
        <f>'BPU LOT 2'!C43</f>
        <v>0</v>
      </c>
      <c r="D44" s="25">
        <f>'BPU LOT 2'!D43</f>
        <v>0</v>
      </c>
      <c r="E44" s="24">
        <f>'BPU LOT 2'!E43</f>
        <v>0</v>
      </c>
      <c r="F44" s="26"/>
      <c r="G44" s="27">
        <f>G43*10%</f>
        <v>3.3000000000000003</v>
      </c>
      <c r="H44" s="36">
        <f>C44*G44</f>
        <v>0</v>
      </c>
      <c r="I44" s="29">
        <f t="shared" si="12"/>
        <v>0</v>
      </c>
    </row>
    <row r="45" spans="1:9" x14ac:dyDescent="0.25">
      <c r="A45" s="22" t="s">
        <v>37</v>
      </c>
      <c r="B45" s="35" t="s">
        <v>5</v>
      </c>
      <c r="C45" s="24">
        <f>'BPU LOT 2'!C44</f>
        <v>0</v>
      </c>
      <c r="D45" s="25">
        <f>'BPU LOT 2'!D44</f>
        <v>0</v>
      </c>
      <c r="E45" s="24">
        <f>'BPU LOT 2'!E44</f>
        <v>0</v>
      </c>
      <c r="F45" s="26"/>
      <c r="G45" s="27">
        <v>3</v>
      </c>
      <c r="H45" s="36">
        <f t="shared" si="11"/>
        <v>0</v>
      </c>
      <c r="I45" s="29">
        <f>E45*G45</f>
        <v>0</v>
      </c>
    </row>
    <row r="46" spans="1:9" x14ac:dyDescent="0.25">
      <c r="A46" s="58" t="s">
        <v>44</v>
      </c>
      <c r="B46" s="59"/>
      <c r="C46" s="59"/>
      <c r="D46" s="59"/>
      <c r="E46" s="60"/>
      <c r="F46" s="8"/>
      <c r="G46" s="7" t="s">
        <v>40</v>
      </c>
      <c r="H46" s="49">
        <f>SUM(H48:H49)</f>
        <v>0</v>
      </c>
      <c r="I46" s="50">
        <f>SUM(I48:I49)</f>
        <v>0</v>
      </c>
    </row>
    <row r="47" spans="1:9" ht="45" x14ac:dyDescent="0.25">
      <c r="A47" s="2" t="s">
        <v>0</v>
      </c>
      <c r="B47" s="3" t="s">
        <v>1</v>
      </c>
      <c r="C47" s="4" t="s">
        <v>33</v>
      </c>
      <c r="D47" s="4" t="s">
        <v>18</v>
      </c>
      <c r="E47" s="4" t="s">
        <v>38</v>
      </c>
      <c r="F47" s="37" t="s">
        <v>6</v>
      </c>
      <c r="G47" s="2" t="s">
        <v>19</v>
      </c>
      <c r="H47" s="3" t="s">
        <v>20</v>
      </c>
      <c r="I47" s="5" t="s">
        <v>39</v>
      </c>
    </row>
    <row r="48" spans="1:9" x14ac:dyDescent="0.25">
      <c r="A48" s="38" t="s">
        <v>30</v>
      </c>
      <c r="B48" s="35" t="s">
        <v>5</v>
      </c>
      <c r="C48" s="24">
        <f>'BPU LOT 2'!C47</f>
        <v>0</v>
      </c>
      <c r="D48" s="25">
        <f>'BPU LOT 2'!D47</f>
        <v>0</v>
      </c>
      <c r="E48" s="24">
        <f>'BPU LOT 2'!E47</f>
        <v>0</v>
      </c>
      <c r="F48" s="39"/>
      <c r="G48" s="27">
        <v>32</v>
      </c>
      <c r="H48" s="36">
        <f t="shared" ref="H48:H49" si="13">C48*G48</f>
        <v>0</v>
      </c>
      <c r="I48" s="29">
        <f t="shared" ref="I48:I49" si="14">E48*G48</f>
        <v>0</v>
      </c>
    </row>
    <row r="49" spans="1:9" ht="15.75" thickBot="1" x14ac:dyDescent="0.3">
      <c r="A49" s="40" t="s">
        <v>32</v>
      </c>
      <c r="B49" s="41" t="s">
        <v>5</v>
      </c>
      <c r="C49" s="42">
        <f>'BPU LOT 2'!C48</f>
        <v>0</v>
      </c>
      <c r="D49" s="43">
        <f>'BPU LOT 2'!D48</f>
        <v>0</v>
      </c>
      <c r="E49" s="42">
        <f>'BPU LOT 2'!E48</f>
        <v>0</v>
      </c>
      <c r="F49" s="44"/>
      <c r="G49" s="51">
        <v>1</v>
      </c>
      <c r="H49" s="46">
        <f t="shared" si="13"/>
        <v>0</v>
      </c>
      <c r="I49" s="47">
        <f t="shared" si="14"/>
        <v>0</v>
      </c>
    </row>
    <row r="50" spans="1:9" ht="24.75" customHeight="1" thickBot="1" x14ac:dyDescent="0.3">
      <c r="G50" s="15" t="s">
        <v>48</v>
      </c>
      <c r="H50" s="13">
        <f>SUM(H34,H41)-H46</f>
        <v>0</v>
      </c>
      <c r="I50" s="14">
        <f>SUM(I34,I41)-I46</f>
        <v>0</v>
      </c>
    </row>
    <row r="51" spans="1:9" ht="31.5" customHeight="1" thickBot="1" x14ac:dyDescent="0.3">
      <c r="C51" s="17"/>
      <c r="E51" s="17"/>
      <c r="G51" s="52" t="s">
        <v>49</v>
      </c>
      <c r="H51" s="53">
        <f>H50+H31</f>
        <v>0</v>
      </c>
      <c r="I51" s="54">
        <f>I50+I31</f>
        <v>0</v>
      </c>
    </row>
  </sheetData>
  <mergeCells count="11">
    <mergeCell ref="A1:I1"/>
    <mergeCell ref="A46:E46"/>
    <mergeCell ref="A41:E41"/>
    <mergeCell ref="A3:E3"/>
    <mergeCell ref="G3:I3"/>
    <mergeCell ref="A4:E4"/>
    <mergeCell ref="A20:E20"/>
    <mergeCell ref="A33:E33"/>
    <mergeCell ref="G33:I33"/>
    <mergeCell ref="A34:E34"/>
    <mergeCell ref="A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2025-05-19T15:53:46Z</dcterms:created>
  <dcterms:modified xsi:type="dcterms:W3CDTF">2025-08-25T14:45:49Z</dcterms:modified>
</cp:coreProperties>
</file>