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00_Consultation\00_Marches_en_cours\01_Marches_TVX\2029_12_31_CVCD\10_DCE\05_Pour publication\"/>
    </mc:Choice>
  </mc:AlternateContent>
  <xr:revisionPtr revIDLastSave="0" documentId="13_ncr:1_{AFF3A9C3-5AD5-4CDE-8C62-2CB789EC5E14}" xr6:coauthVersionLast="47" xr6:coauthVersionMax="47" xr10:uidLastSave="{00000000-0000-0000-0000-000000000000}"/>
  <bookViews>
    <workbookView xWindow="-120" yWindow="-120" windowWidth="29040" windowHeight="15720" tabRatio="724" activeTab="2" xr2:uid="{00000000-000D-0000-FFFF-FFFF00000000}"/>
  </bookViews>
  <sheets>
    <sheet name="CVCD-P_PG" sheetId="17" r:id="rId1"/>
    <sheet name="CVCD-P_Recap" sheetId="15" r:id="rId2"/>
    <sheet name="CVCD-P_BPU" sheetId="7" r:id="rId3"/>
  </sheets>
  <externalReferences>
    <externalReference r:id="rId4"/>
  </externalReferences>
  <definedNames>
    <definedName name="CVCPl0">'CVCD-P_BPU'!$D$8</definedName>
    <definedName name="CVCPl1">'CVCD-P_BPU'!$D$81</definedName>
    <definedName name="CVCPl2">'CVCD-P_BPU'!$D$250</definedName>
    <definedName name="CVCPl3">'CVCD-P_BPU'!$D$289</definedName>
    <definedName name="CVCPl4">'CVCD-P_BPU'!#REF!</definedName>
    <definedName name="CVCPl5">'CVCD-P_BPU'!$D$764</definedName>
    <definedName name="Elec4">'[1]ELEC - MS01 - AC BC - BPU'!#REF!</definedName>
    <definedName name="_xlnm.Print_Titles" localSheetId="2">'CVCD-P_BPU'!$1:$6</definedName>
    <definedName name="_xlnm.Print_Area" localSheetId="2">'CVCD-P_BPU'!$A$1:$D$887</definedName>
    <definedName name="_xlnm.Print_Area" localSheetId="0">'CVCD-P_PG'!$A$1:$E$33</definedName>
    <definedName name="_xlnm.Print_Area" localSheetId="1">'CVCD-P_Recap'!$A$1:$D$55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469" i="7" l="1"/>
  <c r="B462" i="7"/>
  <c r="B455" i="7"/>
  <c r="B448" i="7"/>
  <c r="A204" i="7"/>
  <c r="B45" i="15"/>
  <c r="A45" i="15"/>
  <c r="B40" i="15"/>
  <c r="A40" i="15"/>
  <c r="B39" i="15"/>
  <c r="A39" i="15"/>
  <c r="B38" i="15"/>
  <c r="A38" i="15"/>
  <c r="B37" i="15"/>
  <c r="A37" i="15"/>
  <c r="B36" i="15"/>
  <c r="A36" i="15"/>
  <c r="B35" i="15"/>
  <c r="A35" i="15"/>
  <c r="B34" i="15"/>
  <c r="A34" i="15"/>
  <c r="B33" i="15"/>
  <c r="A33" i="15"/>
  <c r="B32" i="15"/>
  <c r="A32" i="15"/>
  <c r="B31" i="15"/>
  <c r="A31" i="15"/>
  <c r="B30" i="15"/>
  <c r="A30" i="15"/>
  <c r="B29" i="15"/>
  <c r="A29" i="15"/>
  <c r="B28" i="15"/>
  <c r="A28" i="15"/>
  <c r="B27" i="15"/>
  <c r="A27" i="15"/>
  <c r="B20" i="15"/>
  <c r="A20" i="15"/>
  <c r="A881" i="7" l="1"/>
  <c r="A885" i="7" s="1"/>
  <c r="A882" i="7" l="1"/>
  <c r="A883" i="7"/>
  <c r="A884" i="7"/>
  <c r="A875" i="7" l="1"/>
  <c r="A879" i="7" s="1"/>
  <c r="A877" i="7" l="1"/>
  <c r="A876" i="7"/>
  <c r="A878" i="7"/>
  <c r="A244" i="7" l="1"/>
  <c r="A247" i="7" s="1"/>
  <c r="A239" i="7"/>
  <c r="A242" i="7" s="1"/>
  <c r="A751" i="7"/>
  <c r="A753" i="7" s="1"/>
  <c r="A761" i="7" s="1"/>
  <c r="A724" i="7"/>
  <c r="A726" i="7" s="1"/>
  <c r="A729" i="7" s="1"/>
  <c r="A700" i="7"/>
  <c r="A711" i="7" s="1"/>
  <c r="A721" i="7" s="1"/>
  <c r="A658" i="7"/>
  <c r="A660" i="7" s="1"/>
  <c r="A673" i="7" s="1"/>
  <c r="A614" i="7"/>
  <c r="A629" i="7" s="1"/>
  <c r="A631" i="7" s="1"/>
  <c r="A587" i="7"/>
  <c r="A590" i="7" s="1"/>
  <c r="A595" i="7" s="1"/>
  <c r="A578" i="7"/>
  <c r="A581" i="7" s="1"/>
  <c r="A557" i="7"/>
  <c r="A560" i="7" s="1"/>
  <c r="A520" i="7"/>
  <c r="A529" i="7" s="1"/>
  <c r="A477" i="7"/>
  <c r="A497" i="7" s="1"/>
  <c r="A245" i="7" l="1"/>
  <c r="A246" i="7"/>
  <c r="A240" i="7"/>
  <c r="A241" i="7"/>
  <c r="A758" i="7"/>
  <c r="A759" i="7"/>
  <c r="A756" i="7"/>
  <c r="A760" i="7"/>
  <c r="A757" i="7"/>
  <c r="A730" i="7"/>
  <c r="A731" i="7"/>
  <c r="A755" i="7"/>
  <c r="A734" i="7"/>
  <c r="A737" i="7" s="1"/>
  <c r="A728" i="7"/>
  <c r="A732" i="7"/>
  <c r="A742" i="7"/>
  <c r="A714" i="7"/>
  <c r="A715" i="7"/>
  <c r="A718" i="7"/>
  <c r="A719" i="7"/>
  <c r="A716" i="7"/>
  <c r="A720" i="7"/>
  <c r="A713" i="7"/>
  <c r="A717" i="7"/>
  <c r="A702" i="7"/>
  <c r="A686" i="7"/>
  <c r="A697" i="7" s="1"/>
  <c r="A675" i="7"/>
  <c r="A666" i="7"/>
  <c r="A667" i="7"/>
  <c r="A670" i="7"/>
  <c r="A663" i="7"/>
  <c r="A671" i="7"/>
  <c r="A664" i="7"/>
  <c r="A668" i="7"/>
  <c r="A672" i="7"/>
  <c r="A665" i="7"/>
  <c r="A669" i="7"/>
  <c r="A652" i="7"/>
  <c r="A655" i="7" s="1"/>
  <c r="A662" i="7"/>
  <c r="A632" i="7"/>
  <c r="A633" i="7"/>
  <c r="A643" i="7"/>
  <c r="A635" i="7"/>
  <c r="A617" i="7"/>
  <c r="A620" i="7" s="1"/>
  <c r="A622" i="7"/>
  <c r="A625" i="7" s="1"/>
  <c r="A630" i="7"/>
  <c r="A594" i="7"/>
  <c r="A582" i="7"/>
  <c r="A592" i="7"/>
  <c r="A583" i="7"/>
  <c r="A593" i="7"/>
  <c r="A597" i="7"/>
  <c r="A584" i="7"/>
  <c r="A608" i="7"/>
  <c r="A565" i="7"/>
  <c r="A562" i="7"/>
  <c r="A564" i="7"/>
  <c r="A563" i="7"/>
  <c r="A567" i="7"/>
  <c r="A547" i="7"/>
  <c r="A521" i="7"/>
  <c r="A525" i="7" s="1"/>
  <c r="A538" i="7"/>
  <c r="A504" i="7"/>
  <c r="A508" i="7" s="1"/>
  <c r="A535" i="7"/>
  <c r="A531" i="7"/>
  <c r="A536" i="7"/>
  <c r="A532" i="7"/>
  <c r="A534" i="7"/>
  <c r="A533" i="7"/>
  <c r="A502" i="7"/>
  <c r="A501" i="7"/>
  <c r="A500" i="7"/>
  <c r="A499" i="7"/>
  <c r="A478" i="7"/>
  <c r="A490" i="7"/>
  <c r="A511" i="7"/>
  <c r="A485" i="7"/>
  <c r="A541" i="7"/>
  <c r="A736" i="7" l="1"/>
  <c r="A740" i="7"/>
  <c r="A738" i="7"/>
  <c r="A739" i="7"/>
  <c r="A747" i="7"/>
  <c r="A746" i="7"/>
  <c r="A745" i="7"/>
  <c r="A748" i="7"/>
  <c r="A744" i="7"/>
  <c r="A709" i="7"/>
  <c r="A705" i="7"/>
  <c r="A708" i="7"/>
  <c r="A704" i="7"/>
  <c r="A707" i="7"/>
  <c r="A706" i="7"/>
  <c r="A693" i="7"/>
  <c r="A692" i="7"/>
  <c r="A695" i="7"/>
  <c r="A688" i="7"/>
  <c r="A691" i="7"/>
  <c r="A696" i="7"/>
  <c r="A694" i="7"/>
  <c r="A690" i="7"/>
  <c r="A689" i="7"/>
  <c r="A682" i="7"/>
  <c r="A678" i="7"/>
  <c r="A681" i="7"/>
  <c r="A677" i="7"/>
  <c r="A684" i="7"/>
  <c r="A680" i="7"/>
  <c r="A683" i="7"/>
  <c r="A679" i="7"/>
  <c r="A654" i="7"/>
  <c r="A653" i="7"/>
  <c r="A650" i="7"/>
  <c r="A646" i="7"/>
  <c r="A647" i="7"/>
  <c r="A649" i="7"/>
  <c r="A648" i="7"/>
  <c r="A624" i="7"/>
  <c r="A640" i="7"/>
  <c r="A636" i="7"/>
  <c r="A639" i="7"/>
  <c r="A638" i="7"/>
  <c r="A641" i="7"/>
  <c r="A637" i="7"/>
  <c r="A626" i="7"/>
  <c r="A645" i="7"/>
  <c r="A623" i="7"/>
  <c r="A627" i="7"/>
  <c r="A618" i="7"/>
  <c r="A619" i="7"/>
  <c r="A611" i="7"/>
  <c r="A610" i="7"/>
  <c r="A609" i="7"/>
  <c r="A603" i="7"/>
  <c r="A599" i="7"/>
  <c r="A605" i="7"/>
  <c r="A606" i="7"/>
  <c r="A602" i="7"/>
  <c r="A598" i="7"/>
  <c r="A601" i="7"/>
  <c r="A604" i="7"/>
  <c r="A600" i="7"/>
  <c r="A575" i="7"/>
  <c r="A571" i="7"/>
  <c r="A572" i="7"/>
  <c r="A574" i="7"/>
  <c r="A570" i="7"/>
  <c r="A573" i="7"/>
  <c r="A569" i="7"/>
  <c r="A543" i="7"/>
  <c r="A554" i="7"/>
  <c r="A550" i="7"/>
  <c r="A553" i="7"/>
  <c r="A549" i="7"/>
  <c r="A552" i="7"/>
  <c r="A551" i="7"/>
  <c r="A523" i="7"/>
  <c r="A544" i="7"/>
  <c r="A509" i="7"/>
  <c r="A540" i="7"/>
  <c r="A526" i="7"/>
  <c r="A524" i="7"/>
  <c r="A527" i="7"/>
  <c r="A507" i="7"/>
  <c r="A506" i="7"/>
  <c r="A545" i="7"/>
  <c r="A542" i="7"/>
  <c r="A488" i="7"/>
  <c r="A487" i="7"/>
  <c r="A492" i="7"/>
  <c r="A494" i="7"/>
  <c r="A493" i="7"/>
  <c r="A495" i="7"/>
  <c r="A514" i="7"/>
  <c r="A517" i="7"/>
  <c r="A513" i="7"/>
  <c r="A516" i="7"/>
  <c r="A515" i="7"/>
  <c r="A480" i="7"/>
  <c r="A481" i="7"/>
  <c r="A483" i="7"/>
  <c r="A482" i="7"/>
  <c r="A444" i="7" l="1"/>
  <c r="A380" i="7"/>
  <c r="A429" i="7" s="1"/>
  <c r="A447" i="7" l="1"/>
  <c r="A468" i="7"/>
  <c r="A408" i="7"/>
  <c r="A382" i="7"/>
  <c r="A415" i="7"/>
  <c r="A389" i="7"/>
  <c r="A422" i="7"/>
  <c r="A394" i="7"/>
  <c r="A437" i="7"/>
  <c r="A401" i="7"/>
  <c r="A454" i="7"/>
  <c r="A461" i="7"/>
  <c r="A349" i="7"/>
  <c r="A474" i="7" l="1"/>
  <c r="A470" i="7"/>
  <c r="A471" i="7"/>
  <c r="A473" i="7"/>
  <c r="A472" i="7"/>
  <c r="A466" i="7"/>
  <c r="A463" i="7"/>
  <c r="A465" i="7"/>
  <c r="A464" i="7"/>
  <c r="A456" i="7"/>
  <c r="A458" i="7"/>
  <c r="A457" i="7"/>
  <c r="A459" i="7"/>
  <c r="A439" i="7"/>
  <c r="A433" i="7"/>
  <c r="A425" i="7"/>
  <c r="A420" i="7"/>
  <c r="A411" i="7"/>
  <c r="A404" i="7"/>
  <c r="A372" i="7"/>
  <c r="A365" i="7"/>
  <c r="A359" i="7"/>
  <c r="A352" i="7"/>
  <c r="A441" i="7" l="1"/>
  <c r="A451" i="7"/>
  <c r="A450" i="7"/>
  <c r="A452" i="7"/>
  <c r="A449" i="7"/>
  <c r="A370" i="7"/>
  <c r="A440" i="7"/>
  <c r="A374" i="7"/>
  <c r="A432" i="7"/>
  <c r="A435" i="7"/>
  <c r="A431" i="7"/>
  <c r="A434" i="7"/>
  <c r="A424" i="7"/>
  <c r="A426" i="7"/>
  <c r="A427" i="7"/>
  <c r="A397" i="7"/>
  <c r="A417" i="7"/>
  <c r="A419" i="7"/>
  <c r="A418" i="7"/>
  <c r="A392" i="7"/>
  <c r="A410" i="7"/>
  <c r="A412" i="7"/>
  <c r="A413" i="7"/>
  <c r="A403" i="7"/>
  <c r="A405" i="7"/>
  <c r="A406" i="7"/>
  <c r="A396" i="7"/>
  <c r="A398" i="7"/>
  <c r="A399" i="7"/>
  <c r="A391" i="7"/>
  <c r="A386" i="7"/>
  <c r="A385" i="7"/>
  <c r="A384" i="7"/>
  <c r="A387" i="7"/>
  <c r="A375" i="7"/>
  <c r="A377" i="7"/>
  <c r="A376" i="7"/>
  <c r="A367" i="7"/>
  <c r="A369" i="7"/>
  <c r="A357" i="7"/>
  <c r="A368" i="7"/>
  <c r="A362" i="7"/>
  <c r="A363" i="7"/>
  <c r="A355" i="7"/>
  <c r="A361" i="7"/>
  <c r="A354" i="7"/>
  <c r="A356" i="7"/>
  <c r="B305" i="7" l="1"/>
  <c r="A308" i="7"/>
  <c r="A307" i="7"/>
  <c r="A306" i="7"/>
  <c r="A305" i="7"/>
  <c r="A299" i="7"/>
  <c r="A298" i="7"/>
  <c r="A297" i="7"/>
  <c r="A296" i="7"/>
  <c r="A286" i="7"/>
  <c r="A285" i="7"/>
  <c r="A284" i="7"/>
  <c r="A283" i="7"/>
  <c r="B182" i="7"/>
  <c r="B194" i="7" s="1"/>
  <c r="B206" i="7" s="1"/>
  <c r="B181" i="7"/>
  <c r="B193" i="7" s="1"/>
  <c r="B205" i="7" s="1"/>
  <c r="A234" i="7" l="1"/>
  <c r="B178" i="7"/>
  <c r="B177" i="7"/>
  <c r="B217" i="7"/>
  <c r="B221" i="7" s="1"/>
  <c r="B225" i="7" s="1"/>
  <c r="A166" i="7"/>
  <c r="A229" i="7"/>
  <c r="A223" i="7"/>
  <c r="A225" i="7" s="1"/>
  <c r="A219" i="7"/>
  <c r="A221" i="7" s="1"/>
  <c r="A215" i="7"/>
  <c r="A217" i="7" s="1"/>
  <c r="A211" i="7"/>
  <c r="A213" i="7" s="1"/>
  <c r="A157" i="7"/>
  <c r="A161" i="7" s="1"/>
  <c r="A138" i="7"/>
  <c r="A141" i="7" s="1"/>
  <c r="A130" i="7"/>
  <c r="A237" i="7" l="1"/>
  <c r="A236" i="7"/>
  <c r="A235" i="7"/>
  <c r="A232" i="7"/>
  <c r="A231" i="7"/>
  <c r="A230" i="7"/>
  <c r="A164" i="7"/>
  <c r="A163" i="7"/>
  <c r="A162" i="7"/>
  <c r="A206" i="7"/>
  <c r="A205" i="7"/>
  <c r="A200" i="7"/>
  <c r="A192" i="7"/>
  <c r="A196" i="7"/>
  <c r="A134" i="7"/>
  <c r="A136" i="7"/>
  <c r="A135" i="7"/>
  <c r="B189" i="7"/>
  <c r="B201" i="7" s="1"/>
  <c r="B185" i="7"/>
  <c r="B197" i="7" s="1"/>
  <c r="B190" i="7"/>
  <c r="B202" i="7" s="1"/>
  <c r="B186" i="7"/>
  <c r="B198" i="7" s="1"/>
  <c r="A168" i="7"/>
  <c r="A170" i="7" s="1"/>
  <c r="A176" i="7"/>
  <c r="A178" i="7" s="1"/>
  <c r="A188" i="7"/>
  <c r="A190" i="7" s="1"/>
  <c r="A180" i="7"/>
  <c r="A172" i="7"/>
  <c r="A184" i="7"/>
  <c r="A133" i="7"/>
  <c r="A149" i="7"/>
  <c r="A151" i="7" s="1"/>
  <c r="A153" i="7"/>
  <c r="A216" i="7"/>
  <c r="A145" i="7"/>
  <c r="A146" i="7" s="1"/>
  <c r="A143" i="7"/>
  <c r="A142" i="7"/>
  <c r="A212" i="7"/>
  <c r="A220" i="7"/>
  <c r="A224" i="7"/>
  <c r="E1" i="7"/>
  <c r="A194" i="7" l="1"/>
  <c r="A193" i="7"/>
  <c r="A198" i="7"/>
  <c r="A197" i="7"/>
  <c r="A202" i="7"/>
  <c r="A201" i="7"/>
  <c r="A189" i="7"/>
  <c r="A169" i="7"/>
  <c r="A182" i="7"/>
  <c r="A181" i="7"/>
  <c r="A186" i="7"/>
  <c r="A185" i="7"/>
  <c r="A174" i="7"/>
  <c r="A173" i="7"/>
  <c r="A177" i="7"/>
  <c r="A147" i="7"/>
  <c r="A150" i="7"/>
  <c r="A155" i="7"/>
  <c r="A154" i="7"/>
  <c r="A811" i="7" l="1"/>
  <c r="A834" i="7" s="1"/>
  <c r="A836" i="7" s="1"/>
  <c r="A766" i="7"/>
  <c r="A777" i="7" s="1"/>
  <c r="A330" i="7"/>
  <c r="A335" i="7" s="1"/>
  <c r="A338" i="7"/>
  <c r="A341" i="7" s="1"/>
  <c r="A838" i="7" l="1"/>
  <c r="A840" i="7"/>
  <c r="A334" i="7"/>
  <c r="A842" i="7"/>
  <c r="A333" i="7"/>
  <c r="A845" i="7"/>
  <c r="A331" i="7"/>
  <c r="A343" i="7"/>
  <c r="A344" i="7"/>
  <c r="A340" i="7"/>
  <c r="A336" i="7"/>
  <c r="A332" i="7"/>
  <c r="A342" i="7"/>
  <c r="A339" i="7"/>
  <c r="A786" i="7"/>
  <c r="A802" i="7"/>
  <c r="A794" i="7"/>
  <c r="A784" i="7"/>
  <c r="A782" i="7"/>
  <c r="A783" i="7"/>
  <c r="A781" i="7"/>
  <c r="B308" i="7"/>
  <c r="B307" i="7"/>
  <c r="B306" i="7"/>
  <c r="A853" i="7" l="1"/>
  <c r="A851" i="7"/>
  <c r="A849" i="7"/>
  <c r="A847" i="7"/>
  <c r="A807" i="7"/>
  <c r="A808" i="7"/>
  <c r="A789" i="7"/>
  <c r="A790" i="7"/>
  <c r="A791" i="7"/>
  <c r="A792" i="7"/>
  <c r="A800" i="7"/>
  <c r="A799" i="7"/>
  <c r="A42" i="15" l="1"/>
  <c r="B42" i="15"/>
  <c r="A44" i="15"/>
  <c r="B44" i="15"/>
  <c r="A13" i="15"/>
  <c r="B13" i="15"/>
  <c r="A12" i="15"/>
  <c r="B12" i="15"/>
  <c r="A11" i="15"/>
  <c r="B11" i="15"/>
  <c r="A9" i="15"/>
  <c r="B9" i="15"/>
  <c r="A1" i="7"/>
  <c r="A1" i="15"/>
  <c r="B2" i="7" l="1"/>
  <c r="B2" i="15"/>
  <c r="F1" i="15"/>
  <c r="A25" i="15" l="1"/>
  <c r="B25" i="15"/>
  <c r="A24" i="15"/>
  <c r="B24" i="15"/>
  <c r="A23" i="15"/>
  <c r="B23" i="15"/>
  <c r="A22" i="15"/>
  <c r="B22" i="15"/>
  <c r="A17" i="15"/>
  <c r="B17" i="15"/>
  <c r="A19" i="15"/>
  <c r="B19" i="15"/>
  <c r="A18" i="15"/>
  <c r="B18" i="15"/>
  <c r="A15" i="15"/>
  <c r="B15" i="15"/>
  <c r="A14" i="15"/>
  <c r="B14" i="15"/>
  <c r="B216" i="7" l="1"/>
  <c r="B220" i="7" s="1"/>
  <c r="B224" i="7" s="1"/>
</calcChain>
</file>

<file path=xl/sharedStrings.xml><?xml version="1.0" encoding="utf-8"?>
<sst xmlns="http://schemas.openxmlformats.org/spreadsheetml/2006/main" count="1096" uniqueCount="644">
  <si>
    <t>U</t>
  </si>
  <si>
    <t>ml</t>
  </si>
  <si>
    <t>Cf</t>
  </si>
  <si>
    <t>FF</t>
  </si>
  <si>
    <t>Mode de métré</t>
  </si>
  <si>
    <t>3.1</t>
  </si>
  <si>
    <t>Tranchées / Entailles / Percements / Bouchements / Scellements</t>
  </si>
  <si>
    <t>3.1.1</t>
  </si>
  <si>
    <t>GENERALITES</t>
  </si>
  <si>
    <t>DIVERS</t>
  </si>
  <si>
    <t>Description des ouvrages</t>
  </si>
  <si>
    <t>2.1</t>
  </si>
  <si>
    <t>2.2</t>
  </si>
  <si>
    <t>3.2</t>
  </si>
  <si>
    <t>3.2.1</t>
  </si>
  <si>
    <t>3.3</t>
  </si>
  <si>
    <t>5.1</t>
  </si>
  <si>
    <t>Protection</t>
  </si>
  <si>
    <t>Equipements de chantier</t>
  </si>
  <si>
    <t>Travaux au temps passé</t>
  </si>
  <si>
    <t>Travaux ponctuels hors articles du bordereau de prix unitaires</t>
  </si>
  <si>
    <t>• sans conservation compris évacuation et frais de décharge</t>
  </si>
  <si>
    <t>1.1</t>
  </si>
  <si>
    <t>1.2</t>
  </si>
  <si>
    <t>1.3</t>
  </si>
  <si>
    <t>1.4</t>
  </si>
  <si>
    <t>1.4.1</t>
  </si>
  <si>
    <t>1.4.2</t>
  </si>
  <si>
    <t>MISE EN ŒUVRE compris petites fournitures</t>
  </si>
  <si>
    <t>Fournitures sur factures fournisseurs</t>
  </si>
  <si>
    <t>DU PATRIMOINE ET DES JARDINS</t>
  </si>
  <si>
    <t>15, RUE DE VAUGIRARD 75006 PARIS</t>
  </si>
  <si>
    <t xml:space="preserve">PALAIS DU LUXEMBOURG
ET DEPENDANCES </t>
  </si>
  <si>
    <t>Récapitulation</t>
  </si>
  <si>
    <t>►</t>
  </si>
  <si>
    <t>0.1</t>
  </si>
  <si>
    <t>Nature des travaux</t>
  </si>
  <si>
    <t>A titre indicatif, les travaux d'entretien et de rénovation à exécuter sont :</t>
  </si>
  <si>
    <t>0.2</t>
  </si>
  <si>
    <t>Dispositions particulières</t>
  </si>
  <si>
    <t>L'entreprise devra inclure dans l'ensemble de ses prix unitaires l'enlèvement et l'évacuation de ses gravois à la décharge publique au fur et à mesure de l'avancement de ses travaux.</t>
  </si>
  <si>
    <t>Ses prix unitaires devront également inclure les frais de transport, de tri et les droits de la décharge publique.</t>
  </si>
  <si>
    <t>Mise en oeuvre - Matériaux</t>
  </si>
  <si>
    <t>Mise en oeuvre des matériaux</t>
  </si>
  <si>
    <t>La mise en œuvre des matériaux sera en conformité avec :</t>
  </si>
  <si>
    <t>Matériaux</t>
  </si>
  <si>
    <t>Les matériaux à mettre en oeuvre seront :</t>
  </si>
  <si>
    <t>L'emploi de matériaux de qualité inférieure entraînera automatiquement leur refus, aux frais de l'entrepreneur qui, de plus, supportera les frais de la remise en état des ouvrages qui en découlerait.</t>
  </si>
  <si>
    <t>Cas particuliers :</t>
  </si>
  <si>
    <t>1) Matériaux non normalisés</t>
  </si>
  <si>
    <t>2) Matériaux de réemploi</t>
  </si>
  <si>
    <t>Travail en hauteur</t>
  </si>
  <si>
    <t>Travail sous faible hauteur</t>
  </si>
  <si>
    <t>Travail en local exigu</t>
  </si>
  <si>
    <t>Travail en cage d'escalier</t>
  </si>
  <si>
    <t>Il ne sera accordé aucune majoration pour travaux exécutés en cage d'escalier.</t>
  </si>
  <si>
    <t>Travail en local insalubre</t>
  </si>
  <si>
    <t>Il ne sera accordé aucune majoration pour travaux exécutés dans des locaux insalubres, sales, humides, etc.</t>
  </si>
  <si>
    <t>Travail en plafond</t>
  </si>
  <si>
    <t>Il ne sera accordé aucune majoration pour travaux exécutés en plafond.</t>
  </si>
  <si>
    <t>Etudes, plans, DOE</t>
  </si>
  <si>
    <t>Surface réelle en protection. Les prix unitaires intégreront toutes les sujétions de recouvrement.</t>
  </si>
  <si>
    <t>1.1.1</t>
  </si>
  <si>
    <t>Protection légère au sol</t>
  </si>
  <si>
    <t>Fourniture et mise en oeuvre nécessaires à la réalisation d'une protection légère du sol.</t>
  </si>
  <si>
    <t>Cette protection sera constituée par une double épaisseur de polyane ou une bâche maintenue au sol par des rubans adhésifs ou tout autre moyen.</t>
  </si>
  <si>
    <t>• pose, entretien, dépose et évacuation</t>
  </si>
  <si>
    <t>1.1.2</t>
  </si>
  <si>
    <t>Protection moyenne au sol</t>
  </si>
  <si>
    <t>Fourniture et mise en oeuvre nécessaires pour la réalisation d'une protection moyenne du sol.</t>
  </si>
  <si>
    <t xml:space="preserve">Cette protection sera constituée par : </t>
  </si>
  <si>
    <t>• installation, location et entretien jusqu'à 3 mois, dépose et double transport</t>
  </si>
  <si>
    <t>• location mensuelle complémentaire après 3 mois</t>
  </si>
  <si>
    <t>1.1.3</t>
  </si>
  <si>
    <t>Protection légère au mur</t>
  </si>
  <si>
    <t>Fourniture et mise en oeuvre nécessaires pour la réalisation d'une protection légère au mur ou en paroi.</t>
  </si>
  <si>
    <t>Cette protection sera constituée par une épaisseur de polyane ou une bâche maintenue au mur ou en paroi par des rubans adhésifs ou tout autre moyen.</t>
  </si>
  <si>
    <t>1.1.4</t>
  </si>
  <si>
    <t>Protection d'ouvrages divers ou de mobiliers contre les poussières</t>
  </si>
  <si>
    <t>Fourniture et mise en oeuvre nécessaires pour la réalisation d'une protection légère d'ouvrages divers ou de mobiliers contre les poussières, les projections de gravois, de peinture et autres.</t>
  </si>
  <si>
    <t>Cette protection sera constituée par une épaisseur de polyane ou une bâche maintenue par des rubans adhésifs ou tout autre moyen.</t>
  </si>
  <si>
    <t>1.2.1</t>
  </si>
  <si>
    <t>Echafaudage roulant avec l'ensemble de ses équipements et un platelage de protection</t>
  </si>
  <si>
    <t>Cet échafaudage devra permettre de supporter une charge de 150 à 200 kg/m2.</t>
  </si>
  <si>
    <t>1.2.2</t>
  </si>
  <si>
    <t>Eclairage provisoire de chantier</t>
  </si>
  <si>
    <t>Intervention sur le réseau</t>
  </si>
  <si>
    <t>Ce coefficient devra prendre en compte :</t>
  </si>
  <si>
    <t>Justificatif à produire</t>
  </si>
  <si>
    <t>Fourniture et mise en oeuvre nécessaires à la réalisation de tranchées, entailles, percements, bouchements et scellements divers dans des ouvrages en maçonnerie.</t>
  </si>
  <si>
    <t>Entaille et tranchée</t>
  </si>
  <si>
    <t>• jusqu'à 100 cm2 de section dans tous matériaux sauf béton</t>
  </si>
  <si>
    <t>• jusqu'à 100 cm2 de section dans béton</t>
  </si>
  <si>
    <t>• au delà de 100 cm2 de section dans tous matériaux sauf béton</t>
  </si>
  <si>
    <t>• au delà de 100 cm2 de section dans béton</t>
  </si>
  <si>
    <t>Percement à la mèche pour le passage de câbles, gaines, tubes,…</t>
  </si>
  <si>
    <t>• jusqu'à 25 mm de diamètre dans tous matériaux sauf béton</t>
  </si>
  <si>
    <t>cm</t>
  </si>
  <si>
    <t>• jusqu'à 25 mm de diamètre dans béton</t>
  </si>
  <si>
    <t>• de 26 à 50 mm de diamètre dans tous matériaux sauf béton</t>
  </si>
  <si>
    <t>• de 26 à 50 mm de diamètre dans béton</t>
  </si>
  <si>
    <t>• jusqu'à 100 cm2 de section</t>
  </si>
  <si>
    <t>• au delà de 100 cm2 de section</t>
  </si>
  <si>
    <t xml:space="preserve">     </t>
  </si>
  <si>
    <t>• jusqu'à 25 cm à l'équerre</t>
  </si>
  <si>
    <t>• de 26 à 50 cm à l'équerre</t>
  </si>
  <si>
    <t>Après chaque intervention : le titulaire devra fournir un attachement sur la prestation réalisée.</t>
  </si>
  <si>
    <t>Cet attachement comportera le nombres d'heure passés pour l'exécution de cette prestation ainsi que la liste des matériaux utilisés. Cet attachement devra être validé par un représentant de la DAPJ.</t>
  </si>
  <si>
    <t xml:space="preserve"> pour :</t>
  </si>
  <si>
    <t>Rémunération de divers menus travaux aux temps passés.</t>
  </si>
  <si>
    <t>• Technicien supérieur quelle que soit sa spécialité</t>
  </si>
  <si>
    <t>h</t>
  </si>
  <si>
    <t>• Technicien quelle que soit sa spécialité</t>
  </si>
  <si>
    <t>• Compagnon hautement qualifié de niveau 4</t>
  </si>
  <si>
    <t>• Compagnon qualifié de niveau 3</t>
  </si>
  <si>
    <t>• Ouvrier professionnel de niveau 2</t>
  </si>
  <si>
    <t>• Ouvrier d'exécution de niveau 1</t>
  </si>
  <si>
    <t>1.1.1_1</t>
  </si>
  <si>
    <t>1.1.2_1</t>
  </si>
  <si>
    <t>1.1.2_2</t>
  </si>
  <si>
    <t>1.1.3_1</t>
  </si>
  <si>
    <t>1.1.4_1</t>
  </si>
  <si>
    <t>1.2.1_1</t>
  </si>
  <si>
    <t>1.2.1_2</t>
  </si>
  <si>
    <t>1.2.1_3</t>
  </si>
  <si>
    <t>1.2.2_1</t>
  </si>
  <si>
    <t>1.2.2_2</t>
  </si>
  <si>
    <t>1.2.2_3</t>
  </si>
  <si>
    <t>DIRECTION DE L'ARCHIECTURE,</t>
  </si>
  <si>
    <t>TELEPHONE : 01 42 34 22 10                              marches-apj@senat.fr</t>
  </si>
  <si>
    <t>Les prix du présent chapitre incluent toutes les sujétions de pose, de raccordement, d'ajustement dans les menuiseries et les maçonneries, les percements et scellements éventuels, les raccordements ainsi que les accessoires.</t>
  </si>
  <si>
    <t>♦ Vase d'expansion jusqu'à 140 litres</t>
  </si>
  <si>
    <t>♦ Vase d'expansion de 141 à 500 litres</t>
  </si>
  <si>
    <t>Spécifications techniques générales</t>
  </si>
  <si>
    <t>0.4.1</t>
  </si>
  <si>
    <t>0.4.2</t>
  </si>
  <si>
    <t>0.5.1</t>
  </si>
  <si>
    <t>0.5.2</t>
  </si>
  <si>
    <t>0.5.3</t>
  </si>
  <si>
    <t>0.5.4</t>
  </si>
  <si>
    <t>0.5.5</t>
  </si>
  <si>
    <t>0.5.6</t>
  </si>
  <si>
    <t>0.5.7</t>
  </si>
  <si>
    <t>Projecteur mobile</t>
  </si>
  <si>
    <t>Baladeuse</t>
  </si>
  <si>
    <t>Purge du réseau et bouchonnages (par unité de réseau)</t>
  </si>
  <si>
    <t>Dépose d'équipement de chauffage</t>
  </si>
  <si>
    <t>♦ Pompe simple ou double à brides &gt; à 50 mm, de toute nature (horizonatle, de relevage, de puisard, etc.), incluant l'ensemble des câbles de commande, de puissance y compris la deconnexion électrique tenant/aboutissant, le calorifuge</t>
  </si>
  <si>
    <t>• jusqu'à 5,00 ml</t>
  </si>
  <si>
    <t>• au-delà de 10,00 ml</t>
  </si>
  <si>
    <t>♦ Dépose de canalisation d'évacuation en fonte de 75 mm jusqu'à 200 mm</t>
  </si>
  <si>
    <t>TRAVAUX DE FOURNITURE ET POSE</t>
  </si>
  <si>
    <t>Tube acier noir du DN 12 au DN 25</t>
  </si>
  <si>
    <t>Tube acier noir du DN 32 au DN 50</t>
  </si>
  <si>
    <t>Tube acier noir du DN 65 au DN 100</t>
  </si>
  <si>
    <t>Tube acier noir, y compris toutes sujétions de pose</t>
  </si>
  <si>
    <t>Tube acier noir "série gaz", y compris toutes sujétions de pose</t>
  </si>
  <si>
    <t>Tube cuivre écroui, y compris toutes sujétions de pose (pour la plomberie également)</t>
  </si>
  <si>
    <t>Tube PVC-C Pression "Chaleur", y compris toutes sujétions de pose</t>
  </si>
  <si>
    <t>Vanne isolement à boisseau sphérique, y compris toutes sujétions</t>
  </si>
  <si>
    <t>Vanne à brides du DN 65 au DN 100</t>
  </si>
  <si>
    <t>Vanne isolement à boisseau sphérique à purge, y compris toutes sujétions</t>
  </si>
  <si>
    <t>Vanne isolement série gaz, y compris toutes sujétions</t>
  </si>
  <si>
    <t>Clapet anti-retour, à boule ou à battant, y compris toutes sujétions</t>
  </si>
  <si>
    <t>Clapet anti-retour du DN 12 au DN 25 (MM, FF, MF)</t>
  </si>
  <si>
    <t>Clapet anti-retour du DN 32 au DN 50 (MM, FF, MF)</t>
  </si>
  <si>
    <t>Clapet anti-retour du DN 65 au DN 100</t>
  </si>
  <si>
    <t>Filtre à tamis du DN 12 au DN 25 (MM, FF, MF)</t>
  </si>
  <si>
    <t>Filtre à tamis du DN 32 au DN 50 (MM, FF, MF)</t>
  </si>
  <si>
    <t>Filtre à tamis du DN 65 au DN 100</t>
  </si>
  <si>
    <t>Disconnecteur de type BA, ou équivalent suivant le réseau</t>
  </si>
  <si>
    <t>Disconnecteur du DN 12 au DN 25 (MM, FF, MF)</t>
  </si>
  <si>
    <t>Disconnecteur du DN 32 au DN 50 (MM, FF, MF)</t>
  </si>
  <si>
    <t>Disconnecteur du DN 65 au DN 100</t>
  </si>
  <si>
    <t>Disconnecteur d'extrémité du DN 12 au DN 25 (MM, FF, MF)</t>
  </si>
  <si>
    <t>Accessoires</t>
  </si>
  <si>
    <t>Manomètre à bain d'huile DN 15, incluant robinet d'isolement nécessaire</t>
  </si>
  <si>
    <t>Thermomètre à cadran EC/EG, incluant doigt de gant</t>
  </si>
  <si>
    <t>Tube acier galavnisé du DN 12 au DN 25</t>
  </si>
  <si>
    <t>Tube acier galavnisé du DN 32 au DN 50</t>
  </si>
  <si>
    <t>Tube acier galavnisé du DN 65 au DN 100</t>
  </si>
  <si>
    <t>Vanne isolement à boisseau sphérique ACS, y compris toutes sujétions</t>
  </si>
  <si>
    <t>Vanne isolement à boisseau sphérique ACS à purge, y compris toutes sujétions</t>
  </si>
  <si>
    <t>Anti-bélier à ressort du DN 15 au DN 25</t>
  </si>
  <si>
    <t>Disconnecteur d'extrémité de type HA du DN 15 au DN 20</t>
  </si>
  <si>
    <t>Production ECS et équipements collectifs</t>
  </si>
  <si>
    <t>Réducteur de pression à membrane bronze PN16 ACS Diam. 20/27, DESBORDES ou équivalent</t>
  </si>
  <si>
    <t>Réducteur de pression à membrane bronze PN16 ACS Diam. 26/34, DESBORDES ou équivalent</t>
  </si>
  <si>
    <t>Réducteur de pression à membrane bronze PN16 ACS Diam. 33/42, DESBORDES ou équivalent</t>
  </si>
  <si>
    <t>Réducteur de pression à membrane bronze PN16 ACS Diam. 40/49, DESBORDES ou équivalent</t>
  </si>
  <si>
    <t>Réducteur de pression à membrane bronze PN16 ACS Diam. 50/60, DESBORDES ou équivalent</t>
  </si>
  <si>
    <t>Mitigeur thermostatique instamix M15X21 30 degrés à 60 degrés réf 2297600 ou équivalent</t>
  </si>
  <si>
    <t>Production ECS</t>
  </si>
  <si>
    <t>Pompe de bouclage ECS débit 1m3/h HM 2m CE</t>
  </si>
  <si>
    <t>Pompe de recyclage ECS</t>
  </si>
  <si>
    <t>Mitigeur thermostatique ACS, y compris toutes sujétions</t>
  </si>
  <si>
    <t>Réseaux d'évacutation EU, EV et EP</t>
  </si>
  <si>
    <t>Tube évacuation en PVC type Me, y compris toutes sujétions de pose</t>
  </si>
  <si>
    <t>Tube PVC du Ø 32 au Ø 50</t>
  </si>
  <si>
    <t>Tube PVC du Ø 63 au Ø 100</t>
  </si>
  <si>
    <t>Tube PVC du Ø 110 au Ø 140</t>
  </si>
  <si>
    <t>Tube évacuation en Fonte (SMU et/ou SME), y compris toutes sujétions de pose</t>
  </si>
  <si>
    <t>Tube fonte &lt; au Ø 75</t>
  </si>
  <si>
    <t>Tube fonte Ø 100</t>
  </si>
  <si>
    <t>Tube fonte Ø 125</t>
  </si>
  <si>
    <t>Tube fonte Ø 150</t>
  </si>
  <si>
    <t>Tube fonte Ø 200</t>
  </si>
  <si>
    <t>Tube fonte Ø 250</t>
  </si>
  <si>
    <t>Tube fonte Ø 300</t>
  </si>
  <si>
    <t>Tube fonte express, y compris toutes sujétions de pose</t>
  </si>
  <si>
    <t>Accessoires et équipements réseaux d'évacuation</t>
  </si>
  <si>
    <t>Pompes de puisard, y compris toutes sujétions</t>
  </si>
  <si>
    <t>Pompe puisard type GV28 ou équivalent, y compris toutes sujétions</t>
  </si>
  <si>
    <t>Pompe puisard type GV50 ou équivalent, y compris toutes sujétions</t>
  </si>
  <si>
    <t>Flotteur d'alarmes</t>
  </si>
  <si>
    <t>Réseaux de ventilation</t>
  </si>
  <si>
    <t>Gaines spiralée en acier galvanisé, y compris toutes sujétions</t>
  </si>
  <si>
    <t>Gaine spiralée jusqu'au Ø 125</t>
  </si>
  <si>
    <t>Gaine spiralée du Ø 160 au Ø 250</t>
  </si>
  <si>
    <t>Gaine spiralée du Ø 315 au Ø 400</t>
  </si>
  <si>
    <t>Conduits souples en acier galvanisé, y compris toutes sujétions</t>
  </si>
  <si>
    <t>Conduits souples, non isolés, du Ø 125 au Ø 160</t>
  </si>
  <si>
    <t>Conduits souples, non isolés, du Ø 200 au Ø 250</t>
  </si>
  <si>
    <t>Conduits souples, isolés ép. 25 mm, du Ø 125 au Ø 160</t>
  </si>
  <si>
    <t>Conduits souples, isolés ép. 50 mm, du Ø 125 au Ø 160</t>
  </si>
  <si>
    <t>Conduits rectangulaires, y compris toutes sujétions</t>
  </si>
  <si>
    <t>Conduits rectangulaires en acier galvanisé, y compris toutes sujétions</t>
  </si>
  <si>
    <t>kg</t>
  </si>
  <si>
    <t>Conduits rectangulaires en acier noir, y compris toutes sujétions</t>
  </si>
  <si>
    <t>Conduits rectangulaires en inox, y compris toutes sujétions</t>
  </si>
  <si>
    <t>Ventilateur de gaine de Ø 160 à Ø 200</t>
  </si>
  <si>
    <t>Ventilateur de gaine &gt; Ø 200</t>
  </si>
  <si>
    <t>Calorifuge de réseaux</t>
  </si>
  <si>
    <t>m</t>
  </si>
  <si>
    <t>Registre du Ø 125 au Ø 250</t>
  </si>
  <si>
    <t>Registre du Ø 315 au Ø 400</t>
  </si>
  <si>
    <t>Coquille de laine de roche ép. 30 mm finition kraft alu</t>
  </si>
  <si>
    <t>m²</t>
  </si>
  <si>
    <t>Coquille de laine de roche ép. 40 mm finition kraft alu</t>
  </si>
  <si>
    <t>Coquille de laine de roche ép. 50 mm finition kraft alu</t>
  </si>
  <si>
    <t>Coquille de laine de roche ép. 30 mm finition tôle isoxal</t>
  </si>
  <si>
    <t>Coquille de laine de roche ép. 40 mm finition tôle isoxal</t>
  </si>
  <si>
    <t>Coquille de laine de roche ép. 50 mm finition tôle isoxal</t>
  </si>
  <si>
    <t>Coquille de mousse polyuréthane ép. 30 mm finition kraft alu</t>
  </si>
  <si>
    <t>Coquille de mousse polyuréthane ép. 40 mm finition kraft alu</t>
  </si>
  <si>
    <t>Coquille de mousse polyuréthane ép. 50 mm finition kraft alu</t>
  </si>
  <si>
    <t>Coquille de mousse polyuréthane ép. 30 mm finition tôle isoxal</t>
  </si>
  <si>
    <t>Coquille de mousse polyuréthane ép. 40 mm finition tôle isoxal</t>
  </si>
  <si>
    <t>Coquille de mousse polyuréthane ép. 50 mm finition tôle isoxal</t>
  </si>
  <si>
    <t>Matelas de laine de verre ép. 25 mm finition kraft alu</t>
  </si>
  <si>
    <t>Matelas de laine de verre ép. 50 mm finition kraft alu</t>
  </si>
  <si>
    <t>Matelas de laine de verre ép. 25 mm finition tôle isoxal</t>
  </si>
  <si>
    <t>Matelas de laine de verre ép. 50 mm finition tôle isoxal</t>
  </si>
  <si>
    <t>Compteur volumétrique à impulsion DN 15</t>
  </si>
  <si>
    <t>Compteur volumétrique à impulsion DN 20</t>
  </si>
  <si>
    <t>Compteur volumétrique à impulsion DN 25</t>
  </si>
  <si>
    <t>Compteur volumétrique à impulsion DN 32</t>
  </si>
  <si>
    <t>Compteur volumétrique à impulsion DN 40</t>
  </si>
  <si>
    <t>Compteur volumétrique à impulsion DN 50</t>
  </si>
  <si>
    <t>Compteur d'énergies thermiques EC ou EG</t>
  </si>
  <si>
    <t>Compteur d'énergies thermiques DN 20</t>
  </si>
  <si>
    <t>Compteur d'énergies thermiques DN 25</t>
  </si>
  <si>
    <t>Compteur d'énergies thermiques DN 32</t>
  </si>
  <si>
    <t>Compteur d'énergies thermiques DN 40</t>
  </si>
  <si>
    <t>Compteur d'énergies thermiques DN 50</t>
  </si>
  <si>
    <t>Compteur d'énergies thermiques DN 65</t>
  </si>
  <si>
    <t>Compteur d'énergies thermiques DN 80</t>
  </si>
  <si>
    <t>Compteur d'énergies thermiques DN 100</t>
  </si>
  <si>
    <t>Compteur d'énergies thermiques DN 125</t>
  </si>
  <si>
    <t>Climatisation à détente directe</t>
  </si>
  <si>
    <t>Split system mural</t>
  </si>
  <si>
    <t>Puissance froide jusqu’à 2 500W, par unité intérieure</t>
  </si>
  <si>
    <t>Puissance froide jusqu’à 3 500W, par unité intérieure</t>
  </si>
  <si>
    <t>Puissance froide jusqu’à 5 000W, par unité intérieure</t>
  </si>
  <si>
    <t>Puissance froide jusqu’à 7 500W, par unité intérieure</t>
  </si>
  <si>
    <t>Puissance froide jusqu’à 10 000W, par unité intérieure</t>
  </si>
  <si>
    <t>Liaisons frigorifiques et accessoires divers</t>
  </si>
  <si>
    <t>Liaisons frigorifiques</t>
  </si>
  <si>
    <t>Pompe de relevage condensats</t>
  </si>
  <si>
    <t>Tirage au vide et appoint de gaz en fluide R410c</t>
  </si>
  <si>
    <t>Tirage au vide et appoint de gaz en fluide R32</t>
  </si>
  <si>
    <t>Sonde de détection fluide frigorigène</t>
  </si>
  <si>
    <t>Potence pour poste RIA</t>
  </si>
  <si>
    <t>Sceau d'incendie et potence</t>
  </si>
  <si>
    <t>Hache sous verre dormant</t>
  </si>
  <si>
    <r>
      <t xml:space="preserve">L'entreprise devra inclure dans l'ensemble de ses prix unitaires la prise en compte du document intitulé </t>
    </r>
    <r>
      <rPr>
        <i/>
        <sz val="9"/>
        <rFont val="Times New Roman"/>
        <family val="1"/>
      </rPr>
      <t>Spécifications techniques applicables aux installations de chauffage, ventilation, climatisation, désenfumage et plomberie (CVCD_PS) du Sénat</t>
    </r>
    <r>
      <rPr>
        <sz val="9"/>
        <rFont val="Times New Roman"/>
        <family val="1"/>
      </rPr>
      <t xml:space="preserve"> qui constitue le recueil des éléments constants, applicables à toutes les opérations (de petite, moyenne ou grande importance) réalisées au Sénat.
Il détaille notamment les règles générales à respecter pour la mise en œuvre des réseaux, les caractéristiques des équipements à mettre en œuvre, la manière dont les réseaux doivent être repérés, ainsi que le contenu des dossiers d’EXE et DOE.</t>
    </r>
  </si>
  <si>
    <t>♦ Disconnecteur tarraudé jusqu'à 65 mm</t>
  </si>
  <si>
    <t>Supervision</t>
  </si>
  <si>
    <t>La supervision en place sur le site du Sénat est prise en charge par le logiciel PCVue.</t>
  </si>
  <si>
    <t>Art. BPU</t>
  </si>
  <si>
    <t>SEPTEMBRE 2025</t>
  </si>
  <si>
    <t>TRAVAUX DE CHAUFFAGE, VENTILATION, CLIMATISATION, DÉSENFUMAGE ET PLOMBERIE</t>
  </si>
  <si>
    <t>ACCORD-CADRE</t>
  </si>
  <si>
    <t>BORDEREAU DE PRIX UNITAIRES (BPU)</t>
  </si>
  <si>
    <t>BORDEREAU DE PRIX UNITAIRES</t>
  </si>
  <si>
    <t>- la rénovation des locaux des parlementaires et personnel du Sénat ;</t>
  </si>
  <si>
    <t>- la rénovation des locaux annexes tels que salles de réunion, sanitaires, vestiaires, locaux techniques, circulations, cages d'escalier, etc. ;</t>
  </si>
  <si>
    <t>- les travaux d'entretien et de rénovation nécessaires pour les locaux patromoniaux dans le Palais du Luxembourg et ses dépendances ;</t>
  </si>
  <si>
    <t>- des travaux ponctuels.</t>
  </si>
  <si>
    <t>- les travaux d'entretien et de rénovation des équipements dans le Jardin du Luxembourg ;</t>
  </si>
  <si>
    <t>0.3</t>
  </si>
  <si>
    <t>0.4</t>
  </si>
  <si>
    <t>0.5</t>
  </si>
  <si>
    <t>- les DTU ;</t>
  </si>
  <si>
    <t>- les règles professionnelles ;</t>
  </si>
  <si>
    <t>- les avis techniques ;</t>
  </si>
  <si>
    <t>- les prescriptions des fabricants,</t>
  </si>
  <si>
    <t>- neufs et sans vice ;</t>
  </si>
  <si>
    <t>- conformes aux prescriptions des normes en vigueur ;</t>
  </si>
  <si>
    <t>- conformes au présent document ou demande de devis ;</t>
  </si>
  <si>
    <t>- conformes aux échantillons acceptés par le maître d'ouvrage.</t>
  </si>
  <si>
    <t>L'emploi de matériaux de qualité supérieure à celle demandée, ou décrits dans le présent marché, ne donnera lieu à aucun supplément, à moins qu'il n'ait fait l'objet d'un ordre écrit du maître d'ouvrage.</t>
  </si>
  <si>
    <t>L'emploi de matériaux non normalisés devra obligatoirement avoir reçu l'agrément du maître d'ouvrage et, s'il y a lieu, du contrôleur tecnhique.</t>
  </si>
  <si>
    <t>Ces matériaux de réemploi seront toujours soumis avant mise en oeuvre à l'accord du maître d'ouvrage et, s'il y a lieu, du contrôleur tecnhique.</t>
  </si>
  <si>
    <t>Les échafaudages prévus aux ouvrages communs ne seront applicables que pour des travaux situés à plus de 3,50 ml du sol.</t>
  </si>
  <si>
    <t>Il ne sera accordé aucune majoration pour des travaux effectués sous faible hauteur.</t>
  </si>
  <si>
    <t>Il ne sera accordé aucune majoration pour travaux exécutés en local exigu ou espace restreint.</t>
  </si>
  <si>
    <t>TRAVAUX PREALABLES (Déposes, tranchées…)</t>
  </si>
  <si>
    <t>- un feutre mince (bidime, toiles, bâches...)</t>
  </si>
  <si>
    <t>2.3</t>
  </si>
  <si>
    <r>
      <t xml:space="preserve">Ces prestations comprendont </t>
    </r>
    <r>
      <rPr>
        <sz val="11"/>
        <rFont val="Times New Roman"/>
        <family val="1"/>
      </rPr>
      <t>a minima</t>
    </r>
    <r>
      <rPr>
        <i/>
        <sz val="11"/>
        <rFont val="Times New Roman"/>
        <family val="1"/>
      </rPr>
      <t xml:space="preserve">  l'acheminement, l'installation, la location jusqu'à 3 mois, la dépose et toutes les sujétions de coltinage.</t>
    </r>
  </si>
  <si>
    <t>Nota important : les échafaudages seront à prendre en compte à partir de travaux à plus de 3,50 m de hauteur</t>
  </si>
  <si>
    <t>Echafaudage roulant de 4,00 m2 de surface moyenne et de plus de 3,50 m jusqu'à 5,00 m de hauteur de travail</t>
  </si>
  <si>
    <t>Echafaudage roulant de 4,00 m2 de surface moyenne et de plus de 5,00 m jusqu'à 7,00 m de hauteur de travail</t>
  </si>
  <si>
    <t>Echafaudage roulant de 4,00 m2 de surface moyenne et de plus de 7,00 m jusqu'à 9,00 m de hauteur de travail</t>
  </si>
  <si>
    <t>Eclairage provisoire lors de dépose et repose de luminaires ou d'appliques</t>
  </si>
  <si>
    <t xml:space="preserve">Dans le cadre de son activité, le titulaire pourra être amené à intervenir sur le réseau.
Ces interventions se feront toujours avec l'accord préalable de la DAPJ et de l'entreprise titulaire du marché de maintenance et exploitation. Cette prestation comprend : </t>
  </si>
  <si>
    <r>
      <t xml:space="preserve">- avant intervention, la purge du réseau ;
- après intervention, le remise en charge des installations, </t>
    </r>
    <r>
      <rPr>
        <b/>
        <i/>
        <u/>
        <sz val="10"/>
        <rFont val="Times New Roman"/>
        <family val="1"/>
      </rPr>
      <t>leurs réglages et contrôles</t>
    </r>
    <r>
      <rPr>
        <i/>
        <sz val="10"/>
        <rFont val="Times New Roman"/>
        <family val="1"/>
      </rPr>
      <t xml:space="preserve"> en collaboration avec l'entreprise titulaire du marché de maintenance et exploitation. </t>
    </r>
  </si>
  <si>
    <t>Remise en charge des installations, réglages et contrôles</t>
  </si>
  <si>
    <t>Gel des tuyauteries concernées jusqu'au DN 20 (par unité de réseau)</t>
  </si>
  <si>
    <t>Gel des tuyauteries concernées du DN 25 au DN 32 (par unité de réseau)</t>
  </si>
  <si>
    <r>
      <t xml:space="preserve">- la dépose du radiateur avec ses pieds et/ou ses consoles et sa robinetterie ;
- les bouchonnages nécessaires ;
- la mise en stock et la protection </t>
    </r>
    <r>
      <rPr>
        <sz val="10"/>
        <rFont val="Times New Roman"/>
        <family val="1"/>
      </rPr>
      <t>in situ</t>
    </r>
    <r>
      <rPr>
        <i/>
        <sz val="10"/>
        <rFont val="Times New Roman"/>
        <family val="1"/>
      </rPr>
      <t xml:space="preserve"> le temps de l'intervention des autres corps d'état ;
- ou l'évacuation à la décharge publique compris les frais de manutention, de transport et de décharge.</t>
    </r>
  </si>
  <si>
    <t>• en conservation compris mise en stock et protection</t>
  </si>
  <si>
    <t>♦ jusqu'à 60 kg</t>
  </si>
  <si>
    <t>♦ de plus de 60 kg jusqu'à 120 kg</t>
  </si>
  <si>
    <t>♦ de plus de 120 kg jusqu'à 180 kg</t>
  </si>
  <si>
    <t>♦ de plus de 180 kg jusqu'à 240 kg</t>
  </si>
  <si>
    <t>Dépose de canalisations de chauffage</t>
  </si>
  <si>
    <t>Dépose de radiateurs existants</t>
  </si>
  <si>
    <r>
      <t>- la dépose de la canalisation avec ses accessoires ;
- la dépose du calorifuge présent ;
- les bouchonnages nécessaires ;
- la mise en stock et la protection</t>
    </r>
    <r>
      <rPr>
        <sz val="10"/>
        <rFont val="Times New Roman"/>
        <family val="1"/>
      </rPr>
      <t xml:space="preserve"> in situ</t>
    </r>
    <r>
      <rPr>
        <i/>
        <sz val="10"/>
        <rFont val="Times New Roman"/>
        <family val="1"/>
      </rPr>
      <t xml:space="preserve"> le temps de l'intervention des autres corps d'état ;
- ou l'évacuation à la décharge publique compris les frais de manutention, de transport et de décharge.</t>
    </r>
  </si>
  <si>
    <t>Dépose de canalisation, quel que soit le diamètre et la nature, sans conservation :</t>
  </si>
  <si>
    <t>• de 5,00 ml et jusqu'à 10,00 ml</t>
  </si>
  <si>
    <t>Dépose avec soin de canalisations avec l'ensemble de leurs accessoires, pour permettre soit l'intervention d'autres corps d'état (peintre...), soit leur remplacement, leur déplacement ou leur suppression.
Cette prestation comprend :</t>
  </si>
  <si>
    <t>Dépose avec soin de radiateurs, avec l'ensemble de leurs accessoires, pour permettre soit l'intervention d'autres corps d'état (peintre...), soit leur remplacement ou leur suppression.
Cette prestation comprend :</t>
  </si>
  <si>
    <r>
      <t xml:space="preserve">Dépose avec soin d'équipement de chauffage, avec l'ensemble de leurs accessoires pour permettre soit l'intervention d'autres corps d'état (peintre...), soit leur remplacement, leur déplacement ou leur suppression.
 Cette prestation comprend : 
     - la dépose de la canalisation avec ses accessoires ;
     - la dépose du calorifuge présent ; 
     - les bouchonnages nécessaires ;
     - la mise en stock et la protection </t>
    </r>
    <r>
      <rPr>
        <sz val="10"/>
        <rFont val="Times New Roman"/>
        <family val="1"/>
      </rPr>
      <t>in situ</t>
    </r>
    <r>
      <rPr>
        <i/>
        <sz val="10"/>
        <rFont val="Times New Roman"/>
        <family val="1"/>
      </rPr>
      <t xml:space="preserve"> le temps de l'intervention des autres corps d'état ;
     - ou l'évacuation à la décharge publique compris les frais de manutention, de transport et de décharge. </t>
    </r>
  </si>
  <si>
    <t>• en conservation compris mise en stock et reconditionnement pour une réutilisation</t>
  </si>
  <si>
    <t>♦ Vanne ou équipement de canalisation taraudée (dilato, filtre, clapet anti-retour, etc.) jusqu'à 65 mm</t>
  </si>
  <si>
    <t>♦ Vanne ou équipement de canalisation taraudée (dilato, filtre, clapet anti-retour, etc.) à brides &gt; 65 mm</t>
  </si>
  <si>
    <t>♦ Disconnecteur à brides &gt; 65 mm</t>
  </si>
  <si>
    <t>♦ Vanne de régulation, peu importe le nombre de voies, taraudée jusqu'à 65 mm, incluant l'ensemble des câbles de commande, de puissance y compris la déconnexion électrique tenant/aboutissant</t>
  </si>
  <si>
    <t>♦ Vanne de régulation, peu importe le nombre de voies, à brides &gt; à 65mm, incluant l'ensemble des câbles de commande, de puissance y compris la déconnexion électrique tenant/aboutissant</t>
  </si>
  <si>
    <t>♦ Pompe simple ou double taraudée jusqu'à 50 mm, de toute nature (horizontale, de relevage, de puisard, etc.), incluant l'ensemble des câbles de commande, de puissance y compris la déconnexion électrique tenant/aboutissant, le calorifuge</t>
  </si>
  <si>
    <t>Dépose d'appareils et/ou robinetteries sanitaires existants</t>
  </si>
  <si>
    <r>
      <t xml:space="preserve">Dépose avec soin d'équipements, avec l'ensemble de leurs accessoires de pose et de raccordement, pour permettre soit l'intervention d'autres corps d'état (peintre...), soit leur remplacement ou leur suppression.
 Cette prestation comprend : 
     - la purge du réseau localement ;
     - les bouchonnages nécessaires ;
     - la dépose de l'équipement avec son ou ses pieds et/ou ses consoles et sa robinetterie ;
     - la mise en stock et la protection </t>
    </r>
    <r>
      <rPr>
        <sz val="10"/>
        <rFont val="Times New Roman"/>
        <family val="1"/>
      </rPr>
      <t>in situ</t>
    </r>
    <r>
      <rPr>
        <i/>
        <sz val="10"/>
        <rFont val="Times New Roman"/>
        <family val="1"/>
      </rPr>
      <t xml:space="preserve"> le temps de l'intervention des autres corps d'état ;
     - ou l'évacuation à la décharge publique compris les frais de manutention, de transport et de décharge ;
     - ou le reconditionnement pour une réutilisation ultérieure ;
     - la remise en charge des installations, réglages et contrôles.</t>
    </r>
  </si>
  <si>
    <t>♦ Robinetterie de toutes sortes (murale, sur gorges, appareils sanitaires de toutes sortes...)</t>
  </si>
  <si>
    <t>♦ Appareils sanitaires type évier, lavabo, vasques, urinoir, etc.  avec l'ensemble de leurs accessoires (robinetterie, vidange, siphon, etc.)</t>
  </si>
  <si>
    <t>♦ Appareils sanitaires type cuvette WC, ensemble WC, baignoire, etc. avec l'ensemble de leurs accessoires (robinetterie, vidange, siphon, etc.)</t>
  </si>
  <si>
    <t>♦ Appareils sanitaires type cabine de douche, etc. avec l'ensemble de leurs accessoires (robinetterie, vidange, siphon, etc.)</t>
  </si>
  <si>
    <t>Dépose de canalisations de plomberie sanitaire</t>
  </si>
  <si>
    <r>
      <t xml:space="preserve">Dépose avec soin de canalisations de toute nature, avec l'ensemble de leurs accessoires de pose et de raccordements, pour permettre soit l'intervention d'autres corps d'état (peintre...), soit leur remplacement ou leur suppression.
 Cette prestation comprend : 
     - les bouchonnages nécessaires ;
     - la dépose des canalisations avec l'ensemble de leurs accessoires ;
     - la dépose du calorifuge ;
     - la mise en stock et la protection </t>
    </r>
    <r>
      <rPr>
        <sz val="10"/>
        <rFont val="Times New Roman"/>
        <family val="1"/>
      </rPr>
      <t>in situ</t>
    </r>
    <r>
      <rPr>
        <i/>
        <sz val="10"/>
        <rFont val="Times New Roman"/>
        <family val="1"/>
      </rPr>
      <t xml:space="preserve"> le temps de l'intervention des autres corps d'état ; 
     - ou l'évacuation à la décharge publique compris les frais de manutention, de transport et de décharge ;
     - ou leur reconditionnement pour une réutilisation ultérieure ;
     - la remise en charge des installations, réglages et contrôles.</t>
    </r>
  </si>
  <si>
    <t>♦ Dépose de canalisation d'alimentation, y compris toutes sujétions, quels que soit la nature et le diamètre :</t>
  </si>
  <si>
    <t>• sans conservation jusqu'à 5,00 ml</t>
  </si>
  <si>
    <t>• sans conservation de 5,00 ml jusqu'à 10,00 ml</t>
  </si>
  <si>
    <t>• sans conservation au-delà de 10,00 ml</t>
  </si>
  <si>
    <t>♦ Dépose de canalisation d'évacuation en PVC ou en cuivre, y compris toutes sujétions, jusqu'à 125 mm</t>
  </si>
  <si>
    <t>♦ Dépose de canalisation d'évacuation en fonte jusqu'à 75 mm</t>
  </si>
  <si>
    <t>FOURNITURES SEULES de matériel CVCD-PS (sans mise en œuvre)</t>
  </si>
  <si>
    <t>Tous les prix unitaires des fournitures seules, comprennent : 
 - le coût de la fourniture ;
 - les frais de transport ;
 - le coltinage à pied d'œuvre ;
 - la prise en compte des chutes, pertes, etc.</t>
  </si>
  <si>
    <t>Toutes les fournitures pour les équipements CVC seront réglées suivant les articles ci-après sur présentation de factures fournisseurs.</t>
  </si>
  <si>
    <t>Fournitures d'équipements de plomberie sanitaire</t>
  </si>
  <si>
    <t>Fournitures d'équipements de CVC</t>
  </si>
  <si>
    <t>Dépose d'équipements existants de plomberie sanitaire</t>
  </si>
  <si>
    <t>Dépose d'équipement existant de CVC</t>
  </si>
  <si>
    <t>- les frais généraux, bénéfices et aléas de l'entreprise ;</t>
  </si>
  <si>
    <t>- les frais éventuels d'étude, de recherche, etc. ;</t>
  </si>
  <si>
    <t>- les frais de chantier ;</t>
  </si>
  <si>
    <t>- les frais de coltinage pour l'amenée à pied d'œuvre ;</t>
  </si>
  <si>
    <t>- les frais de transport, de stockage, etc. ;</t>
  </si>
  <si>
    <t>- les pertes et chutes liées au transport ou à la mise en oeuvre de la fourniture.</t>
  </si>
  <si>
    <t>Ils incluent également toutes les petites fournitures notamment pour les fixations de toute sorte (chevilles, vis, attaches, colliers, etc.).</t>
  </si>
  <si>
    <t>Mise en œuvre d'équipements de CVC</t>
  </si>
  <si>
    <t>Pose ou repose de radiateurs</t>
  </si>
  <si>
    <t>Pose ou repose de radiateurs, avec l'ensemble de leurs accessoires, pour permettre soit l'intervention d'autres corps d'état (peintre...), soit leur remplacement.
Cette prestation comprend : 
     - la prise en charge du matériel à poser neuf ou existant ;
     - la fourniture de tous les accessoires (robinets, joints...) ;
     - les interventions et adaptations nécessaires sur le réseau existant ; 
     - la pose ou repose du radiateur ainsi que ses accessoires (pied, consoles...),  y compris le remplacement des accessoires
        défectueux (robinet, joints...) dans le cas d'ouvrage existant ;
     - toutes les sujétions de fixation (percements, scellements...).</t>
  </si>
  <si>
    <t>♦ de plus de 60 kg et jusqu'à 120 kg</t>
  </si>
  <si>
    <t>♦ de plus de 120 kg et jusqu'à 180 kg</t>
  </si>
  <si>
    <t>♦ de plus de 180 kg et jusqu'à 240 kg</t>
  </si>
  <si>
    <t>Mise en œuvre d'équipements de plomberie sanitaire</t>
  </si>
  <si>
    <t>Pose d'équipements neufs et/ou repose d'équipements existants</t>
  </si>
  <si>
    <t>Pose ou repose d'équipements de plomberie sanitaire, avec l'ensemble de leurs accessoires pour permettre soit l'intervention d'autres corps d'état (peintre...), soit leur remplacement ou leur déplacement.
Cette prestation comprend : 
     - la prise en charge du matériel à poser neuf ou existant ;
     - la fourniture de tous les accessoires à neuf (joints, colliers, chevilles...) ;
     - les interventions et adaptations nécessaires sur le réseau existant ;
     - la pose ou repose d'équipements de plomberie sanitaire, avec l'ensemble de leurs accessoires compris le remplacement
        des accessoires défectueux ;
     - tous les percements et scellements nécessaires pour la fixation de la canalisation.</t>
  </si>
  <si>
    <t>Ces travaux seront rémunérés comme suit :</t>
  </si>
  <si>
    <t>Nombre d'heures réalisées réellement et justifiées X (multiplié par) le coût horaire du salarié indiqué dans le BPU</t>
  </si>
  <si>
    <t xml:space="preserve">Le coût horaire comprend : </t>
  </si>
  <si>
    <t>- le salaire de l'employé, y compris ses charges ;</t>
  </si>
  <si>
    <t>- le transport ;</t>
  </si>
  <si>
    <t>- le matériel et l'outillage courant ;</t>
  </si>
  <si>
    <t>- les frais généraux de l'entreprise ;</t>
  </si>
  <si>
    <t>- les temps improductifs ;</t>
  </si>
  <si>
    <t>- les petits matériels nécessaires à l'exécution des travaux ;</t>
  </si>
  <si>
    <t>- l'ensemble des équipements de protection nécessaires ;</t>
  </si>
  <si>
    <t>- toutes les sujétions de manutention pour l’amenée du matériel à pied d'œuvre.</t>
  </si>
  <si>
    <t>Les justificatifs d'horaire devront comporter les indications suivantes :</t>
  </si>
  <si>
    <t>- les noms des employés et leurs qualifications exactes ;</t>
  </si>
  <si>
    <t>- les dates avec le détail des heures en fonction des travaux exécutés (document signé par un représentant de la DAPJ)</t>
  </si>
  <si>
    <t>Travaux au temps passé les jours ouvrables y compris samedi entre 6h et 21h</t>
  </si>
  <si>
    <t>Travaux au temps passé les jours ouvrables y compris les samedi de nuit entre 21h et 6h</t>
  </si>
  <si>
    <t>Réseaux de chauffage (eau chaude et eau glacée)</t>
  </si>
  <si>
    <r>
      <rPr>
        <i/>
        <u/>
        <sz val="10"/>
        <rFont val="Times New Roman"/>
        <family val="1"/>
      </rPr>
      <t xml:space="preserve">Rappel :
</t>
    </r>
    <r>
      <rPr>
        <i/>
        <sz val="10"/>
        <rFont val="Times New Roman"/>
        <family val="1"/>
      </rPr>
      <t>Le prix unitaire des réseaux comprend la fourniture et la mise en oeuvre de l'ensemble de leurs accessoires nécessaires à leur mise en oeuvre. La prestation comprend :
     - la main d'oeuvre nécessaire ;
     - la fourniture de tous les petits accessoires (joints, colliers, chevilles...) ;
     - les interventions et adaptations nécessaires sur le réseau existant.</t>
    </r>
  </si>
  <si>
    <r>
      <rPr>
        <i/>
        <u/>
        <sz val="10"/>
        <rFont val="Times New Roman"/>
        <family val="1"/>
      </rPr>
      <t>Rappel - Mode de métré :</t>
    </r>
    <r>
      <rPr>
        <i/>
        <sz val="10"/>
        <rFont val="Times New Roman"/>
        <family val="1"/>
      </rPr>
      <t xml:space="preserve"> les quantités à prendre en compte pour le calcul de ces fournitures sont les quantités réellement en œuvre sans spécifications particulières pour les quantités minimales.</t>
    </r>
  </si>
  <si>
    <r>
      <rPr>
        <i/>
        <u/>
        <sz val="10"/>
        <rFont val="Times New Roman"/>
        <family val="1"/>
      </rPr>
      <t xml:space="preserve">Mode de métré :
</t>
    </r>
    <r>
      <rPr>
        <i/>
        <sz val="10"/>
        <rFont val="Times New Roman"/>
        <family val="1"/>
      </rPr>
      <t>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t>
    </r>
  </si>
  <si>
    <t>Tube acier noir &gt; DN 100</t>
  </si>
  <si>
    <t>Équipements, robinetteries et accessoires de réseaux de chauffage (eau chaude et eau glacée)</t>
  </si>
  <si>
    <r>
      <rPr>
        <i/>
        <u/>
        <sz val="10"/>
        <rFont val="Times New Roman"/>
        <family val="1"/>
      </rPr>
      <t xml:space="preserve">Rappel :
</t>
    </r>
    <r>
      <rPr>
        <i/>
        <sz val="10"/>
        <rFont val="Times New Roman"/>
        <family val="1"/>
      </rPr>
      <t>Les prix unitaires incluent l'ensemble des accessoires de montage et de pose (raccords unions, brides, prolongateur, etc.).</t>
    </r>
  </si>
  <si>
    <t>Vanne taraudée du DN 12 au DN 25 (MM, FF, MF)</t>
  </si>
  <si>
    <t>Vanne taraudée du DN 32 au DN 50 (MM, FF, MF)</t>
  </si>
  <si>
    <t>Vanne à brides &gt; DN 100</t>
  </si>
  <si>
    <t>Vanne à brides noir &gt; DN 100</t>
  </si>
  <si>
    <t>Clapet anti-retour &gt; DN 100</t>
  </si>
  <si>
    <t>Filtre à tamis, avec robinet de chasse, y compris toutes sujétions</t>
  </si>
  <si>
    <t>Filtre à tamis &gt; DN 100</t>
  </si>
  <si>
    <t>Vanne d'équilibrage, y compris toutes sujétions</t>
  </si>
  <si>
    <t>Vanne d'équilibrage du DN 12 au DN 25 (MM, FF, MF)</t>
  </si>
  <si>
    <t>Vanne d'équilibrage du DN 32 au DN 50 (MM, FF, MF)</t>
  </si>
  <si>
    <t>Vanne d'équilibrage du DN 65 au DN 100</t>
  </si>
  <si>
    <t>Vanne d'équilibrage &gt; DN 100</t>
  </si>
  <si>
    <t>Manchons anti-vibratiles, y compris toutes sujétions</t>
  </si>
  <si>
    <t>Manchons anti-vibratiles DN 12 au DN 25 (MM, FF, MF)</t>
  </si>
  <si>
    <t>Manchons anti-vibratiles DN 32 au DN 50 (MM, FF, MF)</t>
  </si>
  <si>
    <t>Manchons anti-vibratiles du DN 65 au DN 100</t>
  </si>
  <si>
    <t>Manchons anti-vibratiles &gt; DN 100</t>
  </si>
  <si>
    <t>Disconnecteur &gt; DN 100</t>
  </si>
  <si>
    <t>Equipements de radiateurs comprenant corps thermostatiques, tête thermostatique, coude ou té de réglage, purgeur toute direction, bouchons et robinet de vidange, du DN 12 au DN 20, quelle que soit la configuration (équerre, droit, équerre inversée, etc.)</t>
  </si>
  <si>
    <t>Réseaux d'alimentation de plomberie sanitaire (EFS, ECS et recyclage ECS)</t>
  </si>
  <si>
    <t>Tube acier galvanisé, y compris toutes sujétions de pose</t>
  </si>
  <si>
    <t>Tube acier galavnisé &gt; DN 100</t>
  </si>
  <si>
    <t>Tube PVC Pression eau froide, y compris toutes sujétions de pose</t>
  </si>
  <si>
    <t>Tube PVC Pression du Ø 16 au Ø 26</t>
  </si>
  <si>
    <t>Tube PVC Pression du Ø 32 au Ø 50</t>
  </si>
  <si>
    <t>Tube PVC Pression &gt; Ø 110</t>
  </si>
  <si>
    <t>Tube PVC Pression du Ø 63 au Ø 110</t>
  </si>
  <si>
    <t>Tube cuivre du Ø 10/12 au Ø 16/18</t>
  </si>
  <si>
    <t>Tube cuivre du Ø 20/22 au Ø 26/28</t>
  </si>
  <si>
    <t>Tube cuivre du Ø 30/32 au Ø 38/40</t>
  </si>
  <si>
    <t>Tube cuivre &gt; Ø 38/40</t>
  </si>
  <si>
    <t>Tube PVC-C Pression du Ø 16 au Ø 26</t>
  </si>
  <si>
    <t>Tube PVC-C Pression du Ø 32 au Ø 50</t>
  </si>
  <si>
    <t>Tube PVC-C Pression du Ø 63 au Ø 110</t>
  </si>
  <si>
    <t>Tube PVC-C Pression &gt; Ø 110</t>
  </si>
  <si>
    <t>Manchons de type ARMAFLEX ép. 13 mm du Ø 10/12 au Ø 16/18</t>
  </si>
  <si>
    <t>Manchons de type ARMAFLEX ép. 13 mm du Ø 20/22 au Ø 26/28</t>
  </si>
  <si>
    <t>Manchons de type ARMAFLEX ép. 13 mm du Ø 30/32 au Ø 38/40</t>
  </si>
  <si>
    <t>Manchons de type ARMAFLEX ép. 19 mm du Ø 10/12 au Ø 16/18</t>
  </si>
  <si>
    <t>Manchons de type ARMAFLEX ép. 19 mm du Ø 20/22 au Ø 26/28</t>
  </si>
  <si>
    <t>Manchons de type ARMAFLEX ép. 19 mm du Ø 30/32 au Ø 38/40</t>
  </si>
  <si>
    <t>Poste RIA Ø 25 Long. 20 ml y compris toutes sujétions</t>
  </si>
  <si>
    <t>Poste RIA Ø 25 Long. 30 ml y compris toutes sujétions</t>
  </si>
  <si>
    <t>Poste RIA Ø 33 Long. 20 ml y compris toutes sujétions</t>
  </si>
  <si>
    <t>Poste RIA Ø 33 Long. 30 ml y compris toutes sujétions</t>
  </si>
  <si>
    <t>Tube PVC &gt; Ø 160</t>
  </si>
  <si>
    <t>Gaine spiralée &gt; Ø 400</t>
  </si>
  <si>
    <t>Conduits souples, non isolés, &gt; Ø 250</t>
  </si>
  <si>
    <t>Conduits souples, isolés ép. 25 mm, &gt; Ø 250</t>
  </si>
  <si>
    <t>Conduits souples, isolés ép. 50 mm, &gt; Ø 250</t>
  </si>
  <si>
    <t>Registre &gt; Ø 400</t>
  </si>
  <si>
    <t>Tube fonte express Ø 60</t>
  </si>
  <si>
    <t>Tube fonte express Ø 80</t>
  </si>
  <si>
    <t>Tube fonte express Ø 100</t>
  </si>
  <si>
    <t>Tube fonte express Ø 125</t>
  </si>
  <si>
    <t>Tube fonte express Ø 150</t>
  </si>
  <si>
    <t>5.3</t>
  </si>
  <si>
    <t>Équipements, robinetteries et accessoires réseaux de plomberie sanitaire</t>
  </si>
  <si>
    <t>Vanne d'équilibrage ACS pour réseau ECS, y compris toutes sujétions</t>
  </si>
  <si>
    <t>Clapet anti-pollution de type EF du DN 15 au DN 25</t>
  </si>
  <si>
    <t>Détendeur / réducteur de pression ACS, y compris toutes sujétions</t>
  </si>
  <si>
    <t>Mitigeur 180 taille 2 20x27, 10 à 50 °C ACS ULTRAMIX WATTS ou équivalent</t>
  </si>
  <si>
    <t>Mitigeur 180 taille 3 26x34, 10 à 50 °C ACS ULTRAMIX WATTS ou équivalent</t>
  </si>
  <si>
    <t>Mitigeur 180 taille 4 33x42, 10 à 50 °C ACS ULTRAMIX WATTS ou équivalent</t>
  </si>
  <si>
    <t>Mitigeur 180 taille 5 40x49, 10 à 50 °C ACS ULTRAMIX WATTS ou équivalent</t>
  </si>
  <si>
    <t>Mitigeur 180 taille 6 50x60, 10 à 50 °C ACS ULTRAMIX WATTS ou équivalent</t>
  </si>
  <si>
    <r>
      <rPr>
        <i/>
        <u/>
        <sz val="10"/>
        <rFont val="Times New Roman"/>
        <family val="1"/>
      </rPr>
      <t xml:space="preserve">Rappel:
</t>
    </r>
    <r>
      <rPr>
        <i/>
        <sz val="10"/>
        <rFont val="Times New Roman"/>
        <family val="1"/>
      </rPr>
      <t>Les prix unitaires incluent l'ensemble des accessoires de montage et de pose (raccords divers, groupe de sécurité, raccords diélectriques, siphon de groupe, raccordements hydrauliques sur l'existant, adaptations et modifications de raccordements électriques et toutes sujétions de mises en oeuvre).</t>
    </r>
  </si>
  <si>
    <t>Chauffe-eau électrique bloc sous évier 15 L</t>
  </si>
  <si>
    <t>Chauffe-eau électrique blindé vertical stable 300 L monophasé, cuve en acier émaillé, protection par anode en magnésium</t>
  </si>
  <si>
    <t>Chauffe-eau électrique blindé vertical stable 250 L monophasé, cuve en acier émaillé, protection par anode en magnésium</t>
  </si>
  <si>
    <t>Chauffe-eau électrique résistance blindée 100 L, cuve en acier émaillé, protection par anode en magnésium, vertical mural compact</t>
  </si>
  <si>
    <t>Chauffe-eau électrique résistance blindée 150 L, cuve en acier émaillé, protection par anode en magnésium, vertical mural compact</t>
  </si>
  <si>
    <t>Chauffe-eau électrique résistance blindée 200 L, cuve en acier émaillé, protection par anode en magnésium, vertical mural compact</t>
  </si>
  <si>
    <t>Pompe de bouclage ECS débit 5m3/h HM 2m CE</t>
  </si>
  <si>
    <t>Pompe de bouclage ECS débit 6m3/h HM 2m CE</t>
  </si>
  <si>
    <t>Pompe de bouclage ECS débit 6m3/h HM 5m CE</t>
  </si>
  <si>
    <t>Pompe de bouclage ECS débit 2m3/h HM 2m CE</t>
  </si>
  <si>
    <t>Pompe de bouclage ECS débit 4m3/h HM 2m CE</t>
  </si>
  <si>
    <r>
      <t xml:space="preserve">Rappel :
</t>
    </r>
    <r>
      <rPr>
        <i/>
        <sz val="10"/>
        <rFont val="Times New Roman"/>
        <family val="1"/>
      </rPr>
      <t>Le prix unitaire des réseaux comprend la fourniture et la mise en oeuvre de l'ensemble de leurs accessoires nécessaires à leur mise en oeuvre. La prestation comprend :
     - la main d'oeuvre nécessaire ;
     - la fourniture de tous les petits accessoires (joints, colliers, chevilles...) ;
     - les interventions et adaptations nécessaires sur le réseau existant.</t>
    </r>
  </si>
  <si>
    <r>
      <rPr>
        <i/>
        <u/>
        <sz val="10"/>
        <rFont val="Times New Roman"/>
        <family val="1"/>
      </rPr>
      <t xml:space="preserve">Rappel :
</t>
    </r>
    <r>
      <rPr>
        <i/>
        <sz val="10"/>
        <rFont val="Times New Roman"/>
        <family val="1"/>
      </rPr>
      <t>Le prix unitaire des réseaux comprend la fourniture et la mise en oeuvre de l'ensemble de leurs accessoires nécessaires à leur mise en oeuvre. La prestation comprend :
     - la main d'oeuvre nécessaire ;
     - la fourniture de tous les petits accessoires (joints, colliers, chevilles...) ;
     - les interventions et adaptations nécessaires sur le réseau existant (modification de gaines, liaisons e
        raccordements électriques, etc.).</t>
    </r>
  </si>
  <si>
    <r>
      <rPr>
        <i/>
        <u/>
        <sz val="10"/>
        <rFont val="Times New Roman"/>
        <family val="1"/>
      </rPr>
      <t xml:space="preserve">Mode de métré :
</t>
    </r>
    <r>
      <rPr>
        <i/>
        <sz val="10"/>
        <rFont val="Times New Roman"/>
        <family val="1"/>
      </rPr>
      <t>Les quantités à prendre sont les quantités réellement mises en œuvre sans spécifications particulières pour les quantités minimales.
Les accessoires sont comptés en plus-value pour les longueurs suivantes : 
    - coude, cône d'augmentation ou de réduction = 0,60 ml ;
    - culotte, branchement, té, joint de dilatation = 1,00 ml ;
    - tampon, manchon = 0,50 ml ;
    - raccordement sur canalisation existante en service  = 1,50 ml.</t>
    </r>
  </si>
  <si>
    <r>
      <t xml:space="preserve">Mode de métré :
</t>
    </r>
    <r>
      <rPr>
        <i/>
        <sz val="10"/>
        <rFont val="Times New Roman"/>
        <family val="1"/>
      </rPr>
      <t>Les quantités à prendre sont les quantités réellement mises en œuvre sans spécifications particulières pour les quantités minimales.
Les accessoires sont comptés en plus-value pour les longueurs suivantes : 
    - coude, cône d'augmentation ou de réduction = 0,60 ml ;
    - culotte, branchement, té, joint de dilatation = 1,00 ml ;
    - tampon, manchon = 0,50 ml ;
    - raccordement sur canalisation existante en service  = 1,50 ml.</t>
    </r>
  </si>
  <si>
    <r>
      <rPr>
        <i/>
        <u/>
        <sz val="10"/>
        <rFont val="Times New Roman"/>
        <family val="1"/>
      </rPr>
      <t>Rappel :</t>
    </r>
    <r>
      <rPr>
        <i/>
        <sz val="10"/>
        <rFont val="Times New Roman"/>
        <family val="1"/>
      </rPr>
      <t xml:space="preserve">
Le prix unitaire des réseaux comprend la fourniture et la mise en oeuvre de l'ensemble de leurs accessoires nécessaires à leur mise en oeuvre. La prestation comprend :
     - la main d'oeuvre nécessaire ;
     - la fourniture de tous les petits accessoires (joints, colliers, chevilles...) ;
     - les interventions et adaptations nécessaires sur le réseau existant ;
     - l'ensemble des accessoires de montage et de pose (raccords divers, kit HMT, manchons anti-vibratiles,
        raccordements hydrauliques sur l'existant, adaptations et modifications de raccordements électriques et toutes
        sujétions de mise en oeuvre).</t>
    </r>
  </si>
  <si>
    <r>
      <rPr>
        <i/>
        <u/>
        <sz val="10"/>
        <rFont val="Times New Roman"/>
        <family val="1"/>
      </rPr>
      <t xml:space="preserve">Mode de métré :
</t>
    </r>
    <r>
      <rPr>
        <i/>
        <sz val="10"/>
        <rFont val="Times New Roman"/>
        <family val="1"/>
      </rPr>
      <t>Les quantités à prendre sont les quantités réellement mises en œuvre sans spécifications particulières pour les quantités minimales.
Les accessoires sont comptés en plus-value pour les longueurs suivantes :
les longueurs inférieures à 0,50 ml seront comptées pour 0,50 ml, les pièces particulières sont comptées pour des longueurs équivalentes de gaines droites, soit :  coude à 90°, 60°, 45°, 30°  : compté pour 1,50 ml - Té équerre à 90° (égal ou réduit): compté pour 2 ml du plus gros conduit - Réduction conique  : comptée pour 1,50 ml du plus gros diamètre - Bouchon et manchons : comptés pour 0,50 ml.</t>
    </r>
  </si>
  <si>
    <t>Conduits souples, isolés ép. 25 mm, du Ø 200 au Ø 250</t>
  </si>
  <si>
    <t>Conduits souples, isolés ép. 50 mm, du Ø 200 au Ø 250</t>
  </si>
  <si>
    <t>Accessoires et équipements sur réseaux de ventilation</t>
  </si>
  <si>
    <t>Ventilateur de gaine de Ø &lt;= 125</t>
  </si>
  <si>
    <t>Type ECM600, y compris toutes sujétions</t>
  </si>
  <si>
    <t>Type ECM800, y compris toutes sujétions</t>
  </si>
  <si>
    <t>Type ECM1500, y compris toutes sujétions</t>
  </si>
  <si>
    <t>Type ECM2700, y compris toutes sujétions</t>
  </si>
  <si>
    <t>Type ECM3100, y compris toutes sujétions</t>
  </si>
  <si>
    <t>Type ECM900, y compris toutes sujétions</t>
  </si>
  <si>
    <t>Type ECM1000, y compris toutes sujétions</t>
  </si>
  <si>
    <t>Type ECM2000, y compris toutes sujétions</t>
  </si>
  <si>
    <t>Type ECM3600, y compris toutes sujétions</t>
  </si>
  <si>
    <t>Type ECM4000, y compris toutes sujétions</t>
  </si>
  <si>
    <t>Type ECM6000, y compris toutes sujétions</t>
  </si>
  <si>
    <t>Type ECM8000, y compris toutes sujétions</t>
  </si>
  <si>
    <t>Type ECM10000, y compris toutes sujétions</t>
  </si>
  <si>
    <t>Clapet coupe-feu et Volet coupe-feu</t>
  </si>
  <si>
    <t>Cartouche coupe-feu jusqu'au Ø 125</t>
  </si>
  <si>
    <t>Clapet coupe-feu du Ø 125 au Ø 250</t>
  </si>
  <si>
    <t>Clapet coupe-feu du Ø 315 au Ø 400</t>
  </si>
  <si>
    <t>Clapet coupe-feu &gt; Ø 400</t>
  </si>
  <si>
    <t>Calorifuge de réseaux de ventilation et protection coupe-feu</t>
  </si>
  <si>
    <t>Flocage coupe-feu ép. 25 mm, y compris fourniture PV et toutes sujétions</t>
  </si>
  <si>
    <t>Flocage coupe-feu ép. 35 mm, y compris fourniture PV et toutes sujétions</t>
  </si>
  <si>
    <t>Flocage coupe-feu ép. 50 mm, y compris fourniture PV et toutes sujétions</t>
  </si>
  <si>
    <r>
      <rPr>
        <i/>
        <u/>
        <sz val="10"/>
        <rFont val="Times New Roman"/>
        <family val="1"/>
      </rPr>
      <t>Mode de métré :</t>
    </r>
    <r>
      <rPr>
        <i/>
        <sz val="10"/>
        <rFont val="Times New Roman"/>
        <family val="1"/>
      </rPr>
      <t xml:space="preserve">
Les prix unitaires  incluent la fourniture et la pose des éléments suivants : clapet coupe-feu télécommandé, incluant l'ensemble des accessoires tel que fusibles thermiques, contacts de début de course et de fin de course, le moteur de réarmement, l'ensemble des cablâges, les tests de vérification de fonctionnement et d'asservissement.</t>
    </r>
  </si>
  <si>
    <t>Clapet coupe-feu rectangulaire mesuré au demi-périmètre (par exemple 400x200 =&gt; 0,60 m)</t>
  </si>
  <si>
    <t>Volet coupe-feu rectangulaire mesuré au demi-périmètre (par exemple 400x200 =&gt; 0,60 m)</t>
  </si>
  <si>
    <t>Calorifuge de réseaux eau chaude et eau glacée</t>
  </si>
  <si>
    <r>
      <rPr>
        <i/>
        <u/>
        <sz val="10"/>
        <rFont val="Times New Roman"/>
        <family val="1"/>
      </rPr>
      <t>Mode de Métré :</t>
    </r>
    <r>
      <rPr>
        <i/>
        <sz val="10"/>
        <rFont val="Times New Roman"/>
        <family val="1"/>
      </rPr>
      <t xml:space="preserve">
Les quantités à prendre sont les quantités réellement mises en œuvre sans spécifications particulières pour les quantités minimales.
Les accessoires sont comptés en plus-value pour les longueurs suivantes : 
    - coude, cône d'augmentation ou de réduction = 0,60 ml ;
    - vannes, pompes, accessoires divers = 1,00 ml ;
    - raccordement sur canalisation existante en service  = 1,00 ml.</t>
    </r>
  </si>
  <si>
    <t>Calorifuge de réseaux de plomberie sanitaire</t>
  </si>
  <si>
    <t>Manchons de type ARMAFLEX ép. 13 mm &gt; Ø 38/40</t>
  </si>
  <si>
    <t>Manchons de type ARMAFLEX ép. 19 mm &gt; Ø 38/40</t>
  </si>
  <si>
    <t>Registre manuel de type IRIS ou équivalent</t>
  </si>
  <si>
    <t>Ventilateur de gaine type CANAL FAST isolé ECM ou équivalent, y compris toutes sujétions</t>
  </si>
  <si>
    <t>Caisson de ventilation simple peau basse consommation type RECTILYS ECM ou équivalent, y compris toutes sujétions</t>
  </si>
  <si>
    <t>Caisson d'insufflation/extraction, à isolation renforcée 50 mm, basse consommation type MODULYS ECM ou équivalent, y compris toutes sujétions</t>
  </si>
  <si>
    <t>Caisson de ventilation encombrement réduit, à isolation renforcée 50 mm, basse consommation type SILENS'AIR ECM ou équivalent, y compris toutes sujétions</t>
  </si>
  <si>
    <t>Gaine coupe-feu en plâtre ép. 25 mm, y compris fourniture PV et toutes sujétions</t>
  </si>
  <si>
    <t>Gaine coupe-feu en plâtre ép. 35 mm, y compris fourniture PV et toutes sujétions</t>
  </si>
  <si>
    <t>Gaine coupe-feu en plâtre ép. 50 mm, y compris fourniture PV et toutes sujétions</t>
  </si>
  <si>
    <r>
      <rPr>
        <i/>
        <u/>
        <sz val="10"/>
        <rFont val="Times New Roman"/>
        <family val="1"/>
      </rPr>
      <t xml:space="preserve">Mode de métré :
</t>
    </r>
    <r>
      <rPr>
        <i/>
        <sz val="10"/>
        <rFont val="Times New Roman"/>
        <family val="1"/>
      </rPr>
      <t>Les prix unitaires incluent l'ensemble des prestations suivantes :
     - les prestations de raccordements hydrauliques et électriques ;
     - le paramétrage et le calibrage de chaque compteur ;
     - le câblage et l'adressage de chaque compteur vers l'automate de gestion ;
     - la remontée d'informations vers la supervision, incluant la mise à jour de la base de données et la création de
        vues graphiques ;
     - toutes autres prestations nécessaires à l'exploitation de chaque compteur.</t>
    </r>
  </si>
  <si>
    <t>Compteur volumétrique à impulsion pour réseau EF ou ECS</t>
  </si>
  <si>
    <t>Compteurs à impulsion et compteurs volumétriques</t>
  </si>
  <si>
    <r>
      <rPr>
        <i/>
        <u/>
        <sz val="10"/>
        <rFont val="Times New Roman"/>
        <family val="1"/>
      </rPr>
      <t xml:space="preserve">Mode de métré :
</t>
    </r>
    <r>
      <rPr>
        <i/>
        <sz val="10"/>
        <rFont val="Times New Roman"/>
        <family val="1"/>
      </rPr>
      <t>Les prix unitaires incluent l'ensemble des prestations suivantes :
     - les prestations de raccordements hydrauliques et électriques ;
     - le paramétrage et le calibrage de chaque compteur ;
     - la visite de contrôle de l'installation (VCI) par le fabricant ;
     - le câblage et l'adressage de chaque compteur vers l'automate de gestion ;
     - la remontée d'informations vers la supervision, incluant la mise à jour de la base de données et la création de
        vues graphiques ;
     - toutes autres prestations nécessaires à l'ecploitation de chaque compteur.</t>
    </r>
  </si>
  <si>
    <r>
      <rPr>
        <i/>
        <u/>
        <sz val="10"/>
        <rFont val="Times New Roman"/>
        <family val="1"/>
      </rPr>
      <t xml:space="preserve">Mode de métré :
</t>
    </r>
    <r>
      <rPr>
        <i/>
        <sz val="10"/>
        <rFont val="Times New Roman"/>
        <family val="1"/>
      </rPr>
      <t>Les prix unitaires incluent l'ensemble des prestations suivantes :
     - l'unité intérieure, l'unité extérieure ;
     - le thermostat de commande ;
     - la sonde de contrôle de température ambiante à remonter sur la supervision ;
     - la pompe de relevage des condensats ;
     - la mise en service ;
     - toutes autres prestations nécessaires.</t>
    </r>
  </si>
  <si>
    <t>Puissance froide jusqu’à 2 500 W</t>
  </si>
  <si>
    <t>Puissance froide jusqu’à 3 500 W</t>
  </si>
  <si>
    <t>Puissance froide jusqu’à 5 000 W</t>
  </si>
  <si>
    <t>Puissance froide jusqu’à 7 500 W</t>
  </si>
  <si>
    <t>Puissance froide jusqu’à 10 000 W</t>
  </si>
  <si>
    <t>Bi-split mural</t>
  </si>
  <si>
    <r>
      <rPr>
        <i/>
        <u/>
        <sz val="10"/>
        <rFont val="Times New Roman"/>
        <family val="1"/>
      </rPr>
      <t xml:space="preserve">Mode de métré :
</t>
    </r>
    <r>
      <rPr>
        <i/>
        <sz val="10"/>
        <rFont val="Times New Roman"/>
        <family val="1"/>
      </rPr>
      <t>Les prix unitaires incluent l'ensemble des prestations suivantes :
     - les lignes liquides et gaz, y compris supports nécessaires ;
     - les liaisons de puissance et de commande ;
     - le réseau condensats ;
     - la mise en service ;
     - toutes autres prestations nécessaires.</t>
    </r>
  </si>
  <si>
    <t>Protection incendie</t>
  </si>
  <si>
    <t>Robinet incendie armé (RIA) et accessoires</t>
  </si>
  <si>
    <r>
      <rPr>
        <i/>
        <u/>
        <sz val="10"/>
        <rFont val="Times New Roman"/>
        <family val="1"/>
      </rPr>
      <t xml:space="preserve">Mode de métré :
</t>
    </r>
    <r>
      <rPr>
        <i/>
        <sz val="10"/>
        <rFont val="Times New Roman"/>
        <family val="1"/>
      </rPr>
      <t>Les prix unitaires incluent l'ensemble des prestations suivantes :
     - les petits accessoires de pose et de raccordement ;
     - le raccordement sur le réseau existant ;
     - toutes autres prestations nécessaires.</t>
    </r>
  </si>
  <si>
    <t>Ces prestations comprennent :</t>
  </si>
  <si>
    <t>- le repérage et le traçage ;</t>
  </si>
  <si>
    <t>- la mise en place des protections nécessaires ;</t>
  </si>
  <si>
    <t>- l'installation du matériel ;</t>
  </si>
  <si>
    <t>- la réalisation de l'intervention proprement dite ;</t>
  </si>
  <si>
    <t>- l'enlèvement et l'évacuation des gravois ;</t>
  </si>
  <si>
    <t>- le repliement du matériel ;</t>
  </si>
  <si>
    <t>- le nettoyage de la zone d'intervention.</t>
  </si>
  <si>
    <t>- au-delà de 100 cm2 de section : au m3 avec un minimum de 1,00 ml quelle que soit la section.</t>
  </si>
  <si>
    <t>- jusqu'à 100 cm2 de section : au ml avec un minimum de 1,00 ml ;</t>
  </si>
  <si>
    <t>Nota : les percement liés à la fixation d'équipements électriques sont compris dans les postes du chapitre "Mise en œuvre".</t>
  </si>
  <si>
    <t>Scellements ou bouchements d'entaille et de tranchée (compris raccords)</t>
  </si>
  <si>
    <t xml:space="preserve">    - jusqu'à 100 cm2 de section : au ml avec un minimum de 1,00 ml ;</t>
  </si>
  <si>
    <t>Scellements ou bouchements de percements (compris raccords)</t>
  </si>
  <si>
    <t xml:space="preserve">    - jusqu'à 40 cm à l'équerre : au cm de profondeur avec un minimum de 5,00 cm ;</t>
  </si>
  <si>
    <t xml:space="preserve">    - tous les frais de déplacement y compris les frais liés aux temps de déplacement des personnels ;</t>
  </si>
  <si>
    <t xml:space="preserve">    - le salaire des personnels, y compris les charges ;</t>
  </si>
  <si>
    <t xml:space="preserve">    - l'ensemble des équipements de protection nécessaires ;</t>
  </si>
  <si>
    <t xml:space="preserve">    - les petits matériels nécessaires à l'exécution des travaux ponctuels ;</t>
  </si>
  <si>
    <t xml:space="preserve">    - toutes les sujétions de manutention pour l’amenée du matériel et des fournitures à pied d'œuvre ;</t>
  </si>
  <si>
    <t xml:space="preserve">    - les frais de chantier ;</t>
  </si>
  <si>
    <t xml:space="preserve">    - les frais généraux de l'entreprise ;</t>
  </si>
  <si>
    <t xml:space="preserve">    - les fournitures jusqu'à une valeur déterminé dans les articles ci-après.</t>
  </si>
  <si>
    <t>Le prix à prendre en compte pour les fournitures est celui du fournisseur déduction faite du rabais commercial et des frais de transport.</t>
  </si>
  <si>
    <t>Nota : Ces articles ne pourront pas être cumulatifs. Leur usage sera unique pour une même zone de travaux ou une même zone géographique.</t>
  </si>
  <si>
    <r>
      <t xml:space="preserve">    - toutes les petites </t>
    </r>
    <r>
      <rPr>
        <b/>
        <i/>
        <sz val="10"/>
        <rFont val="Times New Roman"/>
        <family val="1"/>
      </rPr>
      <t>fournitures</t>
    </r>
    <r>
      <rPr>
        <i/>
        <sz val="10"/>
        <rFont val="Times New Roman"/>
        <family val="1"/>
      </rPr>
      <t xml:space="preserve"> (vis, câbles pour raccordement, tubes, gaines, pots d'encadrement…) ;</t>
    </r>
  </si>
  <si>
    <t>Ces articles devront avoir fait l'objet d'un accord écrit dans la commande de la DAPJ.</t>
  </si>
  <si>
    <t>• une intervention estimée à une demi-journée au plus (4 heures maximum)</t>
  </si>
  <si>
    <t xml:space="preserve">    compris forfait fournitures jusqu'à une valeur de 90,00 € HT
       autres que "les petites fournitures" déjà comprises</t>
  </si>
  <si>
    <t>• une intervention estimée à une journée au plus (de 4 à 8 heures maximum)</t>
  </si>
  <si>
    <t xml:space="preserve">    compris forfait fournitures jusqu'à une valeur de 180,00 € HT
      autres que "les petites fournitures" déjà comprises</t>
  </si>
  <si>
    <t>• une intervention estimée à une journée et demi au plus (de 8 à 12 heures maximum)</t>
  </si>
  <si>
    <t xml:space="preserve">    compris forfait fournitures jusqu'à une valeur de 270,00 € HT
      autres que "les petites fournitures" déjà comprises</t>
  </si>
  <si>
    <t>• une intervention estimée à deux journée au plus (de 12 à 16 heures maximum)</t>
  </si>
  <si>
    <t xml:space="preserve">    compris forfait fournitures jusqu'à une valeur de 360,00 € HT
      autres que "les petites fournitures" déjà comprises</t>
  </si>
  <si>
    <t>Travaux pontuels exécutés par 1 personne pendant les jours ouvrables entre 6 h et 21 h</t>
  </si>
  <si>
    <t>Travaux pontuels exécutés par 2 personnes pendant les jours ouvrables entre 6 h et 21 h</t>
  </si>
  <si>
    <t xml:space="preserve">    compris forfait fournitures jusqu'à une valeur de 180,00 € HT
       autres que "les petites fournitures" déjà comprises</t>
  </si>
  <si>
    <t xml:space="preserve">    compris forfait fournitures jusqu'à une valeur de 360,00 € HT
       autres que "les petites fournitures" déjà comprises</t>
  </si>
  <si>
    <t>• une intervention estimée à une journée et demie au plus (2 pers. x de 8 à 12 heures maximum)</t>
  </si>
  <si>
    <t>• une intervention estimée à une journée au plus (2 pers. x de 4 à 8 heures maximum)</t>
  </si>
  <si>
    <t>• une intervention estimée à deux journées au plus (2 pers. x de 12 à 16 heures maximum)</t>
  </si>
  <si>
    <t xml:space="preserve">    compris forfait fournitures jusqu'à une valeur de 540,00 € HT
       autres que "les petites fournitures" déjà comprises</t>
  </si>
  <si>
    <t xml:space="preserve">    compris forfait fournitures jusqu'à une valeur de 720,00 € HT
       autres que "les petites fournitures" déjà comprises</t>
  </si>
  <si>
    <t>• une intervention estimée à demi-journée au plus (2 pers. x 4 heures maximum)</t>
  </si>
  <si>
    <t>Les prestations de supervision pourront comprendre la création, la supression ou la mise à jour de vues graphiques existantes. Pour chaque demande, la prestation devra comprendre :</t>
  </si>
  <si>
    <r>
      <t xml:space="preserve">• Pour la </t>
    </r>
    <r>
      <rPr>
        <b/>
        <i/>
        <sz val="10"/>
        <rFont val="Times New Roman"/>
        <family val="1"/>
      </rPr>
      <t>suppression</t>
    </r>
    <r>
      <rPr>
        <i/>
        <sz val="10"/>
        <rFont val="Times New Roman"/>
        <family val="1"/>
      </rPr>
      <t xml:space="preserve"> et/ou </t>
    </r>
    <r>
      <rPr>
        <b/>
        <i/>
        <sz val="10"/>
        <rFont val="Times New Roman"/>
        <family val="1"/>
      </rPr>
      <t>modification</t>
    </r>
    <r>
      <rPr>
        <i/>
        <sz val="10"/>
        <rFont val="Times New Roman"/>
        <family val="1"/>
      </rPr>
      <t xml:space="preserve"> de vues graphiques existantes :</t>
    </r>
  </si>
  <si>
    <t xml:space="preserve">    - purge de la base de données existante, suppression de vues ;</t>
  </si>
  <si>
    <t xml:space="preserve">    - création et déclaration des compteurs vers EMS ;</t>
  </si>
  <si>
    <t xml:space="preserve">    - historisation des données, archivages, etc.</t>
  </si>
  <si>
    <t xml:space="preserve">    - création d'une nouvelle base de données ;</t>
  </si>
  <si>
    <t xml:space="preserve">    - création de nouvelles vues graphiques, y compris bandeau de détails ;</t>
  </si>
  <si>
    <t>Après chaque intervention, le titulaire devra fournir un attachement sur la prestation réalisée.</t>
  </si>
  <si>
    <t xml:space="preserve">• prix forfaitaire, pour un nombre de points compris entre 1 et 10 </t>
  </si>
  <si>
    <t xml:space="preserve">• prix forfaitaire, pour un nombre de points compris entre 11 et 20 </t>
  </si>
  <si>
    <t xml:space="preserve">• prix forfaitaire, pour un nombre de points compris entre 21 et 50 </t>
  </si>
  <si>
    <t xml:space="preserve">• prix forfaitaire, pour un nombre de points compris entre 51 et 75 </t>
  </si>
  <si>
    <t>• prix forfaitaire, pour un nombre de points compris entre 11 et 20</t>
  </si>
  <si>
    <t>• prix forfaitaire, pour un nombre de points compris entre 1 et 10</t>
  </si>
  <si>
    <t>Les prix du présent BPU incluent tous les frais afférents à l'approvisionnement, au montage, à la descente, au coltinage des matériaux et matériels, ainsi que le tri et l'évacuation des gravois et déchets suivant les prescriptions définies au CCP.</t>
  </si>
  <si>
    <t>Les prix du présent BPU sont réputés inclure tous les frais afférents à l'élaboration des devis suivant les documents remis par la maîtrise d'oeuvre, les relevés nécessaires pour l'élaboration des études d'exécution, le DOE, etc.</t>
  </si>
  <si>
    <t xml:space="preserve">    - au delà de 100 cm2 de section : au m3 avec un minimum de 1,00 ml quelle que soit la section.</t>
  </si>
  <si>
    <t xml:space="preserve">    - au delà de 40 cm à l'équerre : au m3 avec un minimum de 5,00 cm quelle que soit la section.</t>
  </si>
  <si>
    <t>Etant donné le caractère très particulier des locaux, des matériaux de réemploi pourront être utilisés dans des cas très précis, définis dans le cadre du présent BPU.</t>
  </si>
  <si>
    <t>Cette prestation devra être prise en compte uniquement lorsqu'elle aura fait l'objet d'une demande expresse de la DAPJ.</t>
  </si>
  <si>
    <r>
      <rPr>
        <i/>
        <u/>
        <sz val="10"/>
        <rFont val="Times New Roman"/>
        <family val="1"/>
      </rPr>
      <t xml:space="preserve">Mode de métré :
</t>
    </r>
    <r>
      <rPr>
        <i/>
        <sz val="10"/>
        <rFont val="Times New Roman"/>
        <family val="1"/>
      </rPr>
      <t>Les quantités à prendre sont les quantités réellement mises en œuvre sans spécifications particulières pour les quantités minimales.
Les accessoires sont comptés en plus-value pour les longueurs suivantes : 
    - coude, cône d'augmentation ou de réduction = 0,60 ml ;
    - vannes, pompes, accessoires divers = 1,00 ml ;
    - raccordement sur canalisation existante en service  = 1,00 ml.</t>
    </r>
  </si>
  <si>
    <r>
      <rPr>
        <i/>
        <u/>
        <sz val="10"/>
        <rFont val="Times New Roman"/>
        <family val="1"/>
      </rPr>
      <t>Mode de métré :</t>
    </r>
    <r>
      <rPr>
        <i/>
        <sz val="10"/>
        <rFont val="Times New Roman"/>
        <family val="1"/>
      </rPr>
      <t xml:space="preserve">
Les entailles et tranchées ci-après seront comptées :</t>
    </r>
  </si>
  <si>
    <r>
      <rPr>
        <i/>
        <u/>
        <sz val="10"/>
        <rFont val="Times New Roman"/>
        <family val="1"/>
      </rPr>
      <t>Mode de métré :</t>
    </r>
    <r>
      <rPr>
        <i/>
        <sz val="10"/>
        <rFont val="Times New Roman"/>
        <family val="1"/>
      </rPr>
      <t xml:space="preserve">
Les percements à la mèche seront comptés au cm de profondeur avec un minimum de 5,00 cm.</t>
    </r>
  </si>
  <si>
    <r>
      <rPr>
        <i/>
        <u/>
        <sz val="10"/>
        <rFont val="Times New Roman"/>
        <family val="1"/>
      </rPr>
      <t>Mode de métré :</t>
    </r>
    <r>
      <rPr>
        <i/>
        <sz val="10"/>
        <rFont val="Times New Roman"/>
        <family val="1"/>
      </rPr>
      <t xml:space="preserve">
Les scellements ou bouchements d'entaille et de tranchée ci-après seront comptés :</t>
    </r>
  </si>
  <si>
    <r>
      <rPr>
        <i/>
        <u/>
        <sz val="10"/>
        <rFont val="Times New Roman"/>
        <family val="1"/>
      </rPr>
      <t>Mode de métré :</t>
    </r>
    <r>
      <rPr>
        <i/>
        <sz val="10"/>
        <rFont val="Times New Roman"/>
        <family val="1"/>
      </rPr>
      <t xml:space="preserve">
Les scellements ou bouchements de percements ci-après seront comptés :</t>
    </r>
  </si>
  <si>
    <t>Mode de métré :</t>
  </si>
  <si>
    <t>Nota :</t>
  </si>
  <si>
    <r>
      <rPr>
        <b/>
        <i/>
        <u/>
        <sz val="10"/>
        <rFont val="Times New Roman"/>
        <family val="1"/>
      </rPr>
      <t>Rappel - Mode de métré :</t>
    </r>
    <r>
      <rPr>
        <b/>
        <i/>
        <sz val="10"/>
        <rFont val="Times New Roman"/>
        <family val="1"/>
      </rPr>
      <t xml:space="preserve"> les quantités à prendre en compte pour le calcul de ces fournitures sont les quantités réellement en œuvre sans spécifications particulières pour les quantités minimales.</t>
    </r>
  </si>
  <si>
    <r>
      <rPr>
        <i/>
        <u/>
        <sz val="10"/>
        <rFont val="Times New Roman"/>
        <family val="1"/>
      </rPr>
      <t>Mode de métré :</t>
    </r>
    <r>
      <rPr>
        <i/>
        <sz val="10"/>
        <rFont val="Times New Roman"/>
        <family val="1"/>
      </rPr>
      <t xml:space="preserve">
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t>
    </r>
  </si>
  <si>
    <t>Les fournitures autres seront comptées suivant les conditions du chapitre "Fournitures seules".</t>
  </si>
  <si>
    <t>Copie certifiée conforme de facture du fournisseur justifiant le PU et la quantité.</t>
  </si>
  <si>
    <t>Nota important : dans le cas présent, les clauses de variation de prix ne s'appliquent pas.</t>
  </si>
  <si>
    <t>- un panneau de 5 mm d'épaisseur jointoyé au ruban adhésif de forte adhérence</t>
  </si>
  <si>
    <r>
      <t>m</t>
    </r>
    <r>
      <rPr>
        <b/>
        <vertAlign val="superscript"/>
        <sz val="10"/>
        <color rgb="FF008000"/>
        <rFont val="Times New Roman"/>
        <family val="1"/>
      </rPr>
      <t>3</t>
    </r>
  </si>
  <si>
    <t xml:space="preserve">• Coefficient pour une valeur ≤ 500 € HT </t>
  </si>
  <si>
    <t xml:space="preserve">• Coefficient pour une valeur &gt; 500 € HT et ≤ 2 000 € HT </t>
  </si>
  <si>
    <t xml:space="preserve">• Coefficient pour une valeur &gt; 2 000 € HT et ≤ 5 000 € HT </t>
  </si>
  <si>
    <t xml:space="preserve">• Coefficient pour une valeur &gt; 5 000 € HT </t>
  </si>
  <si>
    <t>articles</t>
  </si>
  <si>
    <t>Prix unitaire
 en €</t>
  </si>
  <si>
    <r>
      <t xml:space="preserve">Les fournitures ne figurant pas au présent BPU seront rémunérées par l'application d'un coefficient sur la base de </t>
    </r>
    <r>
      <rPr>
        <b/>
        <i/>
        <sz val="10"/>
        <rFont val="Times New Roman"/>
        <family val="1"/>
      </rPr>
      <t>leur valeur nette d'achat</t>
    </r>
    <r>
      <rPr>
        <i/>
        <sz val="10"/>
        <rFont val="Times New Roman"/>
        <family val="1"/>
      </rPr>
      <t>, hors transport, facturée au titulaire en ne tenant compte que des quantités réellement mises en œuvre.</t>
    </r>
  </si>
  <si>
    <t>Le prix à prendre en compte est celui du fournisseur déduction faite du rabais commercial et des frais de transport.
Le coefficient applicable sera déterminé par nature de fourniture (ex : pour 10 radiateurs à x euros, le coefficient retenu sera celui applicable aux fournitures facturées 10x euros).</t>
  </si>
  <si>
    <r>
      <t xml:space="preserve">• Pour la </t>
    </r>
    <r>
      <rPr>
        <b/>
        <i/>
        <sz val="10"/>
        <rFont val="Times New Roman"/>
        <family val="1"/>
      </rPr>
      <t>création</t>
    </r>
    <r>
      <rPr>
        <i/>
        <sz val="10"/>
        <rFont val="Times New Roman"/>
        <family val="1"/>
      </rPr>
      <t xml:space="preserve"> de nouvelles vues graphiques:</t>
    </r>
  </si>
  <si>
    <t>Cet attachement comportera le nombre d'heures passées pour l'exécution de cette prestation ainsi que la liste des matériaux utilisés. Il devra être validé par un représentant de la DAPJ.</t>
  </si>
  <si>
    <t>Prestations associées à la création de vues graphiques existantes :</t>
  </si>
  <si>
    <t>Prestations associées à la suppression et/ou la modification de vues graphiques existantes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</si>
</sst>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0"/>
  </numFmts>
  <fonts count="112"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sz val="8"/>
      <color theme="1"/>
      <name val="Calibri"/>
      <family val="2"/>
      <scheme val="minor"/>
    </font>
    <font>
      <b/>
      <sz val="16"/>
      <color indexed="8"/>
      <name val="Times New Roman"/>
      <family val="1"/>
    </font>
    <font>
      <b/>
      <u/>
      <sz val="12"/>
      <color indexed="8"/>
      <name val="Times New Roman"/>
      <family val="1"/>
    </font>
    <font>
      <sz val="10"/>
      <name val="Arial"/>
      <family val="2"/>
    </font>
    <font>
      <sz val="10"/>
      <color indexed="8"/>
      <name val="Arial Narrow"/>
      <family val="2"/>
    </font>
    <font>
      <b/>
      <u/>
      <sz val="12"/>
      <color theme="1"/>
      <name val="Calibri"/>
      <family val="2"/>
      <scheme val="minor"/>
    </font>
    <font>
      <sz val="16"/>
      <color theme="1"/>
      <name val="Calibri"/>
      <family val="2"/>
      <scheme val="minor"/>
    </font>
    <font>
      <b/>
      <i/>
      <u/>
      <sz val="16"/>
      <color theme="1"/>
      <name val="Calibri"/>
      <family val="2"/>
      <scheme val="minor"/>
    </font>
    <font>
      <b/>
      <sz val="12"/>
      <color theme="1"/>
      <name val="Calibri"/>
      <family val="2"/>
      <scheme val="minor"/>
    </font>
    <font>
      <b/>
      <sz val="8"/>
      <color theme="1"/>
      <name val="Calibri"/>
      <family val="2"/>
      <scheme val="minor"/>
    </font>
    <font>
      <i/>
      <u/>
      <sz val="14"/>
      <color theme="1"/>
      <name val="Calibri"/>
      <family val="2"/>
      <scheme val="minor"/>
    </font>
    <font>
      <b/>
      <u/>
      <sz val="14"/>
      <color theme="1"/>
      <name val="Calibri"/>
      <family val="2"/>
      <scheme val="minor"/>
    </font>
    <font>
      <sz val="8"/>
      <name val="Arial"/>
      <family val="2"/>
    </font>
    <font>
      <sz val="10"/>
      <color indexed="8"/>
      <name val="Times New Roman"/>
      <family val="1"/>
    </font>
    <font>
      <b/>
      <sz val="11"/>
      <name val="Times New Roman"/>
      <family val="1"/>
    </font>
    <font>
      <sz val="10"/>
      <name val="Times New Roman"/>
      <family val="1"/>
    </font>
    <font>
      <sz val="8"/>
      <name val="Times New Roman"/>
      <family val="1"/>
    </font>
    <font>
      <b/>
      <sz val="9"/>
      <name val="Times New Roman"/>
      <family val="1"/>
    </font>
    <font>
      <sz val="11"/>
      <name val="Times New Roman"/>
      <family val="1"/>
    </font>
    <font>
      <b/>
      <sz val="8"/>
      <name val="Times New Roman"/>
      <family val="1"/>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b/>
      <sz val="16"/>
      <color theme="1"/>
      <name val="Calibri"/>
      <family val="2"/>
      <scheme val="minor"/>
    </font>
    <font>
      <b/>
      <u/>
      <sz val="11"/>
      <color indexed="8"/>
      <name val="Times New Roman"/>
      <family val="1"/>
    </font>
    <font>
      <u/>
      <sz val="11"/>
      <color theme="10"/>
      <name val="Calibri"/>
      <family val="2"/>
      <scheme val="minor"/>
    </font>
    <font>
      <i/>
      <sz val="12"/>
      <color theme="1"/>
      <name val="Calibri"/>
      <family val="2"/>
      <scheme val="minor"/>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b/>
      <u/>
      <sz val="8"/>
      <color theme="1"/>
      <name val="Calibri"/>
      <family val="2"/>
      <scheme val="minor"/>
    </font>
    <font>
      <b/>
      <i/>
      <sz val="18"/>
      <color theme="1"/>
      <name val="Calibri"/>
      <family val="2"/>
      <scheme val="minor"/>
    </font>
    <font>
      <b/>
      <u/>
      <sz val="9"/>
      <color rgb="FF008000"/>
      <name val="Calibri"/>
      <family val="2"/>
      <scheme val="minor"/>
    </font>
    <font>
      <i/>
      <sz val="12"/>
      <color theme="1"/>
      <name val="Times New Roman"/>
      <family val="1"/>
    </font>
    <font>
      <b/>
      <i/>
      <u/>
      <sz val="12"/>
      <color theme="1"/>
      <name val="Times New Roman"/>
      <family val="1"/>
    </font>
    <font>
      <b/>
      <i/>
      <u/>
      <sz val="12"/>
      <color rgb="FF3333CC"/>
      <name val="Times New Roman"/>
      <family val="1"/>
    </font>
    <font>
      <sz val="9"/>
      <color theme="1"/>
      <name val="Times New Roman"/>
      <family val="1"/>
    </font>
    <font>
      <b/>
      <sz val="9"/>
      <color rgb="FF008000"/>
      <name val="Times New Roman"/>
      <family val="1"/>
    </font>
    <font>
      <b/>
      <sz val="9"/>
      <color rgb="FF3333CC"/>
      <name val="Times New Roman"/>
      <family val="1"/>
    </font>
    <font>
      <b/>
      <sz val="10"/>
      <color rgb="FF008000"/>
      <name val="Times New Roman"/>
      <family val="1"/>
    </font>
    <font>
      <b/>
      <sz val="10"/>
      <color rgb="FF3333CC"/>
      <name val="Times New Roman"/>
      <family val="1"/>
    </font>
    <font>
      <sz val="10"/>
      <color theme="1"/>
      <name val="Times New Roman"/>
      <family val="1"/>
    </font>
    <font>
      <sz val="8"/>
      <color theme="1"/>
      <name val="Times New Roman"/>
      <family val="1"/>
    </font>
    <font>
      <b/>
      <sz val="8"/>
      <color rgb="FF008000"/>
      <name val="Times New Roman"/>
      <family val="1"/>
    </font>
    <font>
      <b/>
      <sz val="8"/>
      <color rgb="FF3333CC"/>
      <name val="Times New Roman"/>
      <family val="1"/>
    </font>
    <font>
      <b/>
      <i/>
      <u/>
      <sz val="16"/>
      <color theme="1"/>
      <name val="Times New Roman"/>
      <family val="1"/>
    </font>
    <font>
      <b/>
      <i/>
      <u/>
      <sz val="16"/>
      <color rgb="FF3333CC"/>
      <name val="Times New Roman"/>
      <family val="1"/>
    </font>
    <font>
      <b/>
      <u/>
      <sz val="11"/>
      <color rgb="FF008000"/>
      <name val="Times New Roman"/>
      <family val="1"/>
    </font>
    <font>
      <sz val="11"/>
      <color theme="1"/>
      <name val="Times New Roman"/>
      <family val="1"/>
    </font>
    <font>
      <sz val="16"/>
      <color theme="1"/>
      <name val="Times New Roman"/>
      <family val="1"/>
    </font>
    <font>
      <i/>
      <u/>
      <sz val="14"/>
      <color theme="1"/>
      <name val="Times New Roman"/>
      <family val="1"/>
    </font>
    <font>
      <b/>
      <i/>
      <sz val="10"/>
      <color rgb="FF3333CC"/>
      <name val="Times New Roman"/>
      <family val="1"/>
    </font>
    <font>
      <i/>
      <sz val="8"/>
      <color theme="1"/>
      <name val="Times New Roman"/>
      <family val="1"/>
    </font>
    <font>
      <b/>
      <i/>
      <sz val="8"/>
      <color rgb="FF008000"/>
      <name val="Times New Roman"/>
      <family val="1"/>
    </font>
    <font>
      <b/>
      <i/>
      <sz val="8"/>
      <color rgb="FF3333CC"/>
      <name val="Times New Roman"/>
      <family val="1"/>
    </font>
    <font>
      <i/>
      <sz val="10"/>
      <color theme="1"/>
      <name val="Times New Roman"/>
      <family val="1"/>
    </font>
    <font>
      <b/>
      <i/>
      <sz val="10"/>
      <color rgb="FF008000"/>
      <name val="Times New Roman"/>
      <family val="1"/>
    </font>
    <font>
      <b/>
      <i/>
      <sz val="9"/>
      <color rgb="FF3333CC"/>
      <name val="Times New Roman"/>
      <family val="1"/>
    </font>
    <font>
      <i/>
      <sz val="6"/>
      <color theme="1"/>
      <name val="Times New Roman"/>
      <family val="1"/>
    </font>
    <font>
      <b/>
      <i/>
      <sz val="6"/>
      <color rgb="FF008000"/>
      <name val="Times New Roman"/>
      <family val="1"/>
    </font>
    <font>
      <b/>
      <i/>
      <sz val="6"/>
      <color rgb="FF3333CC"/>
      <name val="Times New Roman"/>
      <family val="1"/>
    </font>
    <font>
      <b/>
      <u/>
      <sz val="14"/>
      <color rgb="FF0070C0"/>
      <name val="Times New Roman"/>
      <family val="1"/>
    </font>
    <font>
      <b/>
      <u/>
      <sz val="14"/>
      <name val="Times New Roman"/>
      <family val="1"/>
    </font>
    <font>
      <b/>
      <u/>
      <sz val="12"/>
      <color theme="1"/>
      <name val="Times New Roman"/>
      <family val="1"/>
    </font>
    <font>
      <b/>
      <i/>
      <sz val="16"/>
      <name val="Times New Roman"/>
      <family val="1"/>
    </font>
    <font>
      <b/>
      <i/>
      <u/>
      <sz val="16"/>
      <name val="Times New Roman"/>
      <family val="1"/>
    </font>
    <font>
      <sz val="9"/>
      <name val="Times New Roman"/>
      <family val="1"/>
    </font>
    <font>
      <b/>
      <sz val="10"/>
      <name val="Times New Roman"/>
      <family val="1"/>
    </font>
    <font>
      <b/>
      <u/>
      <sz val="11"/>
      <name val="Times New Roman"/>
      <family val="1"/>
    </font>
    <font>
      <i/>
      <sz val="9"/>
      <name val="Times New Roman"/>
      <family val="1"/>
    </font>
    <font>
      <b/>
      <i/>
      <u/>
      <sz val="12"/>
      <name val="Times New Roman"/>
      <family val="1"/>
    </font>
    <font>
      <i/>
      <u/>
      <sz val="9"/>
      <name val="Times New Roman"/>
      <family val="1"/>
    </font>
    <font>
      <b/>
      <i/>
      <sz val="10"/>
      <name val="Times New Roman"/>
      <family val="1"/>
    </font>
    <font>
      <i/>
      <sz val="11"/>
      <name val="Times New Roman"/>
      <family val="1"/>
    </font>
    <font>
      <i/>
      <sz val="8"/>
      <name val="Times New Roman"/>
      <family val="1"/>
    </font>
    <font>
      <b/>
      <sz val="16"/>
      <name val="Times New Roman"/>
      <family val="1"/>
    </font>
    <font>
      <b/>
      <i/>
      <sz val="8"/>
      <name val="Times New Roman"/>
      <family val="1"/>
    </font>
    <font>
      <i/>
      <sz val="10"/>
      <name val="Times New Roman"/>
      <family val="1"/>
    </font>
    <font>
      <i/>
      <sz val="6"/>
      <name val="Times New Roman"/>
      <family val="1"/>
    </font>
    <font>
      <b/>
      <i/>
      <u/>
      <sz val="10"/>
      <name val="Times New Roman"/>
      <family val="1"/>
    </font>
    <font>
      <i/>
      <u/>
      <sz val="10"/>
      <name val="Times New Roman"/>
      <family val="1"/>
    </font>
    <font>
      <b/>
      <sz val="12"/>
      <color theme="1"/>
      <name val="Times New Roman"/>
      <family val="1"/>
    </font>
    <font>
      <b/>
      <sz val="8"/>
      <color theme="1"/>
      <name val="Times New Roman"/>
      <family val="1"/>
    </font>
    <font>
      <b/>
      <sz val="20"/>
      <name val="Times New Roman"/>
      <family val="1"/>
    </font>
    <font>
      <sz val="18"/>
      <color theme="1"/>
      <name val="Times New Roman"/>
      <family val="1"/>
    </font>
    <font>
      <sz val="20"/>
      <name val="Times New Roman"/>
      <family val="1"/>
    </font>
    <font>
      <b/>
      <sz val="22"/>
      <name val="Times New Roman"/>
      <family val="1"/>
    </font>
    <font>
      <sz val="22"/>
      <color theme="1"/>
      <name val="Times New Roman"/>
      <family val="1"/>
    </font>
    <font>
      <b/>
      <u/>
      <sz val="8"/>
      <color theme="1"/>
      <name val="Times New Roman"/>
      <family val="1"/>
    </font>
    <font>
      <b/>
      <sz val="11"/>
      <color rgb="FF008000"/>
      <name val="Times New Roman"/>
      <family val="1"/>
    </font>
    <font>
      <u/>
      <sz val="10"/>
      <name val="Times New Roman"/>
      <family val="1"/>
    </font>
    <font>
      <b/>
      <vertAlign val="superscript"/>
      <sz val="10"/>
      <color rgb="FF008000"/>
      <name val="Times New Roman"/>
      <family val="1"/>
    </font>
  </fonts>
  <fills count="9">
    <fill>
      <patternFill patternType="none"/>
    </fill>
    <fill>
      <patternFill patternType="gray125"/>
    </fill>
    <fill>
      <patternFill patternType="solid">
        <fgColor indexed="9"/>
      </patternFill>
    </fill>
    <fill>
      <patternFill patternType="solid">
        <fgColor theme="0" tint="-0.14999847407452621"/>
        <bgColor indexed="64"/>
      </patternFill>
    </fill>
    <fill>
      <patternFill patternType="solid">
        <fgColor indexed="43"/>
      </patternFill>
    </fill>
    <fill>
      <patternFill patternType="solid">
        <fgColor indexed="9"/>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30">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s>
  <cellStyleXfs count="88">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6" fillId="4" borderId="1">
      <alignment horizontal="left" vertical="top" wrapText="1"/>
    </xf>
    <xf numFmtId="0" fontId="9" fillId="2" borderId="0">
      <alignment horizontal="left" vertical="top" wrapText="1"/>
    </xf>
    <xf numFmtId="0" fontId="3" fillId="2" borderId="0">
      <alignment horizontal="left" vertical="top" wrapText="1"/>
    </xf>
    <xf numFmtId="49" fontId="7" fillId="2" borderId="0">
      <alignment horizontal="left" vertical="top" wrapText="1"/>
    </xf>
    <xf numFmtId="0" fontId="3" fillId="2" borderId="0">
      <alignment horizontal="left" vertical="top" wrapText="1"/>
    </xf>
    <xf numFmtId="0" fontId="2" fillId="2" borderId="0">
      <alignment horizontal="left" vertical="top" wrapText="1"/>
    </xf>
    <xf numFmtId="0" fontId="8" fillId="0" borderId="0"/>
    <xf numFmtId="165" fontId="8" fillId="0" borderId="0" applyFont="0" applyFill="0" applyBorder="0" applyAlignment="0" applyProtection="0"/>
    <xf numFmtId="0" fontId="23" fillId="0" borderId="0">
      <alignment vertical="top"/>
    </xf>
    <xf numFmtId="0" fontId="8" fillId="0" borderId="0">
      <alignment vertical="top"/>
    </xf>
    <xf numFmtId="49" fontId="7" fillId="2" borderId="0">
      <alignment horizontal="left" vertical="top" wrapText="1"/>
    </xf>
    <xf numFmtId="0" fontId="18" fillId="2" borderId="0">
      <alignment horizontal="left" vertical="top" wrapText="1"/>
    </xf>
    <xf numFmtId="0" fontId="18" fillId="2" borderId="0">
      <alignment horizontal="left" vertical="top" wrapText="1"/>
    </xf>
    <xf numFmtId="0" fontId="18" fillId="2" borderId="0">
      <alignment horizontal="left" vertical="top" wrapText="1"/>
    </xf>
    <xf numFmtId="49" fontId="27" fillId="2" borderId="0">
      <alignment horizontal="left" vertical="top" wrapText="1"/>
    </xf>
    <xf numFmtId="0" fontId="18" fillId="2" borderId="0">
      <alignment horizontal="left" vertical="top" wrapText="1"/>
    </xf>
    <xf numFmtId="49" fontId="28" fillId="2" borderId="0">
      <alignment horizontal="left" vertical="top" wrapText="1"/>
    </xf>
    <xf numFmtId="49" fontId="25"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29" fillId="2" borderId="0">
      <alignment horizontal="left" vertical="top" wrapText="1"/>
    </xf>
    <xf numFmtId="0" fontId="30" fillId="2" borderId="0">
      <alignment horizontal="left" vertical="top" wrapText="1"/>
    </xf>
    <xf numFmtId="0" fontId="30" fillId="2" borderId="0">
      <alignment horizontal="left" vertical="top" wrapText="1"/>
    </xf>
    <xf numFmtId="0" fontId="30" fillId="2" borderId="0">
      <alignment horizontal="left" vertical="top" wrapText="1"/>
    </xf>
    <xf numFmtId="0" fontId="30" fillId="2" borderId="0">
      <alignment horizontal="left" vertical="top" wrapText="1"/>
    </xf>
    <xf numFmtId="49" fontId="31" fillId="2" borderId="0">
      <alignment horizontal="left" vertical="top" wrapText="1"/>
    </xf>
    <xf numFmtId="49" fontId="6" fillId="2" borderId="0">
      <alignment horizontal="left" vertical="top" wrapText="1"/>
    </xf>
    <xf numFmtId="49" fontId="1" fillId="2" borderId="0">
      <alignment horizontal="left" vertical="top" wrapText="1"/>
    </xf>
    <xf numFmtId="49" fontId="32" fillId="2" borderId="0">
      <alignment horizontal="left" vertical="top" wrapText="1"/>
    </xf>
    <xf numFmtId="0" fontId="33" fillId="2" borderId="0">
      <alignment horizontal="left" vertical="top" wrapText="1"/>
    </xf>
    <xf numFmtId="0" fontId="18" fillId="2" borderId="0">
      <alignment horizontal="left" vertical="top" wrapText="1"/>
    </xf>
    <xf numFmtId="0" fontId="30" fillId="2" borderId="0">
      <alignment horizontal="left" vertical="top" wrapText="1"/>
    </xf>
    <xf numFmtId="0" fontId="18" fillId="2" borderId="0">
      <alignment horizontal="left" vertical="top" wrapText="1"/>
    </xf>
    <xf numFmtId="0" fontId="18" fillId="2" borderId="0">
      <alignment horizontal="left" vertical="top" wrapText="1"/>
    </xf>
    <xf numFmtId="0" fontId="30" fillId="2" borderId="0">
      <alignment horizontal="left" vertical="top" wrapText="1"/>
    </xf>
    <xf numFmtId="0" fontId="30" fillId="2" borderId="0">
      <alignment horizontal="left" vertical="top" wrapText="1"/>
    </xf>
    <xf numFmtId="0" fontId="30" fillId="2" borderId="0">
      <alignment horizontal="left" vertical="top" wrapText="1"/>
    </xf>
    <xf numFmtId="0" fontId="30" fillId="2" borderId="0">
      <alignment horizontal="left" vertical="top" wrapText="1"/>
    </xf>
    <xf numFmtId="0" fontId="30" fillId="2" borderId="0">
      <alignment horizontal="left" vertical="top" wrapText="1"/>
    </xf>
    <xf numFmtId="0" fontId="2" fillId="2" borderId="0">
      <alignment horizontal="left" vertical="top" wrapText="1"/>
    </xf>
    <xf numFmtId="0" fontId="34" fillId="2" borderId="0">
      <alignment horizontal="left" vertical="top" wrapText="1" indent="1"/>
    </xf>
    <xf numFmtId="0" fontId="35" fillId="2" borderId="0">
      <alignment horizontal="left" vertical="top" wrapText="1" indent="1"/>
    </xf>
    <xf numFmtId="0" fontId="34" fillId="2" borderId="0">
      <alignment horizontal="left" vertical="top" wrapText="1" indent="1"/>
    </xf>
    <xf numFmtId="49" fontId="36" fillId="2" borderId="0">
      <alignment vertical="top" wrapText="1"/>
    </xf>
    <xf numFmtId="0" fontId="37" fillId="2" borderId="0">
      <alignment horizontal="left" vertical="top"/>
    </xf>
    <xf numFmtId="0" fontId="37" fillId="2" borderId="0">
      <alignment horizontal="left" vertical="top"/>
    </xf>
    <xf numFmtId="0" fontId="37" fillId="2" borderId="0">
      <alignment horizontal="left" vertical="top" wrapText="1"/>
    </xf>
    <xf numFmtId="49" fontId="37" fillId="2" borderId="0">
      <alignment horizontal="left" vertical="top" wrapText="1"/>
    </xf>
    <xf numFmtId="0" fontId="38" fillId="2" borderId="0">
      <alignment horizontal="left" vertical="top" wrapText="1"/>
    </xf>
    <xf numFmtId="0" fontId="37" fillId="2" borderId="0">
      <alignment horizontal="left" vertical="top" wrapText="1"/>
    </xf>
    <xf numFmtId="0" fontId="37" fillId="2" borderId="0">
      <alignment horizontal="left" vertical="top" wrapText="1"/>
    </xf>
    <xf numFmtId="0" fontId="30" fillId="2" borderId="0">
      <alignment horizontal="left" vertical="top" wrapText="1"/>
    </xf>
    <xf numFmtId="0" fontId="30" fillId="2" borderId="0">
      <alignment horizontal="left" vertical="top" wrapText="1"/>
    </xf>
    <xf numFmtId="49" fontId="30" fillId="2" borderId="0">
      <alignment horizontal="left" vertical="top" wrapText="1"/>
    </xf>
    <xf numFmtId="49" fontId="30" fillId="2" borderId="0">
      <alignment horizontal="left" vertical="top" wrapText="1"/>
    </xf>
    <xf numFmtId="0" fontId="37" fillId="2" borderId="0">
      <alignment horizontal="left" vertical="top" wrapText="1"/>
    </xf>
    <xf numFmtId="0" fontId="39" fillId="2" borderId="0">
      <alignment horizontal="left" vertical="top" wrapText="1"/>
    </xf>
    <xf numFmtId="49" fontId="40" fillId="2" borderId="0">
      <alignment horizontal="left" vertical="top"/>
    </xf>
    <xf numFmtId="4" fontId="17" fillId="0" borderId="0">
      <alignment horizontal="right" vertical="center"/>
    </xf>
    <xf numFmtId="49" fontId="36"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7" fillId="2" borderId="0">
      <alignment horizontal="left" vertical="top"/>
    </xf>
    <xf numFmtId="164" fontId="8"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42" fillId="2" borderId="0">
      <alignment horizontal="left" vertical="top" wrapText="1"/>
    </xf>
    <xf numFmtId="0" fontId="2" fillId="2" borderId="0">
      <alignment horizontal="left" vertical="top" wrapText="1"/>
    </xf>
    <xf numFmtId="0" fontId="2" fillId="2" borderId="0">
      <alignment horizontal="left" vertical="top" wrapText="1"/>
    </xf>
    <xf numFmtId="168" fontId="8" fillId="0" borderId="0" applyFont="0" applyFill="0" applyBorder="0" applyAlignment="0" applyProtection="0"/>
    <xf numFmtId="49" fontId="32" fillId="2" borderId="0">
      <alignment horizontal="left" vertical="top" wrapText="1"/>
    </xf>
    <xf numFmtId="0" fontId="43" fillId="0" borderId="0" applyNumberFormat="0" applyFill="0" applyBorder="0" applyAlignment="0" applyProtection="0"/>
    <xf numFmtId="0" fontId="8" fillId="0" borderId="0">
      <alignment vertical="top"/>
    </xf>
    <xf numFmtId="0" fontId="20" fillId="0" borderId="0">
      <alignment horizontal="left" vertical="center"/>
    </xf>
    <xf numFmtId="0" fontId="45" fillId="0" borderId="0" applyFont="0" applyFill="0" applyBorder="0" applyAlignment="0" applyProtection="0"/>
    <xf numFmtId="0" fontId="8" fillId="0" borderId="0"/>
    <xf numFmtId="0" fontId="2" fillId="2" borderId="0">
      <alignment horizontal="left" vertical="top" wrapText="1"/>
    </xf>
    <xf numFmtId="0" fontId="3" fillId="2" borderId="0">
      <alignment horizontal="left" vertical="top" wrapText="1"/>
    </xf>
  </cellStyleXfs>
  <cellXfs count="324">
    <xf numFmtId="0" fontId="0" fillId="0" borderId="0" xfId="0"/>
    <xf numFmtId="0" fontId="5" fillId="0" borderId="0" xfId="0" applyFont="1"/>
    <xf numFmtId="0" fontId="11" fillId="0" borderId="0" xfId="0" applyFont="1"/>
    <xf numFmtId="0" fontId="12" fillId="6" borderId="3" xfId="0" applyFont="1" applyFill="1" applyBorder="1"/>
    <xf numFmtId="0" fontId="14" fillId="0" borderId="0" xfId="0" applyFont="1" applyAlignment="1">
      <alignment wrapText="1"/>
    </xf>
    <xf numFmtId="0" fontId="15" fillId="0" borderId="0" xfId="0" applyFont="1"/>
    <xf numFmtId="0" fontId="16" fillId="7" borderId="0" xfId="0" applyFont="1" applyFill="1" applyAlignment="1">
      <alignment wrapText="1"/>
    </xf>
    <xf numFmtId="0" fontId="21" fillId="0" borderId="0" xfId="12" applyFont="1" applyFill="1" applyProtection="1"/>
    <xf numFmtId="0" fontId="21" fillId="5" borderId="0" xfId="12" applyNumberFormat="1" applyFont="1" applyFill="1" applyBorder="1" applyAlignment="1" applyProtection="1">
      <alignment horizontal="left" vertical="top"/>
    </xf>
    <xf numFmtId="0" fontId="19" fillId="5" borderId="0" xfId="14" applyFont="1" applyFill="1" applyAlignment="1" applyProtection="1">
      <alignment vertical="center"/>
    </xf>
    <xf numFmtId="0" fontId="15" fillId="0" borderId="0" xfId="0" applyFont="1" applyAlignment="1">
      <alignment wrapText="1"/>
    </xf>
    <xf numFmtId="0" fontId="43" fillId="0" borderId="0" xfId="81"/>
    <xf numFmtId="0" fontId="5" fillId="0" borderId="0" xfId="0" applyFont="1" applyAlignment="1"/>
    <xf numFmtId="0" fontId="44" fillId="0" borderId="0" xfId="0" applyFont="1"/>
    <xf numFmtId="0" fontId="24" fillId="0" borderId="0" xfId="82" applyFont="1" applyAlignment="1">
      <alignment horizontal="center" vertical="top" wrapText="1"/>
    </xf>
    <xf numFmtId="0" fontId="46" fillId="0" borderId="0" xfId="82" applyFont="1" applyAlignment="1">
      <alignment horizontal="centerContinuous" vertical="top"/>
    </xf>
    <xf numFmtId="0" fontId="26" fillId="0" borderId="0" xfId="82" applyFont="1" applyAlignment="1">
      <alignment horizontal="centerContinuous" vertical="top" wrapText="1"/>
    </xf>
    <xf numFmtId="0" fontId="47" fillId="0" borderId="0" xfId="83" applyFont="1">
      <alignment horizontal="left" vertical="center"/>
    </xf>
    <xf numFmtId="0" fontId="21" fillId="0" borderId="0" xfId="12" applyFont="1" applyFill="1" applyProtection="1">
      <protection locked="0"/>
    </xf>
    <xf numFmtId="0" fontId="48" fillId="0" borderId="0" xfId="12" applyFont="1" applyFill="1" applyProtection="1"/>
    <xf numFmtId="0" fontId="47" fillId="0" borderId="0" xfId="12" applyFont="1" applyFill="1" applyProtection="1">
      <protection locked="0"/>
    </xf>
    <xf numFmtId="0" fontId="47" fillId="0" borderId="0" xfId="12" applyFont="1" applyFill="1" applyProtection="1"/>
    <xf numFmtId="0" fontId="13" fillId="0" borderId="0" xfId="0" applyFont="1"/>
    <xf numFmtId="0" fontId="13" fillId="0" borderId="0" xfId="0" applyFont="1" applyBorder="1" applyAlignment="1"/>
    <xf numFmtId="49" fontId="19" fillId="3" borderId="12" xfId="14" applyNumberFormat="1" applyFont="1" applyFill="1" applyBorder="1" applyAlignment="1" applyProtection="1">
      <alignment horizontal="left" vertical="center"/>
    </xf>
    <xf numFmtId="0" fontId="48" fillId="5" borderId="4" xfId="12" applyNumberFormat="1" applyFont="1" applyFill="1" applyBorder="1" applyAlignment="1" applyProtection="1">
      <alignment horizontal="left" vertical="top"/>
    </xf>
    <xf numFmtId="0" fontId="48" fillId="0" borderId="5" xfId="12" applyFont="1" applyFill="1" applyBorder="1" applyAlignment="1" applyProtection="1"/>
    <xf numFmtId="0" fontId="48" fillId="0" borderId="5" xfId="12" applyFont="1" applyFill="1" applyBorder="1" applyAlignment="1" applyProtection="1">
      <protection locked="0"/>
    </xf>
    <xf numFmtId="0" fontId="48" fillId="0" borderId="6" xfId="12" applyFont="1" applyFill="1" applyBorder="1" applyAlignment="1" applyProtection="1"/>
    <xf numFmtId="0" fontId="13" fillId="0" borderId="2" xfId="0" applyFont="1" applyBorder="1" applyAlignment="1"/>
    <xf numFmtId="0" fontId="10" fillId="0" borderId="0" xfId="0" applyFont="1" applyBorder="1" applyAlignment="1"/>
    <xf numFmtId="0" fontId="13" fillId="0" borderId="7" xfId="0" applyFont="1" applyBorder="1" applyAlignment="1"/>
    <xf numFmtId="49" fontId="26" fillId="5" borderId="2" xfId="12" applyNumberFormat="1" applyFont="1" applyFill="1" applyBorder="1" applyAlignment="1" applyProtection="1">
      <alignment vertical="top"/>
    </xf>
    <xf numFmtId="0" fontId="49" fillId="5" borderId="0" xfId="12" applyNumberFormat="1" applyFont="1" applyFill="1" applyBorder="1" applyAlignment="1" applyProtection="1">
      <alignment horizontal="left" vertical="top"/>
    </xf>
    <xf numFmtId="0" fontId="47" fillId="0" borderId="0" xfId="12" applyFont="1" applyFill="1" applyBorder="1" applyAlignment="1" applyProtection="1">
      <alignment horizontal="center"/>
    </xf>
    <xf numFmtId="0" fontId="47" fillId="0" borderId="7" xfId="12" applyFont="1" applyFill="1" applyBorder="1" applyAlignment="1" applyProtection="1">
      <protection locked="0"/>
    </xf>
    <xf numFmtId="0" fontId="21" fillId="5" borderId="9" xfId="12" applyNumberFormat="1" applyFont="1" applyFill="1" applyBorder="1" applyAlignment="1" applyProtection="1">
      <alignment horizontal="left" vertical="top"/>
    </xf>
    <xf numFmtId="0" fontId="14" fillId="0" borderId="2" xfId="0" applyFont="1" applyBorder="1" applyAlignment="1"/>
    <xf numFmtId="0" fontId="50" fillId="0" borderId="0" xfId="0" applyFont="1" applyBorder="1" applyAlignment="1"/>
    <xf numFmtId="0" fontId="14" fillId="0" borderId="0" xfId="0" applyFont="1" applyBorder="1" applyAlignment="1"/>
    <xf numFmtId="0" fontId="14" fillId="0" borderId="7" xfId="0" applyFont="1" applyBorder="1" applyAlignment="1"/>
    <xf numFmtId="0" fontId="14" fillId="0" borderId="0" xfId="0" applyFont="1"/>
    <xf numFmtId="49" fontId="24" fillId="5" borderId="8" xfId="12" applyNumberFormat="1" applyFont="1" applyFill="1" applyBorder="1" applyAlignment="1" applyProtection="1">
      <alignment vertical="top"/>
    </xf>
    <xf numFmtId="0" fontId="21" fillId="0" borderId="9" xfId="12" applyFont="1" applyFill="1" applyBorder="1" applyAlignment="1" applyProtection="1">
      <alignment horizontal="center"/>
    </xf>
    <xf numFmtId="0" fontId="21" fillId="0" borderId="10" xfId="12" applyFont="1" applyFill="1" applyBorder="1" applyAlignment="1" applyProtection="1">
      <protection locked="0"/>
    </xf>
    <xf numFmtId="0" fontId="51" fillId="0" borderId="0" xfId="0" applyFont="1"/>
    <xf numFmtId="0" fontId="52" fillId="0" borderId="0" xfId="0" applyFont="1" applyBorder="1" applyAlignment="1">
      <alignment horizontal="center"/>
    </xf>
    <xf numFmtId="49" fontId="24" fillId="5" borderId="0" xfId="12" applyNumberFormat="1" applyFont="1" applyFill="1" applyBorder="1" applyAlignment="1" applyProtection="1">
      <alignment vertical="top"/>
    </xf>
    <xf numFmtId="0" fontId="21" fillId="0" borderId="0" xfId="12" applyFont="1" applyFill="1" applyBorder="1" applyAlignment="1" applyProtection="1">
      <alignment horizontal="center"/>
    </xf>
    <xf numFmtId="0" fontId="21" fillId="0" borderId="0" xfId="12" applyFont="1" applyFill="1" applyBorder="1" applyAlignment="1" applyProtection="1">
      <protection locked="0"/>
    </xf>
    <xf numFmtId="0" fontId="54" fillId="0" borderId="15" xfId="0" applyFont="1" applyFill="1" applyBorder="1"/>
    <xf numFmtId="0" fontId="55" fillId="0" borderId="7" xfId="0" applyFont="1" applyFill="1" applyBorder="1" applyAlignment="1">
      <alignment horizontal="right"/>
    </xf>
    <xf numFmtId="0" fontId="53" fillId="0" borderId="0" xfId="0" applyFont="1" applyFill="1"/>
    <xf numFmtId="0" fontId="57" fillId="0" borderId="15" xfId="0" applyFont="1" applyFill="1" applyBorder="1" applyAlignment="1">
      <alignment horizontal="center" vertical="center"/>
    </xf>
    <xf numFmtId="0" fontId="58" fillId="0" borderId="7" xfId="0" applyFont="1" applyFill="1" applyBorder="1" applyAlignment="1">
      <alignment horizontal="right" vertical="center"/>
    </xf>
    <xf numFmtId="0" fontId="56" fillId="0" borderId="0" xfId="0" applyFont="1" applyFill="1"/>
    <xf numFmtId="0" fontId="59" fillId="0" borderId="15" xfId="0" applyFont="1" applyFill="1" applyBorder="1" applyAlignment="1">
      <alignment horizontal="center" vertical="center"/>
    </xf>
    <xf numFmtId="0" fontId="60" fillId="0" borderId="7" xfId="0" applyFont="1" applyFill="1" applyBorder="1" applyAlignment="1">
      <alignment horizontal="right" vertical="center"/>
    </xf>
    <xf numFmtId="0" fontId="61" fillId="0" borderId="0" xfId="0" applyFont="1" applyFill="1"/>
    <xf numFmtId="0" fontId="63" fillId="0" borderId="15" xfId="0" applyFont="1" applyFill="1" applyBorder="1" applyAlignment="1">
      <alignment horizontal="center" vertical="center"/>
    </xf>
    <xf numFmtId="0" fontId="64" fillId="0" borderId="7" xfId="0" applyFont="1" applyFill="1" applyBorder="1" applyAlignment="1">
      <alignment horizontal="right" vertical="center"/>
    </xf>
    <xf numFmtId="0" fontId="62" fillId="0" borderId="0" xfId="0" applyFont="1" applyFill="1"/>
    <xf numFmtId="0" fontId="65" fillId="6" borderId="16" xfId="0" applyFont="1" applyFill="1" applyBorder="1"/>
    <xf numFmtId="0" fontId="66" fillId="6" borderId="17" xfId="0" applyFont="1" applyFill="1" applyBorder="1" applyAlignment="1">
      <alignment horizontal="right"/>
    </xf>
    <xf numFmtId="0" fontId="67" fillId="0" borderId="0" xfId="0" applyFont="1" applyBorder="1" applyAlignment="1">
      <alignment horizontal="center"/>
    </xf>
    <xf numFmtId="0" fontId="68" fillId="0" borderId="0" xfId="0" applyFont="1"/>
    <xf numFmtId="0" fontId="69" fillId="0" borderId="0" xfId="0" applyFont="1"/>
    <xf numFmtId="0" fontId="59" fillId="7" borderId="15" xfId="0" applyFont="1" applyFill="1" applyBorder="1" applyAlignment="1">
      <alignment horizontal="center" vertical="center"/>
    </xf>
    <xf numFmtId="0" fontId="60" fillId="7" borderId="7" xfId="0" applyFont="1" applyFill="1" applyBorder="1" applyAlignment="1">
      <alignment horizontal="right" vertical="center"/>
    </xf>
    <xf numFmtId="0" fontId="70" fillId="0" borderId="0" xfId="0" applyFont="1" applyAlignment="1">
      <alignment wrapText="1"/>
    </xf>
    <xf numFmtId="0" fontId="59" fillId="0" borderId="15" xfId="0" applyFont="1" applyBorder="1" applyAlignment="1">
      <alignment horizontal="center" vertical="center"/>
    </xf>
    <xf numFmtId="0" fontId="60" fillId="0" borderId="7" xfId="0" applyFont="1" applyBorder="1" applyAlignment="1">
      <alignment horizontal="right" vertical="center"/>
    </xf>
    <xf numFmtId="0" fontId="20" fillId="5" borderId="0" xfId="15" applyFont="1" applyFill="1" applyAlignment="1" applyProtection="1">
      <alignment vertical="top" wrapText="1"/>
    </xf>
    <xf numFmtId="0" fontId="63" fillId="0" borderId="15" xfId="0" applyFont="1" applyBorder="1" applyAlignment="1">
      <alignment horizontal="center" vertical="center"/>
    </xf>
    <xf numFmtId="0" fontId="64" fillId="0" borderId="7" xfId="0" applyFont="1" applyBorder="1" applyAlignment="1">
      <alignment horizontal="right" vertical="center"/>
    </xf>
    <xf numFmtId="0" fontId="21" fillId="5" borderId="0" xfId="15" applyFont="1" applyFill="1" applyAlignment="1" applyProtection="1">
      <alignment vertical="top" wrapText="1"/>
    </xf>
    <xf numFmtId="167" fontId="71" fillId="5" borderId="7" xfId="0" applyNumberFormat="1" applyFont="1" applyFill="1" applyBorder="1" applyAlignment="1" applyProtection="1">
      <alignment horizontal="right" vertical="center"/>
    </xf>
    <xf numFmtId="0" fontId="73" fillId="0" borderId="15" xfId="0" applyFont="1" applyFill="1" applyBorder="1" applyAlignment="1">
      <alignment horizontal="center" vertical="center"/>
    </xf>
    <xf numFmtId="167" fontId="74" fillId="0" borderId="7" xfId="0" applyNumberFormat="1" applyFont="1" applyFill="1" applyBorder="1" applyAlignment="1" applyProtection="1">
      <alignment horizontal="right" vertical="center"/>
    </xf>
    <xf numFmtId="0" fontId="76" fillId="0" borderId="15" xfId="0" applyFont="1" applyFill="1" applyBorder="1" applyAlignment="1">
      <alignment horizontal="center" vertical="center"/>
    </xf>
    <xf numFmtId="167" fontId="71" fillId="0" borderId="7" xfId="0" applyNumberFormat="1" applyFont="1" applyFill="1" applyBorder="1" applyAlignment="1" applyProtection="1">
      <alignment horizontal="right" vertical="center"/>
    </xf>
    <xf numFmtId="0" fontId="75" fillId="0" borderId="0" xfId="0" applyFont="1" applyFill="1"/>
    <xf numFmtId="167" fontId="74" fillId="5" borderId="7" xfId="0" applyNumberFormat="1" applyFont="1" applyFill="1" applyBorder="1" applyAlignment="1" applyProtection="1">
      <alignment horizontal="right" vertical="center"/>
    </xf>
    <xf numFmtId="0" fontId="62" fillId="0" borderId="0" xfId="0" applyFont="1"/>
    <xf numFmtId="169" fontId="60" fillId="0" borderId="7" xfId="0" applyNumberFormat="1" applyFont="1" applyBorder="1" applyAlignment="1">
      <alignment horizontal="center" vertical="center"/>
    </xf>
    <xf numFmtId="0" fontId="70" fillId="0" borderId="0" xfId="0" applyFont="1" applyBorder="1"/>
    <xf numFmtId="0" fontId="75" fillId="0" borderId="0" xfId="0" applyFont="1" applyFill="1" applyAlignment="1" applyProtection="1">
      <alignment vertical="top"/>
    </xf>
    <xf numFmtId="0" fontId="72" fillId="0" borderId="0" xfId="0" applyFont="1" applyFill="1" applyAlignment="1" applyProtection="1">
      <alignment vertical="top"/>
    </xf>
    <xf numFmtId="0" fontId="62" fillId="5" borderId="0" xfId="0" applyFont="1" applyFill="1" applyAlignment="1" applyProtection="1">
      <alignment vertical="top"/>
    </xf>
    <xf numFmtId="0" fontId="59" fillId="5" borderId="15" xfId="0" applyFont="1" applyFill="1" applyBorder="1" applyAlignment="1" applyProtection="1">
      <alignment horizontal="center" vertical="center"/>
    </xf>
    <xf numFmtId="0" fontId="21" fillId="0" borderId="0" xfId="0" applyFont="1" applyFill="1" applyAlignment="1" applyProtection="1">
      <alignment vertical="top"/>
    </xf>
    <xf numFmtId="0" fontId="68" fillId="5" borderId="0" xfId="0" applyFont="1" applyFill="1" applyAlignment="1" applyProtection="1">
      <alignment vertical="top"/>
    </xf>
    <xf numFmtId="0" fontId="61" fillId="0" borderId="0" xfId="0" applyFont="1" applyFill="1" applyAlignment="1" applyProtection="1">
      <alignment vertical="top"/>
    </xf>
    <xf numFmtId="0" fontId="73" fillId="0" borderId="15" xfId="0" applyFont="1" applyBorder="1" applyAlignment="1">
      <alignment horizontal="center" vertical="center"/>
    </xf>
    <xf numFmtId="0" fontId="48" fillId="5" borderId="4" xfId="12" applyNumberFormat="1" applyFont="1" applyFill="1" applyBorder="1" applyAlignment="1" applyProtection="1">
      <alignment horizontal="left"/>
    </xf>
    <xf numFmtId="0" fontId="48" fillId="0" borderId="0" xfId="12" applyFont="1" applyFill="1" applyAlignment="1" applyProtection="1"/>
    <xf numFmtId="167" fontId="77" fillId="5" borderId="7" xfId="0" applyNumberFormat="1" applyFont="1" applyFill="1" applyBorder="1" applyAlignment="1" applyProtection="1">
      <alignment horizontal="right" vertical="center"/>
    </xf>
    <xf numFmtId="0" fontId="79" fillId="0" borderId="15" xfId="0" applyFont="1" applyFill="1" applyBorder="1" applyAlignment="1">
      <alignment horizontal="center" vertical="center"/>
    </xf>
    <xf numFmtId="167" fontId="80" fillId="0" borderId="7" xfId="0" applyNumberFormat="1" applyFont="1" applyFill="1" applyBorder="1" applyAlignment="1" applyProtection="1">
      <alignment horizontal="right" vertical="center"/>
    </xf>
    <xf numFmtId="0" fontId="78" fillId="0" borderId="0" xfId="0" applyFont="1" applyFill="1"/>
    <xf numFmtId="167" fontId="60" fillId="0" borderId="7" xfId="0" applyNumberFormat="1" applyFont="1" applyFill="1" applyBorder="1" applyAlignment="1" applyProtection="1">
      <alignment horizontal="right" vertical="center"/>
    </xf>
    <xf numFmtId="167" fontId="71" fillId="5" borderId="7" xfId="0" applyNumberFormat="1" applyFont="1" applyFill="1" applyBorder="1" applyAlignment="1" applyProtection="1">
      <alignment horizontal="right" vertical="top"/>
    </xf>
    <xf numFmtId="49" fontId="21" fillId="0" borderId="19" xfId="0" applyNumberFormat="1" applyFont="1" applyFill="1" applyBorder="1" applyAlignment="1" applyProtection="1">
      <alignment horizontal="right" vertical="top"/>
    </xf>
    <xf numFmtId="0" fontId="82" fillId="7" borderId="19" xfId="0" applyFont="1" applyFill="1" applyBorder="1" applyAlignment="1">
      <alignment horizontal="right" wrapText="1"/>
    </xf>
    <xf numFmtId="0" fontId="59" fillId="0" borderId="15" xfId="0" applyFont="1" applyBorder="1" applyAlignment="1">
      <alignment horizontal="center" vertical="top"/>
    </xf>
    <xf numFmtId="0" fontId="66" fillId="6" borderId="16" xfId="0" applyFont="1" applyFill="1" applyBorder="1" applyAlignment="1">
      <alignment horizontal="right"/>
    </xf>
    <xf numFmtId="0" fontId="11" fillId="6" borderId="3" xfId="0" applyFont="1" applyFill="1" applyBorder="1" applyAlignment="1">
      <alignment horizontal="right"/>
    </xf>
    <xf numFmtId="0" fontId="5" fillId="0" borderId="0" xfId="0" applyFont="1" applyAlignment="1">
      <alignment horizontal="right"/>
    </xf>
    <xf numFmtId="0" fontId="15" fillId="7" borderId="0" xfId="0" applyFont="1" applyFill="1" applyAlignment="1">
      <alignment horizontal="right" wrapText="1"/>
    </xf>
    <xf numFmtId="0" fontId="15" fillId="7" borderId="0" xfId="0" applyFont="1" applyFill="1" applyAlignment="1">
      <alignment horizontal="right"/>
    </xf>
    <xf numFmtId="0" fontId="41" fillId="6" borderId="3" xfId="0" applyFont="1" applyFill="1" applyBorder="1" applyAlignment="1">
      <alignment horizontal="right"/>
    </xf>
    <xf numFmtId="0" fontId="81" fillId="7" borderId="15" xfId="0" applyFont="1" applyFill="1" applyBorder="1" applyAlignment="1">
      <alignment wrapText="1"/>
    </xf>
    <xf numFmtId="0" fontId="81" fillId="7" borderId="15" xfId="0" applyFont="1" applyFill="1" applyBorder="1" applyAlignment="1">
      <alignment vertical="top" wrapText="1"/>
    </xf>
    <xf numFmtId="0" fontId="83" fillId="0" borderId="0" xfId="0" applyFont="1" applyBorder="1" applyAlignment="1"/>
    <xf numFmtId="0" fontId="57" fillId="0" borderId="15" xfId="0" applyFont="1" applyBorder="1" applyAlignment="1">
      <alignment horizontal="center" vertical="center"/>
    </xf>
    <xf numFmtId="0" fontId="84" fillId="6" borderId="20" xfId="0" applyFont="1" applyFill="1" applyBorder="1" applyAlignment="1">
      <alignment horizontal="right"/>
    </xf>
    <xf numFmtId="0" fontId="85" fillId="6" borderId="16" xfId="0" applyFont="1" applyFill="1" applyBorder="1"/>
    <xf numFmtId="0" fontId="86" fillId="0" borderId="19" xfId="0" applyFont="1" applyFill="1" applyBorder="1" applyAlignment="1">
      <alignment horizontal="right"/>
    </xf>
    <xf numFmtId="0" fontId="86" fillId="0" borderId="15" xfId="0" applyFont="1" applyFill="1" applyBorder="1" applyAlignment="1">
      <alignment vertical="top" wrapText="1"/>
    </xf>
    <xf numFmtId="0" fontId="82" fillId="7" borderId="15" xfId="0" applyFont="1" applyFill="1" applyBorder="1" applyAlignment="1">
      <alignment wrapText="1"/>
    </xf>
    <xf numFmtId="49" fontId="86" fillId="0" borderId="15" xfId="0" quotePrefix="1" applyNumberFormat="1" applyFont="1" applyFill="1" applyBorder="1" applyAlignment="1">
      <alignment horizontal="left" vertical="top" wrapText="1" indent="1"/>
    </xf>
    <xf numFmtId="0" fontId="86" fillId="0" borderId="15" xfId="0" quotePrefix="1" applyFont="1" applyFill="1" applyBorder="1" applyAlignment="1">
      <alignment horizontal="left" vertical="top" wrapText="1" indent="1"/>
    </xf>
    <xf numFmtId="0" fontId="87" fillId="0" borderId="19" xfId="0" applyFont="1" applyFill="1" applyBorder="1" applyAlignment="1">
      <alignment horizontal="right"/>
    </xf>
    <xf numFmtId="0" fontId="87" fillId="0" borderId="15" xfId="0" applyFont="1" applyFill="1" applyBorder="1" applyAlignment="1">
      <alignment vertical="top" wrapText="1"/>
    </xf>
    <xf numFmtId="0" fontId="21" fillId="0" borderId="19" xfId="0" applyFont="1" applyFill="1" applyBorder="1" applyAlignment="1">
      <alignment horizontal="right"/>
    </xf>
    <xf numFmtId="0" fontId="21" fillId="0" borderId="15" xfId="0" applyFont="1" applyFill="1" applyBorder="1" applyAlignment="1">
      <alignment vertical="top" wrapText="1"/>
    </xf>
    <xf numFmtId="0" fontId="86" fillId="0" borderId="15" xfId="0" applyFont="1" applyFill="1" applyBorder="1" applyAlignment="1">
      <alignment vertical="top"/>
    </xf>
    <xf numFmtId="0" fontId="90" fillId="0" borderId="19" xfId="0" applyFont="1" applyFill="1" applyBorder="1" applyAlignment="1">
      <alignment horizontal="right"/>
    </xf>
    <xf numFmtId="0" fontId="90" fillId="0" borderId="15" xfId="0" applyFont="1" applyFill="1" applyBorder="1"/>
    <xf numFmtId="0" fontId="91" fillId="2" borderId="15" xfId="70" applyFont="1" applyBorder="1" applyAlignment="1" applyProtection="1">
      <alignment horizontal="left" vertical="top" wrapText="1"/>
    </xf>
    <xf numFmtId="0" fontId="89" fillId="2" borderId="15" xfId="70" applyFont="1" applyBorder="1" applyAlignment="1" applyProtection="1">
      <alignment horizontal="left" vertical="top" wrapText="1"/>
    </xf>
    <xf numFmtId="0" fontId="20" fillId="0" borderId="19" xfId="0" applyFont="1" applyBorder="1" applyAlignment="1">
      <alignment horizontal="right" wrapText="1"/>
    </xf>
    <xf numFmtId="0" fontId="20" fillId="2" borderId="15" xfId="69" applyFont="1" applyBorder="1" applyAlignment="1" applyProtection="1">
      <alignment horizontal="left" vertical="top" wrapText="1"/>
    </xf>
    <xf numFmtId="49" fontId="20" fillId="2" borderId="19" xfId="71" applyFont="1" applyBorder="1" applyAlignment="1" applyProtection="1">
      <alignment horizontal="right" vertical="top" wrapText="1"/>
    </xf>
    <xf numFmtId="0" fontId="20" fillId="2" borderId="15" xfId="48" applyFont="1" applyBorder="1" applyAlignment="1" applyProtection="1">
      <alignment horizontal="left" vertical="top" wrapText="1"/>
    </xf>
    <xf numFmtId="49" fontId="19" fillId="2" borderId="19" xfId="71" applyFont="1" applyBorder="1" applyAlignment="1" applyProtection="1">
      <alignment horizontal="right" vertical="top" wrapText="1"/>
    </xf>
    <xf numFmtId="0" fontId="23" fillId="2" borderId="15" xfId="48" applyFont="1" applyBorder="1" applyAlignment="1" applyProtection="1">
      <alignment horizontal="left" vertical="top" wrapText="1"/>
    </xf>
    <xf numFmtId="49" fontId="87" fillId="5" borderId="19" xfId="15" applyNumberFormat="1" applyFont="1" applyFill="1" applyBorder="1" applyAlignment="1" applyProtection="1">
      <alignment horizontal="right" vertical="top" wrapText="1"/>
    </xf>
    <xf numFmtId="0" fontId="93" fillId="2" borderId="15" xfId="17" applyFont="1" applyBorder="1" applyAlignment="1" applyProtection="1">
      <alignment horizontal="left" vertical="top" wrapText="1"/>
    </xf>
    <xf numFmtId="49" fontId="24" fillId="5" borderId="19" xfId="15" applyNumberFormat="1" applyFont="1" applyFill="1" applyBorder="1" applyAlignment="1" applyProtection="1">
      <alignment horizontal="right" vertical="top" wrapText="1"/>
    </xf>
    <xf numFmtId="0" fontId="94" fillId="2" borderId="15" xfId="17" applyFont="1" applyBorder="1" applyAlignment="1" applyProtection="1">
      <alignment horizontal="left" vertical="top" wrapText="1"/>
    </xf>
    <xf numFmtId="0" fontId="20" fillId="2" borderId="15" xfId="86" applyFont="1" applyBorder="1" applyProtection="1">
      <alignment horizontal="left" vertical="top" wrapText="1"/>
    </xf>
    <xf numFmtId="0" fontId="92" fillId="2" borderId="15" xfId="87" applyFont="1" applyBorder="1" applyProtection="1">
      <alignment horizontal="left" vertical="top" wrapText="1"/>
    </xf>
    <xf numFmtId="0" fontId="20" fillId="2" borderId="19" xfId="7" applyFont="1" applyBorder="1" applyAlignment="1" applyProtection="1">
      <alignment horizontal="right" vertical="top" wrapText="1"/>
    </xf>
    <xf numFmtId="0" fontId="20" fillId="2" borderId="15" xfId="21" applyFont="1" applyBorder="1" applyAlignment="1" applyProtection="1">
      <alignment horizontal="left" vertical="top" wrapText="1"/>
    </xf>
    <xf numFmtId="0" fontId="21" fillId="2" borderId="19" xfId="7" applyFont="1" applyBorder="1" applyAlignment="1" applyProtection="1">
      <alignment horizontal="right" vertical="top" wrapText="1"/>
    </xf>
    <xf numFmtId="0" fontId="86" fillId="2" borderId="15" xfId="5" applyFont="1" applyBorder="1" applyAlignment="1" applyProtection="1">
      <alignment horizontal="left" vertical="top" indent="2"/>
    </xf>
    <xf numFmtId="0" fontId="97" fillId="0" borderId="19" xfId="0" applyFont="1" applyFill="1" applyBorder="1" applyAlignment="1">
      <alignment horizontal="right"/>
    </xf>
    <xf numFmtId="0" fontId="97" fillId="0" borderId="15" xfId="0" applyFont="1" applyFill="1" applyBorder="1" applyAlignment="1">
      <alignment vertical="top" wrapText="1"/>
    </xf>
    <xf numFmtId="0" fontId="98" fillId="0" borderId="19" xfId="0" applyFont="1" applyFill="1" applyBorder="1" applyAlignment="1">
      <alignment horizontal="right"/>
    </xf>
    <xf numFmtId="0" fontId="98" fillId="0" borderId="15" xfId="0" applyFont="1" applyFill="1" applyBorder="1" applyAlignment="1">
      <alignment wrapText="1"/>
    </xf>
    <xf numFmtId="0" fontId="97" fillId="0" borderId="15" xfId="0" applyFont="1" applyFill="1" applyBorder="1" applyAlignment="1">
      <alignment wrapText="1"/>
    </xf>
    <xf numFmtId="0" fontId="20" fillId="0" borderId="19" xfId="0" applyFont="1" applyFill="1" applyBorder="1" applyAlignment="1">
      <alignment horizontal="right"/>
    </xf>
    <xf numFmtId="0" fontId="99" fillId="0" borderId="15" xfId="0" applyFont="1" applyFill="1" applyBorder="1" applyAlignment="1">
      <alignment wrapText="1"/>
    </xf>
    <xf numFmtId="0" fontId="92" fillId="0" borderId="15" xfId="0" applyFont="1" applyFill="1" applyBorder="1" applyAlignment="1">
      <alignment wrapText="1"/>
    </xf>
    <xf numFmtId="0" fontId="21" fillId="0" borderId="19" xfId="0" applyFont="1" applyBorder="1" applyAlignment="1">
      <alignment horizontal="right"/>
    </xf>
    <xf numFmtId="0" fontId="21" fillId="0" borderId="15" xfId="0" applyFont="1" applyBorder="1"/>
    <xf numFmtId="0" fontId="20" fillId="2" borderId="15" xfId="21" applyFont="1" applyBorder="1" applyAlignment="1" applyProtection="1">
      <alignment horizontal="left" vertical="top" wrapText="1" indent="1"/>
    </xf>
    <xf numFmtId="0" fontId="95" fillId="6" borderId="20" xfId="0" applyFont="1" applyFill="1" applyBorder="1" applyAlignment="1">
      <alignment horizontal="right"/>
    </xf>
    <xf numFmtId="0" fontId="92" fillId="0" borderId="15" xfId="0" applyFont="1" applyFill="1" applyBorder="1" applyAlignment="1">
      <alignment horizontal="left" vertical="top" wrapText="1"/>
    </xf>
    <xf numFmtId="0" fontId="24" fillId="0" borderId="15" xfId="0" applyFont="1" applyBorder="1" applyAlignment="1">
      <alignment wrapText="1"/>
    </xf>
    <xf numFmtId="0" fontId="20" fillId="0" borderId="15" xfId="0" applyFont="1" applyFill="1" applyBorder="1" applyAlignment="1">
      <alignment wrapText="1"/>
    </xf>
    <xf numFmtId="49" fontId="19" fillId="2" borderId="15" xfId="4" applyFont="1" applyBorder="1" applyAlignment="1" applyProtection="1">
      <alignment horizontal="left" vertical="top" wrapText="1"/>
    </xf>
    <xf numFmtId="49" fontId="92" fillId="0" borderId="19" xfId="4" applyFont="1" applyFill="1" applyBorder="1" applyAlignment="1" applyProtection="1">
      <alignment horizontal="right" vertical="top"/>
    </xf>
    <xf numFmtId="0" fontId="97" fillId="0" borderId="15" xfId="5" applyFont="1" applyFill="1" applyBorder="1" applyAlignment="1" applyProtection="1">
      <alignment horizontal="left" vertical="top"/>
    </xf>
    <xf numFmtId="49" fontId="94" fillId="0" borderId="19" xfId="0" applyNumberFormat="1" applyFont="1" applyFill="1" applyBorder="1" applyAlignment="1" applyProtection="1">
      <alignment horizontal="right" vertical="top"/>
    </xf>
    <xf numFmtId="0" fontId="94" fillId="0" borderId="15" xfId="5" applyFont="1" applyFill="1" applyBorder="1" applyAlignment="1" applyProtection="1">
      <alignment horizontal="left" vertical="top"/>
    </xf>
    <xf numFmtId="49" fontId="97" fillId="0" borderId="19" xfId="0" applyNumberFormat="1" applyFont="1" applyFill="1" applyBorder="1" applyAlignment="1" applyProtection="1">
      <alignment horizontal="right" vertical="top"/>
    </xf>
    <xf numFmtId="0" fontId="97" fillId="0" borderId="15" xfId="5" applyFont="1" applyFill="1" applyBorder="1" applyAlignment="1" applyProtection="1">
      <alignment horizontal="left" vertical="top" wrapText="1"/>
    </xf>
    <xf numFmtId="0" fontId="97" fillId="0" borderId="15" xfId="5" quotePrefix="1" applyFont="1" applyFill="1" applyBorder="1" applyAlignment="1" applyProtection="1">
      <alignment horizontal="left" vertical="top" indent="1"/>
    </xf>
    <xf numFmtId="0" fontId="97" fillId="0" borderId="15" xfId="5" quotePrefix="1" applyFont="1" applyFill="1" applyBorder="1" applyAlignment="1" applyProtection="1">
      <alignment horizontal="left" vertical="top" wrapText="1" indent="1"/>
    </xf>
    <xf numFmtId="49" fontId="21" fillId="5" borderId="19" xfId="0" applyNumberFormat="1" applyFont="1" applyFill="1" applyBorder="1" applyAlignment="1" applyProtection="1">
      <alignment horizontal="right" vertical="top"/>
    </xf>
    <xf numFmtId="49" fontId="21" fillId="5" borderId="15" xfId="0" applyNumberFormat="1" applyFont="1" applyFill="1" applyBorder="1" applyAlignment="1" applyProtection="1">
      <alignment vertical="top"/>
    </xf>
    <xf numFmtId="0" fontId="20" fillId="2" borderId="15" xfId="21" applyFont="1" applyBorder="1" applyAlignment="1" applyProtection="1">
      <alignment horizontal="left" vertical="top" wrapText="1" indent="2"/>
    </xf>
    <xf numFmtId="49" fontId="24" fillId="2" borderId="19" xfId="4" applyFont="1" applyBorder="1" applyAlignment="1" applyProtection="1">
      <alignment horizontal="right" vertical="top"/>
    </xf>
    <xf numFmtId="0" fontId="21" fillId="2" borderId="15" xfId="5" applyFont="1" applyBorder="1" applyAlignment="1" applyProtection="1">
      <alignment horizontal="left" vertical="top"/>
    </xf>
    <xf numFmtId="0" fontId="84" fillId="6" borderId="16" xfId="0" applyFont="1" applyFill="1" applyBorder="1"/>
    <xf numFmtId="0" fontId="82" fillId="7" borderId="19" xfId="0" applyFont="1" applyFill="1" applyBorder="1" applyAlignment="1">
      <alignment horizontal="right" vertical="top" wrapText="1"/>
    </xf>
    <xf numFmtId="0" fontId="82" fillId="7" borderId="15" xfId="0" applyFont="1" applyFill="1" applyBorder="1" applyAlignment="1">
      <alignment vertical="top" wrapText="1"/>
    </xf>
    <xf numFmtId="0" fontId="90" fillId="0" borderId="19" xfId="0" applyFont="1" applyFill="1" applyBorder="1" applyAlignment="1">
      <alignment horizontal="right" vertical="top"/>
    </xf>
    <xf numFmtId="0" fontId="90" fillId="0" borderId="15" xfId="0" applyFont="1" applyFill="1" applyBorder="1" applyAlignment="1">
      <alignment wrapText="1"/>
    </xf>
    <xf numFmtId="0" fontId="20" fillId="2" borderId="0" xfId="21" applyFont="1" applyBorder="1" applyAlignment="1" applyProtection="1">
      <alignment horizontal="left" vertical="top" wrapText="1"/>
    </xf>
    <xf numFmtId="0" fontId="97" fillId="0" borderId="15" xfId="2" applyFont="1" applyFill="1" applyBorder="1" applyAlignment="1" applyProtection="1">
      <alignment horizontal="left" vertical="top" wrapText="1"/>
    </xf>
    <xf numFmtId="0" fontId="94" fillId="0" borderId="15" xfId="8" applyFont="1" applyFill="1" applyBorder="1" applyAlignment="1" applyProtection="1">
      <alignment horizontal="left" vertical="top" wrapText="1"/>
    </xf>
    <xf numFmtId="49" fontId="19" fillId="2" borderId="19" xfId="4" applyFont="1" applyBorder="1" applyAlignment="1" applyProtection="1">
      <alignment horizontal="right" vertical="top"/>
    </xf>
    <xf numFmtId="0" fontId="23" fillId="2" borderId="15" xfId="5" applyFont="1" applyBorder="1" applyAlignment="1" applyProtection="1">
      <alignment horizontal="left" vertical="top" wrapText="1"/>
    </xf>
    <xf numFmtId="49" fontId="20" fillId="0" borderId="19" xfId="0" applyNumberFormat="1" applyFont="1" applyFill="1" applyBorder="1" applyAlignment="1" applyProtection="1">
      <alignment horizontal="right" vertical="top"/>
    </xf>
    <xf numFmtId="0" fontId="92" fillId="0" borderId="15" xfId="10" applyFont="1" applyFill="1" applyBorder="1" applyAlignment="1" applyProtection="1">
      <alignment horizontal="left" vertical="top" wrapText="1"/>
    </xf>
    <xf numFmtId="0" fontId="21" fillId="2" borderId="15" xfId="5" applyFont="1" applyBorder="1" applyAlignment="1" applyProtection="1">
      <alignment horizontal="left" vertical="top" wrapText="1"/>
    </xf>
    <xf numFmtId="0" fontId="82" fillId="7" borderId="19" xfId="0" applyFont="1" applyFill="1" applyBorder="1" applyAlignment="1">
      <alignment horizontal="right"/>
    </xf>
    <xf numFmtId="49" fontId="96" fillId="0" borderId="19" xfId="4" applyFont="1" applyFill="1" applyBorder="1" applyAlignment="1" applyProtection="1">
      <alignment horizontal="right" vertical="top"/>
    </xf>
    <xf numFmtId="0" fontId="94" fillId="0" borderId="15" xfId="5" applyFont="1" applyFill="1" applyBorder="1" applyAlignment="1" applyProtection="1">
      <alignment horizontal="left" vertical="top" wrapText="1"/>
    </xf>
    <xf numFmtId="0" fontId="92" fillId="0" borderId="15" xfId="5" applyFont="1" applyFill="1" applyBorder="1" applyAlignment="1" applyProtection="1">
      <alignment horizontal="left" vertical="top"/>
    </xf>
    <xf numFmtId="49" fontId="94" fillId="5" borderId="19" xfId="0" applyNumberFormat="1" applyFont="1" applyFill="1" applyBorder="1" applyAlignment="1" applyProtection="1">
      <alignment horizontal="right" vertical="top"/>
    </xf>
    <xf numFmtId="49" fontId="94" fillId="5" borderId="15" xfId="0" applyNumberFormat="1" applyFont="1" applyFill="1" applyBorder="1" applyAlignment="1" applyProtection="1">
      <alignment vertical="top"/>
    </xf>
    <xf numFmtId="49" fontId="49" fillId="2" borderId="15" xfId="1" quotePrefix="1" applyFont="1" applyBorder="1" applyAlignment="1" applyProtection="1">
      <alignment horizontal="left" vertical="top"/>
    </xf>
    <xf numFmtId="49" fontId="88" fillId="2" borderId="19" xfId="1" applyFont="1" applyBorder="1" applyAlignment="1" applyProtection="1">
      <alignment horizontal="right" vertical="top"/>
    </xf>
    <xf numFmtId="0" fontId="23" fillId="2" borderId="15" xfId="5" applyFont="1" applyBorder="1" applyAlignment="1" applyProtection="1">
      <alignment horizontal="left" vertical="top" indent="2"/>
    </xf>
    <xf numFmtId="0" fontId="97" fillId="2" borderId="15" xfId="5" applyFont="1" applyBorder="1" applyAlignment="1" applyProtection="1">
      <alignment horizontal="left" vertical="top" wrapText="1" indent="2"/>
    </xf>
    <xf numFmtId="0" fontId="20" fillId="5" borderId="19" xfId="15" applyFont="1" applyFill="1" applyBorder="1" applyAlignment="1" applyProtection="1">
      <alignment vertical="top" wrapText="1"/>
    </xf>
    <xf numFmtId="0" fontId="84" fillId="6" borderId="27" xfId="0" applyFont="1" applyFill="1" applyBorder="1" applyAlignment="1">
      <alignment horizontal="right"/>
    </xf>
    <xf numFmtId="0" fontId="85" fillId="6" borderId="28" xfId="0" applyFont="1" applyFill="1" applyBorder="1"/>
    <xf numFmtId="0" fontId="65" fillId="6" borderId="28" xfId="0" applyFont="1" applyFill="1" applyBorder="1"/>
    <xf numFmtId="0" fontId="66" fillId="6" borderId="29" xfId="0" applyFont="1" applyFill="1" applyBorder="1" applyAlignment="1">
      <alignment horizontal="right"/>
    </xf>
    <xf numFmtId="0" fontId="21" fillId="0" borderId="15" xfId="0" applyFont="1" applyFill="1" applyBorder="1"/>
    <xf numFmtId="0" fontId="101" fillId="0" borderId="2" xfId="0" applyFont="1" applyBorder="1" applyAlignment="1"/>
    <xf numFmtId="0" fontId="101" fillId="0" borderId="0" xfId="0" applyFont="1" applyBorder="1" applyAlignment="1"/>
    <xf numFmtId="0" fontId="102" fillId="0" borderId="2" xfId="0" applyFont="1" applyBorder="1" applyAlignment="1"/>
    <xf numFmtId="0" fontId="102" fillId="0" borderId="0" xfId="0" applyFont="1" applyBorder="1" applyAlignment="1"/>
    <xf numFmtId="0" fontId="102" fillId="0" borderId="7" xfId="0" applyFont="1" applyBorder="1" applyAlignment="1"/>
    <xf numFmtId="49" fontId="22" fillId="3" borderId="13" xfId="13" applyNumberFormat="1" applyFont="1" applyFill="1" applyBorder="1" applyAlignment="1" applyProtection="1">
      <alignment horizontal="center" vertical="center"/>
    </xf>
    <xf numFmtId="0" fontId="23" fillId="0" borderId="19" xfId="0" applyFont="1" applyBorder="1" applyAlignment="1">
      <alignment horizontal="right"/>
    </xf>
    <xf numFmtId="0" fontId="20" fillId="0" borderId="0" xfId="82" applyFont="1">
      <alignment vertical="top"/>
    </xf>
    <xf numFmtId="0" fontId="20" fillId="0" borderId="0" xfId="83" applyFont="1">
      <alignment horizontal="left" vertical="center"/>
    </xf>
    <xf numFmtId="0" fontId="20" fillId="0" borderId="0" xfId="82" applyFont="1" applyAlignment="1">
      <alignment horizontal="centerContinuous" vertical="top"/>
    </xf>
    <xf numFmtId="0" fontId="47" fillId="0" borderId="0" xfId="82" applyFont="1" applyAlignment="1">
      <alignment horizontal="centerContinuous" vertical="top"/>
    </xf>
    <xf numFmtId="0" fontId="21" fillId="0" borderId="0" xfId="82" applyFont="1" applyAlignment="1">
      <alignment horizontal="centerContinuous" vertical="top"/>
    </xf>
    <xf numFmtId="0" fontId="86" fillId="0" borderId="0" xfId="82" applyFont="1" applyAlignment="1">
      <alignment horizontal="centerContinuous" vertical="top"/>
    </xf>
    <xf numFmtId="0" fontId="20" fillId="0" borderId="0" xfId="82" applyFont="1" applyAlignment="1">
      <alignment horizontal="center" vertical="top"/>
    </xf>
    <xf numFmtId="0" fontId="20" fillId="0" borderId="4" xfId="82" applyFont="1" applyBorder="1" applyAlignment="1">
      <alignment horizontal="centerContinuous" vertical="top"/>
    </xf>
    <xf numFmtId="0" fontId="20" fillId="0" borderId="5" xfId="82" applyFont="1" applyBorder="1" applyAlignment="1">
      <alignment horizontal="centerContinuous" vertical="top"/>
    </xf>
    <xf numFmtId="0" fontId="20" fillId="0" borderId="6" xfId="82" applyFont="1" applyBorder="1" applyAlignment="1">
      <alignment horizontal="centerContinuous" vertical="top"/>
    </xf>
    <xf numFmtId="0" fontId="20" fillId="0" borderId="2" xfId="82" applyFont="1" applyBorder="1" applyAlignment="1">
      <alignment horizontal="centerContinuous" vertical="top"/>
    </xf>
    <xf numFmtId="0" fontId="20" fillId="0" borderId="0" xfId="82" applyFont="1" applyBorder="1" applyAlignment="1">
      <alignment horizontal="centerContinuous" vertical="top"/>
    </xf>
    <xf numFmtId="0" fontId="20" fillId="0" borderId="7" xfId="82" applyFont="1" applyBorder="1" applyAlignment="1">
      <alignment horizontal="centerContinuous" vertical="top"/>
    </xf>
    <xf numFmtId="0" fontId="20" fillId="0" borderId="8" xfId="82" applyFont="1" applyBorder="1" applyAlignment="1">
      <alignment horizontal="centerContinuous" vertical="top"/>
    </xf>
    <xf numFmtId="0" fontId="20" fillId="0" borderId="9" xfId="82" applyFont="1" applyBorder="1" applyAlignment="1">
      <alignment horizontal="centerContinuous" vertical="top"/>
    </xf>
    <xf numFmtId="0" fontId="20" fillId="0" borderId="10" xfId="82" applyFont="1" applyBorder="1" applyAlignment="1">
      <alignment horizontal="centerContinuous" vertical="top"/>
    </xf>
    <xf numFmtId="0" fontId="20" fillId="0" borderId="0" xfId="83" applyFont="1" applyAlignment="1">
      <alignment vertical="center"/>
    </xf>
    <xf numFmtId="0" fontId="20" fillId="0" borderId="0" xfId="82" applyFont="1" applyBorder="1" applyAlignment="1">
      <alignment horizontal="left" vertical="top" indent="3"/>
    </xf>
    <xf numFmtId="17" fontId="105" fillId="0" borderId="0" xfId="82" applyNumberFormat="1" applyFont="1" applyAlignment="1">
      <alignment horizontal="center" vertical="top"/>
    </xf>
    <xf numFmtId="0" fontId="59" fillId="0" borderId="15" xfId="0" applyFont="1" applyBorder="1" applyAlignment="1">
      <alignment horizontal="center"/>
    </xf>
    <xf numFmtId="0" fontId="20" fillId="0" borderId="0" xfId="82" applyFont="1" applyFill="1">
      <alignment vertical="top"/>
    </xf>
    <xf numFmtId="17" fontId="103" fillId="0" borderId="0" xfId="82" quotePrefix="1" applyNumberFormat="1" applyFont="1" applyFill="1" applyAlignment="1">
      <alignment horizontal="right" vertical="top"/>
    </xf>
    <xf numFmtId="0" fontId="21" fillId="0" borderId="15" xfId="0" quotePrefix="1" applyFont="1" applyFill="1" applyBorder="1" applyAlignment="1">
      <alignment horizontal="left" vertical="top" wrapText="1" indent="1"/>
    </xf>
    <xf numFmtId="0" fontId="101" fillId="0" borderId="7" xfId="0" applyFont="1" applyBorder="1" applyAlignment="1"/>
    <xf numFmtId="0" fontId="101" fillId="0" borderId="0" xfId="0" applyFont="1"/>
    <xf numFmtId="0" fontId="108" fillId="0" borderId="0" xfId="0" applyFont="1" applyBorder="1" applyAlignment="1"/>
    <xf numFmtId="0" fontId="102" fillId="0" borderId="0" xfId="0" applyFont="1"/>
    <xf numFmtId="166" fontId="48" fillId="3" borderId="14" xfId="13" applyNumberFormat="1" applyFont="1" applyFill="1" applyBorder="1" applyAlignment="1" applyProtection="1">
      <alignment horizontal="center" vertical="center" wrapText="1"/>
      <protection locked="0"/>
    </xf>
    <xf numFmtId="0" fontId="102" fillId="0" borderId="26" xfId="0" applyFont="1" applyBorder="1" applyAlignment="1">
      <alignment horizontal="center" vertical="center"/>
    </xf>
    <xf numFmtId="0" fontId="102" fillId="0" borderId="15" xfId="0" applyFont="1" applyBorder="1" applyAlignment="1">
      <alignment horizontal="left" vertical="center" indent="1"/>
    </xf>
    <xf numFmtId="0" fontId="64" fillId="0" borderId="7" xfId="0" applyFont="1" applyBorder="1" applyAlignment="1">
      <alignment horizontal="center" vertical="center"/>
    </xf>
    <xf numFmtId="0" fontId="102" fillId="0" borderId="0" xfId="0" applyFont="1" applyAlignment="1">
      <alignment vertical="center"/>
    </xf>
    <xf numFmtId="0" fontId="60" fillId="0" borderId="7" xfId="0" applyFont="1" applyBorder="1" applyAlignment="1">
      <alignment horizontal="center" vertical="center"/>
    </xf>
    <xf numFmtId="0" fontId="59" fillId="0" borderId="7" xfId="0" applyFont="1" applyBorder="1" applyAlignment="1">
      <alignment horizontal="center" vertical="center"/>
    </xf>
    <xf numFmtId="49" fontId="86" fillId="5" borderId="19" xfId="0" applyNumberFormat="1" applyFont="1" applyFill="1" applyBorder="1" applyAlignment="1" applyProtection="1">
      <alignment horizontal="right" vertical="top" wrapText="1"/>
    </xf>
    <xf numFmtId="0" fontId="60" fillId="5" borderId="7" xfId="0" applyFont="1" applyFill="1" applyBorder="1" applyAlignment="1" applyProtection="1">
      <alignment horizontal="center" vertical="center"/>
    </xf>
    <xf numFmtId="0" fontId="56" fillId="5" borderId="0" xfId="0" applyFont="1" applyFill="1" applyAlignment="1" applyProtection="1">
      <alignment vertical="top" wrapText="1"/>
    </xf>
    <xf numFmtId="49" fontId="86" fillId="5" borderId="15" xfId="0" applyNumberFormat="1" applyFont="1" applyFill="1" applyBorder="1" applyAlignment="1" applyProtection="1">
      <alignment vertical="top" wrapText="1"/>
    </xf>
    <xf numFmtId="0" fontId="20" fillId="0" borderId="15" xfId="0" applyFont="1" applyBorder="1" applyAlignment="1">
      <alignment vertical="top" wrapText="1"/>
    </xf>
    <xf numFmtId="0" fontId="61" fillId="0" borderId="0" xfId="0" applyFont="1" applyAlignment="1">
      <alignment wrapText="1"/>
    </xf>
    <xf numFmtId="0" fontId="20" fillId="0" borderId="15" xfId="0" applyFont="1" applyBorder="1" applyAlignment="1">
      <alignment wrapText="1"/>
    </xf>
    <xf numFmtId="49" fontId="20" fillId="5" borderId="19" xfId="0" applyNumberFormat="1" applyFont="1" applyFill="1" applyBorder="1" applyAlignment="1" applyProtection="1">
      <alignment horizontal="right" vertical="top" wrapText="1"/>
    </xf>
    <xf numFmtId="0" fontId="61" fillId="5" borderId="0" xfId="0" applyFont="1" applyFill="1" applyAlignment="1" applyProtection="1">
      <alignment vertical="top" wrapText="1"/>
    </xf>
    <xf numFmtId="0" fontId="68" fillId="5" borderId="0" xfId="0" applyFont="1" applyFill="1" applyAlignment="1" applyProtection="1">
      <alignment vertical="top" wrapText="1"/>
    </xf>
    <xf numFmtId="0" fontId="21" fillId="0" borderId="19" xfId="0" applyFont="1" applyBorder="1" applyAlignment="1">
      <alignment horizontal="right" wrapText="1"/>
    </xf>
    <xf numFmtId="0" fontId="62" fillId="0" borderId="0" xfId="0" applyFont="1" applyAlignment="1">
      <alignment wrapText="1"/>
    </xf>
    <xf numFmtId="0" fontId="59" fillId="0" borderId="15" xfId="0" applyFont="1" applyFill="1" applyBorder="1" applyAlignment="1">
      <alignment horizontal="center"/>
    </xf>
    <xf numFmtId="0" fontId="59" fillId="0" borderId="7" xfId="0" applyFont="1" applyFill="1" applyBorder="1" applyAlignment="1">
      <alignment horizontal="center"/>
    </xf>
    <xf numFmtId="0" fontId="97" fillId="0" borderId="15" xfId="0" quotePrefix="1" applyFont="1" applyFill="1" applyBorder="1" applyAlignment="1">
      <alignment horizontal="left" vertical="top" wrapText="1" indent="1"/>
    </xf>
    <xf numFmtId="0" fontId="23" fillId="0" borderId="15" xfId="0" quotePrefix="1" applyFont="1" applyBorder="1"/>
    <xf numFmtId="0" fontId="109" fillId="0" borderId="15" xfId="0" applyFont="1" applyBorder="1" applyAlignment="1">
      <alignment horizontal="center"/>
    </xf>
    <xf numFmtId="0" fontId="109" fillId="0" borderId="7" xfId="0" applyFont="1" applyBorder="1" applyAlignment="1">
      <alignment horizontal="center"/>
    </xf>
    <xf numFmtId="0" fontId="110" fillId="0" borderId="15" xfId="0" applyFont="1" applyBorder="1" applyAlignment="1">
      <alignment horizontal="left" wrapText="1" indent="1"/>
    </xf>
    <xf numFmtId="0" fontId="59" fillId="0" borderId="7" xfId="0" applyFont="1" applyBorder="1" applyAlignment="1">
      <alignment horizontal="center"/>
    </xf>
    <xf numFmtId="0" fontId="61" fillId="0" borderId="0" xfId="0" applyFont="1"/>
    <xf numFmtId="0" fontId="56" fillId="5" borderId="0" xfId="0" applyFont="1" applyFill="1" applyAlignment="1" applyProtection="1">
      <alignment vertical="top"/>
    </xf>
    <xf numFmtId="0" fontId="23" fillId="0" borderId="0" xfId="0" applyFont="1" applyBorder="1"/>
    <xf numFmtId="0" fontId="20" fillId="0" borderId="0" xfId="0" applyFont="1" applyFill="1" applyBorder="1"/>
    <xf numFmtId="0" fontId="109" fillId="0" borderId="15" xfId="0" applyFont="1" applyFill="1" applyBorder="1" applyAlignment="1">
      <alignment horizontal="center"/>
    </xf>
    <xf numFmtId="0" fontId="109" fillId="0" borderId="7" xfId="0" applyFont="1" applyFill="1" applyBorder="1" applyAlignment="1">
      <alignment horizontal="center"/>
    </xf>
    <xf numFmtId="0" fontId="68" fillId="0" borderId="0" xfId="0" applyFont="1" applyFill="1"/>
    <xf numFmtId="0" fontId="23" fillId="0" borderId="19" xfId="0" applyFont="1" applyFill="1" applyBorder="1" applyAlignment="1">
      <alignment horizontal="right"/>
    </xf>
    <xf numFmtId="0" fontId="59" fillId="0" borderId="7" xfId="0" applyFont="1" applyFill="1" applyBorder="1" applyAlignment="1">
      <alignment horizontal="center" vertical="center"/>
    </xf>
    <xf numFmtId="0" fontId="110" fillId="0" borderId="15" xfId="0" applyFont="1" applyBorder="1" applyAlignment="1">
      <alignment horizontal="left" vertical="top" wrapText="1" indent="1"/>
    </xf>
    <xf numFmtId="0" fontId="20" fillId="0" borderId="22" xfId="0" applyFont="1" applyFill="1" applyBorder="1" applyAlignment="1">
      <alignment horizontal="right"/>
    </xf>
    <xf numFmtId="0" fontId="97" fillId="0" borderId="23" xfId="0" applyFont="1" applyFill="1" applyBorder="1" applyAlignment="1">
      <alignment vertical="top" wrapText="1"/>
    </xf>
    <xf numFmtId="0" fontId="59" fillId="0" borderId="23" xfId="0" applyFont="1" applyFill="1" applyBorder="1" applyAlignment="1">
      <alignment horizontal="center" vertical="center"/>
    </xf>
    <xf numFmtId="0" fontId="59" fillId="0" borderId="24" xfId="0" applyFont="1" applyFill="1" applyBorder="1" applyAlignment="1">
      <alignment horizontal="center" vertical="center"/>
    </xf>
    <xf numFmtId="0" fontId="63" fillId="0" borderId="7" xfId="0" applyFont="1" applyFill="1" applyBorder="1" applyAlignment="1">
      <alignment horizontal="center" vertical="center"/>
    </xf>
    <xf numFmtId="0" fontId="23" fillId="0" borderId="15" xfId="0" applyFont="1" applyBorder="1"/>
    <xf numFmtId="0" fontId="87" fillId="2" borderId="19" xfId="7" applyFont="1" applyBorder="1" applyAlignment="1" applyProtection="1">
      <alignment horizontal="right" vertical="top" wrapText="1"/>
    </xf>
    <xf numFmtId="0" fontId="20" fillId="0" borderId="15" xfId="0" applyFont="1" applyFill="1" applyBorder="1" applyAlignment="1">
      <alignment vertical="top" wrapText="1"/>
    </xf>
    <xf numFmtId="0" fontId="20" fillId="0" borderId="15" xfId="0" applyFont="1" applyBorder="1" applyAlignment="1">
      <alignment horizontal="left" wrapText="1" indent="1"/>
    </xf>
    <xf numFmtId="0" fontId="23" fillId="0" borderId="0" xfId="0" applyFont="1"/>
    <xf numFmtId="167" fontId="71" fillId="5" borderId="7" xfId="0" applyNumberFormat="1" applyFont="1" applyFill="1" applyBorder="1" applyAlignment="1" applyProtection="1">
      <alignment horizontal="center" vertical="center"/>
    </xf>
    <xf numFmtId="0" fontId="74" fillId="5" borderId="7" xfId="0" applyFont="1" applyFill="1" applyBorder="1" applyAlignment="1" applyProtection="1">
      <alignment horizontal="center" vertical="top"/>
    </xf>
    <xf numFmtId="0" fontId="23" fillId="0" borderId="21" xfId="0" applyFont="1" applyBorder="1"/>
    <xf numFmtId="0" fontId="23" fillId="0" borderId="18" xfId="0" applyFont="1" applyBorder="1"/>
    <xf numFmtId="0" fontId="59" fillId="0" borderId="18" xfId="0" applyFont="1" applyBorder="1" applyAlignment="1">
      <alignment horizontal="center" vertical="center"/>
    </xf>
    <xf numFmtId="0" fontId="59" fillId="0" borderId="10" xfId="0" applyFont="1" applyBorder="1" applyAlignment="1">
      <alignment horizontal="center" vertical="center"/>
    </xf>
    <xf numFmtId="0" fontId="59" fillId="0" borderId="0" xfId="0" applyFont="1" applyBorder="1" applyAlignment="1">
      <alignment horizontal="center" vertical="center"/>
    </xf>
    <xf numFmtId="0" fontId="20" fillId="2" borderId="15" xfId="69" quotePrefix="1" applyFont="1" applyBorder="1" applyAlignment="1" applyProtection="1">
      <alignment horizontal="left" vertical="top" wrapText="1" indent="1"/>
    </xf>
    <xf numFmtId="0" fontId="97" fillId="0" borderId="15" xfId="0" quotePrefix="1" applyFont="1" applyFill="1" applyBorder="1" applyAlignment="1">
      <alignment horizontal="left" wrapText="1" indent="1"/>
    </xf>
    <xf numFmtId="0" fontId="100" fillId="0" borderId="15" xfId="0" applyFont="1" applyFill="1" applyBorder="1" applyAlignment="1">
      <alignment wrapText="1"/>
    </xf>
    <xf numFmtId="0" fontId="97" fillId="0" borderId="15" xfId="2" quotePrefix="1" applyFont="1" applyFill="1" applyBorder="1" applyAlignment="1" applyProtection="1">
      <alignment horizontal="left" vertical="top" wrapText="1"/>
    </xf>
    <xf numFmtId="49" fontId="90" fillId="2" borderId="15" xfId="1" quotePrefix="1" applyFont="1" applyBorder="1" applyAlignment="1" applyProtection="1">
      <alignment horizontal="left" vertical="top"/>
    </xf>
    <xf numFmtId="0" fontId="97" fillId="2" borderId="15" xfId="5" quotePrefix="1" applyFont="1" applyBorder="1" applyAlignment="1" applyProtection="1">
      <alignment horizontal="left" vertical="top" wrapText="1" indent="2"/>
    </xf>
    <xf numFmtId="0" fontId="97" fillId="0" borderId="15" xfId="0" applyFont="1" applyFill="1" applyBorder="1" applyAlignment="1">
      <alignment vertical="center" wrapText="1"/>
    </xf>
    <xf numFmtId="0" fontId="97" fillId="0" borderId="15" xfId="5" quotePrefix="1" applyFont="1" applyFill="1" applyBorder="1" applyAlignment="1" applyProtection="1">
      <alignment horizontal="left" vertical="top"/>
    </xf>
    <xf numFmtId="0" fontId="97" fillId="0" borderId="15" xfId="5" quotePrefix="1" applyFont="1" applyFill="1" applyBorder="1" applyAlignment="1" applyProtection="1">
      <alignment horizontal="left" vertical="top" wrapText="1"/>
    </xf>
    <xf numFmtId="0" fontId="57" fillId="0" borderId="15" xfId="0" applyFont="1" applyBorder="1" applyAlignment="1">
      <alignment horizontal="center"/>
    </xf>
    <xf numFmtId="49" fontId="22" fillId="3" borderId="25" xfId="12" applyNumberFormat="1" applyFont="1" applyFill="1" applyBorder="1" applyAlignment="1" applyProtection="1">
      <alignment horizontal="center" vertical="center" wrapText="1"/>
    </xf>
    <xf numFmtId="0" fontId="20" fillId="0" borderId="15" xfId="21" applyFont="1" applyFill="1" applyBorder="1" applyAlignment="1" applyProtection="1">
      <alignment horizontal="left" vertical="top" wrapText="1" indent="1"/>
    </xf>
    <xf numFmtId="0" fontId="97" fillId="8" borderId="15" xfId="5" quotePrefix="1" applyFont="1" applyFill="1" applyBorder="1" applyAlignment="1" applyProtection="1">
      <alignment horizontal="left" vertical="top" wrapText="1" indent="1"/>
    </xf>
    <xf numFmtId="0" fontId="20" fillId="8" borderId="15" xfId="21" applyFont="1" applyFill="1" applyBorder="1" applyAlignment="1" applyProtection="1">
      <alignment horizontal="left" vertical="top" wrapText="1" indent="1"/>
    </xf>
    <xf numFmtId="0" fontId="97" fillId="8" borderId="15" xfId="2" quotePrefix="1" applyFont="1" applyFill="1" applyBorder="1" applyAlignment="1" applyProtection="1">
      <alignment horizontal="left" vertical="top" wrapText="1"/>
    </xf>
    <xf numFmtId="0" fontId="106" fillId="0" borderId="11" xfId="82" applyFont="1" applyBorder="1" applyAlignment="1">
      <alignment horizontal="center" vertical="center" wrapText="1"/>
    </xf>
    <xf numFmtId="0" fontId="106" fillId="0" borderId="12" xfId="82" applyFont="1" applyBorder="1" applyAlignment="1">
      <alignment horizontal="center" vertical="center" wrapText="1"/>
    </xf>
    <xf numFmtId="0" fontId="106" fillId="0" borderId="14" xfId="82" applyFont="1" applyBorder="1" applyAlignment="1">
      <alignment horizontal="center" vertical="center" wrapText="1"/>
    </xf>
    <xf numFmtId="0" fontId="20" fillId="0" borderId="0" xfId="82" applyFont="1" applyAlignment="1">
      <alignment vertical="top" wrapText="1"/>
    </xf>
    <xf numFmtId="0" fontId="106" fillId="0" borderId="2" xfId="82" applyFont="1" applyBorder="1" applyAlignment="1">
      <alignment horizontal="center" vertical="top" wrapText="1"/>
    </xf>
    <xf numFmtId="0" fontId="107" fillId="0" borderId="0" xfId="0" applyFont="1" applyBorder="1" applyAlignment="1">
      <alignment horizontal="center" vertical="top" wrapText="1"/>
    </xf>
    <xf numFmtId="0" fontId="107" fillId="0" borderId="7" xfId="0" applyFont="1" applyBorder="1" applyAlignment="1">
      <alignment horizontal="center" vertical="top" wrapText="1"/>
    </xf>
    <xf numFmtId="0" fontId="46" fillId="0" borderId="2" xfId="82" applyFont="1" applyBorder="1" applyAlignment="1">
      <alignment horizontal="center" vertical="top" wrapText="1"/>
    </xf>
    <xf numFmtId="0" fontId="46" fillId="0" borderId="0" xfId="82" applyFont="1" applyBorder="1" applyAlignment="1">
      <alignment horizontal="center" vertical="top" wrapText="1"/>
    </xf>
    <xf numFmtId="0" fontId="46" fillId="0" borderId="7" xfId="82" applyFont="1" applyBorder="1" applyAlignment="1">
      <alignment horizontal="center" vertical="top" wrapText="1"/>
    </xf>
    <xf numFmtId="0" fontId="95" fillId="0" borderId="2" xfId="82" applyFont="1" applyBorder="1" applyAlignment="1">
      <alignment horizontal="center" vertical="top" wrapText="1"/>
    </xf>
    <xf numFmtId="0" fontId="95" fillId="0" borderId="0" xfId="82" applyFont="1" applyBorder="1" applyAlignment="1">
      <alignment horizontal="center" vertical="top" wrapText="1"/>
    </xf>
    <xf numFmtId="0" fontId="95" fillId="0" borderId="7" xfId="82" applyFont="1" applyBorder="1" applyAlignment="1">
      <alignment horizontal="center" vertical="top" wrapText="1"/>
    </xf>
    <xf numFmtId="0" fontId="46" fillId="0" borderId="11" xfId="82" applyFont="1" applyBorder="1" applyAlignment="1">
      <alignment horizontal="center" vertical="center"/>
    </xf>
    <xf numFmtId="0" fontId="104" fillId="0" borderId="12" xfId="0" applyFont="1" applyBorder="1" applyAlignment="1">
      <alignment horizontal="center" vertical="center"/>
    </xf>
    <xf numFmtId="0" fontId="104" fillId="0" borderId="14" xfId="0" applyFont="1" applyBorder="1" applyAlignment="1">
      <alignment horizontal="center" vertical="center"/>
    </xf>
  </cellXfs>
  <cellStyles count="88">
    <cellStyle name="ArtDescriptif" xfId="5" xr:uid="{00000000-0005-0000-0000-000000000000}"/>
    <cellStyle name="ArtDescriptif 2" xfId="17" xr:uid="{00000000-0005-0000-0000-000001000000}"/>
    <cellStyle name="Article note1" xfId="24" xr:uid="{00000000-0005-0000-0000-000002000000}"/>
    <cellStyle name="Article note2" xfId="25" xr:uid="{00000000-0005-0000-0000-000003000000}"/>
    <cellStyle name="Article note2_BPU MACONNERIE 2008" xfId="87" xr:uid="{00000000-0005-0000-0000-000004000000}"/>
    <cellStyle name="Article note3" xfId="26" xr:uid="{00000000-0005-0000-0000-000005000000}"/>
    <cellStyle name="Article note4" xfId="27" xr:uid="{00000000-0005-0000-0000-000006000000}"/>
    <cellStyle name="Article note5" xfId="28" xr:uid="{00000000-0005-0000-0000-000007000000}"/>
    <cellStyle name="ArtLibelleCond" xfId="29" xr:uid="{00000000-0005-0000-0000-000008000000}"/>
    <cellStyle name="ArtNote1" xfId="30" xr:uid="{00000000-0005-0000-0000-000009000000}"/>
    <cellStyle name="ArtNote2" xfId="8" xr:uid="{00000000-0005-0000-0000-00000A000000}"/>
    <cellStyle name="ArtNote3" xfId="31" xr:uid="{00000000-0005-0000-0000-00000B000000}"/>
    <cellStyle name="ArtNote3 2" xfId="75" xr:uid="{00000000-0005-0000-0000-00000C000000}"/>
    <cellStyle name="ArtNote4" xfId="32" xr:uid="{00000000-0005-0000-0000-00000D000000}"/>
    <cellStyle name="ArtNote5" xfId="33" xr:uid="{00000000-0005-0000-0000-00000E000000}"/>
    <cellStyle name="ArtTitre" xfId="4" xr:uid="{00000000-0005-0000-0000-00000F000000}"/>
    <cellStyle name="CE" xfId="34" xr:uid="{00000000-0005-0000-0000-000010000000}"/>
    <cellStyle name="Chap 1" xfId="35" xr:uid="{00000000-0005-0000-0000-000011000000}"/>
    <cellStyle name="Chap 2" xfId="36" xr:uid="{00000000-0005-0000-0000-000012000000}"/>
    <cellStyle name="Chap 3" xfId="37" xr:uid="{00000000-0005-0000-0000-000013000000}"/>
    <cellStyle name="ChapDescriptif0" xfId="38" xr:uid="{00000000-0005-0000-0000-000014000000}"/>
    <cellStyle name="ChapDescriptif1" xfId="18" xr:uid="{00000000-0005-0000-0000-000015000000}"/>
    <cellStyle name="ChapDescriptif1 2" xfId="78" xr:uid="{00000000-0005-0000-0000-000016000000}"/>
    <cellStyle name="ChapDescriptif2" xfId="2" xr:uid="{00000000-0005-0000-0000-000017000000}"/>
    <cellStyle name="ChapDescriptif2 2" xfId="19" xr:uid="{00000000-0005-0000-0000-000018000000}"/>
    <cellStyle name="ChapDescriptif3" xfId="11" xr:uid="{00000000-0005-0000-0000-000019000000}"/>
    <cellStyle name="ChapDescriptif3 2" xfId="21" xr:uid="{00000000-0005-0000-0000-00001A000000}"/>
    <cellStyle name="ChapDescriptif4" xfId="39" xr:uid="{00000000-0005-0000-0000-00001B000000}"/>
    <cellStyle name="ChapDescriptif4 2" xfId="77" xr:uid="{00000000-0005-0000-0000-00001C000000}"/>
    <cellStyle name="ChapNote0" xfId="40" xr:uid="{00000000-0005-0000-0000-00001D000000}"/>
    <cellStyle name="ChapNote1" xfId="41" xr:uid="{00000000-0005-0000-0000-00001E000000}"/>
    <cellStyle name="ChapNote1 2" xfId="74" xr:uid="{00000000-0005-0000-0000-00001F000000}"/>
    <cellStyle name="ChapNote2" xfId="3" xr:uid="{00000000-0005-0000-0000-000020000000}"/>
    <cellStyle name="ChapNote3" xfId="10" xr:uid="{00000000-0005-0000-0000-000021000000}"/>
    <cellStyle name="ChapNote4" xfId="42" xr:uid="{00000000-0005-0000-0000-000022000000}"/>
    <cellStyle name="ChapRecap0" xfId="43" xr:uid="{00000000-0005-0000-0000-000023000000}"/>
    <cellStyle name="ChapRecap1" xfId="44" xr:uid="{00000000-0005-0000-0000-000024000000}"/>
    <cellStyle name="ChapRecap2" xfId="45" xr:uid="{00000000-0005-0000-0000-000025000000}"/>
    <cellStyle name="ChapRecap3" xfId="46" xr:uid="{00000000-0005-0000-0000-000026000000}"/>
    <cellStyle name="ChapRecap4" xfId="47" xr:uid="{00000000-0005-0000-0000-000027000000}"/>
    <cellStyle name="ChapTitre0" xfId="23" xr:uid="{00000000-0005-0000-0000-000028000000}"/>
    <cellStyle name="ChapTitre1" xfId="6" xr:uid="{00000000-0005-0000-0000-000029000000}"/>
    <cellStyle name="ChapTitre2" xfId="1" xr:uid="{00000000-0005-0000-0000-00002A000000}"/>
    <cellStyle name="ChapTitre2 2" xfId="16" xr:uid="{00000000-0005-0000-0000-00002B000000}"/>
    <cellStyle name="ChapTitre3" xfId="9" xr:uid="{00000000-0005-0000-0000-00002C000000}"/>
    <cellStyle name="ChapTitre3 2" xfId="20" xr:uid="{00000000-0005-0000-0000-00002D000000}"/>
    <cellStyle name="ChapTitre3 3" xfId="80" xr:uid="{00000000-0005-0000-0000-00002E000000}"/>
    <cellStyle name="ChapTitre4" xfId="22" xr:uid="{00000000-0005-0000-0000-00002F000000}"/>
    <cellStyle name="ChapTitre4 2" xfId="76" xr:uid="{00000000-0005-0000-0000-000030000000}"/>
    <cellStyle name="Descr Article" xfId="48" xr:uid="{00000000-0005-0000-0000-000031000000}"/>
    <cellStyle name="Descr Article_BPU MACONNERIE 2008" xfId="86" xr:uid="{00000000-0005-0000-0000-000032000000}"/>
    <cellStyle name="DQLocQuantNonLoc" xfId="49" xr:uid="{00000000-0005-0000-0000-000033000000}"/>
    <cellStyle name="DQLocRefClass" xfId="50" xr:uid="{00000000-0005-0000-0000-000034000000}"/>
    <cellStyle name="DQLocStruct" xfId="51" xr:uid="{00000000-0005-0000-0000-000035000000}"/>
    <cellStyle name="DQMinutes" xfId="52" xr:uid="{00000000-0005-0000-0000-000036000000}"/>
    <cellStyle name="Euro" xfId="79" xr:uid="{00000000-0005-0000-0000-000037000000}"/>
    <cellStyle name="Euro 7" xfId="84" xr:uid="{00000000-0005-0000-0000-000038000000}"/>
    <cellStyle name="Info Entete" xfId="53" xr:uid="{00000000-0005-0000-0000-000039000000}"/>
    <cellStyle name="Inter Entete" xfId="54" xr:uid="{00000000-0005-0000-0000-00003A000000}"/>
    <cellStyle name="Lien hypertexte" xfId="81" builtinId="8"/>
    <cellStyle name="Loc Litteraire" xfId="55" xr:uid="{00000000-0005-0000-0000-00003C000000}"/>
    <cellStyle name="Loc Structuree" xfId="56" xr:uid="{00000000-0005-0000-0000-00003D000000}"/>
    <cellStyle name="LocLit" xfId="57" xr:uid="{00000000-0005-0000-0000-00003E000000}"/>
    <cellStyle name="LocRefClass" xfId="58" xr:uid="{00000000-0005-0000-0000-00003F000000}"/>
    <cellStyle name="LocSignetRep" xfId="59" xr:uid="{00000000-0005-0000-0000-000040000000}"/>
    <cellStyle name="LocStrRecap0" xfId="60" xr:uid="{00000000-0005-0000-0000-000041000000}"/>
    <cellStyle name="LocStrRecap1" xfId="61" xr:uid="{00000000-0005-0000-0000-000042000000}"/>
    <cellStyle name="LocStrTexte0" xfId="62" xr:uid="{00000000-0005-0000-0000-000043000000}"/>
    <cellStyle name="LocStrTexte1" xfId="63" xr:uid="{00000000-0005-0000-0000-000044000000}"/>
    <cellStyle name="LocStruct" xfId="64" xr:uid="{00000000-0005-0000-0000-000045000000}"/>
    <cellStyle name="LocTitre" xfId="65" xr:uid="{00000000-0005-0000-0000-000046000000}"/>
    <cellStyle name="Lot" xfId="66" xr:uid="{00000000-0005-0000-0000-000047000000}"/>
    <cellStyle name="Milliers 2" xfId="73" xr:uid="{00000000-0005-0000-0000-000048000000}"/>
    <cellStyle name="Milliers_Mmixte - Elec 2008 - BPU Travaux" xfId="13" xr:uid="{00000000-0005-0000-0000-000049000000}"/>
    <cellStyle name="Nb2dec" xfId="67" xr:uid="{00000000-0005-0000-0000-00004A000000}"/>
    <cellStyle name="Normal" xfId="0" builtinId="0"/>
    <cellStyle name="Normal 2" xfId="15" xr:uid="{00000000-0005-0000-0000-00004C000000}"/>
    <cellStyle name="Normal 2 3" xfId="85" xr:uid="{00000000-0005-0000-0000-00004D000000}"/>
    <cellStyle name="Normal 3" xfId="83" xr:uid="{00000000-0005-0000-0000-00004E000000}"/>
    <cellStyle name="Normal_2006 Menuiserie - BPU" xfId="82" xr:uid="{00000000-0005-0000-0000-00004F000000}"/>
    <cellStyle name="Normal_Mmixte - Elec 2008 - BPU Travaux" xfId="12" xr:uid="{00000000-0005-0000-0000-000050000000}"/>
    <cellStyle name="Normal_Transfert Attic 17 09 2008" xfId="14" xr:uid="{00000000-0005-0000-0000-000051000000}"/>
    <cellStyle name="Numerotation" xfId="7" xr:uid="{00000000-0005-0000-0000-000052000000}"/>
    <cellStyle name="Qte Structuree" xfId="68" xr:uid="{00000000-0005-0000-0000-000053000000}"/>
    <cellStyle name="Structure" xfId="69" xr:uid="{00000000-0005-0000-0000-000054000000}"/>
    <cellStyle name="Structure Note" xfId="70" xr:uid="{00000000-0005-0000-0000-000055000000}"/>
    <cellStyle name="Titre Article" xfId="71" xr:uid="{00000000-0005-0000-0000-000056000000}"/>
    <cellStyle name="Titre Entete" xfId="72" xr:uid="{00000000-0005-0000-0000-000057000000}"/>
  </cellStyles>
  <dxfs count="0"/>
  <tableStyles count="0" defaultTableStyle="TableStyleMedium2" defaultPivotStyle="PivotStyleLight16"/>
  <colors>
    <mruColors>
      <color rgb="FF3333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28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74545</xdr:colOff>
      <xdr:row>1</xdr:row>
      <xdr:rowOff>57978</xdr:rowOff>
    </xdr:from>
    <xdr:to>
      <xdr:col>0</xdr:col>
      <xdr:colOff>513523</xdr:colOff>
      <xdr:row>3</xdr:row>
      <xdr:rowOff>169099</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545" y="210378"/>
          <a:ext cx="438978" cy="4540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74545</xdr:colOff>
      <xdr:row>1</xdr:row>
      <xdr:rowOff>57978</xdr:rowOff>
    </xdr:from>
    <xdr:to>
      <xdr:col>0</xdr:col>
      <xdr:colOff>513523</xdr:colOff>
      <xdr:row>3</xdr:row>
      <xdr:rowOff>178625</xdr:rowOff>
    </xdr:to>
    <xdr:pic>
      <xdr:nvPicPr>
        <xdr:cNvPr id="3" name="Picture 1" descr="logoquadri_150dpi_25">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545" y="210378"/>
          <a:ext cx="438978" cy="4540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_Consultation/00_Marches_en_cours/01_Marches_TVX/2025_XX_XX_CFo%20CFa/10_DCE/Pour%20DQAJCI/Copie%20de%20AC2021%20-%20ELEC%20CF%20Cfs%20MS1%20BPU%20(apr&#232;s%20SF)_vc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 - PG AC"/>
      <sheetName val="ELEC - MS01 - AC BC - Recap"/>
      <sheetName val="ELEC - MS01 - AC BC - BPU"/>
      <sheetName val="BPU plafond de l'accord-cadre"/>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3"/>
  <sheetViews>
    <sheetView showGridLines="0" view="pageBreakPreview" zoomScale="70" zoomScaleNormal="100" zoomScaleSheetLayoutView="70" workbookViewId="0">
      <selection activeCell="A16" sqref="A16:E16"/>
    </sheetView>
  </sheetViews>
  <sheetFormatPr baseColWidth="10" defaultRowHeight="12.75" x14ac:dyDescent="0.25"/>
  <cols>
    <col min="1" max="2" width="16.7109375" style="213" customWidth="1"/>
    <col min="3" max="3" width="21.7109375" style="213" customWidth="1"/>
    <col min="4" max="4" width="16.7109375" style="213" customWidth="1"/>
    <col min="5" max="5" width="18.7109375" style="213" customWidth="1"/>
    <col min="6" max="6" width="6.5703125" style="213" customWidth="1"/>
    <col min="7" max="256" width="11.42578125" style="213"/>
    <col min="257" max="258" width="16.7109375" style="213" customWidth="1"/>
    <col min="259" max="259" width="21.7109375" style="213" customWidth="1"/>
    <col min="260" max="260" width="16.7109375" style="213" customWidth="1"/>
    <col min="261" max="261" width="18.7109375" style="213" customWidth="1"/>
    <col min="262" max="512" width="11.42578125" style="213"/>
    <col min="513" max="514" width="16.7109375" style="213" customWidth="1"/>
    <col min="515" max="515" width="21.7109375" style="213" customWidth="1"/>
    <col min="516" max="516" width="16.7109375" style="213" customWidth="1"/>
    <col min="517" max="517" width="18.7109375" style="213" customWidth="1"/>
    <col min="518" max="768" width="11.42578125" style="213"/>
    <col min="769" max="770" width="16.7109375" style="213" customWidth="1"/>
    <col min="771" max="771" width="21.7109375" style="213" customWidth="1"/>
    <col min="772" max="772" width="16.7109375" style="213" customWidth="1"/>
    <col min="773" max="773" width="18.7109375" style="213" customWidth="1"/>
    <col min="774" max="1024" width="11.42578125" style="213"/>
    <col min="1025" max="1026" width="16.7109375" style="213" customWidth="1"/>
    <col min="1027" max="1027" width="21.7109375" style="213" customWidth="1"/>
    <col min="1028" max="1028" width="16.7109375" style="213" customWidth="1"/>
    <col min="1029" max="1029" width="18.7109375" style="213" customWidth="1"/>
    <col min="1030" max="1280" width="11.42578125" style="213"/>
    <col min="1281" max="1282" width="16.7109375" style="213" customWidth="1"/>
    <col min="1283" max="1283" width="21.7109375" style="213" customWidth="1"/>
    <col min="1284" max="1284" width="16.7109375" style="213" customWidth="1"/>
    <col min="1285" max="1285" width="18.7109375" style="213" customWidth="1"/>
    <col min="1286" max="1536" width="11.42578125" style="213"/>
    <col min="1537" max="1538" width="16.7109375" style="213" customWidth="1"/>
    <col min="1539" max="1539" width="21.7109375" style="213" customWidth="1"/>
    <col min="1540" max="1540" width="16.7109375" style="213" customWidth="1"/>
    <col min="1541" max="1541" width="18.7109375" style="213" customWidth="1"/>
    <col min="1542" max="1792" width="11.42578125" style="213"/>
    <col min="1793" max="1794" width="16.7109375" style="213" customWidth="1"/>
    <col min="1795" max="1795" width="21.7109375" style="213" customWidth="1"/>
    <col min="1796" max="1796" width="16.7109375" style="213" customWidth="1"/>
    <col min="1797" max="1797" width="18.7109375" style="213" customWidth="1"/>
    <col min="1798" max="2048" width="11.42578125" style="213"/>
    <col min="2049" max="2050" width="16.7109375" style="213" customWidth="1"/>
    <col min="2051" max="2051" width="21.7109375" style="213" customWidth="1"/>
    <col min="2052" max="2052" width="16.7109375" style="213" customWidth="1"/>
    <col min="2053" max="2053" width="18.7109375" style="213" customWidth="1"/>
    <col min="2054" max="2304" width="11.42578125" style="213"/>
    <col min="2305" max="2306" width="16.7109375" style="213" customWidth="1"/>
    <col min="2307" max="2307" width="21.7109375" style="213" customWidth="1"/>
    <col min="2308" max="2308" width="16.7109375" style="213" customWidth="1"/>
    <col min="2309" max="2309" width="18.7109375" style="213" customWidth="1"/>
    <col min="2310" max="2560" width="11.42578125" style="213"/>
    <col min="2561" max="2562" width="16.7109375" style="213" customWidth="1"/>
    <col min="2563" max="2563" width="21.7109375" style="213" customWidth="1"/>
    <col min="2564" max="2564" width="16.7109375" style="213" customWidth="1"/>
    <col min="2565" max="2565" width="18.7109375" style="213" customWidth="1"/>
    <col min="2566" max="2816" width="11.42578125" style="213"/>
    <col min="2817" max="2818" width="16.7109375" style="213" customWidth="1"/>
    <col min="2819" max="2819" width="21.7109375" style="213" customWidth="1"/>
    <col min="2820" max="2820" width="16.7109375" style="213" customWidth="1"/>
    <col min="2821" max="2821" width="18.7109375" style="213" customWidth="1"/>
    <col min="2822" max="3072" width="11.42578125" style="213"/>
    <col min="3073" max="3074" width="16.7109375" style="213" customWidth="1"/>
    <col min="3075" max="3075" width="21.7109375" style="213" customWidth="1"/>
    <col min="3076" max="3076" width="16.7109375" style="213" customWidth="1"/>
    <col min="3077" max="3077" width="18.7109375" style="213" customWidth="1"/>
    <col min="3078" max="3328" width="11.42578125" style="213"/>
    <col min="3329" max="3330" width="16.7109375" style="213" customWidth="1"/>
    <col min="3331" max="3331" width="21.7109375" style="213" customWidth="1"/>
    <col min="3332" max="3332" width="16.7109375" style="213" customWidth="1"/>
    <col min="3333" max="3333" width="18.7109375" style="213" customWidth="1"/>
    <col min="3334" max="3584" width="11.42578125" style="213"/>
    <col min="3585" max="3586" width="16.7109375" style="213" customWidth="1"/>
    <col min="3587" max="3587" width="21.7109375" style="213" customWidth="1"/>
    <col min="3588" max="3588" width="16.7109375" style="213" customWidth="1"/>
    <col min="3589" max="3589" width="18.7109375" style="213" customWidth="1"/>
    <col min="3590" max="3840" width="11.42578125" style="213"/>
    <col min="3841" max="3842" width="16.7109375" style="213" customWidth="1"/>
    <col min="3843" max="3843" width="21.7109375" style="213" customWidth="1"/>
    <col min="3844" max="3844" width="16.7109375" style="213" customWidth="1"/>
    <col min="3845" max="3845" width="18.7109375" style="213" customWidth="1"/>
    <col min="3846" max="4096" width="11.42578125" style="213"/>
    <col min="4097" max="4098" width="16.7109375" style="213" customWidth="1"/>
    <col min="4099" max="4099" width="21.7109375" style="213" customWidth="1"/>
    <col min="4100" max="4100" width="16.7109375" style="213" customWidth="1"/>
    <col min="4101" max="4101" width="18.7109375" style="213" customWidth="1"/>
    <col min="4102" max="4352" width="11.42578125" style="213"/>
    <col min="4353" max="4354" width="16.7109375" style="213" customWidth="1"/>
    <col min="4355" max="4355" width="21.7109375" style="213" customWidth="1"/>
    <col min="4356" max="4356" width="16.7109375" style="213" customWidth="1"/>
    <col min="4357" max="4357" width="18.7109375" style="213" customWidth="1"/>
    <col min="4358" max="4608" width="11.42578125" style="213"/>
    <col min="4609" max="4610" width="16.7109375" style="213" customWidth="1"/>
    <col min="4611" max="4611" width="21.7109375" style="213" customWidth="1"/>
    <col min="4612" max="4612" width="16.7109375" style="213" customWidth="1"/>
    <col min="4613" max="4613" width="18.7109375" style="213" customWidth="1"/>
    <col min="4614" max="4864" width="11.42578125" style="213"/>
    <col min="4865" max="4866" width="16.7109375" style="213" customWidth="1"/>
    <col min="4867" max="4867" width="21.7109375" style="213" customWidth="1"/>
    <col min="4868" max="4868" width="16.7109375" style="213" customWidth="1"/>
    <col min="4869" max="4869" width="18.7109375" style="213" customWidth="1"/>
    <col min="4870" max="5120" width="11.42578125" style="213"/>
    <col min="5121" max="5122" width="16.7109375" style="213" customWidth="1"/>
    <col min="5123" max="5123" width="21.7109375" style="213" customWidth="1"/>
    <col min="5124" max="5124" width="16.7109375" style="213" customWidth="1"/>
    <col min="5125" max="5125" width="18.7109375" style="213" customWidth="1"/>
    <col min="5126" max="5376" width="11.42578125" style="213"/>
    <col min="5377" max="5378" width="16.7109375" style="213" customWidth="1"/>
    <col min="5379" max="5379" width="21.7109375" style="213" customWidth="1"/>
    <col min="5380" max="5380" width="16.7109375" style="213" customWidth="1"/>
    <col min="5381" max="5381" width="18.7109375" style="213" customWidth="1"/>
    <col min="5382" max="5632" width="11.42578125" style="213"/>
    <col min="5633" max="5634" width="16.7109375" style="213" customWidth="1"/>
    <col min="5635" max="5635" width="21.7109375" style="213" customWidth="1"/>
    <col min="5636" max="5636" width="16.7109375" style="213" customWidth="1"/>
    <col min="5637" max="5637" width="18.7109375" style="213" customWidth="1"/>
    <col min="5638" max="5888" width="11.42578125" style="213"/>
    <col min="5889" max="5890" width="16.7109375" style="213" customWidth="1"/>
    <col min="5891" max="5891" width="21.7109375" style="213" customWidth="1"/>
    <col min="5892" max="5892" width="16.7109375" style="213" customWidth="1"/>
    <col min="5893" max="5893" width="18.7109375" style="213" customWidth="1"/>
    <col min="5894" max="6144" width="11.42578125" style="213"/>
    <col min="6145" max="6146" width="16.7109375" style="213" customWidth="1"/>
    <col min="6147" max="6147" width="21.7109375" style="213" customWidth="1"/>
    <col min="6148" max="6148" width="16.7109375" style="213" customWidth="1"/>
    <col min="6149" max="6149" width="18.7109375" style="213" customWidth="1"/>
    <col min="6150" max="6400" width="11.42578125" style="213"/>
    <col min="6401" max="6402" width="16.7109375" style="213" customWidth="1"/>
    <col min="6403" max="6403" width="21.7109375" style="213" customWidth="1"/>
    <col min="6404" max="6404" width="16.7109375" style="213" customWidth="1"/>
    <col min="6405" max="6405" width="18.7109375" style="213" customWidth="1"/>
    <col min="6406" max="6656" width="11.42578125" style="213"/>
    <col min="6657" max="6658" width="16.7109375" style="213" customWidth="1"/>
    <col min="6659" max="6659" width="21.7109375" style="213" customWidth="1"/>
    <col min="6660" max="6660" width="16.7109375" style="213" customWidth="1"/>
    <col min="6661" max="6661" width="18.7109375" style="213" customWidth="1"/>
    <col min="6662" max="6912" width="11.42578125" style="213"/>
    <col min="6913" max="6914" width="16.7109375" style="213" customWidth="1"/>
    <col min="6915" max="6915" width="21.7109375" style="213" customWidth="1"/>
    <col min="6916" max="6916" width="16.7109375" style="213" customWidth="1"/>
    <col min="6917" max="6917" width="18.7109375" style="213" customWidth="1"/>
    <col min="6918" max="7168" width="11.42578125" style="213"/>
    <col min="7169" max="7170" width="16.7109375" style="213" customWidth="1"/>
    <col min="7171" max="7171" width="21.7109375" style="213" customWidth="1"/>
    <col min="7172" max="7172" width="16.7109375" style="213" customWidth="1"/>
    <col min="7173" max="7173" width="18.7109375" style="213" customWidth="1"/>
    <col min="7174" max="7424" width="11.42578125" style="213"/>
    <col min="7425" max="7426" width="16.7109375" style="213" customWidth="1"/>
    <col min="7427" max="7427" width="21.7109375" style="213" customWidth="1"/>
    <col min="7428" max="7428" width="16.7109375" style="213" customWidth="1"/>
    <col min="7429" max="7429" width="18.7109375" style="213" customWidth="1"/>
    <col min="7430" max="7680" width="11.42578125" style="213"/>
    <col min="7681" max="7682" width="16.7109375" style="213" customWidth="1"/>
    <col min="7683" max="7683" width="21.7109375" style="213" customWidth="1"/>
    <col min="7684" max="7684" width="16.7109375" style="213" customWidth="1"/>
    <col min="7685" max="7685" width="18.7109375" style="213" customWidth="1"/>
    <col min="7686" max="7936" width="11.42578125" style="213"/>
    <col min="7937" max="7938" width="16.7109375" style="213" customWidth="1"/>
    <col min="7939" max="7939" width="21.7109375" style="213" customWidth="1"/>
    <col min="7940" max="7940" width="16.7109375" style="213" customWidth="1"/>
    <col min="7941" max="7941" width="18.7109375" style="213" customWidth="1"/>
    <col min="7942" max="8192" width="11.42578125" style="213"/>
    <col min="8193" max="8194" width="16.7109375" style="213" customWidth="1"/>
    <col min="8195" max="8195" width="21.7109375" style="213" customWidth="1"/>
    <col min="8196" max="8196" width="16.7109375" style="213" customWidth="1"/>
    <col min="8197" max="8197" width="18.7109375" style="213" customWidth="1"/>
    <col min="8198" max="8448" width="11.42578125" style="213"/>
    <col min="8449" max="8450" width="16.7109375" style="213" customWidth="1"/>
    <col min="8451" max="8451" width="21.7109375" style="213" customWidth="1"/>
    <col min="8452" max="8452" width="16.7109375" style="213" customWidth="1"/>
    <col min="8453" max="8453" width="18.7109375" style="213" customWidth="1"/>
    <col min="8454" max="8704" width="11.42578125" style="213"/>
    <col min="8705" max="8706" width="16.7109375" style="213" customWidth="1"/>
    <col min="8707" max="8707" width="21.7109375" style="213" customWidth="1"/>
    <col min="8708" max="8708" width="16.7109375" style="213" customWidth="1"/>
    <col min="8709" max="8709" width="18.7109375" style="213" customWidth="1"/>
    <col min="8710" max="8960" width="11.42578125" style="213"/>
    <col min="8961" max="8962" width="16.7109375" style="213" customWidth="1"/>
    <col min="8963" max="8963" width="21.7109375" style="213" customWidth="1"/>
    <col min="8964" max="8964" width="16.7109375" style="213" customWidth="1"/>
    <col min="8965" max="8965" width="18.7109375" style="213" customWidth="1"/>
    <col min="8966" max="9216" width="11.42578125" style="213"/>
    <col min="9217" max="9218" width="16.7109375" style="213" customWidth="1"/>
    <col min="9219" max="9219" width="21.7109375" style="213" customWidth="1"/>
    <col min="9220" max="9220" width="16.7109375" style="213" customWidth="1"/>
    <col min="9221" max="9221" width="18.7109375" style="213" customWidth="1"/>
    <col min="9222" max="9472" width="11.42578125" style="213"/>
    <col min="9473" max="9474" width="16.7109375" style="213" customWidth="1"/>
    <col min="9475" max="9475" width="21.7109375" style="213" customWidth="1"/>
    <col min="9476" max="9476" width="16.7109375" style="213" customWidth="1"/>
    <col min="9477" max="9477" width="18.7109375" style="213" customWidth="1"/>
    <col min="9478" max="9728" width="11.42578125" style="213"/>
    <col min="9729" max="9730" width="16.7109375" style="213" customWidth="1"/>
    <col min="9731" max="9731" width="21.7109375" style="213" customWidth="1"/>
    <col min="9732" max="9732" width="16.7109375" style="213" customWidth="1"/>
    <col min="9733" max="9733" width="18.7109375" style="213" customWidth="1"/>
    <col min="9734" max="9984" width="11.42578125" style="213"/>
    <col min="9985" max="9986" width="16.7109375" style="213" customWidth="1"/>
    <col min="9987" max="9987" width="21.7109375" style="213" customWidth="1"/>
    <col min="9988" max="9988" width="16.7109375" style="213" customWidth="1"/>
    <col min="9989" max="9989" width="18.7109375" style="213" customWidth="1"/>
    <col min="9990" max="10240" width="11.42578125" style="213"/>
    <col min="10241" max="10242" width="16.7109375" style="213" customWidth="1"/>
    <col min="10243" max="10243" width="21.7109375" style="213" customWidth="1"/>
    <col min="10244" max="10244" width="16.7109375" style="213" customWidth="1"/>
    <col min="10245" max="10245" width="18.7109375" style="213" customWidth="1"/>
    <col min="10246" max="10496" width="11.42578125" style="213"/>
    <col min="10497" max="10498" width="16.7109375" style="213" customWidth="1"/>
    <col min="10499" max="10499" width="21.7109375" style="213" customWidth="1"/>
    <col min="10500" max="10500" width="16.7109375" style="213" customWidth="1"/>
    <col min="10501" max="10501" width="18.7109375" style="213" customWidth="1"/>
    <col min="10502" max="10752" width="11.42578125" style="213"/>
    <col min="10753" max="10754" width="16.7109375" style="213" customWidth="1"/>
    <col min="10755" max="10755" width="21.7109375" style="213" customWidth="1"/>
    <col min="10756" max="10756" width="16.7109375" style="213" customWidth="1"/>
    <col min="10757" max="10757" width="18.7109375" style="213" customWidth="1"/>
    <col min="10758" max="11008" width="11.42578125" style="213"/>
    <col min="11009" max="11010" width="16.7109375" style="213" customWidth="1"/>
    <col min="11011" max="11011" width="21.7109375" style="213" customWidth="1"/>
    <col min="11012" max="11012" width="16.7109375" style="213" customWidth="1"/>
    <col min="11013" max="11013" width="18.7109375" style="213" customWidth="1"/>
    <col min="11014" max="11264" width="11.42578125" style="213"/>
    <col min="11265" max="11266" width="16.7109375" style="213" customWidth="1"/>
    <col min="11267" max="11267" width="21.7109375" style="213" customWidth="1"/>
    <col min="11268" max="11268" width="16.7109375" style="213" customWidth="1"/>
    <col min="11269" max="11269" width="18.7109375" style="213" customWidth="1"/>
    <col min="11270" max="11520" width="11.42578125" style="213"/>
    <col min="11521" max="11522" width="16.7109375" style="213" customWidth="1"/>
    <col min="11523" max="11523" width="21.7109375" style="213" customWidth="1"/>
    <col min="11524" max="11524" width="16.7109375" style="213" customWidth="1"/>
    <col min="11525" max="11525" width="18.7109375" style="213" customWidth="1"/>
    <col min="11526" max="11776" width="11.42578125" style="213"/>
    <col min="11777" max="11778" width="16.7109375" style="213" customWidth="1"/>
    <col min="11779" max="11779" width="21.7109375" style="213" customWidth="1"/>
    <col min="11780" max="11780" width="16.7109375" style="213" customWidth="1"/>
    <col min="11781" max="11781" width="18.7109375" style="213" customWidth="1"/>
    <col min="11782" max="12032" width="11.42578125" style="213"/>
    <col min="12033" max="12034" width="16.7109375" style="213" customWidth="1"/>
    <col min="12035" max="12035" width="21.7109375" style="213" customWidth="1"/>
    <col min="12036" max="12036" width="16.7109375" style="213" customWidth="1"/>
    <col min="12037" max="12037" width="18.7109375" style="213" customWidth="1"/>
    <col min="12038" max="12288" width="11.42578125" style="213"/>
    <col min="12289" max="12290" width="16.7109375" style="213" customWidth="1"/>
    <col min="12291" max="12291" width="21.7109375" style="213" customWidth="1"/>
    <col min="12292" max="12292" width="16.7109375" style="213" customWidth="1"/>
    <col min="12293" max="12293" width="18.7109375" style="213" customWidth="1"/>
    <col min="12294" max="12544" width="11.42578125" style="213"/>
    <col min="12545" max="12546" width="16.7109375" style="213" customWidth="1"/>
    <col min="12547" max="12547" width="21.7109375" style="213" customWidth="1"/>
    <col min="12548" max="12548" width="16.7109375" style="213" customWidth="1"/>
    <col min="12549" max="12549" width="18.7109375" style="213" customWidth="1"/>
    <col min="12550" max="12800" width="11.42578125" style="213"/>
    <col min="12801" max="12802" width="16.7109375" style="213" customWidth="1"/>
    <col min="12803" max="12803" width="21.7109375" style="213" customWidth="1"/>
    <col min="12804" max="12804" width="16.7109375" style="213" customWidth="1"/>
    <col min="12805" max="12805" width="18.7109375" style="213" customWidth="1"/>
    <col min="12806" max="13056" width="11.42578125" style="213"/>
    <col min="13057" max="13058" width="16.7109375" style="213" customWidth="1"/>
    <col min="13059" max="13059" width="21.7109375" style="213" customWidth="1"/>
    <col min="13060" max="13060" width="16.7109375" style="213" customWidth="1"/>
    <col min="13061" max="13061" width="18.7109375" style="213" customWidth="1"/>
    <col min="13062" max="13312" width="11.42578125" style="213"/>
    <col min="13313" max="13314" width="16.7109375" style="213" customWidth="1"/>
    <col min="13315" max="13315" width="21.7109375" style="213" customWidth="1"/>
    <col min="13316" max="13316" width="16.7109375" style="213" customWidth="1"/>
    <col min="13317" max="13317" width="18.7109375" style="213" customWidth="1"/>
    <col min="13318" max="13568" width="11.42578125" style="213"/>
    <col min="13569" max="13570" width="16.7109375" style="213" customWidth="1"/>
    <col min="13571" max="13571" width="21.7109375" style="213" customWidth="1"/>
    <col min="13572" max="13572" width="16.7109375" style="213" customWidth="1"/>
    <col min="13573" max="13573" width="18.7109375" style="213" customWidth="1"/>
    <col min="13574" max="13824" width="11.42578125" style="213"/>
    <col min="13825" max="13826" width="16.7109375" style="213" customWidth="1"/>
    <col min="13827" max="13827" width="21.7109375" style="213" customWidth="1"/>
    <col min="13828" max="13828" width="16.7109375" style="213" customWidth="1"/>
    <col min="13829" max="13829" width="18.7109375" style="213" customWidth="1"/>
    <col min="13830" max="14080" width="11.42578125" style="213"/>
    <col min="14081" max="14082" width="16.7109375" style="213" customWidth="1"/>
    <col min="14083" max="14083" width="21.7109375" style="213" customWidth="1"/>
    <col min="14084" max="14084" width="16.7109375" style="213" customWidth="1"/>
    <col min="14085" max="14085" width="18.7109375" style="213" customWidth="1"/>
    <col min="14086" max="14336" width="11.42578125" style="213"/>
    <col min="14337" max="14338" width="16.7109375" style="213" customWidth="1"/>
    <col min="14339" max="14339" width="21.7109375" style="213" customWidth="1"/>
    <col min="14340" max="14340" width="16.7109375" style="213" customWidth="1"/>
    <col min="14341" max="14341" width="18.7109375" style="213" customWidth="1"/>
    <col min="14342" max="14592" width="11.42578125" style="213"/>
    <col min="14593" max="14594" width="16.7109375" style="213" customWidth="1"/>
    <col min="14595" max="14595" width="21.7109375" style="213" customWidth="1"/>
    <col min="14596" max="14596" width="16.7109375" style="213" customWidth="1"/>
    <col min="14597" max="14597" width="18.7109375" style="213" customWidth="1"/>
    <col min="14598" max="14848" width="11.42578125" style="213"/>
    <col min="14849" max="14850" width="16.7109375" style="213" customWidth="1"/>
    <col min="14851" max="14851" width="21.7109375" style="213" customWidth="1"/>
    <col min="14852" max="14852" width="16.7109375" style="213" customWidth="1"/>
    <col min="14853" max="14853" width="18.7109375" style="213" customWidth="1"/>
    <col min="14854" max="15104" width="11.42578125" style="213"/>
    <col min="15105" max="15106" width="16.7109375" style="213" customWidth="1"/>
    <col min="15107" max="15107" width="21.7109375" style="213" customWidth="1"/>
    <col min="15108" max="15108" width="16.7109375" style="213" customWidth="1"/>
    <col min="15109" max="15109" width="18.7109375" style="213" customWidth="1"/>
    <col min="15110" max="15360" width="11.42578125" style="213"/>
    <col min="15361" max="15362" width="16.7109375" style="213" customWidth="1"/>
    <col min="15363" max="15363" width="21.7109375" style="213" customWidth="1"/>
    <col min="15364" max="15364" width="16.7109375" style="213" customWidth="1"/>
    <col min="15365" max="15365" width="18.7109375" style="213" customWidth="1"/>
    <col min="15366" max="15616" width="11.42578125" style="213"/>
    <col min="15617" max="15618" width="16.7109375" style="213" customWidth="1"/>
    <col min="15619" max="15619" width="21.7109375" style="213" customWidth="1"/>
    <col min="15620" max="15620" width="16.7109375" style="213" customWidth="1"/>
    <col min="15621" max="15621" width="18.7109375" style="213" customWidth="1"/>
    <col min="15622" max="15872" width="11.42578125" style="213"/>
    <col min="15873" max="15874" width="16.7109375" style="213" customWidth="1"/>
    <col min="15875" max="15875" width="21.7109375" style="213" customWidth="1"/>
    <col min="15876" max="15876" width="16.7109375" style="213" customWidth="1"/>
    <col min="15877" max="15877" width="18.7109375" style="213" customWidth="1"/>
    <col min="15878" max="16128" width="11.42578125" style="213"/>
    <col min="16129" max="16130" width="16.7109375" style="213" customWidth="1"/>
    <col min="16131" max="16131" width="21.7109375" style="213" customWidth="1"/>
    <col min="16132" max="16132" width="16.7109375" style="213" customWidth="1"/>
    <col min="16133" max="16133" width="18.7109375" style="213" customWidth="1"/>
    <col min="16134" max="16384" width="11.42578125" style="213"/>
  </cols>
  <sheetData>
    <row r="1" spans="1:5" x14ac:dyDescent="0.25">
      <c r="A1" s="311"/>
      <c r="B1" s="14"/>
      <c r="C1" s="212"/>
      <c r="D1" s="212"/>
      <c r="E1" s="212"/>
    </row>
    <row r="2" spans="1:5" ht="22.5" x14ac:dyDescent="0.25">
      <c r="A2" s="311"/>
      <c r="B2" s="15" t="s">
        <v>128</v>
      </c>
      <c r="C2" s="214"/>
      <c r="D2" s="214"/>
      <c r="E2" s="214"/>
    </row>
    <row r="3" spans="1:5" ht="22.5" x14ac:dyDescent="0.25">
      <c r="A3" s="311"/>
      <c r="B3" s="15" t="s">
        <v>30</v>
      </c>
      <c r="C3" s="214"/>
      <c r="D3" s="214"/>
      <c r="E3" s="214"/>
    </row>
    <row r="4" spans="1:5" s="17" customFormat="1" ht="15.75" x14ac:dyDescent="0.25">
      <c r="A4" s="311"/>
      <c r="B4" s="16"/>
      <c r="C4" s="215"/>
      <c r="D4" s="215"/>
      <c r="E4" s="215"/>
    </row>
    <row r="5" spans="1:5" ht="15.75" x14ac:dyDescent="0.25">
      <c r="A5" s="311"/>
      <c r="B5" s="215" t="s">
        <v>31</v>
      </c>
      <c r="C5" s="214"/>
      <c r="D5" s="214"/>
      <c r="E5" s="214"/>
    </row>
    <row r="6" spans="1:5" x14ac:dyDescent="0.25">
      <c r="A6" s="311"/>
      <c r="B6" s="216"/>
      <c r="C6" s="214"/>
      <c r="D6" s="214"/>
      <c r="E6" s="214"/>
    </row>
    <row r="7" spans="1:5" x14ac:dyDescent="0.25">
      <c r="A7" s="311"/>
      <c r="B7" s="217" t="s">
        <v>129</v>
      </c>
      <c r="C7" s="214"/>
      <c r="D7" s="214"/>
      <c r="E7" s="214"/>
    </row>
    <row r="8" spans="1:5" x14ac:dyDescent="0.25">
      <c r="A8" s="218"/>
      <c r="B8" s="212"/>
      <c r="C8" s="212"/>
      <c r="D8" s="212"/>
      <c r="E8" s="212"/>
    </row>
    <row r="9" spans="1:5" x14ac:dyDescent="0.25">
      <c r="A9" s="218"/>
      <c r="B9" s="212"/>
      <c r="C9" s="212"/>
      <c r="D9" s="212"/>
      <c r="E9" s="212"/>
    </row>
    <row r="10" spans="1:5" ht="13.5" thickBot="1" x14ac:dyDescent="0.3">
      <c r="A10" s="218"/>
      <c r="B10" s="212"/>
      <c r="C10" s="212"/>
      <c r="D10" s="212"/>
      <c r="E10" s="212"/>
    </row>
    <row r="11" spans="1:5" x14ac:dyDescent="0.25">
      <c r="A11" s="219"/>
      <c r="B11" s="220"/>
      <c r="C11" s="220"/>
      <c r="D11" s="220"/>
      <c r="E11" s="221"/>
    </row>
    <row r="12" spans="1:5" x14ac:dyDescent="0.25">
      <c r="A12" s="222"/>
      <c r="B12" s="223"/>
      <c r="C12" s="223"/>
      <c r="D12" s="223"/>
      <c r="E12" s="224"/>
    </row>
    <row r="13" spans="1:5" ht="58.5" customHeight="1" x14ac:dyDescent="0.25">
      <c r="A13" s="312" t="s">
        <v>32</v>
      </c>
      <c r="B13" s="313"/>
      <c r="C13" s="313"/>
      <c r="D13" s="313"/>
      <c r="E13" s="314"/>
    </row>
    <row r="14" spans="1:5" x14ac:dyDescent="0.25">
      <c r="A14" s="222"/>
      <c r="B14" s="223"/>
      <c r="C14" s="223"/>
      <c r="D14" s="223"/>
      <c r="E14" s="224"/>
    </row>
    <row r="15" spans="1:5" ht="8.25" customHeight="1" x14ac:dyDescent="0.25">
      <c r="A15" s="222"/>
      <c r="B15" s="223"/>
      <c r="C15" s="223"/>
      <c r="D15" s="223"/>
      <c r="E15" s="224"/>
    </row>
    <row r="16" spans="1:5" ht="51.75" customHeight="1" x14ac:dyDescent="0.25">
      <c r="A16" s="315" t="s">
        <v>291</v>
      </c>
      <c r="B16" s="316"/>
      <c r="C16" s="316"/>
      <c r="D16" s="316"/>
      <c r="E16" s="317"/>
    </row>
    <row r="17" spans="1:5" ht="5.25" customHeight="1" x14ac:dyDescent="0.25">
      <c r="A17" s="318"/>
      <c r="B17" s="319"/>
      <c r="C17" s="319"/>
      <c r="D17" s="319"/>
      <c r="E17" s="320"/>
    </row>
    <row r="18" spans="1:5" x14ac:dyDescent="0.25">
      <c r="A18" s="222"/>
      <c r="B18" s="223"/>
      <c r="C18" s="223"/>
      <c r="D18" s="223"/>
      <c r="E18" s="224"/>
    </row>
    <row r="19" spans="1:5" ht="13.5" thickBot="1" x14ac:dyDescent="0.3">
      <c r="A19" s="225"/>
      <c r="B19" s="226"/>
      <c r="C19" s="226"/>
      <c r="D19" s="226"/>
      <c r="E19" s="227"/>
    </row>
    <row r="20" spans="1:5" x14ac:dyDescent="0.25">
      <c r="A20" s="214"/>
      <c r="B20" s="214"/>
      <c r="C20" s="214"/>
      <c r="D20" s="214"/>
      <c r="E20" s="214"/>
    </row>
    <row r="21" spans="1:5" ht="13.5" thickBot="1" x14ac:dyDescent="0.3">
      <c r="A21" s="214"/>
      <c r="B21" s="214"/>
      <c r="C21" s="214"/>
      <c r="D21" s="214"/>
      <c r="E21" s="214"/>
    </row>
    <row r="22" spans="1:5" s="228" customFormat="1" ht="45" customHeight="1" thickBot="1" x14ac:dyDescent="0.3">
      <c r="A22" s="321" t="s">
        <v>292</v>
      </c>
      <c r="B22" s="322"/>
      <c r="C22" s="322"/>
      <c r="D22" s="322"/>
      <c r="E22" s="323"/>
    </row>
    <row r="23" spans="1:5" x14ac:dyDescent="0.25">
      <c r="A23" s="223"/>
      <c r="B23" s="223"/>
      <c r="C23" s="223"/>
      <c r="D23" s="223"/>
      <c r="E23" s="223"/>
    </row>
    <row r="24" spans="1:5" ht="13.5" thickBot="1" x14ac:dyDescent="0.3">
      <c r="A24" s="214"/>
      <c r="B24" s="214"/>
      <c r="C24" s="214"/>
      <c r="D24" s="214"/>
      <c r="E24" s="214"/>
    </row>
    <row r="25" spans="1:5" s="228" customFormat="1" ht="75" customHeight="1" thickBot="1" x14ac:dyDescent="0.3">
      <c r="A25" s="308" t="s">
        <v>293</v>
      </c>
      <c r="B25" s="309"/>
      <c r="C25" s="309"/>
      <c r="D25" s="309"/>
      <c r="E25" s="310"/>
    </row>
    <row r="26" spans="1:5" x14ac:dyDescent="0.25">
      <c r="A26" s="214"/>
      <c r="B26" s="214"/>
      <c r="C26" s="214"/>
      <c r="D26" s="214"/>
      <c r="E26" s="214"/>
    </row>
    <row r="27" spans="1:5" x14ac:dyDescent="0.25">
      <c r="A27" s="214"/>
      <c r="B27" s="214"/>
      <c r="C27" s="214"/>
      <c r="D27" s="214"/>
      <c r="E27" s="214"/>
    </row>
    <row r="28" spans="1:5" x14ac:dyDescent="0.25">
      <c r="A28" s="229"/>
      <c r="B28" s="223"/>
      <c r="C28" s="223"/>
      <c r="D28" s="223"/>
      <c r="E28" s="223"/>
    </row>
    <row r="29" spans="1:5" x14ac:dyDescent="0.25">
      <c r="A29" s="229"/>
      <c r="B29" s="223"/>
      <c r="C29" s="223"/>
      <c r="D29" s="223"/>
      <c r="E29" s="223"/>
    </row>
    <row r="30" spans="1:5" x14ac:dyDescent="0.25">
      <c r="A30" s="229"/>
      <c r="B30" s="212"/>
      <c r="C30" s="212"/>
      <c r="D30" s="212"/>
      <c r="E30" s="212"/>
    </row>
    <row r="31" spans="1:5" x14ac:dyDescent="0.25">
      <c r="A31" s="229"/>
      <c r="B31" s="212"/>
      <c r="C31" s="212"/>
      <c r="D31" s="212"/>
      <c r="E31" s="212"/>
    </row>
    <row r="32" spans="1:5" x14ac:dyDescent="0.25">
      <c r="A32" s="218"/>
      <c r="B32" s="212"/>
      <c r="C32" s="212"/>
      <c r="D32" s="212"/>
      <c r="E32" s="212"/>
    </row>
    <row r="33" spans="1:5" ht="26.25" x14ac:dyDescent="0.25">
      <c r="A33" s="230"/>
      <c r="B33" s="212"/>
      <c r="C33" s="212"/>
      <c r="D33" s="232"/>
      <c r="E33" s="233" t="s">
        <v>290</v>
      </c>
    </row>
  </sheetData>
  <mergeCells count="6">
    <mergeCell ref="A25:E25"/>
    <mergeCell ref="A1:A7"/>
    <mergeCell ref="A13:E13"/>
    <mergeCell ref="A16:E16"/>
    <mergeCell ref="A17:E17"/>
    <mergeCell ref="A22:E22"/>
  </mergeCells>
  <pageMargins left="0.70866141732283472" right="0.70866141732283472" top="0.74803149606299213" bottom="0.74803149606299213" header="0.31496062992125984" footer="0.31496062992125984"/>
  <pageSetup paperSize="9" scale="96" orientation="portrait" r:id="rId1"/>
  <headerFooter>
    <oddFooter xml:space="preserve">&amp;L&amp;8&amp;F
&amp;Z&amp;RPage - &amp;P/&amp;N
Imprimé le &amp;D
.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F45"/>
  <sheetViews>
    <sheetView showGridLines="0" view="pageBreakPreview" zoomScaleNormal="115" zoomScaleSheetLayoutView="100" workbookViewId="0">
      <pane xSplit="1" ySplit="7" topLeftCell="B8" activePane="bottomRight" state="frozen"/>
      <selection activeCell="G13" sqref="G13"/>
      <selection pane="topRight" activeCell="G13" sqref="G13"/>
      <selection pane="bottomLeft" activeCell="G13" sqref="G13"/>
      <selection pane="bottomRight" activeCell="A20" sqref="A20"/>
    </sheetView>
  </sheetViews>
  <sheetFormatPr baseColWidth="10" defaultRowHeight="15" x14ac:dyDescent="0.25"/>
  <cols>
    <col min="1" max="1" width="8.42578125" bestFit="1" customWidth="1"/>
    <col min="2" max="2" width="91.85546875" customWidth="1"/>
    <col min="3" max="3" width="3.28515625" bestFit="1" customWidth="1"/>
  </cols>
  <sheetData>
    <row r="1" spans="1:6" s="19" customFormat="1" ht="12" x14ac:dyDescent="0.2">
      <c r="A1" s="25" t="str">
        <f>"SENAT"&amp;" - "&amp;'CVCD-P_PG'!B5&amp;" - "&amp;'CVCD-P_PG'!B2&amp;'CVCD-P_PG'!B3</f>
        <v>SENAT - 15, RUE DE VAUGIRARD 75006 PARIS - DIRECTION DE L'ARCHIECTURE,DU PATRIMOINE ET DES JARDINS</v>
      </c>
      <c r="B1" s="26"/>
      <c r="C1" s="27"/>
      <c r="D1" s="28"/>
      <c r="F1" s="46">
        <f>SUBTOTAL(3,C:C)</f>
        <v>6</v>
      </c>
    </row>
    <row r="2" spans="1:6" s="22" customFormat="1" ht="15.75" x14ac:dyDescent="0.25">
      <c r="A2" s="29"/>
      <c r="B2" s="30" t="str">
        <f>'CVCD-P_PG'!A22&amp;" - "&amp;'CVCD-P_PG'!A16&amp;" "&amp;'CVCD-P_PG'!A17</f>
        <v xml:space="preserve">ACCORD-CADRE - TRAVAUX DE CHAUFFAGE, VENTILATION, CLIMATISATION, DÉSENFUMAGE ET PLOMBERIE </v>
      </c>
      <c r="C2" s="23"/>
      <c r="D2" s="31"/>
    </row>
    <row r="3" spans="1:6" s="41" customFormat="1" ht="11.25" x14ac:dyDescent="0.2">
      <c r="A3" s="37"/>
      <c r="B3" s="38"/>
      <c r="C3" s="39"/>
      <c r="D3" s="40"/>
    </row>
    <row r="4" spans="1:6" s="21" customFormat="1" ht="15.75" x14ac:dyDescent="0.25">
      <c r="A4" s="32"/>
      <c r="B4" s="33" t="s">
        <v>294</v>
      </c>
      <c r="C4" s="34"/>
      <c r="D4" s="35"/>
      <c r="E4" s="20"/>
      <c r="F4" s="20"/>
    </row>
    <row r="5" spans="1:6" s="7" customFormat="1" ht="12" thickBot="1" x14ac:dyDescent="0.25">
      <c r="A5" s="42"/>
      <c r="B5" s="36"/>
      <c r="C5" s="43"/>
      <c r="D5" s="44"/>
      <c r="E5" s="18"/>
      <c r="F5" s="18"/>
    </row>
    <row r="6" spans="1:6" s="7" customFormat="1" ht="11.25" x14ac:dyDescent="0.2">
      <c r="A6" s="47"/>
      <c r="B6" s="8"/>
      <c r="C6" s="48"/>
      <c r="D6" s="49"/>
      <c r="E6" s="18"/>
      <c r="F6" s="18"/>
    </row>
    <row r="7" spans="1:6" ht="23.25" x14ac:dyDescent="0.35">
      <c r="B7" s="45" t="s">
        <v>33</v>
      </c>
    </row>
    <row r="8" spans="1:6" s="1" customFormat="1" ht="11.25" x14ac:dyDescent="0.2"/>
    <row r="9" spans="1:6" s="2" customFormat="1" ht="24.95" customHeight="1" x14ac:dyDescent="0.35">
      <c r="A9" s="106">
        <f>'CVCD-P_BPU'!A8</f>
        <v>0</v>
      </c>
      <c r="B9" s="3" t="str">
        <f>'CVCD-P_BPU'!B8</f>
        <v>GENERALITES</v>
      </c>
      <c r="C9" s="11" t="s">
        <v>34</v>
      </c>
      <c r="D9" s="13"/>
    </row>
    <row r="10" spans="1:6" s="1" customFormat="1" ht="15" customHeight="1" x14ac:dyDescent="0.2">
      <c r="A10" s="107"/>
    </row>
    <row r="11" spans="1:6" s="2" customFormat="1" ht="24.95" customHeight="1" x14ac:dyDescent="0.35">
      <c r="A11" s="106">
        <f>'CVCD-P_BPU'!A81</f>
        <v>1</v>
      </c>
      <c r="B11" s="3" t="str">
        <f>'CVCD-P_BPU'!B81</f>
        <v>TRAVAUX PREALABLES (Déposes, tranchées…)</v>
      </c>
      <c r="C11" s="11" t="s">
        <v>34</v>
      </c>
    </row>
    <row r="12" spans="1:6" s="10" customFormat="1" ht="20.100000000000001" customHeight="1" x14ac:dyDescent="0.3">
      <c r="A12" s="108" t="str">
        <f>'CVCD-P_BPU'!A83</f>
        <v>1.1</v>
      </c>
      <c r="B12" s="6" t="str">
        <f>'CVCD-P_BPU'!B83</f>
        <v>Protection</v>
      </c>
      <c r="D12" s="13"/>
    </row>
    <row r="13" spans="1:6" s="5" customFormat="1" ht="20.100000000000001" customHeight="1" x14ac:dyDescent="0.3">
      <c r="A13" s="109" t="str">
        <f>'CVCD-P_BPU'!A113</f>
        <v>1.2</v>
      </c>
      <c r="B13" s="6" t="str">
        <f>'CVCD-P_BPU'!B113</f>
        <v>Equipements de chantier</v>
      </c>
      <c r="D13" s="13"/>
    </row>
    <row r="14" spans="1:6" s="5" customFormat="1" ht="20.100000000000001" customHeight="1" x14ac:dyDescent="0.3">
      <c r="A14" s="109" t="str">
        <f>'CVCD-P_BPU'!A129</f>
        <v>1.3</v>
      </c>
      <c r="B14" s="6" t="str">
        <f>'CVCD-P_BPU'!B129</f>
        <v>Dépose d'équipement existant de CVC</v>
      </c>
    </row>
    <row r="15" spans="1:6" s="5" customFormat="1" ht="20.100000000000001" customHeight="1" x14ac:dyDescent="0.3">
      <c r="A15" s="109" t="str">
        <f>'CVCD-P_BPU'!A208</f>
        <v>1.4</v>
      </c>
      <c r="B15" s="6" t="str">
        <f>'CVCD-P_BPU'!B208</f>
        <v>Dépose d'équipements existants de plomberie sanitaire</v>
      </c>
    </row>
    <row r="16" spans="1:6" s="1" customFormat="1" ht="15" customHeight="1" x14ac:dyDescent="0.2">
      <c r="A16" s="107"/>
      <c r="B16" s="4"/>
    </row>
    <row r="17" spans="1:4" s="2" customFormat="1" ht="20.100000000000001" customHeight="1" x14ac:dyDescent="0.35">
      <c r="A17" s="106">
        <f>'CVCD-P_BPU'!A250</f>
        <v>2</v>
      </c>
      <c r="B17" s="3" t="str">
        <f>'CVCD-P_BPU'!B250</f>
        <v>FOURNITURES SEULES de matériel CVCD-PS (sans mise en œuvre)</v>
      </c>
      <c r="C17" s="11" t="s">
        <v>34</v>
      </c>
    </row>
    <row r="18" spans="1:4" s="5" customFormat="1" ht="20.100000000000001" customHeight="1" x14ac:dyDescent="0.3">
      <c r="A18" s="109" t="str">
        <f>'CVCD-P_BPU'!A255</f>
        <v>2.1</v>
      </c>
      <c r="B18" s="6" t="str">
        <f>'CVCD-P_BPU'!B255</f>
        <v>Fournitures d'équipements de CVC</v>
      </c>
    </row>
    <row r="19" spans="1:4" s="5" customFormat="1" ht="20.100000000000001" customHeight="1" x14ac:dyDescent="0.3">
      <c r="A19" s="109" t="str">
        <f>'CVCD-P_BPU'!A259</f>
        <v>2.2</v>
      </c>
      <c r="B19" s="6" t="str">
        <f>'CVCD-P_BPU'!B259</f>
        <v>Fournitures d'équipements de plomberie sanitaire</v>
      </c>
    </row>
    <row r="20" spans="1:4" s="5" customFormat="1" ht="20.100000000000001" customHeight="1" x14ac:dyDescent="0.3">
      <c r="A20" s="109" t="str">
        <f>'CVCD-P_BPU'!A263</f>
        <v>2.3</v>
      </c>
      <c r="B20" s="6" t="str">
        <f>'CVCD-P_BPU'!B263</f>
        <v>Fournitures sur factures fournisseurs</v>
      </c>
    </row>
    <row r="21" spans="1:4" s="1" customFormat="1" ht="15" customHeight="1" x14ac:dyDescent="0.2">
      <c r="A21" s="107"/>
      <c r="B21" s="12"/>
    </row>
    <row r="22" spans="1:4" s="2" customFormat="1" ht="24.95" customHeight="1" x14ac:dyDescent="0.35">
      <c r="A22" s="106">
        <f>'CVCD-P_BPU'!A289</f>
        <v>3</v>
      </c>
      <c r="B22" s="3" t="str">
        <f>'CVCD-P_BPU'!B289</f>
        <v>MISE EN ŒUVRE compris petites fournitures</v>
      </c>
      <c r="C22" s="11" t="s">
        <v>34</v>
      </c>
    </row>
    <row r="23" spans="1:4" s="5" customFormat="1" ht="20.100000000000001" customHeight="1" x14ac:dyDescent="0.3">
      <c r="A23" s="109" t="str">
        <f>'CVCD-P_BPU'!A293</f>
        <v>3.1</v>
      </c>
      <c r="B23" s="6" t="str">
        <f>'CVCD-P_BPU'!B293</f>
        <v>Mise en œuvre d'équipements de CVC</v>
      </c>
    </row>
    <row r="24" spans="1:4" s="5" customFormat="1" ht="20.100000000000001" customHeight="1" x14ac:dyDescent="0.3">
      <c r="A24" s="109" t="str">
        <f>'CVCD-P_BPU'!A302</f>
        <v>3.2</v>
      </c>
      <c r="B24" s="6" t="str">
        <f>'CVCD-P_BPU'!B302</f>
        <v>Mise en œuvre d'équipements de plomberie sanitaire</v>
      </c>
    </row>
    <row r="25" spans="1:4" s="5" customFormat="1" ht="20.100000000000001" customHeight="1" x14ac:dyDescent="0.3">
      <c r="A25" s="109" t="str">
        <f>'CVCD-P_BPU'!A311</f>
        <v>3.3</v>
      </c>
      <c r="B25" s="6" t="str">
        <f>'CVCD-P_BPU'!B311</f>
        <v>Travaux au temps passé</v>
      </c>
      <c r="D25" s="13"/>
    </row>
    <row r="26" spans="1:4" s="1" customFormat="1" ht="15" customHeight="1" x14ac:dyDescent="0.2">
      <c r="A26" s="107"/>
      <c r="B26" s="12"/>
    </row>
    <row r="27" spans="1:4" s="5" customFormat="1" ht="24.95" customHeight="1" x14ac:dyDescent="0.35">
      <c r="A27" s="106">
        <f>'CVCD-P_BPU'!A347</f>
        <v>4</v>
      </c>
      <c r="B27" s="3" t="str">
        <f>'CVCD-P_BPU'!B347</f>
        <v>TRAVAUX DE FOURNITURE ET POSE</v>
      </c>
      <c r="C27" t="s">
        <v>34</v>
      </c>
      <c r="D27" s="13"/>
    </row>
    <row r="28" spans="1:4" s="5" customFormat="1" ht="20.100000000000001" customHeight="1" x14ac:dyDescent="0.3">
      <c r="A28" s="109" t="str">
        <f>'CVCD-P_BPU'!A349</f>
        <v>4.1</v>
      </c>
      <c r="B28" s="6" t="str">
        <f>'CVCD-P_BPU'!B349</f>
        <v>Réseaux de chauffage (eau chaude et eau glacée)</v>
      </c>
      <c r="D28" s="13"/>
    </row>
    <row r="29" spans="1:4" s="5" customFormat="1" ht="20.100000000000001" customHeight="1" x14ac:dyDescent="0.3">
      <c r="A29" s="109" t="str">
        <f>'CVCD-P_BPU'!A380</f>
        <v>4.2</v>
      </c>
      <c r="B29" s="6" t="str">
        <f>'CVCD-P_BPU'!B380</f>
        <v>Équipements, robinetteries et accessoires de réseaux de chauffage (eau chaude et eau glacée)</v>
      </c>
      <c r="D29" s="13"/>
    </row>
    <row r="30" spans="1:4" s="5" customFormat="1" ht="20.100000000000001" customHeight="1" x14ac:dyDescent="0.3">
      <c r="A30" s="109" t="str">
        <f>'CVCD-P_BPU'!A444</f>
        <v>4.3</v>
      </c>
      <c r="B30" s="6" t="str">
        <f>'CVCD-P_BPU'!B444</f>
        <v>Réseaux d'alimentation de plomberie sanitaire (EFS, ECS et recyclage ECS)</v>
      </c>
      <c r="D30" s="13"/>
    </row>
    <row r="31" spans="1:4" s="5" customFormat="1" ht="20.100000000000001" customHeight="1" x14ac:dyDescent="0.3">
      <c r="A31" s="109" t="str">
        <f>'CVCD-P_BPU'!A477</f>
        <v>4.4</v>
      </c>
      <c r="B31" s="6" t="str">
        <f>'CVCD-P_BPU'!B477</f>
        <v>Équipements, robinetteries et accessoires réseaux de plomberie sanitaire</v>
      </c>
      <c r="D31" s="13"/>
    </row>
    <row r="32" spans="1:4" s="5" customFormat="1" ht="20.100000000000001" customHeight="1" x14ac:dyDescent="0.3">
      <c r="A32" s="109" t="str">
        <f>'CVCD-P_BPU'!A520</f>
        <v>4.5</v>
      </c>
      <c r="B32" s="6" t="str">
        <f>'CVCD-P_BPU'!B520</f>
        <v>Production ECS et équipements collectifs</v>
      </c>
      <c r="D32" s="13"/>
    </row>
    <row r="33" spans="1:4" s="5" customFormat="1" ht="20.100000000000001" customHeight="1" x14ac:dyDescent="0.3">
      <c r="A33" s="109" t="str">
        <f>'CVCD-P_BPU'!A557</f>
        <v>4.6</v>
      </c>
      <c r="B33" s="6" t="str">
        <f>'CVCD-P_BPU'!B557</f>
        <v>Réseaux d'évacutation EU, EV et EP</v>
      </c>
      <c r="D33" s="13"/>
    </row>
    <row r="34" spans="1:4" s="5" customFormat="1" ht="20.100000000000001" customHeight="1" x14ac:dyDescent="0.3">
      <c r="A34" s="109" t="str">
        <f>'CVCD-P_BPU'!A578</f>
        <v>4.7</v>
      </c>
      <c r="B34" s="6" t="str">
        <f>'CVCD-P_BPU'!B578</f>
        <v>Accessoires et équipements réseaux d'évacuation</v>
      </c>
      <c r="D34" s="13"/>
    </row>
    <row r="35" spans="1:4" s="5" customFormat="1" ht="20.100000000000001" customHeight="1" x14ac:dyDescent="0.3">
      <c r="A35" s="109" t="str">
        <f>'CVCD-P_BPU'!A587</f>
        <v>4.8</v>
      </c>
      <c r="B35" s="6" t="str">
        <f>'CVCD-P_BPU'!B587</f>
        <v>Réseaux de ventilation</v>
      </c>
      <c r="D35" s="13"/>
    </row>
    <row r="36" spans="1:4" s="5" customFormat="1" ht="20.100000000000001" customHeight="1" x14ac:dyDescent="0.3">
      <c r="A36" s="109" t="str">
        <f>'CVCD-P_BPU'!A614</f>
        <v>4.9</v>
      </c>
      <c r="B36" s="6" t="str">
        <f>'CVCD-P_BPU'!B614</f>
        <v>Accessoires et équipements sur réseaux de ventilation</v>
      </c>
      <c r="D36" s="13"/>
    </row>
    <row r="37" spans="1:4" s="5" customFormat="1" ht="20.100000000000001" customHeight="1" x14ac:dyDescent="0.3">
      <c r="A37" s="109" t="str">
        <f>'CVCD-P_BPU'!A658</f>
        <v>4.10</v>
      </c>
      <c r="B37" s="6" t="str">
        <f>'CVCD-P_BPU'!B658</f>
        <v>Calorifuge de réseaux</v>
      </c>
      <c r="D37" s="13"/>
    </row>
    <row r="38" spans="1:4" s="5" customFormat="1" ht="20.100000000000001" customHeight="1" x14ac:dyDescent="0.3">
      <c r="A38" s="109" t="str">
        <f>'CVCD-P_BPU'!A700</f>
        <v>4.11</v>
      </c>
      <c r="B38" s="6" t="str">
        <f>'CVCD-P_BPU'!B700</f>
        <v>Compteurs à impulsion et compteurs volumétriques</v>
      </c>
      <c r="D38" s="13"/>
    </row>
    <row r="39" spans="1:4" s="5" customFormat="1" ht="20.100000000000001" customHeight="1" x14ac:dyDescent="0.3">
      <c r="A39" s="109" t="str">
        <f>'CVCD-P_BPU'!A724</f>
        <v>4.12</v>
      </c>
      <c r="B39" s="6" t="str">
        <f>'CVCD-P_BPU'!B724</f>
        <v>Climatisation à détente directe</v>
      </c>
      <c r="D39" s="13"/>
    </row>
    <row r="40" spans="1:4" s="5" customFormat="1" ht="20.100000000000001" customHeight="1" x14ac:dyDescent="0.3">
      <c r="A40" s="109" t="str">
        <f>'CVCD-P_BPU'!A751</f>
        <v>4.13</v>
      </c>
      <c r="B40" s="6" t="str">
        <f>'CVCD-P_BPU'!B751</f>
        <v>Protection incendie</v>
      </c>
      <c r="D40" s="13"/>
    </row>
    <row r="41" spans="1:4" s="1" customFormat="1" ht="15" customHeight="1" x14ac:dyDescent="0.2">
      <c r="A41" s="107"/>
    </row>
    <row r="42" spans="1:4" s="2" customFormat="1" ht="24.95" customHeight="1" x14ac:dyDescent="0.35">
      <c r="A42" s="110">
        <f>'CVCD-P_BPU'!A764</f>
        <v>5</v>
      </c>
      <c r="B42" s="3" t="str">
        <f>'CVCD-P_BPU'!B764</f>
        <v>DIVERS</v>
      </c>
      <c r="C42" s="11" t="s">
        <v>34</v>
      </c>
      <c r="D42" s="13"/>
    </row>
    <row r="43" spans="1:4" s="5" customFormat="1" ht="20.100000000000001" customHeight="1" x14ac:dyDescent="0.3">
      <c r="A43" s="109" t="s">
        <v>16</v>
      </c>
      <c r="B43" s="6" t="s">
        <v>6</v>
      </c>
      <c r="D43" s="13"/>
    </row>
    <row r="44" spans="1:4" s="5" customFormat="1" ht="20.100000000000001" customHeight="1" x14ac:dyDescent="0.3">
      <c r="A44" s="109" t="str">
        <f>'CVCD-P_BPU'!A811</f>
        <v>5.2</v>
      </c>
      <c r="B44" s="6" t="str">
        <f>'CVCD-P_BPU'!B811</f>
        <v>Travaux ponctuels hors articles du bordereau de prix unitaires</v>
      </c>
      <c r="D44" s="13"/>
    </row>
    <row r="45" spans="1:4" ht="20.100000000000001" customHeight="1" x14ac:dyDescent="0.3">
      <c r="A45" s="109" t="str">
        <f>'CVCD-P_BPU'!A857</f>
        <v>5.3</v>
      </c>
      <c r="B45" s="6" t="str">
        <f>'CVCD-P_BPU'!B857</f>
        <v>Supervision</v>
      </c>
    </row>
  </sheetData>
  <hyperlinks>
    <hyperlink ref="C9" location="CVCPl0" display="►" xr:uid="{00000000-0004-0000-0100-000000000000}"/>
    <hyperlink ref="C11" location="CVCPl1" display="►" xr:uid="{00000000-0004-0000-0100-000001000000}"/>
    <hyperlink ref="C17" location="CVCPl2" display="►" xr:uid="{00000000-0004-0000-0100-000002000000}"/>
    <hyperlink ref="C22" location="CVCPl3" display="►" xr:uid="{00000000-0004-0000-0100-000003000000}"/>
    <hyperlink ref="C42" location="CVCPl5" display="►" xr:uid="{00000000-0004-0000-0100-000004000000}"/>
  </hyperlinks>
  <pageMargins left="0.31496062992125984" right="0.31496062992125984" top="0.55118110236220474" bottom="0.55118110236220474" header="0.11811023622047245" footer="0.11811023622047245"/>
  <pageSetup paperSize="9" scale="84" fitToHeight="0" orientation="portrait" r:id="rId1"/>
  <headerFooter>
    <oddFooter>&amp;L&amp;8&amp;F
&amp;Z&amp;RPage - &amp;P/&amp;N
Imprimé le &amp;D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pageSetUpPr fitToPage="1"/>
  </sheetPr>
  <dimension ref="A1:H887"/>
  <sheetViews>
    <sheetView showGridLines="0" tabSelected="1" view="pageBreakPreview" zoomScale="115" zoomScaleNormal="130" zoomScaleSheetLayoutView="115" workbookViewId="0">
      <pane ySplit="6" topLeftCell="A871" activePane="bottomLeft" state="frozenSplit"/>
      <selection activeCell="F8" sqref="F8"/>
      <selection pane="bottomLeft" activeCell="B882" sqref="B882"/>
    </sheetView>
  </sheetViews>
  <sheetFormatPr baseColWidth="10" defaultColWidth="11.42578125" defaultRowHeight="15" x14ac:dyDescent="0.25"/>
  <cols>
    <col min="1" max="1" width="8.7109375" style="65" customWidth="1"/>
    <col min="2" max="2" width="89.85546875" style="65" customWidth="1"/>
    <col min="3" max="3" width="3.7109375" style="292" customWidth="1"/>
    <col min="4" max="4" width="12.140625" style="292" customWidth="1"/>
    <col min="5" max="16384" width="11.42578125" style="65"/>
  </cols>
  <sheetData>
    <row r="1" spans="1:8" s="95" customFormat="1" ht="15" customHeight="1" x14ac:dyDescent="0.2">
      <c r="A1" s="94" t="str">
        <f>"SENAT"&amp;" - "&amp;'CVCD-P_PG'!B5&amp;" - "&amp;'CVCD-P_PG'!B2&amp;'CVCD-P_PG'!B3</f>
        <v>SENAT - 15, RUE DE VAUGIRARD 75006 PARIS - DIRECTION DE L'ARCHIECTURE,DU PATRIMOINE ET DES JARDINS</v>
      </c>
      <c r="B1" s="26"/>
      <c r="C1" s="27"/>
      <c r="D1" s="28"/>
      <c r="E1" s="95">
        <f>SUBTOTAL(2,D:D)</f>
        <v>353</v>
      </c>
      <c r="F1" s="95" t="s">
        <v>636</v>
      </c>
    </row>
    <row r="2" spans="1:8" s="236" customFormat="1" ht="15.75" x14ac:dyDescent="0.25">
      <c r="A2" s="205"/>
      <c r="B2" s="113" t="str">
        <f>'CVCD-P_PG'!A22&amp;" - "&amp;'CVCD-P_PG'!A16&amp;" "&amp;'CVCD-P_PG'!A17</f>
        <v xml:space="preserve">ACCORD-CADRE - TRAVAUX DE CHAUFFAGE, VENTILATION, CLIMATISATION, DÉSENFUMAGE ET PLOMBERIE </v>
      </c>
      <c r="C2" s="206"/>
      <c r="D2" s="235"/>
      <c r="G2" s="95"/>
      <c r="H2" s="95"/>
    </row>
    <row r="3" spans="1:8" s="238" customFormat="1" ht="10.5" x14ac:dyDescent="0.15">
      <c r="A3" s="207"/>
      <c r="B3" s="237"/>
      <c r="C3" s="208"/>
      <c r="D3" s="209"/>
    </row>
    <row r="4" spans="1:8" s="21" customFormat="1" ht="15.75" x14ac:dyDescent="0.25">
      <c r="A4" s="32"/>
      <c r="B4" s="33" t="s">
        <v>294</v>
      </c>
      <c r="C4" s="34"/>
      <c r="D4" s="35"/>
    </row>
    <row r="5" spans="1:8" s="7" customFormat="1" ht="12" thickBot="1" x14ac:dyDescent="0.25">
      <c r="A5" s="42"/>
      <c r="B5" s="36"/>
      <c r="C5" s="43"/>
      <c r="D5" s="44"/>
    </row>
    <row r="6" spans="1:8" s="9" customFormat="1" ht="24.75" thickBot="1" x14ac:dyDescent="0.3">
      <c r="A6" s="303" t="s">
        <v>289</v>
      </c>
      <c r="B6" s="24" t="s">
        <v>10</v>
      </c>
      <c r="C6" s="210" t="s">
        <v>0</v>
      </c>
      <c r="D6" s="239" t="s">
        <v>637</v>
      </c>
    </row>
    <row r="7" spans="1:8" s="243" customFormat="1" ht="10.5" x14ac:dyDescent="0.25">
      <c r="A7" s="240"/>
      <c r="B7" s="241"/>
      <c r="C7" s="73"/>
      <c r="D7" s="242"/>
    </row>
    <row r="8" spans="1:8" s="66" customFormat="1" ht="20.25" x14ac:dyDescent="0.3">
      <c r="A8" s="115">
        <v>0</v>
      </c>
      <c r="B8" s="116" t="s">
        <v>8</v>
      </c>
      <c r="C8" s="62"/>
      <c r="D8" s="63"/>
    </row>
    <row r="9" spans="1:8" s="55" customFormat="1" ht="12" x14ac:dyDescent="0.2">
      <c r="A9" s="117"/>
      <c r="B9" s="118"/>
      <c r="C9" s="53"/>
      <c r="D9" s="54"/>
    </row>
    <row r="10" spans="1:8" s="69" customFormat="1" ht="18.75" x14ac:dyDescent="0.3">
      <c r="A10" s="103" t="s">
        <v>35</v>
      </c>
      <c r="B10" s="119" t="s">
        <v>36</v>
      </c>
      <c r="C10" s="67"/>
      <c r="D10" s="68"/>
      <c r="E10" s="64"/>
    </row>
    <row r="11" spans="1:8" s="55" customFormat="1" ht="12" x14ac:dyDescent="0.2">
      <c r="A11" s="117"/>
      <c r="B11" s="118" t="s">
        <v>37</v>
      </c>
      <c r="C11" s="53"/>
      <c r="D11" s="54"/>
    </row>
    <row r="12" spans="1:8" s="55" customFormat="1" ht="12" x14ac:dyDescent="0.2">
      <c r="A12" s="117"/>
      <c r="B12" s="120" t="s">
        <v>295</v>
      </c>
      <c r="C12" s="53"/>
      <c r="D12" s="54"/>
    </row>
    <row r="13" spans="1:8" s="55" customFormat="1" ht="24" x14ac:dyDescent="0.2">
      <c r="A13" s="117"/>
      <c r="B13" s="121" t="s">
        <v>296</v>
      </c>
      <c r="C13" s="53"/>
      <c r="D13" s="54"/>
    </row>
    <row r="14" spans="1:8" s="55" customFormat="1" ht="24" x14ac:dyDescent="0.2">
      <c r="A14" s="117"/>
      <c r="B14" s="121" t="s">
        <v>297</v>
      </c>
      <c r="C14" s="53"/>
      <c r="D14" s="54"/>
    </row>
    <row r="15" spans="1:8" s="55" customFormat="1" ht="12" x14ac:dyDescent="0.2">
      <c r="A15" s="117"/>
      <c r="B15" s="121" t="s">
        <v>299</v>
      </c>
      <c r="C15" s="53"/>
      <c r="D15" s="54"/>
    </row>
    <row r="16" spans="1:8" s="55" customFormat="1" ht="12" x14ac:dyDescent="0.2">
      <c r="A16" s="117"/>
      <c r="B16" s="121" t="s">
        <v>298</v>
      </c>
      <c r="C16" s="53"/>
      <c r="D16" s="54"/>
    </row>
    <row r="17" spans="1:5" s="55" customFormat="1" ht="12" x14ac:dyDescent="0.2">
      <c r="A17" s="117"/>
      <c r="B17" s="118"/>
      <c r="C17" s="53"/>
      <c r="D17" s="54"/>
    </row>
    <row r="18" spans="1:5" s="69" customFormat="1" ht="18.75" x14ac:dyDescent="0.3">
      <c r="A18" s="103" t="s">
        <v>38</v>
      </c>
      <c r="B18" s="119" t="s">
        <v>39</v>
      </c>
      <c r="C18" s="67"/>
      <c r="D18" s="68"/>
      <c r="E18" s="64"/>
    </row>
    <row r="19" spans="1:5" s="55" customFormat="1" ht="24" x14ac:dyDescent="0.2">
      <c r="A19" s="117"/>
      <c r="B19" s="118" t="s">
        <v>40</v>
      </c>
      <c r="C19" s="53"/>
      <c r="D19" s="54"/>
    </row>
    <row r="20" spans="1:5" s="55" customFormat="1" ht="12" x14ac:dyDescent="0.2">
      <c r="A20" s="117"/>
      <c r="B20" s="118" t="s">
        <v>41</v>
      </c>
      <c r="C20" s="53"/>
      <c r="D20" s="54"/>
    </row>
    <row r="21" spans="1:5" s="55" customFormat="1" ht="12" x14ac:dyDescent="0.2">
      <c r="A21" s="117"/>
      <c r="B21" s="118"/>
      <c r="C21" s="53"/>
      <c r="D21" s="54"/>
    </row>
    <row r="22" spans="1:5" s="69" customFormat="1" ht="18.75" x14ac:dyDescent="0.3">
      <c r="A22" s="103" t="s">
        <v>300</v>
      </c>
      <c r="B22" s="119" t="s">
        <v>133</v>
      </c>
      <c r="C22" s="67"/>
      <c r="D22" s="68"/>
      <c r="E22" s="64"/>
    </row>
    <row r="23" spans="1:5" s="55" customFormat="1" ht="84" x14ac:dyDescent="0.2">
      <c r="A23" s="117"/>
      <c r="B23" s="118" t="s">
        <v>285</v>
      </c>
      <c r="C23" s="53"/>
      <c r="D23" s="54"/>
    </row>
    <row r="24" spans="1:5" s="55" customFormat="1" ht="12" x14ac:dyDescent="0.2">
      <c r="A24" s="117"/>
      <c r="B24" s="118"/>
      <c r="C24" s="53"/>
      <c r="D24" s="54"/>
    </row>
    <row r="25" spans="1:5" s="69" customFormat="1" ht="18.75" x14ac:dyDescent="0.3">
      <c r="A25" s="103" t="s">
        <v>301</v>
      </c>
      <c r="B25" s="119" t="s">
        <v>42</v>
      </c>
      <c r="C25" s="67"/>
      <c r="D25" s="68"/>
      <c r="E25" s="64"/>
    </row>
    <row r="26" spans="1:5" s="58" customFormat="1" ht="12.75" x14ac:dyDescent="0.2">
      <c r="A26" s="122" t="s">
        <v>134</v>
      </c>
      <c r="B26" s="123" t="s">
        <v>43</v>
      </c>
      <c r="C26" s="56"/>
      <c r="D26" s="57"/>
    </row>
    <row r="27" spans="1:5" s="61" customFormat="1" ht="11.25" x14ac:dyDescent="0.2">
      <c r="A27" s="124"/>
      <c r="B27" s="125" t="s">
        <v>44</v>
      </c>
      <c r="C27" s="59"/>
      <c r="D27" s="60"/>
    </row>
    <row r="28" spans="1:5" s="61" customFormat="1" ht="11.25" x14ac:dyDescent="0.2">
      <c r="A28" s="124"/>
      <c r="B28" s="234" t="s">
        <v>303</v>
      </c>
      <c r="C28" s="59"/>
      <c r="D28" s="60"/>
    </row>
    <row r="29" spans="1:5" s="61" customFormat="1" ht="11.25" x14ac:dyDescent="0.2">
      <c r="A29" s="124"/>
      <c r="B29" s="234" t="s">
        <v>304</v>
      </c>
      <c r="C29" s="59"/>
      <c r="D29" s="60"/>
    </row>
    <row r="30" spans="1:5" s="61" customFormat="1" ht="11.25" x14ac:dyDescent="0.2">
      <c r="A30" s="124"/>
      <c r="B30" s="234" t="s">
        <v>305</v>
      </c>
      <c r="C30" s="59"/>
      <c r="D30" s="60"/>
    </row>
    <row r="31" spans="1:5" s="61" customFormat="1" ht="11.25" x14ac:dyDescent="0.2">
      <c r="A31" s="124"/>
      <c r="B31" s="234" t="s">
        <v>306</v>
      </c>
      <c r="C31" s="59"/>
      <c r="D31" s="60"/>
    </row>
    <row r="32" spans="1:5" s="61" customFormat="1" ht="11.25" x14ac:dyDescent="0.2">
      <c r="A32" s="124"/>
      <c r="B32" s="125"/>
      <c r="C32" s="59"/>
      <c r="D32" s="60"/>
    </row>
    <row r="33" spans="1:4" s="58" customFormat="1" ht="12.75" x14ac:dyDescent="0.2">
      <c r="A33" s="122" t="s">
        <v>135</v>
      </c>
      <c r="B33" s="123" t="s">
        <v>45</v>
      </c>
      <c r="C33" s="56"/>
      <c r="D33" s="57"/>
    </row>
    <row r="34" spans="1:4" s="55" customFormat="1" ht="12" x14ac:dyDescent="0.2">
      <c r="A34" s="117"/>
      <c r="B34" s="118" t="s">
        <v>46</v>
      </c>
      <c r="C34" s="53"/>
      <c r="D34" s="54"/>
    </row>
    <row r="35" spans="1:4" s="55" customFormat="1" ht="12" x14ac:dyDescent="0.2">
      <c r="A35" s="117"/>
      <c r="B35" s="121" t="s">
        <v>307</v>
      </c>
      <c r="C35" s="53"/>
      <c r="D35" s="54"/>
    </row>
    <row r="36" spans="1:4" s="55" customFormat="1" ht="12" x14ac:dyDescent="0.2">
      <c r="A36" s="117"/>
      <c r="B36" s="121" t="s">
        <v>308</v>
      </c>
      <c r="C36" s="53"/>
      <c r="D36" s="54"/>
    </row>
    <row r="37" spans="1:4" s="55" customFormat="1" ht="12" x14ac:dyDescent="0.2">
      <c r="A37" s="117"/>
      <c r="B37" s="121" t="s">
        <v>309</v>
      </c>
      <c r="C37" s="53"/>
      <c r="D37" s="54"/>
    </row>
    <row r="38" spans="1:4" s="55" customFormat="1" ht="12" x14ac:dyDescent="0.2">
      <c r="A38" s="117"/>
      <c r="B38" s="121" t="s">
        <v>310</v>
      </c>
      <c r="C38" s="53"/>
      <c r="D38" s="54"/>
    </row>
    <row r="39" spans="1:4" s="55" customFormat="1" ht="12" x14ac:dyDescent="0.2">
      <c r="A39" s="117"/>
      <c r="B39" s="118"/>
      <c r="C39" s="53"/>
      <c r="D39" s="54"/>
    </row>
    <row r="40" spans="1:4" s="55" customFormat="1" ht="24" x14ac:dyDescent="0.2">
      <c r="A40" s="117"/>
      <c r="B40" s="118" t="s">
        <v>311</v>
      </c>
      <c r="C40" s="53"/>
      <c r="D40" s="54"/>
    </row>
    <row r="41" spans="1:4" s="55" customFormat="1" ht="12" x14ac:dyDescent="0.2">
      <c r="A41" s="117"/>
      <c r="B41" s="118"/>
      <c r="C41" s="53"/>
      <c r="D41" s="54"/>
    </row>
    <row r="42" spans="1:4" s="55" customFormat="1" ht="24" x14ac:dyDescent="0.2">
      <c r="A42" s="117"/>
      <c r="B42" s="118" t="s">
        <v>47</v>
      </c>
      <c r="C42" s="53"/>
      <c r="D42" s="54"/>
    </row>
    <row r="43" spans="1:4" s="55" customFormat="1" ht="12" x14ac:dyDescent="0.2">
      <c r="A43" s="117"/>
      <c r="B43" s="118"/>
      <c r="C43" s="53"/>
      <c r="D43" s="54"/>
    </row>
    <row r="44" spans="1:4" s="55" customFormat="1" ht="17.25" customHeight="1" x14ac:dyDescent="0.2">
      <c r="A44" s="117"/>
      <c r="B44" s="118" t="s">
        <v>48</v>
      </c>
      <c r="C44" s="53"/>
      <c r="D44" s="54"/>
    </row>
    <row r="45" spans="1:4" s="55" customFormat="1" ht="12" x14ac:dyDescent="0.2">
      <c r="A45" s="117"/>
      <c r="B45" s="118" t="s">
        <v>49</v>
      </c>
      <c r="C45" s="53"/>
      <c r="D45" s="54"/>
    </row>
    <row r="46" spans="1:4" s="55" customFormat="1" ht="24" x14ac:dyDescent="0.2">
      <c r="A46" s="117"/>
      <c r="B46" s="118" t="s">
        <v>312</v>
      </c>
      <c r="C46" s="53"/>
      <c r="D46" s="54"/>
    </row>
    <row r="47" spans="1:4" s="55" customFormat="1" ht="6" customHeight="1" x14ac:dyDescent="0.2">
      <c r="A47" s="117"/>
      <c r="B47" s="118"/>
      <c r="C47" s="53"/>
      <c r="D47" s="54"/>
    </row>
    <row r="48" spans="1:4" s="55" customFormat="1" ht="12" x14ac:dyDescent="0.2">
      <c r="A48" s="117"/>
      <c r="B48" s="118" t="s">
        <v>50</v>
      </c>
      <c r="C48" s="53"/>
      <c r="D48" s="54"/>
    </row>
    <row r="49" spans="1:5" s="55" customFormat="1" ht="24" x14ac:dyDescent="0.2">
      <c r="A49" s="117"/>
      <c r="B49" s="118" t="s">
        <v>616</v>
      </c>
      <c r="C49" s="53"/>
      <c r="D49" s="54"/>
    </row>
    <row r="50" spans="1:5" s="55" customFormat="1" ht="24" x14ac:dyDescent="0.2">
      <c r="A50" s="117"/>
      <c r="B50" s="118" t="s">
        <v>313</v>
      </c>
      <c r="C50" s="53"/>
      <c r="D50" s="54"/>
    </row>
    <row r="51" spans="1:5" s="55" customFormat="1" ht="12" x14ac:dyDescent="0.2">
      <c r="A51" s="117"/>
      <c r="B51" s="118"/>
      <c r="C51" s="53"/>
      <c r="D51" s="54"/>
    </row>
    <row r="52" spans="1:5" s="55" customFormat="1" ht="12" x14ac:dyDescent="0.2">
      <c r="A52" s="117"/>
      <c r="B52" s="118"/>
      <c r="C52" s="53"/>
      <c r="D52" s="54"/>
    </row>
    <row r="53" spans="1:5" s="69" customFormat="1" ht="18.75" x14ac:dyDescent="0.3">
      <c r="A53" s="103" t="s">
        <v>302</v>
      </c>
      <c r="B53" s="119" t="s">
        <v>4</v>
      </c>
      <c r="C53" s="67"/>
      <c r="D53" s="68"/>
      <c r="E53" s="64"/>
    </row>
    <row r="54" spans="1:5" s="55" customFormat="1" ht="4.5" customHeight="1" x14ac:dyDescent="0.2">
      <c r="A54" s="117"/>
      <c r="B54" s="126"/>
      <c r="C54" s="53"/>
      <c r="D54" s="54"/>
    </row>
    <row r="55" spans="1:5" s="61" customFormat="1" ht="6" customHeight="1" x14ac:dyDescent="0.2">
      <c r="A55" s="124"/>
      <c r="B55" s="125"/>
      <c r="C55" s="59"/>
      <c r="D55" s="60"/>
    </row>
    <row r="56" spans="1:5" s="55" customFormat="1" ht="27" customHeight="1" x14ac:dyDescent="0.2">
      <c r="A56" s="117"/>
      <c r="B56" s="118" t="s">
        <v>612</v>
      </c>
      <c r="C56" s="53"/>
      <c r="D56" s="54"/>
    </row>
    <row r="57" spans="1:5" s="61" customFormat="1" ht="11.25" x14ac:dyDescent="0.2">
      <c r="A57" s="124"/>
      <c r="B57" s="125"/>
      <c r="C57" s="59"/>
      <c r="D57" s="60"/>
    </row>
    <row r="58" spans="1:5" s="52" customFormat="1" ht="15.75" x14ac:dyDescent="0.25">
      <c r="A58" s="127" t="s">
        <v>136</v>
      </c>
      <c r="B58" s="128" t="s">
        <v>51</v>
      </c>
      <c r="C58" s="50"/>
      <c r="D58" s="51"/>
    </row>
    <row r="59" spans="1:5" s="55" customFormat="1" ht="12" x14ac:dyDescent="0.2">
      <c r="A59" s="117"/>
      <c r="B59" s="118" t="s">
        <v>314</v>
      </c>
      <c r="C59" s="53"/>
      <c r="D59" s="54"/>
    </row>
    <row r="60" spans="1:5" s="55" customFormat="1" ht="12" x14ac:dyDescent="0.2">
      <c r="A60" s="117"/>
      <c r="B60" s="118"/>
      <c r="C60" s="53"/>
      <c r="D60" s="54"/>
    </row>
    <row r="61" spans="1:5" s="52" customFormat="1" ht="15.75" x14ac:dyDescent="0.25">
      <c r="A61" s="127" t="s">
        <v>137</v>
      </c>
      <c r="B61" s="128" t="s">
        <v>52</v>
      </c>
      <c r="C61" s="50"/>
      <c r="D61" s="51"/>
    </row>
    <row r="62" spans="1:5" s="55" customFormat="1" ht="12" x14ac:dyDescent="0.2">
      <c r="A62" s="117"/>
      <c r="B62" s="118" t="s">
        <v>315</v>
      </c>
      <c r="C62" s="53"/>
      <c r="D62" s="54"/>
    </row>
    <row r="63" spans="1:5" s="55" customFormat="1" ht="12" x14ac:dyDescent="0.2">
      <c r="A63" s="117"/>
      <c r="B63" s="118"/>
      <c r="C63" s="53"/>
      <c r="D63" s="54"/>
    </row>
    <row r="64" spans="1:5" s="52" customFormat="1" ht="15.75" x14ac:dyDescent="0.25">
      <c r="A64" s="127" t="s">
        <v>138</v>
      </c>
      <c r="B64" s="128" t="s">
        <v>53</v>
      </c>
      <c r="C64" s="50"/>
      <c r="D64" s="51"/>
    </row>
    <row r="65" spans="1:4" s="55" customFormat="1" ht="12" x14ac:dyDescent="0.2">
      <c r="A65" s="117"/>
      <c r="B65" s="118" t="s">
        <v>316</v>
      </c>
      <c r="C65" s="53"/>
      <c r="D65" s="54"/>
    </row>
    <row r="66" spans="1:4" s="55" customFormat="1" ht="12" x14ac:dyDescent="0.2">
      <c r="A66" s="117"/>
      <c r="B66" s="118"/>
      <c r="C66" s="53"/>
      <c r="D66" s="54"/>
    </row>
    <row r="67" spans="1:4" s="52" customFormat="1" ht="15.75" x14ac:dyDescent="0.25">
      <c r="A67" s="127" t="s">
        <v>139</v>
      </c>
      <c r="B67" s="128" t="s">
        <v>54</v>
      </c>
      <c r="C67" s="50"/>
      <c r="D67" s="51"/>
    </row>
    <row r="68" spans="1:4" s="55" customFormat="1" ht="12" x14ac:dyDescent="0.2">
      <c r="A68" s="117"/>
      <c r="B68" s="118" t="s">
        <v>55</v>
      </c>
      <c r="C68" s="53"/>
      <c r="D68" s="54"/>
    </row>
    <row r="69" spans="1:4" s="55" customFormat="1" ht="12" x14ac:dyDescent="0.2">
      <c r="A69" s="117"/>
      <c r="B69" s="118"/>
      <c r="C69" s="53"/>
      <c r="D69" s="54"/>
    </row>
    <row r="70" spans="1:4" s="52" customFormat="1" ht="15.75" x14ac:dyDescent="0.25">
      <c r="A70" s="127" t="s">
        <v>140</v>
      </c>
      <c r="B70" s="128" t="s">
        <v>56</v>
      </c>
      <c r="C70" s="50"/>
      <c r="D70" s="51"/>
    </row>
    <row r="71" spans="1:4" s="55" customFormat="1" ht="12" x14ac:dyDescent="0.2">
      <c r="A71" s="117"/>
      <c r="B71" s="118" t="s">
        <v>57</v>
      </c>
      <c r="C71" s="53"/>
      <c r="D71" s="54"/>
    </row>
    <row r="72" spans="1:4" s="55" customFormat="1" ht="12" x14ac:dyDescent="0.2">
      <c r="A72" s="117"/>
      <c r="B72" s="118"/>
      <c r="C72" s="53"/>
      <c r="D72" s="54"/>
    </row>
    <row r="73" spans="1:4" s="52" customFormat="1" ht="15.75" x14ac:dyDescent="0.25">
      <c r="A73" s="127" t="s">
        <v>141</v>
      </c>
      <c r="B73" s="128" t="s">
        <v>58</v>
      </c>
      <c r="C73" s="50"/>
      <c r="D73" s="51"/>
    </row>
    <row r="74" spans="1:4" s="55" customFormat="1" ht="12" x14ac:dyDescent="0.2">
      <c r="A74" s="117"/>
      <c r="B74" s="118" t="s">
        <v>59</v>
      </c>
      <c r="C74" s="53"/>
      <c r="D74" s="54"/>
    </row>
    <row r="75" spans="1:4" s="55" customFormat="1" ht="12" x14ac:dyDescent="0.2">
      <c r="A75" s="117"/>
      <c r="B75" s="118"/>
      <c r="C75" s="53"/>
      <c r="D75" s="54"/>
    </row>
    <row r="76" spans="1:4" s="52" customFormat="1" ht="15.75" x14ac:dyDescent="0.25">
      <c r="A76" s="127" t="s">
        <v>142</v>
      </c>
      <c r="B76" s="128" t="s">
        <v>60</v>
      </c>
      <c r="C76" s="50"/>
      <c r="D76" s="51"/>
    </row>
    <row r="77" spans="1:4" s="55" customFormat="1" ht="24" x14ac:dyDescent="0.2">
      <c r="A77" s="117"/>
      <c r="B77" s="118" t="s">
        <v>613</v>
      </c>
      <c r="C77" s="53"/>
      <c r="D77" s="54"/>
    </row>
    <row r="78" spans="1:4" s="61" customFormat="1" ht="11.25" x14ac:dyDescent="0.2">
      <c r="A78" s="124"/>
      <c r="B78" s="125"/>
      <c r="C78" s="59"/>
      <c r="D78" s="60"/>
    </row>
    <row r="79" spans="1:4" s="61" customFormat="1" ht="11.25" x14ac:dyDescent="0.2">
      <c r="A79" s="124"/>
      <c r="B79" s="204"/>
      <c r="C79" s="59"/>
      <c r="D79" s="60"/>
    </row>
    <row r="80" spans="1:4" s="83" customFormat="1" ht="12.75" x14ac:dyDescent="0.2">
      <c r="A80" s="155"/>
      <c r="B80" s="156"/>
      <c r="C80" s="70"/>
      <c r="D80" s="244"/>
    </row>
    <row r="81" spans="1:6" s="66" customFormat="1" ht="20.25" x14ac:dyDescent="0.3">
      <c r="A81" s="200">
        <v>1</v>
      </c>
      <c r="B81" s="201" t="s">
        <v>317</v>
      </c>
      <c r="C81" s="202"/>
      <c r="D81" s="203"/>
      <c r="E81" s="64"/>
      <c r="F81" s="65"/>
    </row>
    <row r="82" spans="1:6" s="83" customFormat="1" ht="12.75" x14ac:dyDescent="0.2">
      <c r="A82" s="155"/>
      <c r="B82" s="160"/>
      <c r="C82" s="70"/>
      <c r="D82" s="245"/>
    </row>
    <row r="83" spans="1:6" s="69" customFormat="1" ht="18.75" x14ac:dyDescent="0.3">
      <c r="A83" s="103" t="s">
        <v>22</v>
      </c>
      <c r="B83" s="119" t="s">
        <v>17</v>
      </c>
      <c r="C83" s="67"/>
      <c r="D83" s="68"/>
      <c r="E83" s="64"/>
    </row>
    <row r="84" spans="1:6" s="248" customFormat="1" ht="12.75" x14ac:dyDescent="0.25">
      <c r="A84" s="246"/>
      <c r="B84" s="129" t="s">
        <v>624</v>
      </c>
      <c r="C84" s="89"/>
      <c r="D84" s="247"/>
    </row>
    <row r="85" spans="1:6" s="248" customFormat="1" ht="12.75" x14ac:dyDescent="0.25">
      <c r="A85" s="246"/>
      <c r="B85" s="130" t="s">
        <v>617</v>
      </c>
      <c r="C85" s="89"/>
      <c r="D85" s="247"/>
    </row>
    <row r="86" spans="1:6" s="248" customFormat="1" ht="12.75" x14ac:dyDescent="0.25">
      <c r="A86" s="246"/>
      <c r="B86" s="129" t="s">
        <v>623</v>
      </c>
      <c r="C86" s="89"/>
      <c r="D86" s="247"/>
    </row>
    <row r="87" spans="1:6" s="248" customFormat="1" ht="12.75" x14ac:dyDescent="0.25">
      <c r="A87" s="246"/>
      <c r="B87" s="130" t="s">
        <v>61</v>
      </c>
      <c r="C87" s="89"/>
      <c r="D87" s="247"/>
    </row>
    <row r="88" spans="1:6" s="248" customFormat="1" ht="9.75" customHeight="1" x14ac:dyDescent="0.25">
      <c r="A88" s="246"/>
      <c r="B88" s="249"/>
      <c r="C88" s="89"/>
      <c r="D88" s="247"/>
    </row>
    <row r="89" spans="1:6" s="52" customFormat="1" ht="15.75" x14ac:dyDescent="0.25">
      <c r="A89" s="127" t="s">
        <v>62</v>
      </c>
      <c r="B89" s="128" t="s">
        <v>63</v>
      </c>
      <c r="C89" s="50"/>
      <c r="D89" s="51"/>
    </row>
    <row r="90" spans="1:6" s="251" customFormat="1" ht="12.75" x14ac:dyDescent="0.2">
      <c r="A90" s="131"/>
      <c r="B90" s="250" t="s">
        <v>64</v>
      </c>
      <c r="C90" s="70"/>
      <c r="D90" s="244"/>
    </row>
    <row r="91" spans="1:6" s="251" customFormat="1" ht="25.5" x14ac:dyDescent="0.2">
      <c r="A91" s="131"/>
      <c r="B91" s="250" t="s">
        <v>65</v>
      </c>
      <c r="C91" s="70"/>
      <c r="D91" s="244"/>
    </row>
    <row r="92" spans="1:6" s="251" customFormat="1" ht="13.5" x14ac:dyDescent="0.2">
      <c r="A92" s="131" t="s">
        <v>117</v>
      </c>
      <c r="B92" s="252" t="s">
        <v>66</v>
      </c>
      <c r="C92" s="70" t="s">
        <v>237</v>
      </c>
      <c r="D92" s="76">
        <v>0</v>
      </c>
    </row>
    <row r="93" spans="1:6" s="251" customFormat="1" ht="12.75" x14ac:dyDescent="0.2">
      <c r="A93" s="131"/>
      <c r="B93" s="252"/>
      <c r="C93" s="70"/>
      <c r="D93" s="244"/>
    </row>
    <row r="94" spans="1:6" s="52" customFormat="1" ht="15.75" x14ac:dyDescent="0.25">
      <c r="A94" s="127" t="s">
        <v>67</v>
      </c>
      <c r="B94" s="128" t="s">
        <v>68</v>
      </c>
      <c r="C94" s="50"/>
      <c r="D94" s="51"/>
    </row>
    <row r="95" spans="1:6" s="254" customFormat="1" ht="12.75" x14ac:dyDescent="0.25">
      <c r="A95" s="253"/>
      <c r="B95" s="132" t="s">
        <v>69</v>
      </c>
      <c r="C95" s="89"/>
      <c r="D95" s="247"/>
    </row>
    <row r="96" spans="1:6" s="254" customFormat="1" ht="12.75" x14ac:dyDescent="0.25">
      <c r="A96" s="253"/>
      <c r="B96" s="132" t="s">
        <v>70</v>
      </c>
      <c r="C96" s="89"/>
      <c r="D96" s="247"/>
    </row>
    <row r="97" spans="1:4" s="254" customFormat="1" ht="12.75" x14ac:dyDescent="0.25">
      <c r="A97" s="253"/>
      <c r="B97" s="293" t="s">
        <v>318</v>
      </c>
      <c r="C97" s="89"/>
      <c r="D97" s="247"/>
    </row>
    <row r="98" spans="1:4" s="254" customFormat="1" ht="12.75" x14ac:dyDescent="0.25">
      <c r="A98" s="253"/>
      <c r="B98" s="293" t="s">
        <v>630</v>
      </c>
      <c r="C98" s="89"/>
      <c r="D98" s="247"/>
    </row>
    <row r="99" spans="1:4" s="254" customFormat="1" ht="13.5" x14ac:dyDescent="0.25">
      <c r="A99" s="133" t="s">
        <v>118</v>
      </c>
      <c r="B99" s="134" t="s">
        <v>71</v>
      </c>
      <c r="C99" s="70" t="s">
        <v>237</v>
      </c>
      <c r="D99" s="76">
        <v>0</v>
      </c>
    </row>
    <row r="100" spans="1:4" s="254" customFormat="1" ht="13.5" x14ac:dyDescent="0.25">
      <c r="A100" s="133" t="s">
        <v>119</v>
      </c>
      <c r="B100" s="134" t="s">
        <v>72</v>
      </c>
      <c r="C100" s="70" t="s">
        <v>237</v>
      </c>
      <c r="D100" s="76">
        <v>0</v>
      </c>
    </row>
    <row r="101" spans="1:4" s="254" customFormat="1" ht="12.75" x14ac:dyDescent="0.25">
      <c r="A101" s="133"/>
      <c r="B101" s="134"/>
      <c r="C101" s="70"/>
      <c r="D101" s="244"/>
    </row>
    <row r="102" spans="1:4" s="52" customFormat="1" ht="15.75" x14ac:dyDescent="0.25">
      <c r="A102" s="127" t="s">
        <v>73</v>
      </c>
      <c r="B102" s="128" t="s">
        <v>74</v>
      </c>
      <c r="C102" s="50"/>
      <c r="D102" s="51"/>
    </row>
    <row r="103" spans="1:4" s="254" customFormat="1" ht="12.75" x14ac:dyDescent="0.25">
      <c r="A103" s="253"/>
      <c r="B103" s="132" t="s">
        <v>75</v>
      </c>
      <c r="C103" s="89"/>
      <c r="D103" s="247"/>
    </row>
    <row r="104" spans="1:4" s="254" customFormat="1" ht="25.5" x14ac:dyDescent="0.25">
      <c r="A104" s="253"/>
      <c r="B104" s="132" t="s">
        <v>76</v>
      </c>
      <c r="C104" s="89"/>
      <c r="D104" s="247"/>
    </row>
    <row r="105" spans="1:4" s="254" customFormat="1" ht="13.5" x14ac:dyDescent="0.25">
      <c r="A105" s="133" t="s">
        <v>120</v>
      </c>
      <c r="B105" s="134" t="s">
        <v>66</v>
      </c>
      <c r="C105" s="70" t="s">
        <v>237</v>
      </c>
      <c r="D105" s="76">
        <v>0</v>
      </c>
    </row>
    <row r="106" spans="1:4" s="254" customFormat="1" ht="12.75" x14ac:dyDescent="0.25">
      <c r="A106" s="133"/>
      <c r="B106" s="134"/>
      <c r="C106" s="70"/>
      <c r="D106" s="244"/>
    </row>
    <row r="107" spans="1:4" s="52" customFormat="1" ht="15.75" x14ac:dyDescent="0.25">
      <c r="A107" s="127" t="s">
        <v>77</v>
      </c>
      <c r="B107" s="128" t="s">
        <v>78</v>
      </c>
      <c r="C107" s="50"/>
      <c r="D107" s="51"/>
    </row>
    <row r="108" spans="1:4" s="254" customFormat="1" ht="25.5" x14ac:dyDescent="0.25">
      <c r="A108" s="253"/>
      <c r="B108" s="132" t="s">
        <v>79</v>
      </c>
      <c r="C108" s="89"/>
      <c r="D108" s="247"/>
    </row>
    <row r="109" spans="1:4" s="254" customFormat="1" ht="25.5" x14ac:dyDescent="0.25">
      <c r="A109" s="253"/>
      <c r="B109" s="132" t="s">
        <v>80</v>
      </c>
      <c r="C109" s="89"/>
      <c r="D109" s="247"/>
    </row>
    <row r="110" spans="1:4" s="254" customFormat="1" ht="13.5" x14ac:dyDescent="0.25">
      <c r="A110" s="133" t="s">
        <v>121</v>
      </c>
      <c r="B110" s="134" t="s">
        <v>66</v>
      </c>
      <c r="C110" s="70" t="s">
        <v>237</v>
      </c>
      <c r="D110" s="76">
        <v>0</v>
      </c>
    </row>
    <row r="111" spans="1:4" s="254" customFormat="1" ht="12.75" x14ac:dyDescent="0.25">
      <c r="A111" s="133"/>
      <c r="B111" s="134"/>
      <c r="C111" s="89"/>
      <c r="D111" s="247"/>
    </row>
    <row r="112" spans="1:4" s="255" customFormat="1" x14ac:dyDescent="0.25">
      <c r="A112" s="135"/>
      <c r="B112" s="136"/>
      <c r="C112" s="89"/>
      <c r="D112" s="247"/>
    </row>
    <row r="113" spans="1:5" s="69" customFormat="1" ht="18.75" x14ac:dyDescent="0.3">
      <c r="A113" s="103" t="s">
        <v>23</v>
      </c>
      <c r="B113" s="119" t="s">
        <v>18</v>
      </c>
      <c r="C113" s="67"/>
      <c r="D113" s="68"/>
      <c r="E113" s="64"/>
    </row>
    <row r="114" spans="1:5" s="72" customFormat="1" ht="37.5" customHeight="1" x14ac:dyDescent="0.25">
      <c r="A114" s="137"/>
      <c r="B114" s="138" t="s">
        <v>320</v>
      </c>
      <c r="C114" s="70"/>
      <c r="D114" s="71"/>
    </row>
    <row r="115" spans="1:5" s="75" customFormat="1" ht="11.25" x14ac:dyDescent="0.25">
      <c r="A115" s="139"/>
      <c r="B115" s="140"/>
      <c r="C115" s="73"/>
      <c r="D115" s="74"/>
    </row>
    <row r="116" spans="1:5" s="52" customFormat="1" ht="15.75" x14ac:dyDescent="0.25">
      <c r="A116" s="127" t="s">
        <v>81</v>
      </c>
      <c r="B116" s="128" t="s">
        <v>82</v>
      </c>
      <c r="C116" s="50"/>
      <c r="D116" s="51"/>
    </row>
    <row r="117" spans="1:5" s="72" customFormat="1" ht="12.75" x14ac:dyDescent="0.25">
      <c r="A117" s="137"/>
      <c r="B117" s="141" t="s">
        <v>83</v>
      </c>
      <c r="C117" s="70"/>
      <c r="D117" s="71"/>
    </row>
    <row r="118" spans="1:5" s="72" customFormat="1" ht="13.5" x14ac:dyDescent="0.25">
      <c r="A118" s="137"/>
      <c r="B118" s="142" t="s">
        <v>321</v>
      </c>
      <c r="C118" s="70"/>
      <c r="D118" s="71"/>
    </row>
    <row r="119" spans="1:5" s="72" customFormat="1" ht="13.5" x14ac:dyDescent="0.25">
      <c r="A119" s="143" t="s">
        <v>122</v>
      </c>
      <c r="B119" s="144" t="s">
        <v>322</v>
      </c>
      <c r="C119" s="70" t="s">
        <v>0</v>
      </c>
      <c r="D119" s="76">
        <v>0</v>
      </c>
    </row>
    <row r="120" spans="1:5" s="72" customFormat="1" ht="13.5" x14ac:dyDescent="0.25">
      <c r="A120" s="143" t="s">
        <v>123</v>
      </c>
      <c r="B120" s="144" t="s">
        <v>323</v>
      </c>
      <c r="C120" s="70" t="s">
        <v>0</v>
      </c>
      <c r="D120" s="76">
        <v>0</v>
      </c>
    </row>
    <row r="121" spans="1:5" s="72" customFormat="1" ht="13.5" x14ac:dyDescent="0.25">
      <c r="A121" s="143" t="s">
        <v>124</v>
      </c>
      <c r="B121" s="144" t="s">
        <v>324</v>
      </c>
      <c r="C121" s="70" t="s">
        <v>0</v>
      </c>
      <c r="D121" s="76">
        <v>0</v>
      </c>
    </row>
    <row r="122" spans="1:5" s="257" customFormat="1" ht="12.75" x14ac:dyDescent="0.2">
      <c r="A122" s="256"/>
      <c r="B122" s="160"/>
      <c r="C122" s="70"/>
      <c r="D122" s="244"/>
    </row>
    <row r="123" spans="1:5" s="52" customFormat="1" ht="15.75" x14ac:dyDescent="0.25">
      <c r="A123" s="127" t="s">
        <v>84</v>
      </c>
      <c r="B123" s="128" t="s">
        <v>85</v>
      </c>
      <c r="C123" s="50"/>
      <c r="D123" s="51"/>
    </row>
    <row r="124" spans="1:5" s="72" customFormat="1" ht="13.5" x14ac:dyDescent="0.25">
      <c r="A124" s="143" t="s">
        <v>125</v>
      </c>
      <c r="B124" s="144" t="s">
        <v>325</v>
      </c>
      <c r="C124" s="70" t="s">
        <v>0</v>
      </c>
      <c r="D124" s="76">
        <v>0</v>
      </c>
    </row>
    <row r="125" spans="1:5" s="72" customFormat="1" ht="13.5" x14ac:dyDescent="0.25">
      <c r="A125" s="143" t="s">
        <v>126</v>
      </c>
      <c r="B125" s="144" t="s">
        <v>143</v>
      </c>
      <c r="C125" s="70" t="s">
        <v>0</v>
      </c>
      <c r="D125" s="76">
        <v>0</v>
      </c>
    </row>
    <row r="126" spans="1:5" s="72" customFormat="1" ht="13.5" x14ac:dyDescent="0.25">
      <c r="A126" s="143" t="s">
        <v>127</v>
      </c>
      <c r="B126" s="144" t="s">
        <v>144</v>
      </c>
      <c r="C126" s="70" t="s">
        <v>0</v>
      </c>
      <c r="D126" s="76">
        <v>0</v>
      </c>
    </row>
    <row r="127" spans="1:5" s="257" customFormat="1" ht="12.75" x14ac:dyDescent="0.2">
      <c r="A127" s="256"/>
      <c r="B127" s="160"/>
      <c r="C127" s="70"/>
      <c r="D127" s="244"/>
    </row>
    <row r="128" spans="1:5" s="257" customFormat="1" ht="12.75" x14ac:dyDescent="0.2">
      <c r="A128" s="256"/>
      <c r="B128" s="160"/>
      <c r="C128" s="70"/>
      <c r="D128" s="244"/>
    </row>
    <row r="129" spans="1:5" s="69" customFormat="1" ht="18.75" x14ac:dyDescent="0.3">
      <c r="A129" s="103" t="s">
        <v>24</v>
      </c>
      <c r="B129" s="119" t="s">
        <v>372</v>
      </c>
      <c r="C129" s="67"/>
      <c r="D129" s="68"/>
      <c r="E129" s="64"/>
    </row>
    <row r="130" spans="1:5" s="52" customFormat="1" ht="15.75" x14ac:dyDescent="0.25">
      <c r="A130" s="127" t="str">
        <f>$A$129&amp;"."&amp;1</f>
        <v>1.3.1</v>
      </c>
      <c r="B130" s="128" t="s">
        <v>86</v>
      </c>
      <c r="C130" s="50"/>
      <c r="D130" s="51"/>
    </row>
    <row r="131" spans="1:5" s="58" customFormat="1" ht="38.25" x14ac:dyDescent="0.2">
      <c r="A131" s="152"/>
      <c r="B131" s="148" t="s">
        <v>326</v>
      </c>
      <c r="C131" s="258"/>
      <c r="D131" s="259"/>
    </row>
    <row r="132" spans="1:5" s="58" customFormat="1" ht="39" x14ac:dyDescent="0.2">
      <c r="A132" s="152"/>
      <c r="B132" s="260" t="s">
        <v>327</v>
      </c>
      <c r="C132" s="258"/>
      <c r="D132" s="259"/>
    </row>
    <row r="133" spans="1:5" s="72" customFormat="1" ht="13.5" x14ac:dyDescent="0.25">
      <c r="A133" s="143" t="str">
        <f>$A$130&amp;"_"&amp;1</f>
        <v>1.3.1_1</v>
      </c>
      <c r="B133" s="144" t="s">
        <v>145</v>
      </c>
      <c r="C133" s="70" t="s">
        <v>0</v>
      </c>
      <c r="D133" s="76">
        <v>0</v>
      </c>
    </row>
    <row r="134" spans="1:5" s="72" customFormat="1" ht="13.5" x14ac:dyDescent="0.25">
      <c r="A134" s="143" t="str">
        <f>$A$130&amp;"_"&amp;2</f>
        <v>1.3.1_2</v>
      </c>
      <c r="B134" s="144" t="s">
        <v>328</v>
      </c>
      <c r="C134" s="70" t="s">
        <v>0</v>
      </c>
      <c r="D134" s="76">
        <v>0</v>
      </c>
    </row>
    <row r="135" spans="1:5" s="72" customFormat="1" ht="13.5" x14ac:dyDescent="0.25">
      <c r="A135" s="143" t="str">
        <f>$A$130&amp;"_"&amp;3</f>
        <v>1.3.1_3</v>
      </c>
      <c r="B135" s="144" t="s">
        <v>329</v>
      </c>
      <c r="C135" s="70" t="s">
        <v>0</v>
      </c>
      <c r="D135" s="76">
        <v>0</v>
      </c>
    </row>
    <row r="136" spans="1:5" s="72" customFormat="1" ht="13.5" x14ac:dyDescent="0.25">
      <c r="A136" s="143" t="str">
        <f>$A$130&amp;"_"&amp;4</f>
        <v>1.3.1_4</v>
      </c>
      <c r="B136" s="144" t="s">
        <v>330</v>
      </c>
      <c r="C136" s="70" t="s">
        <v>0</v>
      </c>
      <c r="D136" s="76">
        <v>0</v>
      </c>
    </row>
    <row r="137" spans="1:5" x14ac:dyDescent="0.25">
      <c r="A137" s="211"/>
      <c r="B137" s="261"/>
      <c r="C137" s="262"/>
      <c r="D137" s="263"/>
    </row>
    <row r="138" spans="1:5" s="52" customFormat="1" ht="15.75" x14ac:dyDescent="0.25">
      <c r="A138" s="127" t="str">
        <f>$A$129&amp;"."&amp;2</f>
        <v>1.3.2</v>
      </c>
      <c r="B138" s="128" t="s">
        <v>338</v>
      </c>
      <c r="C138" s="50"/>
      <c r="D138" s="51"/>
    </row>
    <row r="139" spans="1:5" s="58" customFormat="1" ht="38.25" x14ac:dyDescent="0.2">
      <c r="A139" s="152"/>
      <c r="B139" s="148" t="s">
        <v>343</v>
      </c>
      <c r="C139" s="258"/>
      <c r="D139" s="259"/>
    </row>
    <row r="140" spans="1:5" s="58" customFormat="1" ht="51" x14ac:dyDescent="0.2">
      <c r="A140" s="152"/>
      <c r="B140" s="260" t="s">
        <v>331</v>
      </c>
      <c r="C140" s="258"/>
      <c r="D140" s="259"/>
    </row>
    <row r="141" spans="1:5" s="266" customFormat="1" ht="12.75" x14ac:dyDescent="0.2">
      <c r="A141" s="143" t="str">
        <f>$A$138&amp;"_"&amp;1</f>
        <v>1.3.2_1</v>
      </c>
      <c r="B141" s="264" t="s">
        <v>333</v>
      </c>
      <c r="C141" s="231"/>
      <c r="D141" s="265"/>
    </row>
    <row r="142" spans="1:5" s="267" customFormat="1" ht="12" x14ac:dyDescent="0.25">
      <c r="A142" s="145" t="str">
        <f>$A$141&amp;"a"</f>
        <v>1.3.2_1a</v>
      </c>
      <c r="B142" s="146" t="s">
        <v>332</v>
      </c>
      <c r="C142" s="114" t="s">
        <v>0</v>
      </c>
      <c r="D142" s="96">
        <v>0</v>
      </c>
    </row>
    <row r="143" spans="1:5" s="267" customFormat="1" ht="12" x14ac:dyDescent="0.25">
      <c r="A143" s="145" t="str">
        <f>$A$141&amp;"b"</f>
        <v>1.3.2_1b</v>
      </c>
      <c r="B143" s="146" t="s">
        <v>21</v>
      </c>
      <c r="C143" s="114" t="s">
        <v>0</v>
      </c>
      <c r="D143" s="96">
        <v>0</v>
      </c>
    </row>
    <row r="144" spans="1:5" s="267" customFormat="1" ht="12" x14ac:dyDescent="0.25">
      <c r="A144" s="145"/>
      <c r="B144" s="146"/>
      <c r="C144" s="114"/>
      <c r="D144" s="96"/>
    </row>
    <row r="145" spans="1:4" s="266" customFormat="1" ht="12.75" x14ac:dyDescent="0.2">
      <c r="A145" s="143" t="str">
        <f>$A$138&amp;"_"&amp;2</f>
        <v>1.3.2_2</v>
      </c>
      <c r="B145" s="264" t="s">
        <v>334</v>
      </c>
      <c r="C145" s="231"/>
      <c r="D145" s="265"/>
    </row>
    <row r="146" spans="1:4" s="267" customFormat="1" ht="12" x14ac:dyDescent="0.25">
      <c r="A146" s="145" t="str">
        <f>$A$145&amp;"a"</f>
        <v>1.3.2_2a</v>
      </c>
      <c r="B146" s="146" t="s">
        <v>332</v>
      </c>
      <c r="C146" s="114" t="s">
        <v>0</v>
      </c>
      <c r="D146" s="96">
        <v>0</v>
      </c>
    </row>
    <row r="147" spans="1:4" s="267" customFormat="1" ht="12" x14ac:dyDescent="0.25">
      <c r="A147" s="145" t="str">
        <f>$A$145&amp;"b"</f>
        <v>1.3.2_2b</v>
      </c>
      <c r="B147" s="146" t="s">
        <v>21</v>
      </c>
      <c r="C147" s="114" t="s">
        <v>0</v>
      </c>
      <c r="D147" s="96">
        <v>0</v>
      </c>
    </row>
    <row r="148" spans="1:4" s="267" customFormat="1" ht="12" x14ac:dyDescent="0.25">
      <c r="A148" s="145"/>
      <c r="B148" s="146"/>
      <c r="C148" s="114"/>
      <c r="D148" s="96"/>
    </row>
    <row r="149" spans="1:4" s="266" customFormat="1" ht="12.75" x14ac:dyDescent="0.2">
      <c r="A149" s="143" t="str">
        <f>$A$138&amp;"_"&amp;3</f>
        <v>1.3.2_3</v>
      </c>
      <c r="B149" s="264" t="s">
        <v>335</v>
      </c>
      <c r="C149" s="231"/>
      <c r="D149" s="265"/>
    </row>
    <row r="150" spans="1:4" s="267" customFormat="1" ht="12" x14ac:dyDescent="0.25">
      <c r="A150" s="145" t="str">
        <f>$A$149&amp;"a"</f>
        <v>1.3.2_3a</v>
      </c>
      <c r="B150" s="146" t="s">
        <v>332</v>
      </c>
      <c r="C150" s="114" t="s">
        <v>0</v>
      </c>
      <c r="D150" s="96">
        <v>0</v>
      </c>
    </row>
    <row r="151" spans="1:4" s="267" customFormat="1" ht="12" x14ac:dyDescent="0.25">
      <c r="A151" s="145" t="str">
        <f>$A$149&amp;"b"</f>
        <v>1.3.2_3b</v>
      </c>
      <c r="B151" s="146" t="s">
        <v>21</v>
      </c>
      <c r="C151" s="114" t="s">
        <v>0</v>
      </c>
      <c r="D151" s="96">
        <v>0</v>
      </c>
    </row>
    <row r="152" spans="1:4" s="267" customFormat="1" ht="12" x14ac:dyDescent="0.25">
      <c r="A152" s="145"/>
      <c r="B152" s="146"/>
      <c r="C152" s="114"/>
      <c r="D152" s="96"/>
    </row>
    <row r="153" spans="1:4" s="266" customFormat="1" ht="12.75" x14ac:dyDescent="0.2">
      <c r="A153" s="143" t="str">
        <f>$A$138&amp;"_"&amp;4</f>
        <v>1.3.2_4</v>
      </c>
      <c r="B153" s="264" t="s">
        <v>336</v>
      </c>
      <c r="C153" s="231"/>
      <c r="D153" s="265"/>
    </row>
    <row r="154" spans="1:4" s="267" customFormat="1" ht="12" x14ac:dyDescent="0.25">
      <c r="A154" s="145" t="str">
        <f>$A$153&amp;"a"</f>
        <v>1.3.2_4a</v>
      </c>
      <c r="B154" s="146" t="s">
        <v>332</v>
      </c>
      <c r="C154" s="114" t="s">
        <v>0</v>
      </c>
      <c r="D154" s="96">
        <v>0</v>
      </c>
    </row>
    <row r="155" spans="1:4" s="267" customFormat="1" ht="12" x14ac:dyDescent="0.25">
      <c r="A155" s="145" t="str">
        <f>$A$153&amp;"b"</f>
        <v>1.3.2_4b</v>
      </c>
      <c r="B155" s="146" t="s">
        <v>21</v>
      </c>
      <c r="C155" s="114" t="s">
        <v>0</v>
      </c>
      <c r="D155" s="96">
        <v>0</v>
      </c>
    </row>
    <row r="156" spans="1:4" x14ac:dyDescent="0.25">
      <c r="A156" s="211"/>
      <c r="B156" s="268"/>
      <c r="C156" s="262"/>
      <c r="D156" s="263"/>
    </row>
    <row r="157" spans="1:4" s="52" customFormat="1" ht="15.75" x14ac:dyDescent="0.25">
      <c r="A157" s="127" t="str">
        <f>$A$129&amp;"."&amp;3</f>
        <v>1.3.3</v>
      </c>
      <c r="B157" s="128" t="s">
        <v>337</v>
      </c>
      <c r="C157" s="50"/>
      <c r="D157" s="51"/>
    </row>
    <row r="158" spans="1:4" s="58" customFormat="1" ht="1.5" customHeight="1" x14ac:dyDescent="0.2">
      <c r="A158" s="152"/>
      <c r="B158" s="269"/>
      <c r="C158" s="258"/>
      <c r="D158" s="259"/>
    </row>
    <row r="159" spans="1:4" s="72" customFormat="1" ht="38.25" x14ac:dyDescent="0.25">
      <c r="A159" s="199"/>
      <c r="B159" s="148" t="s">
        <v>342</v>
      </c>
      <c r="C159" s="50"/>
      <c r="D159" s="51"/>
    </row>
    <row r="160" spans="1:4" s="72" customFormat="1" ht="63.75" x14ac:dyDescent="0.25">
      <c r="A160" s="143"/>
      <c r="B160" s="260" t="s">
        <v>339</v>
      </c>
      <c r="C160" s="104"/>
      <c r="D160" s="101"/>
    </row>
    <row r="161" spans="1:4" s="72" customFormat="1" ht="13.5" x14ac:dyDescent="0.25">
      <c r="A161" s="143" t="str">
        <f>$A$157&amp;"_"&amp;1</f>
        <v>1.3.3_1</v>
      </c>
      <c r="B161" s="144" t="s">
        <v>340</v>
      </c>
      <c r="C161" s="104"/>
      <c r="D161" s="101"/>
    </row>
    <row r="162" spans="1:4" s="72" customFormat="1" ht="13.5" x14ac:dyDescent="0.25">
      <c r="A162" s="145" t="str">
        <f>$A$161&amp;"a"</f>
        <v>1.3.3_1a</v>
      </c>
      <c r="B162" s="146" t="s">
        <v>148</v>
      </c>
      <c r="C162" s="104" t="s">
        <v>1</v>
      </c>
      <c r="D162" s="101">
        <v>0</v>
      </c>
    </row>
    <row r="163" spans="1:4" s="72" customFormat="1" ht="13.5" x14ac:dyDescent="0.25">
      <c r="A163" s="145" t="str">
        <f>$A$161&amp;"b"</f>
        <v>1.3.3_1b</v>
      </c>
      <c r="B163" s="146" t="s">
        <v>341</v>
      </c>
      <c r="C163" s="104" t="s">
        <v>1</v>
      </c>
      <c r="D163" s="101">
        <v>0</v>
      </c>
    </row>
    <row r="164" spans="1:4" s="72" customFormat="1" ht="13.5" x14ac:dyDescent="0.25">
      <c r="A164" s="145" t="str">
        <f>$A$161&amp;"c"</f>
        <v>1.3.3_1c</v>
      </c>
      <c r="B164" s="146" t="s">
        <v>149</v>
      </c>
      <c r="C164" s="104" t="s">
        <v>1</v>
      </c>
      <c r="D164" s="101">
        <v>0</v>
      </c>
    </row>
    <row r="165" spans="1:4" s="72" customFormat="1" ht="13.5" x14ac:dyDescent="0.25">
      <c r="A165" s="145"/>
      <c r="B165" s="146"/>
      <c r="C165" s="104"/>
      <c r="D165" s="101"/>
    </row>
    <row r="166" spans="1:4" s="58" customFormat="1" ht="15.75" x14ac:dyDescent="0.25">
      <c r="A166" s="127" t="str">
        <f>$A$129&amp;"."&amp;4</f>
        <v>1.3.4</v>
      </c>
      <c r="B166" s="128" t="s">
        <v>146</v>
      </c>
      <c r="C166" s="258"/>
      <c r="D166" s="259"/>
    </row>
    <row r="167" spans="1:4" s="266" customFormat="1" ht="102" x14ac:dyDescent="0.2">
      <c r="A167" s="152"/>
      <c r="B167" s="148" t="s">
        <v>344</v>
      </c>
      <c r="C167" s="231"/>
      <c r="D167" s="265"/>
    </row>
    <row r="168" spans="1:4" s="267" customFormat="1" ht="12.75" x14ac:dyDescent="0.2">
      <c r="A168" s="143" t="str">
        <f>$A$166&amp;"_"&amp;1</f>
        <v>1.3.4_1</v>
      </c>
      <c r="B168" s="264" t="s">
        <v>131</v>
      </c>
      <c r="C168" s="231"/>
      <c r="D168" s="265"/>
    </row>
    <row r="169" spans="1:4" s="267" customFormat="1" ht="12" x14ac:dyDescent="0.25">
      <c r="A169" s="145" t="str">
        <f>A168&amp;"a"</f>
        <v>1.3.4_1a</v>
      </c>
      <c r="B169" s="146" t="s">
        <v>345</v>
      </c>
      <c r="C169" s="114" t="s">
        <v>0</v>
      </c>
      <c r="D169" s="96">
        <v>0</v>
      </c>
    </row>
    <row r="170" spans="1:4" s="266" customFormat="1" ht="12.75" x14ac:dyDescent="0.2">
      <c r="A170" s="145" t="str">
        <f>A168&amp;"b"</f>
        <v>1.3.4_1b</v>
      </c>
      <c r="B170" s="146" t="s">
        <v>21</v>
      </c>
      <c r="C170" s="114" t="s">
        <v>0</v>
      </c>
      <c r="D170" s="96">
        <v>0</v>
      </c>
    </row>
    <row r="171" spans="1:4" s="266" customFormat="1" ht="12.75" x14ac:dyDescent="0.2">
      <c r="A171" s="145"/>
      <c r="B171" s="146"/>
      <c r="C171" s="231"/>
      <c r="D171" s="265"/>
    </row>
    <row r="172" spans="1:4" s="267" customFormat="1" ht="12.75" x14ac:dyDescent="0.2">
      <c r="A172" s="143" t="str">
        <f>$A$166&amp;"_"&amp;2</f>
        <v>1.3.4_2</v>
      </c>
      <c r="B172" s="264" t="s">
        <v>132</v>
      </c>
      <c r="C172" s="231"/>
      <c r="D172" s="265"/>
    </row>
    <row r="173" spans="1:4" s="267" customFormat="1" ht="12" x14ac:dyDescent="0.25">
      <c r="A173" s="145" t="str">
        <f>A172&amp;"a"</f>
        <v>1.3.4_2a</v>
      </c>
      <c r="B173" s="146" t="s">
        <v>345</v>
      </c>
      <c r="C173" s="114" t="s">
        <v>0</v>
      </c>
      <c r="D173" s="96">
        <v>0</v>
      </c>
    </row>
    <row r="174" spans="1:4" s="266" customFormat="1" ht="12.75" x14ac:dyDescent="0.2">
      <c r="A174" s="145" t="str">
        <f>A172&amp;"b"</f>
        <v>1.3.4_2b</v>
      </c>
      <c r="B174" s="146" t="s">
        <v>21</v>
      </c>
      <c r="C174" s="114" t="s">
        <v>0</v>
      </c>
      <c r="D174" s="96">
        <v>0</v>
      </c>
    </row>
    <row r="175" spans="1:4" s="266" customFormat="1" ht="12.75" x14ac:dyDescent="0.2">
      <c r="A175" s="145"/>
      <c r="B175" s="146"/>
      <c r="C175" s="231"/>
      <c r="D175" s="265"/>
    </row>
    <row r="176" spans="1:4" s="267" customFormat="1" ht="12.75" x14ac:dyDescent="0.2">
      <c r="A176" s="143" t="str">
        <f>$A$166&amp;"_"&amp;3</f>
        <v>1.3.4_3</v>
      </c>
      <c r="B176" s="264" t="s">
        <v>346</v>
      </c>
      <c r="C176" s="231"/>
      <c r="D176" s="265"/>
    </row>
    <row r="177" spans="1:4" s="267" customFormat="1" ht="12" x14ac:dyDescent="0.25">
      <c r="A177" s="145" t="str">
        <f>A176&amp;"a"</f>
        <v>1.3.4_3a</v>
      </c>
      <c r="B177" s="146" t="str">
        <f>B169</f>
        <v>• en conservation compris mise en stock et reconditionnement pour une réutilisation</v>
      </c>
      <c r="C177" s="114" t="s">
        <v>0</v>
      </c>
      <c r="D177" s="96">
        <v>0</v>
      </c>
    </row>
    <row r="178" spans="1:4" s="266" customFormat="1" ht="12.75" x14ac:dyDescent="0.2">
      <c r="A178" s="145" t="str">
        <f>A176&amp;"b"</f>
        <v>1.3.4_3b</v>
      </c>
      <c r="B178" s="146" t="str">
        <f>B170</f>
        <v>• sans conservation compris évacuation et frais de décharge</v>
      </c>
      <c r="C178" s="114" t="s">
        <v>0</v>
      </c>
      <c r="D178" s="96">
        <v>0</v>
      </c>
    </row>
    <row r="179" spans="1:4" s="266" customFormat="1" ht="12.75" x14ac:dyDescent="0.2">
      <c r="A179" s="145"/>
      <c r="B179" s="146"/>
      <c r="C179" s="231"/>
      <c r="D179" s="265"/>
    </row>
    <row r="180" spans="1:4" s="267" customFormat="1" ht="12.75" x14ac:dyDescent="0.2">
      <c r="A180" s="143" t="str">
        <f>$A$166&amp;"_"&amp;4</f>
        <v>1.3.4_4</v>
      </c>
      <c r="B180" s="264" t="s">
        <v>347</v>
      </c>
      <c r="C180" s="231"/>
      <c r="D180" s="265"/>
    </row>
    <row r="181" spans="1:4" s="267" customFormat="1" ht="12" x14ac:dyDescent="0.25">
      <c r="A181" s="145" t="str">
        <f>A180&amp;"a"</f>
        <v>1.3.4_4a</v>
      </c>
      <c r="B181" s="146" t="str">
        <f>B173</f>
        <v>• en conservation compris mise en stock et reconditionnement pour une réutilisation</v>
      </c>
      <c r="C181" s="114" t="s">
        <v>0</v>
      </c>
      <c r="D181" s="96">
        <v>0</v>
      </c>
    </row>
    <row r="182" spans="1:4" s="266" customFormat="1" ht="12.75" x14ac:dyDescent="0.2">
      <c r="A182" s="145" t="str">
        <f>A180&amp;"b"</f>
        <v>1.3.4_4b</v>
      </c>
      <c r="B182" s="146" t="str">
        <f>B174</f>
        <v>• sans conservation compris évacuation et frais de décharge</v>
      </c>
      <c r="C182" s="114" t="s">
        <v>0</v>
      </c>
      <c r="D182" s="96">
        <v>0</v>
      </c>
    </row>
    <row r="183" spans="1:4" s="266" customFormat="1" ht="12.75" x14ac:dyDescent="0.2">
      <c r="A183" s="145"/>
      <c r="B183" s="146"/>
      <c r="C183" s="231"/>
      <c r="D183" s="265"/>
    </row>
    <row r="184" spans="1:4" s="267" customFormat="1" ht="12.75" x14ac:dyDescent="0.2">
      <c r="A184" s="143" t="str">
        <f>$A$166&amp;"_"&amp;5</f>
        <v>1.3.4_5</v>
      </c>
      <c r="B184" s="264" t="s">
        <v>286</v>
      </c>
      <c r="C184" s="231"/>
      <c r="D184" s="265"/>
    </row>
    <row r="185" spans="1:4" s="267" customFormat="1" ht="12" x14ac:dyDescent="0.25">
      <c r="A185" s="145" t="str">
        <f>A184&amp;"a"</f>
        <v>1.3.4_5a</v>
      </c>
      <c r="B185" s="146" t="str">
        <f>B177</f>
        <v>• en conservation compris mise en stock et reconditionnement pour une réutilisation</v>
      </c>
      <c r="C185" s="114" t="s">
        <v>0</v>
      </c>
      <c r="D185" s="96">
        <v>0</v>
      </c>
    </row>
    <row r="186" spans="1:4" s="266" customFormat="1" ht="12.75" x14ac:dyDescent="0.2">
      <c r="A186" s="145" t="str">
        <f>A184&amp;"b"</f>
        <v>1.3.4_5b</v>
      </c>
      <c r="B186" s="146" t="str">
        <f>B178</f>
        <v>• sans conservation compris évacuation et frais de décharge</v>
      </c>
      <c r="C186" s="114" t="s">
        <v>0</v>
      </c>
      <c r="D186" s="96">
        <v>0</v>
      </c>
    </row>
    <row r="187" spans="1:4" s="266" customFormat="1" ht="12.75" x14ac:dyDescent="0.2">
      <c r="A187" s="145"/>
      <c r="B187" s="146"/>
      <c r="C187" s="231"/>
      <c r="D187" s="265"/>
    </row>
    <row r="188" spans="1:4" s="267" customFormat="1" ht="12.75" x14ac:dyDescent="0.2">
      <c r="A188" s="143" t="str">
        <f>$A$166&amp;"_"&amp;6</f>
        <v>1.3.4_6</v>
      </c>
      <c r="B188" s="264" t="s">
        <v>348</v>
      </c>
      <c r="C188" s="231"/>
      <c r="D188" s="265"/>
    </row>
    <row r="189" spans="1:4" s="267" customFormat="1" ht="12" x14ac:dyDescent="0.25">
      <c r="A189" s="145" t="str">
        <f>A188&amp;"a"</f>
        <v>1.3.4_6a</v>
      </c>
      <c r="B189" s="146" t="str">
        <f>B177</f>
        <v>• en conservation compris mise en stock et reconditionnement pour une réutilisation</v>
      </c>
      <c r="C189" s="114" t="s">
        <v>0</v>
      </c>
      <c r="D189" s="96">
        <v>0</v>
      </c>
    </row>
    <row r="190" spans="1:4" s="83" customFormat="1" ht="12" x14ac:dyDescent="0.2">
      <c r="A190" s="145" t="str">
        <f>A188&amp;"b"</f>
        <v>1.3.4_6b</v>
      </c>
      <c r="B190" s="146" t="str">
        <f>B178</f>
        <v>• sans conservation compris évacuation et frais de décharge</v>
      </c>
      <c r="C190" s="114" t="s">
        <v>0</v>
      </c>
      <c r="D190" s="96">
        <v>0</v>
      </c>
    </row>
    <row r="191" spans="1:4" s="83" customFormat="1" ht="12.75" x14ac:dyDescent="0.2">
      <c r="A191" s="155"/>
      <c r="B191" s="160"/>
      <c r="C191" s="70"/>
      <c r="D191" s="245"/>
    </row>
    <row r="192" spans="1:4" s="267" customFormat="1" ht="25.5" x14ac:dyDescent="0.2">
      <c r="A192" s="143" t="str">
        <f>$A$166&amp;"_"&amp;7</f>
        <v>1.3.4_7</v>
      </c>
      <c r="B192" s="264" t="s">
        <v>349</v>
      </c>
      <c r="C192" s="231"/>
      <c r="D192" s="265"/>
    </row>
    <row r="193" spans="1:5" s="267" customFormat="1" ht="12" x14ac:dyDescent="0.25">
      <c r="A193" s="145" t="str">
        <f>A192&amp;"a"</f>
        <v>1.3.4_7a</v>
      </c>
      <c r="B193" s="146" t="str">
        <f>B181</f>
        <v>• en conservation compris mise en stock et reconditionnement pour une réutilisation</v>
      </c>
      <c r="C193" s="114" t="s">
        <v>0</v>
      </c>
      <c r="D193" s="96">
        <v>0</v>
      </c>
    </row>
    <row r="194" spans="1:5" s="83" customFormat="1" ht="12" x14ac:dyDescent="0.2">
      <c r="A194" s="145" t="str">
        <f>A192&amp;"b"</f>
        <v>1.3.4_7b</v>
      </c>
      <c r="B194" s="146" t="str">
        <f>B182</f>
        <v>• sans conservation compris évacuation et frais de décharge</v>
      </c>
      <c r="C194" s="114" t="s">
        <v>0</v>
      </c>
      <c r="D194" s="96">
        <v>0</v>
      </c>
    </row>
    <row r="195" spans="1:5" s="83" customFormat="1" ht="12.75" x14ac:dyDescent="0.2">
      <c r="A195" s="155"/>
      <c r="B195" s="160"/>
      <c r="C195" s="70"/>
      <c r="D195" s="245"/>
    </row>
    <row r="196" spans="1:5" s="267" customFormat="1" ht="25.5" x14ac:dyDescent="0.2">
      <c r="A196" s="143" t="str">
        <f>$A$166&amp;"_"&amp;8</f>
        <v>1.3.4_8</v>
      </c>
      <c r="B196" s="264" t="s">
        <v>350</v>
      </c>
      <c r="C196" s="231"/>
      <c r="D196" s="265"/>
    </row>
    <row r="197" spans="1:5" s="267" customFormat="1" ht="12" x14ac:dyDescent="0.25">
      <c r="A197" s="145" t="str">
        <f>A196&amp;"a"</f>
        <v>1.3.4_8a</v>
      </c>
      <c r="B197" s="146" t="str">
        <f>B185</f>
        <v>• en conservation compris mise en stock et reconditionnement pour une réutilisation</v>
      </c>
      <c r="C197" s="114" t="s">
        <v>0</v>
      </c>
      <c r="D197" s="96">
        <v>0</v>
      </c>
    </row>
    <row r="198" spans="1:5" s="83" customFormat="1" ht="12" x14ac:dyDescent="0.2">
      <c r="A198" s="145" t="str">
        <f>A196&amp;"b"</f>
        <v>1.3.4_8b</v>
      </c>
      <c r="B198" s="146" t="str">
        <f>B186</f>
        <v>• sans conservation compris évacuation et frais de décharge</v>
      </c>
      <c r="C198" s="114" t="s">
        <v>0</v>
      </c>
      <c r="D198" s="96">
        <v>0</v>
      </c>
    </row>
    <row r="199" spans="1:5" s="83" customFormat="1" ht="12.75" x14ac:dyDescent="0.2">
      <c r="A199" s="155"/>
      <c r="B199" s="160"/>
      <c r="C199" s="70"/>
      <c r="D199" s="245"/>
    </row>
    <row r="200" spans="1:5" s="267" customFormat="1" ht="24" customHeight="1" x14ac:dyDescent="0.2">
      <c r="A200" s="143" t="str">
        <f>$A$166&amp;"_"&amp;9</f>
        <v>1.3.4_9</v>
      </c>
      <c r="B200" s="264" t="s">
        <v>351</v>
      </c>
      <c r="C200" s="231"/>
      <c r="D200" s="265"/>
    </row>
    <row r="201" spans="1:5" s="267" customFormat="1" ht="12" x14ac:dyDescent="0.25">
      <c r="A201" s="145" t="str">
        <f>A200&amp;"a"</f>
        <v>1.3.4_9a</v>
      </c>
      <c r="B201" s="146" t="str">
        <f>B189</f>
        <v>• en conservation compris mise en stock et reconditionnement pour une réutilisation</v>
      </c>
      <c r="C201" s="114" t="s">
        <v>0</v>
      </c>
      <c r="D201" s="96">
        <v>0</v>
      </c>
    </row>
    <row r="202" spans="1:5" s="83" customFormat="1" ht="12" x14ac:dyDescent="0.2">
      <c r="A202" s="145" t="str">
        <f>A200&amp;"b"</f>
        <v>1.3.4_9b</v>
      </c>
      <c r="B202" s="146" t="str">
        <f>B190</f>
        <v>• sans conservation compris évacuation et frais de décharge</v>
      </c>
      <c r="C202" s="114" t="s">
        <v>0</v>
      </c>
      <c r="D202" s="96">
        <v>0</v>
      </c>
    </row>
    <row r="203" spans="1:5" s="83" customFormat="1" ht="12.75" x14ac:dyDescent="0.2">
      <c r="A203" s="155"/>
      <c r="B203" s="160"/>
      <c r="C203" s="70"/>
      <c r="D203" s="245"/>
    </row>
    <row r="204" spans="1:5" s="267" customFormat="1" ht="24" customHeight="1" x14ac:dyDescent="0.2">
      <c r="A204" s="143" t="str">
        <f>$A$166&amp;"_"&amp;10</f>
        <v>1.3.4_10</v>
      </c>
      <c r="B204" s="264" t="s">
        <v>147</v>
      </c>
      <c r="C204" s="231"/>
      <c r="D204" s="265"/>
    </row>
    <row r="205" spans="1:5" s="267" customFormat="1" ht="12" x14ac:dyDescent="0.25">
      <c r="A205" s="145" t="str">
        <f>A204&amp;"a"</f>
        <v>1.3.4_10a</v>
      </c>
      <c r="B205" s="146" t="str">
        <f>B193</f>
        <v>• en conservation compris mise en stock et reconditionnement pour une réutilisation</v>
      </c>
      <c r="C205" s="114" t="s">
        <v>0</v>
      </c>
      <c r="D205" s="96">
        <v>0</v>
      </c>
    </row>
    <row r="206" spans="1:5" s="83" customFormat="1" ht="12" x14ac:dyDescent="0.2">
      <c r="A206" s="145" t="str">
        <f>A204&amp;"b"</f>
        <v>1.3.4_10b</v>
      </c>
      <c r="B206" s="146" t="str">
        <f>B194</f>
        <v>• sans conservation compris évacuation et frais de décharge</v>
      </c>
      <c r="C206" s="114" t="s">
        <v>0</v>
      </c>
      <c r="D206" s="96">
        <v>0</v>
      </c>
    </row>
    <row r="207" spans="1:5" s="69" customFormat="1" ht="18.75" x14ac:dyDescent="0.3">
      <c r="A207" s="155"/>
      <c r="B207" s="160"/>
      <c r="C207" s="70"/>
      <c r="D207" s="245"/>
      <c r="E207" s="64"/>
    </row>
    <row r="208" spans="1:5" s="52" customFormat="1" ht="18.75" x14ac:dyDescent="0.3">
      <c r="A208" s="103" t="s">
        <v>25</v>
      </c>
      <c r="B208" s="119" t="s">
        <v>371</v>
      </c>
      <c r="C208" s="67"/>
      <c r="D208" s="68"/>
    </row>
    <row r="209" spans="1:4" s="272" customFormat="1" ht="15.75" x14ac:dyDescent="0.25">
      <c r="A209" s="127" t="s">
        <v>26</v>
      </c>
      <c r="B209" s="128" t="s">
        <v>352</v>
      </c>
      <c r="C209" s="270"/>
      <c r="D209" s="271"/>
    </row>
    <row r="210" spans="1:4" s="266" customFormat="1" ht="127.5" x14ac:dyDescent="0.25">
      <c r="A210" s="273"/>
      <c r="B210" s="148" t="s">
        <v>353</v>
      </c>
      <c r="C210" s="231"/>
      <c r="D210" s="265"/>
    </row>
    <row r="211" spans="1:4" s="267" customFormat="1" ht="12.75" x14ac:dyDescent="0.2">
      <c r="A211" s="143" t="str">
        <f>$A$209&amp;"_"&amp;1</f>
        <v>1.4.1_1</v>
      </c>
      <c r="B211" s="264" t="s">
        <v>354</v>
      </c>
      <c r="C211" s="114" t="s">
        <v>0</v>
      </c>
      <c r="D211" s="96">
        <v>0</v>
      </c>
    </row>
    <row r="212" spans="1:4" s="267" customFormat="1" ht="12" x14ac:dyDescent="0.25">
      <c r="A212" s="145" t="str">
        <f>A211&amp;"a"</f>
        <v>1.4.1_1a</v>
      </c>
      <c r="B212" s="146" t="s">
        <v>345</v>
      </c>
      <c r="C212" s="114" t="s">
        <v>0</v>
      </c>
      <c r="D212" s="96">
        <v>0</v>
      </c>
    </row>
    <row r="213" spans="1:4" s="266" customFormat="1" ht="12.75" x14ac:dyDescent="0.2">
      <c r="A213" s="145" t="str">
        <f>A211&amp;"b"</f>
        <v>1.4.1_1b</v>
      </c>
      <c r="B213" s="146" t="s">
        <v>21</v>
      </c>
      <c r="C213" s="231"/>
      <c r="D213" s="265"/>
    </row>
    <row r="214" spans="1:4" s="266" customFormat="1" ht="12.75" x14ac:dyDescent="0.2">
      <c r="A214" s="145"/>
      <c r="B214" s="146"/>
      <c r="C214" s="231"/>
      <c r="D214" s="265"/>
    </row>
    <row r="215" spans="1:4" s="267" customFormat="1" ht="25.5" x14ac:dyDescent="0.2">
      <c r="A215" s="143" t="str">
        <f>$A$209&amp;"_"&amp;2</f>
        <v>1.4.1_2</v>
      </c>
      <c r="B215" s="264" t="s">
        <v>355</v>
      </c>
      <c r="C215" s="114"/>
      <c r="D215" s="96"/>
    </row>
    <row r="216" spans="1:4" s="267" customFormat="1" ht="12" x14ac:dyDescent="0.25">
      <c r="A216" s="145" t="str">
        <f>A215&amp;"a"</f>
        <v>1.4.1_2a</v>
      </c>
      <c r="B216" s="146" t="str">
        <f>B212</f>
        <v>• en conservation compris mise en stock et reconditionnement pour une réutilisation</v>
      </c>
      <c r="C216" s="114" t="s">
        <v>0</v>
      </c>
      <c r="D216" s="96">
        <v>0</v>
      </c>
    </row>
    <row r="217" spans="1:4" s="266" customFormat="1" ht="12.75" x14ac:dyDescent="0.2">
      <c r="A217" s="145" t="str">
        <f>A215&amp;"b"</f>
        <v>1.4.1_2b</v>
      </c>
      <c r="B217" s="146" t="str">
        <f>B213</f>
        <v>• sans conservation compris évacuation et frais de décharge</v>
      </c>
      <c r="C217" s="302" t="s">
        <v>0</v>
      </c>
      <c r="D217" s="96">
        <v>0</v>
      </c>
    </row>
    <row r="218" spans="1:4" s="266" customFormat="1" ht="12.75" x14ac:dyDescent="0.2">
      <c r="A218" s="145"/>
      <c r="B218" s="146"/>
      <c r="C218" s="302"/>
      <c r="D218" s="265"/>
    </row>
    <row r="219" spans="1:4" s="267" customFormat="1" ht="25.5" x14ac:dyDescent="0.2">
      <c r="A219" s="143" t="str">
        <f>$A$209&amp;"_"&amp;3</f>
        <v>1.4.1_3</v>
      </c>
      <c r="B219" s="264" t="s">
        <v>356</v>
      </c>
      <c r="C219" s="114"/>
      <c r="D219" s="96"/>
    </row>
    <row r="220" spans="1:4" s="267" customFormat="1" ht="12" x14ac:dyDescent="0.25">
      <c r="A220" s="145" t="str">
        <f>A219&amp;"a"</f>
        <v>1.4.1_3a</v>
      </c>
      <c r="B220" s="146" t="str">
        <f>B216</f>
        <v>• en conservation compris mise en stock et reconditionnement pour une réutilisation</v>
      </c>
      <c r="C220" s="114" t="s">
        <v>0</v>
      </c>
      <c r="D220" s="96">
        <v>0</v>
      </c>
    </row>
    <row r="221" spans="1:4" s="266" customFormat="1" ht="12.75" x14ac:dyDescent="0.2">
      <c r="A221" s="145" t="str">
        <f>A219&amp;"b"</f>
        <v>1.4.1_3b</v>
      </c>
      <c r="B221" s="146" t="str">
        <f>B217</f>
        <v>• sans conservation compris évacuation et frais de décharge</v>
      </c>
      <c r="C221" s="302" t="s">
        <v>0</v>
      </c>
      <c r="D221" s="96">
        <v>0</v>
      </c>
    </row>
    <row r="222" spans="1:4" s="266" customFormat="1" ht="12.75" x14ac:dyDescent="0.2">
      <c r="A222" s="145"/>
      <c r="B222" s="146"/>
      <c r="C222" s="302"/>
      <c r="D222" s="265"/>
    </row>
    <row r="223" spans="1:4" s="267" customFormat="1" ht="12" customHeight="1" x14ac:dyDescent="0.2">
      <c r="A223" s="143" t="str">
        <f>$A$209&amp;"_"&amp;4</f>
        <v>1.4.1_4</v>
      </c>
      <c r="B223" s="264" t="s">
        <v>357</v>
      </c>
      <c r="C223" s="302"/>
      <c r="D223" s="96"/>
    </row>
    <row r="224" spans="1:4" s="267" customFormat="1" ht="12" x14ac:dyDescent="0.25">
      <c r="A224" s="145" t="str">
        <f>A223&amp;"a"</f>
        <v>1.4.1_4a</v>
      </c>
      <c r="B224" s="146" t="str">
        <f>B220</f>
        <v>• en conservation compris mise en stock et reconditionnement pour une réutilisation</v>
      </c>
      <c r="C224" s="114" t="s">
        <v>0</v>
      </c>
      <c r="D224" s="96">
        <v>0</v>
      </c>
    </row>
    <row r="225" spans="1:4" s="267" customFormat="1" ht="12" x14ac:dyDescent="0.25">
      <c r="A225" s="145" t="str">
        <f>A223&amp;"b"</f>
        <v>1.4.1_4b</v>
      </c>
      <c r="B225" s="146" t="str">
        <f>B221</f>
        <v>• sans conservation compris évacuation et frais de décharge</v>
      </c>
      <c r="C225" s="114" t="s">
        <v>0</v>
      </c>
      <c r="D225" s="96">
        <v>0</v>
      </c>
    </row>
    <row r="226" spans="1:4" s="52" customFormat="1" ht="15.75" x14ac:dyDescent="0.25">
      <c r="A226" s="155"/>
      <c r="B226" s="160"/>
      <c r="C226" s="50"/>
      <c r="D226" s="51"/>
    </row>
    <row r="227" spans="1:4" s="272" customFormat="1" ht="15.75" x14ac:dyDescent="0.25">
      <c r="A227" s="127" t="s">
        <v>27</v>
      </c>
      <c r="B227" s="128" t="s">
        <v>358</v>
      </c>
      <c r="C227" s="56"/>
      <c r="D227" s="274"/>
    </row>
    <row r="228" spans="1:4" s="266" customFormat="1" ht="140.25" x14ac:dyDescent="0.25">
      <c r="A228" s="273"/>
      <c r="B228" s="148" t="s">
        <v>359</v>
      </c>
      <c r="C228" s="231"/>
      <c r="D228" s="265"/>
    </row>
    <row r="229" spans="1:4" s="267" customFormat="1" ht="12" customHeight="1" x14ac:dyDescent="0.2">
      <c r="A229" s="143" t="str">
        <f>$A$227&amp;"_"&amp;1</f>
        <v>1.4.2_1</v>
      </c>
      <c r="B229" s="275" t="s">
        <v>360</v>
      </c>
      <c r="C229" s="231"/>
      <c r="D229" s="265"/>
    </row>
    <row r="230" spans="1:4" s="267" customFormat="1" ht="12" x14ac:dyDescent="0.25">
      <c r="A230" s="145" t="str">
        <f>$A$229&amp;"a"</f>
        <v>1.4.2_1a</v>
      </c>
      <c r="B230" s="146" t="s">
        <v>361</v>
      </c>
      <c r="C230" s="53" t="s">
        <v>1</v>
      </c>
      <c r="D230" s="96">
        <v>0</v>
      </c>
    </row>
    <row r="231" spans="1:4" s="267" customFormat="1" ht="12" x14ac:dyDescent="0.25">
      <c r="A231" s="145" t="str">
        <f>$A$229&amp;"b"</f>
        <v>1.4.2_1b</v>
      </c>
      <c r="B231" s="146" t="s">
        <v>362</v>
      </c>
      <c r="C231" s="53" t="s">
        <v>1</v>
      </c>
      <c r="D231" s="96">
        <v>0</v>
      </c>
    </row>
    <row r="232" spans="1:4" s="266" customFormat="1" ht="12.75" x14ac:dyDescent="0.2">
      <c r="A232" s="145" t="str">
        <f>$A$229&amp;"c"</f>
        <v>1.4.2_1c</v>
      </c>
      <c r="B232" s="146" t="s">
        <v>363</v>
      </c>
      <c r="C232" s="53" t="s">
        <v>1</v>
      </c>
      <c r="D232" s="96">
        <v>0</v>
      </c>
    </row>
    <row r="233" spans="1:4" s="266" customFormat="1" ht="12.75" x14ac:dyDescent="0.2">
      <c r="A233" s="145"/>
      <c r="B233" s="146"/>
      <c r="C233" s="114"/>
      <c r="D233" s="96"/>
    </row>
    <row r="234" spans="1:4" s="267" customFormat="1" ht="12.75" x14ac:dyDescent="0.2">
      <c r="A234" s="143" t="str">
        <f>$A$227&amp;"_"&amp;2</f>
        <v>1.4.2_2</v>
      </c>
      <c r="B234" s="264" t="s">
        <v>364</v>
      </c>
      <c r="C234" s="114"/>
      <c r="D234" s="96"/>
    </row>
    <row r="235" spans="1:4" s="267" customFormat="1" ht="12" x14ac:dyDescent="0.25">
      <c r="A235" s="145" t="str">
        <f>$A$234&amp;"a"</f>
        <v>1.4.2_2a</v>
      </c>
      <c r="B235" s="146" t="s">
        <v>361</v>
      </c>
      <c r="C235" s="53" t="s">
        <v>1</v>
      </c>
      <c r="D235" s="96">
        <v>0</v>
      </c>
    </row>
    <row r="236" spans="1:4" s="267" customFormat="1" ht="12" x14ac:dyDescent="0.25">
      <c r="A236" s="145" t="str">
        <f>$A$234&amp;"b"</f>
        <v>1.4.2_2b</v>
      </c>
      <c r="B236" s="146" t="s">
        <v>362</v>
      </c>
      <c r="C236" s="53" t="s">
        <v>1</v>
      </c>
      <c r="D236" s="96">
        <v>0</v>
      </c>
    </row>
    <row r="237" spans="1:4" s="266" customFormat="1" ht="12.75" x14ac:dyDescent="0.2">
      <c r="A237" s="145" t="str">
        <f>$A$234&amp;"c"</f>
        <v>1.4.2_2c</v>
      </c>
      <c r="B237" s="146" t="s">
        <v>363</v>
      </c>
      <c r="C237" s="53" t="s">
        <v>1</v>
      </c>
      <c r="D237" s="96">
        <v>0</v>
      </c>
    </row>
    <row r="238" spans="1:4" s="266" customFormat="1" ht="12.75" x14ac:dyDescent="0.2">
      <c r="A238" s="145"/>
      <c r="B238" s="146"/>
      <c r="C238" s="53"/>
      <c r="D238" s="96"/>
    </row>
    <row r="239" spans="1:4" s="267" customFormat="1" ht="12.75" x14ac:dyDescent="0.2">
      <c r="A239" s="143" t="str">
        <f>$A$227&amp;"_"&amp;3</f>
        <v>1.4.2_3</v>
      </c>
      <c r="B239" s="264" t="s">
        <v>365</v>
      </c>
      <c r="C239" s="53"/>
      <c r="D239" s="96"/>
    </row>
    <row r="240" spans="1:4" s="267" customFormat="1" ht="12" x14ac:dyDescent="0.25">
      <c r="A240" s="145" t="str">
        <f>$A$239&amp;"a"</f>
        <v>1.4.2_3a</v>
      </c>
      <c r="B240" s="146" t="s">
        <v>361</v>
      </c>
      <c r="C240" s="53" t="s">
        <v>1</v>
      </c>
      <c r="D240" s="96">
        <v>0</v>
      </c>
    </row>
    <row r="241" spans="1:5" s="267" customFormat="1" ht="12" x14ac:dyDescent="0.25">
      <c r="A241" s="145" t="str">
        <f>$A$239&amp;"b"</f>
        <v>1.4.2_3b</v>
      </c>
      <c r="B241" s="146" t="s">
        <v>362</v>
      </c>
      <c r="C241" s="53" t="s">
        <v>1</v>
      </c>
      <c r="D241" s="96">
        <v>0</v>
      </c>
    </row>
    <row r="242" spans="1:5" s="266" customFormat="1" ht="12.75" x14ac:dyDescent="0.2">
      <c r="A242" s="145" t="str">
        <f>$A$239&amp;"c"</f>
        <v>1.4.2_3c</v>
      </c>
      <c r="B242" s="146" t="s">
        <v>363</v>
      </c>
      <c r="C242" s="53" t="s">
        <v>1</v>
      </c>
      <c r="D242" s="96">
        <v>0</v>
      </c>
    </row>
    <row r="243" spans="1:5" s="266" customFormat="1" ht="12.75" x14ac:dyDescent="0.2">
      <c r="A243" s="145"/>
      <c r="B243" s="146"/>
      <c r="C243" s="53"/>
      <c r="D243" s="96"/>
    </row>
    <row r="244" spans="1:5" s="267" customFormat="1" ht="12.75" x14ac:dyDescent="0.2">
      <c r="A244" s="143" t="str">
        <f>$A$227&amp;"_"&amp;4</f>
        <v>1.4.2_4</v>
      </c>
      <c r="B244" s="264" t="s">
        <v>150</v>
      </c>
      <c r="C244" s="53"/>
      <c r="D244" s="96"/>
    </row>
    <row r="245" spans="1:5" s="267" customFormat="1" ht="12" x14ac:dyDescent="0.25">
      <c r="A245" s="145" t="str">
        <f>$A$244&amp;"a"</f>
        <v>1.4.2_4a</v>
      </c>
      <c r="B245" s="146" t="s">
        <v>361</v>
      </c>
      <c r="C245" s="53" t="s">
        <v>1</v>
      </c>
      <c r="D245" s="96">
        <v>0</v>
      </c>
    </row>
    <row r="246" spans="1:5" s="267" customFormat="1" ht="12" x14ac:dyDescent="0.25">
      <c r="A246" s="145" t="str">
        <f>$A$244&amp;"b"</f>
        <v>1.4.2_4b</v>
      </c>
      <c r="B246" s="146" t="s">
        <v>362</v>
      </c>
      <c r="C246" s="53" t="s">
        <v>1</v>
      </c>
      <c r="D246" s="96">
        <v>0</v>
      </c>
    </row>
    <row r="247" spans="1:5" s="83" customFormat="1" ht="12" x14ac:dyDescent="0.2">
      <c r="A247" s="145" t="str">
        <f>$A$244&amp;"c"</f>
        <v>1.4.2_4c</v>
      </c>
      <c r="B247" s="146" t="s">
        <v>363</v>
      </c>
      <c r="C247" s="53" t="s">
        <v>1</v>
      </c>
      <c r="D247" s="96">
        <v>0</v>
      </c>
    </row>
    <row r="248" spans="1:5" s="83" customFormat="1" ht="12.75" x14ac:dyDescent="0.2">
      <c r="A248" s="155"/>
      <c r="B248" s="160"/>
      <c r="C248" s="56"/>
      <c r="D248" s="245"/>
    </row>
    <row r="249" spans="1:5" s="83" customFormat="1" ht="12.75" x14ac:dyDescent="0.2">
      <c r="A249" s="155"/>
      <c r="B249" s="160"/>
      <c r="C249" s="70"/>
      <c r="D249" s="245"/>
    </row>
    <row r="250" spans="1:5" s="58" customFormat="1" ht="20.25" x14ac:dyDescent="0.3">
      <c r="A250" s="158">
        <v>2</v>
      </c>
      <c r="B250" s="116" t="s">
        <v>366</v>
      </c>
      <c r="C250" s="62"/>
      <c r="D250" s="105"/>
    </row>
    <row r="251" spans="1:5" s="61" customFormat="1" ht="63.75" x14ac:dyDescent="0.2">
      <c r="A251" s="276"/>
      <c r="B251" s="277" t="s">
        <v>367</v>
      </c>
      <c r="C251" s="278"/>
      <c r="D251" s="279"/>
    </row>
    <row r="252" spans="1:5" s="58" customFormat="1" ht="12.75" x14ac:dyDescent="0.2">
      <c r="A252" s="124"/>
      <c r="B252" s="125"/>
      <c r="C252" s="59"/>
      <c r="D252" s="280"/>
    </row>
    <row r="253" spans="1:5" s="83" customFormat="1" ht="25.5" x14ac:dyDescent="0.2">
      <c r="A253" s="152"/>
      <c r="B253" s="148" t="s">
        <v>407</v>
      </c>
      <c r="C253" s="56"/>
      <c r="D253" s="274"/>
    </row>
    <row r="254" spans="1:5" s="69" customFormat="1" ht="18.75" x14ac:dyDescent="0.3">
      <c r="A254" s="155"/>
      <c r="B254" s="160"/>
      <c r="C254" s="70"/>
      <c r="D254" s="245"/>
      <c r="E254" s="64"/>
    </row>
    <row r="255" spans="1:5" s="272" customFormat="1" ht="18.75" x14ac:dyDescent="0.3">
      <c r="A255" s="103" t="s">
        <v>11</v>
      </c>
      <c r="B255" s="119" t="s">
        <v>370</v>
      </c>
      <c r="C255" s="67"/>
      <c r="D255" s="68"/>
    </row>
    <row r="256" spans="1:5" s="83" customFormat="1" ht="25.5" x14ac:dyDescent="0.25">
      <c r="A256" s="273"/>
      <c r="B256" s="148" t="s">
        <v>368</v>
      </c>
      <c r="C256" s="56"/>
      <c r="D256" s="274"/>
    </row>
    <row r="257" spans="1:5" s="83" customFormat="1" ht="12.75" x14ac:dyDescent="0.2">
      <c r="A257" s="155"/>
      <c r="B257" s="160"/>
      <c r="C257" s="70"/>
      <c r="D257" s="245"/>
    </row>
    <row r="258" spans="1:5" s="69" customFormat="1" ht="18.75" x14ac:dyDescent="0.3">
      <c r="A258" s="155"/>
      <c r="B258" s="160"/>
      <c r="C258" s="70"/>
      <c r="D258" s="245"/>
      <c r="E258" s="64"/>
    </row>
    <row r="259" spans="1:5" s="272" customFormat="1" ht="18.75" x14ac:dyDescent="0.3">
      <c r="A259" s="103" t="s">
        <v>12</v>
      </c>
      <c r="B259" s="119" t="s">
        <v>369</v>
      </c>
      <c r="C259" s="67"/>
      <c r="D259" s="68"/>
    </row>
    <row r="260" spans="1:5" s="83" customFormat="1" ht="25.5" x14ac:dyDescent="0.25">
      <c r="A260" s="273"/>
      <c r="B260" s="148" t="s">
        <v>368</v>
      </c>
      <c r="C260" s="56"/>
      <c r="D260" s="274"/>
    </row>
    <row r="261" spans="1:5" s="83" customFormat="1" ht="12.75" x14ac:dyDescent="0.2">
      <c r="A261" s="155"/>
      <c r="B261" s="160"/>
      <c r="C261" s="70"/>
      <c r="D261" s="245"/>
    </row>
    <row r="262" spans="1:5" s="83" customFormat="1" ht="12.75" x14ac:dyDescent="0.2">
      <c r="A262" s="155"/>
      <c r="B262" s="160"/>
      <c r="C262" s="70"/>
      <c r="D262" s="245"/>
    </row>
    <row r="263" spans="1:5" s="81" customFormat="1" ht="18.75" x14ac:dyDescent="0.3">
      <c r="A263" s="103" t="s">
        <v>319</v>
      </c>
      <c r="B263" s="119" t="s">
        <v>29</v>
      </c>
      <c r="C263" s="67"/>
      <c r="D263" s="68"/>
    </row>
    <row r="264" spans="1:5" s="99" customFormat="1" ht="39" x14ac:dyDescent="0.2">
      <c r="A264" s="147"/>
      <c r="B264" s="148" t="s">
        <v>638</v>
      </c>
      <c r="C264" s="79"/>
      <c r="D264" s="80"/>
    </row>
    <row r="265" spans="1:5" s="81" customFormat="1" ht="12.75" x14ac:dyDescent="0.2">
      <c r="A265" s="149"/>
      <c r="B265" s="150"/>
      <c r="C265" s="97"/>
      <c r="D265" s="98"/>
    </row>
    <row r="266" spans="1:5" s="81" customFormat="1" ht="13.5" x14ac:dyDescent="0.2">
      <c r="A266" s="147"/>
      <c r="B266" s="151" t="s">
        <v>87</v>
      </c>
      <c r="C266" s="79"/>
      <c r="D266" s="80"/>
    </row>
    <row r="267" spans="1:5" s="81" customFormat="1" ht="13.5" x14ac:dyDescent="0.2">
      <c r="A267" s="147"/>
      <c r="B267" s="294" t="s">
        <v>373</v>
      </c>
      <c r="C267" s="79"/>
      <c r="D267" s="80"/>
    </row>
    <row r="268" spans="1:5" s="81" customFormat="1" ht="13.5" x14ac:dyDescent="0.2">
      <c r="A268" s="147"/>
      <c r="B268" s="294" t="s">
        <v>374</v>
      </c>
      <c r="C268" s="79"/>
      <c r="D268" s="80"/>
    </row>
    <row r="269" spans="1:5" s="81" customFormat="1" ht="13.5" x14ac:dyDescent="0.2">
      <c r="A269" s="147"/>
      <c r="B269" s="294" t="s">
        <v>375</v>
      </c>
      <c r="C269" s="79"/>
      <c r="D269" s="80"/>
    </row>
    <row r="270" spans="1:5" s="81" customFormat="1" ht="13.5" x14ac:dyDescent="0.2">
      <c r="A270" s="147"/>
      <c r="B270" s="294" t="s">
        <v>376</v>
      </c>
      <c r="C270" s="79"/>
      <c r="D270" s="80"/>
    </row>
    <row r="271" spans="1:5" s="81" customFormat="1" ht="13.5" x14ac:dyDescent="0.2">
      <c r="A271" s="147"/>
      <c r="B271" s="294" t="s">
        <v>377</v>
      </c>
      <c r="C271" s="79"/>
      <c r="D271" s="80"/>
    </row>
    <row r="272" spans="1:5" s="99" customFormat="1" ht="13.5" x14ac:dyDescent="0.2">
      <c r="A272" s="147"/>
      <c r="B272" s="294" t="s">
        <v>378</v>
      </c>
      <c r="C272" s="79"/>
      <c r="D272" s="80"/>
    </row>
    <row r="273" spans="1:4" s="58" customFormat="1" ht="12.75" x14ac:dyDescent="0.2">
      <c r="A273" s="149"/>
      <c r="B273" s="150"/>
      <c r="C273" s="97"/>
      <c r="D273" s="98"/>
    </row>
    <row r="274" spans="1:4" s="81" customFormat="1" ht="13.5" x14ac:dyDescent="0.25">
      <c r="A274" s="152"/>
      <c r="B274" s="153" t="s">
        <v>88</v>
      </c>
      <c r="C274" s="56"/>
      <c r="D274" s="80"/>
    </row>
    <row r="275" spans="1:4" s="99" customFormat="1" ht="13.5" x14ac:dyDescent="0.2">
      <c r="A275" s="147"/>
      <c r="B275" s="151" t="s">
        <v>628</v>
      </c>
      <c r="C275" s="79"/>
      <c r="D275" s="80"/>
    </row>
    <row r="276" spans="1:4" s="81" customFormat="1" ht="12.75" x14ac:dyDescent="0.2">
      <c r="A276" s="149"/>
      <c r="B276" s="150"/>
      <c r="C276" s="97"/>
      <c r="D276" s="98"/>
    </row>
    <row r="277" spans="1:4" s="99" customFormat="1" ht="55.5" customHeight="1" x14ac:dyDescent="0.2">
      <c r="A277" s="147"/>
      <c r="B277" s="299" t="s">
        <v>639</v>
      </c>
      <c r="C277" s="79"/>
      <c r="D277" s="80"/>
    </row>
    <row r="278" spans="1:4" s="81" customFormat="1" ht="12.75" x14ac:dyDescent="0.2">
      <c r="A278" s="149"/>
      <c r="B278" s="150"/>
      <c r="C278" s="97"/>
      <c r="D278" s="98"/>
    </row>
    <row r="279" spans="1:4" s="99" customFormat="1" ht="27" x14ac:dyDescent="0.25">
      <c r="A279" s="147"/>
      <c r="B279" s="154" t="s">
        <v>625</v>
      </c>
      <c r="C279" s="79"/>
      <c r="D279" s="80"/>
    </row>
    <row r="280" spans="1:4" s="81" customFormat="1" ht="12.75" x14ac:dyDescent="0.2">
      <c r="A280" s="149"/>
      <c r="B280" s="150"/>
      <c r="C280" s="97"/>
      <c r="D280" s="98"/>
    </row>
    <row r="281" spans="1:4" s="83" customFormat="1" ht="13.5" x14ac:dyDescent="0.25">
      <c r="A281" s="147"/>
      <c r="B281" s="154" t="s">
        <v>629</v>
      </c>
      <c r="C281" s="79"/>
      <c r="D281" s="80"/>
    </row>
    <row r="282" spans="1:4" s="72" customFormat="1" ht="13.5" x14ac:dyDescent="0.2">
      <c r="A282" s="155"/>
      <c r="B282" s="156"/>
      <c r="C282" s="70"/>
      <c r="D282" s="76"/>
    </row>
    <row r="283" spans="1:4" s="72" customFormat="1" ht="12.75" x14ac:dyDescent="0.25">
      <c r="A283" s="143" t="str">
        <f>A263&amp;"."&amp;1</f>
        <v>2.3.1</v>
      </c>
      <c r="B283" s="304" t="s">
        <v>632</v>
      </c>
      <c r="C283" s="70" t="s">
        <v>2</v>
      </c>
      <c r="D283" s="84">
        <v>0</v>
      </c>
    </row>
    <row r="284" spans="1:4" s="72" customFormat="1" ht="12.75" x14ac:dyDescent="0.25">
      <c r="A284" s="143" t="str">
        <f>A263&amp;"."&amp;2</f>
        <v>2.3.2</v>
      </c>
      <c r="B284" s="304" t="s">
        <v>633</v>
      </c>
      <c r="C284" s="70" t="s">
        <v>2</v>
      </c>
      <c r="D284" s="84">
        <v>0</v>
      </c>
    </row>
    <row r="285" spans="1:4" s="72" customFormat="1" ht="12.75" x14ac:dyDescent="0.25">
      <c r="A285" s="143" t="str">
        <f>A263&amp;"."&amp;3</f>
        <v>2.3.3</v>
      </c>
      <c r="B285" s="304" t="s">
        <v>634</v>
      </c>
      <c r="C285" s="70" t="s">
        <v>2</v>
      </c>
      <c r="D285" s="84">
        <v>0</v>
      </c>
    </row>
    <row r="286" spans="1:4" s="83" customFormat="1" ht="12.75" x14ac:dyDescent="0.2">
      <c r="A286" s="143" t="str">
        <f>A263&amp;"."&amp;4</f>
        <v>2.3.4</v>
      </c>
      <c r="B286" s="304" t="s">
        <v>635</v>
      </c>
      <c r="C286" s="70" t="s">
        <v>2</v>
      </c>
      <c r="D286" s="84">
        <v>0</v>
      </c>
    </row>
    <row r="287" spans="1:4" x14ac:dyDescent="0.25">
      <c r="A287" s="155"/>
      <c r="B287" s="156"/>
      <c r="C287" s="70"/>
      <c r="D287" s="244"/>
    </row>
    <row r="288" spans="1:4" s="83" customFormat="1" x14ac:dyDescent="0.25">
      <c r="A288" s="211"/>
      <c r="B288" s="281"/>
      <c r="C288" s="70"/>
      <c r="D288" s="244"/>
    </row>
    <row r="289" spans="1:5" s="58" customFormat="1" ht="20.25" x14ac:dyDescent="0.3">
      <c r="A289" s="158">
        <v>3</v>
      </c>
      <c r="B289" s="116" t="s">
        <v>28</v>
      </c>
      <c r="C289" s="62"/>
      <c r="D289" s="63"/>
    </row>
    <row r="290" spans="1:5" s="58" customFormat="1" ht="40.5" x14ac:dyDescent="0.2">
      <c r="A290" s="152"/>
      <c r="B290" s="159" t="s">
        <v>130</v>
      </c>
      <c r="C290" s="56"/>
      <c r="D290" s="80"/>
    </row>
    <row r="291" spans="1:5" s="83" customFormat="1" ht="27" x14ac:dyDescent="0.2">
      <c r="A291" s="152"/>
      <c r="B291" s="159" t="s">
        <v>379</v>
      </c>
      <c r="C291" s="56"/>
      <c r="D291" s="80"/>
    </row>
    <row r="292" spans="1:5" s="69" customFormat="1" ht="18.75" x14ac:dyDescent="0.3">
      <c r="A292" s="155"/>
      <c r="B292" s="160"/>
      <c r="C292" s="70"/>
      <c r="D292" s="76"/>
      <c r="E292" s="64"/>
    </row>
    <row r="293" spans="1:5" s="52" customFormat="1" ht="18.75" x14ac:dyDescent="0.3">
      <c r="A293" s="103" t="s">
        <v>5</v>
      </c>
      <c r="B293" s="119" t="s">
        <v>380</v>
      </c>
      <c r="C293" s="67"/>
      <c r="D293" s="68"/>
    </row>
    <row r="294" spans="1:5" s="58" customFormat="1" ht="15.75" x14ac:dyDescent="0.25">
      <c r="A294" s="127" t="s">
        <v>7</v>
      </c>
      <c r="B294" s="128" t="s">
        <v>381</v>
      </c>
      <c r="C294" s="50"/>
      <c r="D294" s="51"/>
    </row>
    <row r="295" spans="1:5" s="266" customFormat="1" ht="127.5" x14ac:dyDescent="0.2">
      <c r="A295" s="152"/>
      <c r="B295" s="161" t="s">
        <v>382</v>
      </c>
      <c r="C295" s="56"/>
      <c r="D295" s="100"/>
    </row>
    <row r="296" spans="1:5" s="266" customFormat="1" ht="13.5" x14ac:dyDescent="0.2">
      <c r="A296" s="143" t="str">
        <f>A294&amp;"_"&amp;1</f>
        <v>3.1.1_1</v>
      </c>
      <c r="B296" s="157" t="s">
        <v>333</v>
      </c>
      <c r="C296" s="231" t="s">
        <v>0</v>
      </c>
      <c r="D296" s="76">
        <v>0</v>
      </c>
    </row>
    <row r="297" spans="1:5" s="266" customFormat="1" ht="13.5" x14ac:dyDescent="0.2">
      <c r="A297" s="143" t="str">
        <f>A294&amp;"_"&amp;2</f>
        <v>3.1.1_2</v>
      </c>
      <c r="B297" s="157" t="s">
        <v>383</v>
      </c>
      <c r="C297" s="231" t="s">
        <v>0</v>
      </c>
      <c r="D297" s="76">
        <v>0</v>
      </c>
    </row>
    <row r="298" spans="1:5" s="266" customFormat="1" ht="13.5" x14ac:dyDescent="0.2">
      <c r="A298" s="143" t="str">
        <f>A294&amp;"_"&amp;3</f>
        <v>3.1.1_3</v>
      </c>
      <c r="B298" s="157" t="s">
        <v>384</v>
      </c>
      <c r="C298" s="231" t="s">
        <v>0</v>
      </c>
      <c r="D298" s="76">
        <v>0</v>
      </c>
    </row>
    <row r="299" spans="1:5" x14ac:dyDescent="0.25">
      <c r="A299" s="143" t="str">
        <f>A294&amp;"_"&amp;4</f>
        <v>3.1.1_4</v>
      </c>
      <c r="B299" s="157" t="s">
        <v>385</v>
      </c>
      <c r="C299" s="231" t="s">
        <v>0</v>
      </c>
      <c r="D299" s="76">
        <v>0</v>
      </c>
    </row>
    <row r="300" spans="1:5" s="91" customFormat="1" x14ac:dyDescent="0.2">
      <c r="A300" s="155"/>
      <c r="B300" s="160"/>
      <c r="C300" s="70"/>
      <c r="D300" s="245"/>
    </row>
    <row r="301" spans="1:5" s="69" customFormat="1" ht="18.75" x14ac:dyDescent="0.3">
      <c r="A301" s="282"/>
      <c r="B301" s="162"/>
      <c r="C301" s="70"/>
      <c r="D301" s="245"/>
      <c r="E301" s="64"/>
    </row>
    <row r="302" spans="1:5" s="52" customFormat="1" ht="18.75" x14ac:dyDescent="0.3">
      <c r="A302" s="103" t="s">
        <v>13</v>
      </c>
      <c r="B302" s="119" t="s">
        <v>386</v>
      </c>
      <c r="C302" s="67"/>
      <c r="D302" s="68"/>
    </row>
    <row r="303" spans="1:5" s="58" customFormat="1" ht="15.75" x14ac:dyDescent="0.25">
      <c r="A303" s="127" t="s">
        <v>14</v>
      </c>
      <c r="B303" s="128" t="s">
        <v>387</v>
      </c>
      <c r="C303" s="50"/>
      <c r="D303" s="51"/>
    </row>
    <row r="304" spans="1:5" s="266" customFormat="1" ht="127.5" x14ac:dyDescent="0.2">
      <c r="A304" s="152"/>
      <c r="B304" s="283" t="s">
        <v>388</v>
      </c>
      <c r="C304" s="258"/>
      <c r="D304" s="259"/>
    </row>
    <row r="305" spans="1:4" s="266" customFormat="1" ht="13.5" x14ac:dyDescent="0.2">
      <c r="A305" s="143" t="str">
        <f>$A$303&amp;"_"&amp;1</f>
        <v>3.2.1_1</v>
      </c>
      <c r="B305" s="284" t="str">
        <f>B211</f>
        <v>♦ Robinetterie de toutes sortes (murale, sur gorges, appareils sanitaires de toutes sortes...)</v>
      </c>
      <c r="C305" s="104" t="s">
        <v>0</v>
      </c>
      <c r="D305" s="101">
        <v>0</v>
      </c>
    </row>
    <row r="306" spans="1:4" s="266" customFormat="1" ht="25.5" x14ac:dyDescent="0.2">
      <c r="A306" s="143" t="str">
        <f>$A$303&amp;"_"&amp;2</f>
        <v>3.2.1_2</v>
      </c>
      <c r="B306" s="284" t="str">
        <f>B215</f>
        <v>♦ Appareils sanitaires type évier, lavabo, vasques, urinoir, etc.  avec l'ensemble de leurs accessoires (robinetterie, vidange, siphon, etc.)</v>
      </c>
      <c r="C306" s="104" t="s">
        <v>0</v>
      </c>
      <c r="D306" s="101">
        <v>0</v>
      </c>
    </row>
    <row r="307" spans="1:4" s="266" customFormat="1" ht="25.5" x14ac:dyDescent="0.2">
      <c r="A307" s="143" t="str">
        <f>$A$303&amp;"_"&amp;3</f>
        <v>3.2.1_3</v>
      </c>
      <c r="B307" s="284" t="str">
        <f>B219</f>
        <v>♦ Appareils sanitaires type cuvette WC, ensemble WC, baignoire, etc. avec l'ensemble de leurs accessoires (robinetterie, vidange, siphon, etc.)</v>
      </c>
      <c r="C307" s="104" t="s">
        <v>0</v>
      </c>
      <c r="D307" s="101">
        <v>0</v>
      </c>
    </row>
    <row r="308" spans="1:4" ht="13.5" customHeight="1" x14ac:dyDescent="0.25">
      <c r="A308" s="143" t="str">
        <f>$A$303&amp;"_"&amp;4</f>
        <v>3.2.1_4</v>
      </c>
      <c r="B308" s="284" t="str">
        <f>B223</f>
        <v>♦ Appareils sanitaires type cabine de douche, etc. avec l'ensemble de leurs accessoires (robinetterie, vidange, siphon, etc.)</v>
      </c>
      <c r="C308" s="104" t="s">
        <v>0</v>
      </c>
      <c r="D308" s="101">
        <v>0</v>
      </c>
    </row>
    <row r="309" spans="1:4" s="91" customFormat="1" x14ac:dyDescent="0.25">
      <c r="A309" s="282"/>
      <c r="B309" s="162"/>
      <c r="C309" s="70"/>
      <c r="D309" s="245"/>
    </row>
    <row r="310" spans="1:4" s="91" customFormat="1" x14ac:dyDescent="0.25">
      <c r="A310" s="282"/>
      <c r="B310" s="162"/>
      <c r="C310" s="70"/>
      <c r="D310" s="245"/>
    </row>
    <row r="311" spans="1:4" s="86" customFormat="1" ht="18.75" x14ac:dyDescent="0.3">
      <c r="A311" s="103" t="s">
        <v>15</v>
      </c>
      <c r="B311" s="119" t="s">
        <v>19</v>
      </c>
      <c r="C311" s="67"/>
      <c r="D311" s="68"/>
    </row>
    <row r="312" spans="1:4" s="87" customFormat="1" ht="17.25" customHeight="1" x14ac:dyDescent="0.25">
      <c r="A312" s="163"/>
      <c r="B312" s="164" t="s">
        <v>109</v>
      </c>
      <c r="C312" s="79" t="s">
        <v>103</v>
      </c>
      <c r="D312" s="80"/>
    </row>
    <row r="313" spans="1:4" s="87" customFormat="1" ht="13.5" x14ac:dyDescent="0.25">
      <c r="A313" s="167"/>
      <c r="B313" s="164" t="s">
        <v>389</v>
      </c>
      <c r="C313" s="79"/>
      <c r="D313" s="80"/>
    </row>
    <row r="314" spans="1:4" s="87" customFormat="1" ht="25.5" x14ac:dyDescent="0.25">
      <c r="A314" s="167"/>
      <c r="B314" s="168" t="s">
        <v>390</v>
      </c>
      <c r="C314" s="79"/>
      <c r="D314" s="80"/>
    </row>
    <row r="315" spans="1:4" s="86" customFormat="1" ht="13.5" x14ac:dyDescent="0.25">
      <c r="A315" s="167"/>
      <c r="B315" s="164" t="s">
        <v>391</v>
      </c>
      <c r="C315" s="79"/>
      <c r="D315" s="80"/>
    </row>
    <row r="316" spans="1:4" s="86" customFormat="1" ht="13.5" x14ac:dyDescent="0.25">
      <c r="A316" s="167"/>
      <c r="B316" s="169" t="s">
        <v>392</v>
      </c>
      <c r="C316" s="79"/>
      <c r="D316" s="80"/>
    </row>
    <row r="317" spans="1:4" s="86" customFormat="1" ht="13.5" x14ac:dyDescent="0.25">
      <c r="A317" s="167"/>
      <c r="B317" s="169" t="s">
        <v>393</v>
      </c>
      <c r="C317" s="79"/>
      <c r="D317" s="80"/>
    </row>
    <row r="318" spans="1:4" s="86" customFormat="1" ht="13.5" x14ac:dyDescent="0.25">
      <c r="A318" s="167"/>
      <c r="B318" s="169" t="s">
        <v>394</v>
      </c>
      <c r="C318" s="79"/>
      <c r="D318" s="80"/>
    </row>
    <row r="319" spans="1:4" s="86" customFormat="1" ht="13.5" x14ac:dyDescent="0.25">
      <c r="A319" s="167"/>
      <c r="B319" s="169" t="s">
        <v>395</v>
      </c>
      <c r="C319" s="79"/>
      <c r="D319" s="80"/>
    </row>
    <row r="320" spans="1:4" s="86" customFormat="1" ht="13.5" x14ac:dyDescent="0.25">
      <c r="A320" s="167"/>
      <c r="B320" s="169" t="s">
        <v>396</v>
      </c>
      <c r="C320" s="79"/>
      <c r="D320" s="80"/>
    </row>
    <row r="321" spans="1:4" s="86" customFormat="1" ht="0.75" customHeight="1" x14ac:dyDescent="0.25">
      <c r="A321" s="167"/>
      <c r="B321" s="169"/>
      <c r="C321" s="79"/>
      <c r="D321" s="80"/>
    </row>
    <row r="322" spans="1:4" s="86" customFormat="1" ht="13.5" x14ac:dyDescent="0.25">
      <c r="A322" s="167"/>
      <c r="B322" s="169" t="s">
        <v>397</v>
      </c>
      <c r="C322" s="79"/>
      <c r="D322" s="80"/>
    </row>
    <row r="323" spans="1:4" s="86" customFormat="1" ht="13.5" x14ac:dyDescent="0.25">
      <c r="A323" s="167"/>
      <c r="B323" s="169" t="s">
        <v>398</v>
      </c>
      <c r="C323" s="79"/>
      <c r="D323" s="80"/>
    </row>
    <row r="324" spans="1:4" s="87" customFormat="1" ht="13.5" x14ac:dyDescent="0.25">
      <c r="A324" s="167"/>
      <c r="B324" s="169" t="s">
        <v>399</v>
      </c>
      <c r="C324" s="79"/>
      <c r="D324" s="80"/>
    </row>
    <row r="325" spans="1:4" s="86" customFormat="1" ht="12.75" x14ac:dyDescent="0.25">
      <c r="A325" s="165"/>
      <c r="B325" s="166"/>
      <c r="C325" s="77"/>
      <c r="D325" s="78"/>
    </row>
    <row r="326" spans="1:4" s="86" customFormat="1" ht="13.5" x14ac:dyDescent="0.25">
      <c r="A326" s="167"/>
      <c r="B326" s="164" t="s">
        <v>400</v>
      </c>
      <c r="C326" s="79"/>
      <c r="D326" s="80"/>
    </row>
    <row r="327" spans="1:4" s="86" customFormat="1" ht="13.5" x14ac:dyDescent="0.25">
      <c r="A327" s="167"/>
      <c r="B327" s="169" t="s">
        <v>401</v>
      </c>
      <c r="C327" s="79"/>
      <c r="D327" s="80"/>
    </row>
    <row r="328" spans="1:4" s="88" customFormat="1" ht="25.5" x14ac:dyDescent="0.25">
      <c r="A328" s="167"/>
      <c r="B328" s="170" t="s">
        <v>402</v>
      </c>
      <c r="C328" s="79"/>
      <c r="D328" s="80"/>
    </row>
    <row r="329" spans="1:4" s="52" customFormat="1" ht="15.75" x14ac:dyDescent="0.25">
      <c r="A329" s="171"/>
      <c r="B329" s="172"/>
      <c r="C329" s="70"/>
      <c r="D329" s="76"/>
    </row>
    <row r="330" spans="1:4" s="72" customFormat="1" ht="15.75" x14ac:dyDescent="0.25">
      <c r="A330" s="127" t="str">
        <f>A311&amp;"."&amp;1</f>
        <v>3.3.1</v>
      </c>
      <c r="B330" s="128" t="s">
        <v>403</v>
      </c>
      <c r="C330" s="50"/>
      <c r="D330" s="51"/>
    </row>
    <row r="331" spans="1:4" s="72" customFormat="1" ht="13.5" x14ac:dyDescent="0.25">
      <c r="A331" s="143" t="str">
        <f t="shared" ref="A331:A336" si="0">$A$330&amp;"_"&amp;ROW()-ROW($A$330)</f>
        <v>3.3.1_1</v>
      </c>
      <c r="B331" s="173" t="s">
        <v>110</v>
      </c>
      <c r="C331" s="70" t="s">
        <v>111</v>
      </c>
      <c r="D331" s="76">
        <v>0</v>
      </c>
    </row>
    <row r="332" spans="1:4" s="72" customFormat="1" ht="13.5" x14ac:dyDescent="0.25">
      <c r="A332" s="143" t="str">
        <f t="shared" si="0"/>
        <v>3.3.1_2</v>
      </c>
      <c r="B332" s="173" t="s">
        <v>112</v>
      </c>
      <c r="C332" s="70" t="s">
        <v>111</v>
      </c>
      <c r="D332" s="76">
        <v>0</v>
      </c>
    </row>
    <row r="333" spans="1:4" s="72" customFormat="1" ht="13.5" x14ac:dyDescent="0.25">
      <c r="A333" s="143" t="str">
        <f t="shared" si="0"/>
        <v>3.3.1_3</v>
      </c>
      <c r="B333" s="173" t="s">
        <v>113</v>
      </c>
      <c r="C333" s="70" t="s">
        <v>111</v>
      </c>
      <c r="D333" s="76">
        <v>0</v>
      </c>
    </row>
    <row r="334" spans="1:4" s="72" customFormat="1" ht="13.5" x14ac:dyDescent="0.25">
      <c r="A334" s="143" t="str">
        <f t="shared" si="0"/>
        <v>3.3.1_4</v>
      </c>
      <c r="B334" s="173" t="s">
        <v>114</v>
      </c>
      <c r="C334" s="70" t="s">
        <v>111</v>
      </c>
      <c r="D334" s="76">
        <v>0</v>
      </c>
    </row>
    <row r="335" spans="1:4" s="72" customFormat="1" ht="13.5" x14ac:dyDescent="0.25">
      <c r="A335" s="143" t="str">
        <f t="shared" si="0"/>
        <v>3.3.1_5</v>
      </c>
      <c r="B335" s="173" t="s">
        <v>115</v>
      </c>
      <c r="C335" s="70" t="s">
        <v>111</v>
      </c>
      <c r="D335" s="76">
        <v>0</v>
      </c>
    </row>
    <row r="336" spans="1:4" s="88" customFormat="1" ht="13.5" x14ac:dyDescent="0.25">
      <c r="A336" s="143" t="str">
        <f t="shared" si="0"/>
        <v>3.3.1_6</v>
      </c>
      <c r="B336" s="173" t="s">
        <v>116</v>
      </c>
      <c r="C336" s="70" t="s">
        <v>111</v>
      </c>
      <c r="D336" s="76">
        <v>0</v>
      </c>
    </row>
    <row r="337" spans="1:4" s="52" customFormat="1" ht="15.75" x14ac:dyDescent="0.25">
      <c r="A337" s="174"/>
      <c r="B337" s="175"/>
      <c r="C337" s="89"/>
      <c r="D337" s="76"/>
    </row>
    <row r="338" spans="1:4" s="72" customFormat="1" ht="15.75" x14ac:dyDescent="0.25">
      <c r="A338" s="127" t="str">
        <f>A311&amp;"."&amp;2</f>
        <v>3.3.2</v>
      </c>
      <c r="B338" s="128" t="s">
        <v>404</v>
      </c>
      <c r="C338" s="50"/>
      <c r="D338" s="51"/>
    </row>
    <row r="339" spans="1:4" s="72" customFormat="1" ht="13.5" x14ac:dyDescent="0.25">
      <c r="A339" s="143" t="str">
        <f t="shared" ref="A339:A344" si="1">$A$338&amp;"_"&amp;ROW()-ROW($A$338)</f>
        <v>3.3.2_1</v>
      </c>
      <c r="B339" s="173" t="s">
        <v>110</v>
      </c>
      <c r="C339" s="70" t="s">
        <v>111</v>
      </c>
      <c r="D339" s="76">
        <v>0</v>
      </c>
    </row>
    <row r="340" spans="1:4" s="72" customFormat="1" ht="13.5" x14ac:dyDescent="0.25">
      <c r="A340" s="143" t="str">
        <f t="shared" si="1"/>
        <v>3.3.2_2</v>
      </c>
      <c r="B340" s="173" t="s">
        <v>112</v>
      </c>
      <c r="C340" s="70" t="s">
        <v>111</v>
      </c>
      <c r="D340" s="76">
        <v>0</v>
      </c>
    </row>
    <row r="341" spans="1:4" s="72" customFormat="1" ht="13.5" x14ac:dyDescent="0.25">
      <c r="A341" s="143" t="str">
        <f t="shared" si="1"/>
        <v>3.3.2_3</v>
      </c>
      <c r="B341" s="173" t="s">
        <v>113</v>
      </c>
      <c r="C341" s="70" t="s">
        <v>111</v>
      </c>
      <c r="D341" s="76">
        <v>0</v>
      </c>
    </row>
    <row r="342" spans="1:4" s="72" customFormat="1" ht="13.5" x14ac:dyDescent="0.25">
      <c r="A342" s="143" t="str">
        <f t="shared" si="1"/>
        <v>3.3.2_4</v>
      </c>
      <c r="B342" s="173" t="s">
        <v>114</v>
      </c>
      <c r="C342" s="70" t="s">
        <v>111</v>
      </c>
      <c r="D342" s="76">
        <v>0</v>
      </c>
    </row>
    <row r="343" spans="1:4" s="72" customFormat="1" ht="13.5" x14ac:dyDescent="0.25">
      <c r="A343" s="143" t="str">
        <f t="shared" si="1"/>
        <v>3.3.2_5</v>
      </c>
      <c r="B343" s="173" t="s">
        <v>115</v>
      </c>
      <c r="C343" s="70" t="s">
        <v>111</v>
      </c>
      <c r="D343" s="76">
        <v>0</v>
      </c>
    </row>
    <row r="344" spans="1:4" s="88" customFormat="1" ht="13.5" x14ac:dyDescent="0.25">
      <c r="A344" s="143" t="str">
        <f t="shared" si="1"/>
        <v>3.3.2_6</v>
      </c>
      <c r="B344" s="173" t="s">
        <v>116</v>
      </c>
      <c r="C344" s="70" t="s">
        <v>111</v>
      </c>
      <c r="D344" s="76">
        <v>0</v>
      </c>
    </row>
    <row r="345" spans="1:4" x14ac:dyDescent="0.25">
      <c r="A345" s="174"/>
      <c r="B345" s="175"/>
      <c r="C345" s="89"/>
      <c r="D345" s="76"/>
    </row>
    <row r="346" spans="1:4" x14ac:dyDescent="0.25">
      <c r="A346" s="211"/>
      <c r="B346" s="281"/>
      <c r="C346" s="70"/>
      <c r="D346" s="245"/>
    </row>
    <row r="347" spans="1:4" s="83" customFormat="1" ht="20.25" x14ac:dyDescent="0.3">
      <c r="A347" s="158">
        <v>4</v>
      </c>
      <c r="B347" s="176" t="s">
        <v>151</v>
      </c>
      <c r="C347" s="62"/>
      <c r="D347" s="63"/>
    </row>
    <row r="348" spans="1:4" x14ac:dyDescent="0.25">
      <c r="A348" s="211"/>
      <c r="B348" s="281"/>
      <c r="C348" s="70"/>
      <c r="D348" s="245"/>
    </row>
    <row r="349" spans="1:4" ht="18.75" x14ac:dyDescent="0.3">
      <c r="A349" s="103" t="str">
        <f>A347&amp;"."&amp;1</f>
        <v>4.1</v>
      </c>
      <c r="B349" s="119" t="s">
        <v>405</v>
      </c>
      <c r="C349" s="111"/>
      <c r="D349" s="111"/>
    </row>
    <row r="350" spans="1:4" ht="77.25" x14ac:dyDescent="0.25">
      <c r="A350" s="211"/>
      <c r="B350" s="151" t="s">
        <v>406</v>
      </c>
      <c r="C350" s="70"/>
      <c r="D350" s="245"/>
    </row>
    <row r="351" spans="1:4" x14ac:dyDescent="0.25">
      <c r="A351" s="211"/>
      <c r="B351" s="285"/>
      <c r="C351" s="70"/>
      <c r="D351" s="245"/>
    </row>
    <row r="352" spans="1:4" ht="15.75" x14ac:dyDescent="0.25">
      <c r="A352" s="127" t="str">
        <f>$A$349&amp;"."&amp;1</f>
        <v>4.1.1</v>
      </c>
      <c r="B352" s="128" t="s">
        <v>155</v>
      </c>
      <c r="C352" s="70"/>
      <c r="D352" s="245"/>
    </row>
    <row r="353" spans="1:4" ht="90" customHeight="1" x14ac:dyDescent="0.25">
      <c r="A353" s="211"/>
      <c r="B353" s="299" t="s">
        <v>408</v>
      </c>
      <c r="C353" s="70"/>
      <c r="D353" s="245"/>
    </row>
    <row r="354" spans="1:4" s="72" customFormat="1" ht="13.5" x14ac:dyDescent="0.25">
      <c r="A354" s="143" t="str">
        <f>$A$352&amp;"_"&amp;1</f>
        <v>4.1.1_1</v>
      </c>
      <c r="B354" s="144" t="s">
        <v>152</v>
      </c>
      <c r="C354" s="70" t="s">
        <v>1</v>
      </c>
      <c r="D354" s="76">
        <v>0</v>
      </c>
    </row>
    <row r="355" spans="1:4" s="72" customFormat="1" ht="13.5" x14ac:dyDescent="0.25">
      <c r="A355" s="143" t="str">
        <f>$A$352&amp;"_"&amp;2</f>
        <v>4.1.1_2</v>
      </c>
      <c r="B355" s="144" t="s">
        <v>153</v>
      </c>
      <c r="C355" s="70" t="s">
        <v>1</v>
      </c>
      <c r="D355" s="76">
        <v>0</v>
      </c>
    </row>
    <row r="356" spans="1:4" s="72" customFormat="1" ht="13.5" x14ac:dyDescent="0.25">
      <c r="A356" s="143" t="str">
        <f>$A$352&amp;"_"&amp;3</f>
        <v>4.1.1_3</v>
      </c>
      <c r="B356" s="144" t="s">
        <v>154</v>
      </c>
      <c r="C356" s="70" t="s">
        <v>1</v>
      </c>
      <c r="D356" s="76">
        <v>0</v>
      </c>
    </row>
    <row r="357" spans="1:4" s="72" customFormat="1" ht="13.5" x14ac:dyDescent="0.25">
      <c r="A357" s="143" t="str">
        <f>$A$352&amp;"_"&amp;3</f>
        <v>4.1.1_3</v>
      </c>
      <c r="B357" s="144" t="s">
        <v>409</v>
      </c>
      <c r="C357" s="70" t="s">
        <v>1</v>
      </c>
      <c r="D357" s="76">
        <v>0</v>
      </c>
    </row>
    <row r="358" spans="1:4" x14ac:dyDescent="0.25">
      <c r="A358" s="211"/>
      <c r="B358" s="281"/>
      <c r="C358" s="70"/>
      <c r="D358" s="245"/>
    </row>
    <row r="359" spans="1:4" ht="15.75" x14ac:dyDescent="0.25">
      <c r="A359" s="127" t="str">
        <f>$A$349&amp;"."&amp;2</f>
        <v>4.1.2</v>
      </c>
      <c r="B359" s="128" t="s">
        <v>156</v>
      </c>
      <c r="C359" s="70"/>
      <c r="D359" s="245"/>
    </row>
    <row r="360" spans="1:4" ht="90" x14ac:dyDescent="0.25">
      <c r="A360" s="211"/>
      <c r="B360" s="151" t="s">
        <v>626</v>
      </c>
      <c r="C360" s="70"/>
      <c r="D360" s="245"/>
    </row>
    <row r="361" spans="1:4" s="72" customFormat="1" ht="13.5" x14ac:dyDescent="0.25">
      <c r="A361" s="143" t="str">
        <f>$A$359&amp;"_"&amp;1</f>
        <v>4.1.2_1</v>
      </c>
      <c r="B361" s="144" t="s">
        <v>152</v>
      </c>
      <c r="C361" s="70" t="s">
        <v>1</v>
      </c>
      <c r="D361" s="76">
        <v>0</v>
      </c>
    </row>
    <row r="362" spans="1:4" s="72" customFormat="1" ht="13.5" x14ac:dyDescent="0.25">
      <c r="A362" s="143" t="str">
        <f>$A$359&amp;"_"&amp;2</f>
        <v>4.1.2_2</v>
      </c>
      <c r="B362" s="144" t="s">
        <v>153</v>
      </c>
      <c r="C362" s="70" t="s">
        <v>1</v>
      </c>
      <c r="D362" s="76">
        <v>0</v>
      </c>
    </row>
    <row r="363" spans="1:4" s="72" customFormat="1" ht="13.5" x14ac:dyDescent="0.25">
      <c r="A363" s="143" t="str">
        <f>$A$359&amp;"_"&amp;3</f>
        <v>4.1.2_3</v>
      </c>
      <c r="B363" s="144" t="s">
        <v>154</v>
      </c>
      <c r="C363" s="70" t="s">
        <v>1</v>
      </c>
      <c r="D363" s="76">
        <v>0</v>
      </c>
    </row>
    <row r="364" spans="1:4" x14ac:dyDescent="0.25">
      <c r="A364" s="211"/>
      <c r="B364" s="281"/>
      <c r="C364" s="70"/>
      <c r="D364" s="245"/>
    </row>
    <row r="365" spans="1:4" ht="15.75" x14ac:dyDescent="0.25">
      <c r="A365" s="127" t="str">
        <f>$A$349&amp;"."&amp;3</f>
        <v>4.1.3</v>
      </c>
      <c r="B365" s="128" t="s">
        <v>157</v>
      </c>
      <c r="C365" s="70"/>
      <c r="D365" s="245"/>
    </row>
    <row r="366" spans="1:4" ht="90" x14ac:dyDescent="0.25">
      <c r="A366" s="211"/>
      <c r="B366" s="151" t="s">
        <v>626</v>
      </c>
      <c r="C366" s="70"/>
      <c r="D366" s="245"/>
    </row>
    <row r="367" spans="1:4" s="72" customFormat="1" ht="13.5" x14ac:dyDescent="0.25">
      <c r="A367" s="143" t="str">
        <f>$A$365&amp;"_"&amp;1</f>
        <v>4.1.3_1</v>
      </c>
      <c r="B367" s="144" t="s">
        <v>439</v>
      </c>
      <c r="C367" s="70" t="s">
        <v>1</v>
      </c>
      <c r="D367" s="76">
        <v>0</v>
      </c>
    </row>
    <row r="368" spans="1:4" s="72" customFormat="1" ht="13.5" x14ac:dyDescent="0.25">
      <c r="A368" s="143" t="str">
        <f>$A$365&amp;"_"&amp;2</f>
        <v>4.1.3_2</v>
      </c>
      <c r="B368" s="144" t="s">
        <v>440</v>
      </c>
      <c r="C368" s="70" t="s">
        <v>1</v>
      </c>
      <c r="D368" s="76">
        <v>0</v>
      </c>
    </row>
    <row r="369" spans="1:4" s="72" customFormat="1" ht="13.5" x14ac:dyDescent="0.25">
      <c r="A369" s="143" t="str">
        <f>$A$365&amp;"_"&amp;3</f>
        <v>4.1.3_3</v>
      </c>
      <c r="B369" s="144" t="s">
        <v>441</v>
      </c>
      <c r="C369" s="70" t="s">
        <v>1</v>
      </c>
      <c r="D369" s="76">
        <v>0</v>
      </c>
    </row>
    <row r="370" spans="1:4" s="72" customFormat="1" ht="13.5" x14ac:dyDescent="0.25">
      <c r="A370" s="143" t="str">
        <f>$A$365&amp;"_"&amp;4</f>
        <v>4.1.3_4</v>
      </c>
      <c r="B370" s="144" t="s">
        <v>442</v>
      </c>
      <c r="C370" s="70" t="s">
        <v>1</v>
      </c>
      <c r="D370" s="76">
        <v>0</v>
      </c>
    </row>
    <row r="371" spans="1:4" s="72" customFormat="1" ht="13.5" x14ac:dyDescent="0.25">
      <c r="A371" s="143"/>
      <c r="B371" s="144"/>
      <c r="C371" s="70"/>
      <c r="D371" s="76"/>
    </row>
    <row r="372" spans="1:4" ht="15.75" x14ac:dyDescent="0.25">
      <c r="A372" s="127" t="str">
        <f>$A$349&amp;"."&amp;4</f>
        <v>4.1.4</v>
      </c>
      <c r="B372" s="128" t="s">
        <v>158</v>
      </c>
      <c r="C372" s="70"/>
      <c r="D372" s="245"/>
    </row>
    <row r="373" spans="1:4" ht="90" x14ac:dyDescent="0.25">
      <c r="A373" s="211"/>
      <c r="B373" s="151" t="s">
        <v>626</v>
      </c>
      <c r="C373" s="70"/>
      <c r="D373" s="245"/>
    </row>
    <row r="374" spans="1:4" s="72" customFormat="1" ht="13.5" x14ac:dyDescent="0.25">
      <c r="A374" s="143" t="str">
        <f>A$372&amp;"_"&amp;1</f>
        <v>4.1.4_1</v>
      </c>
      <c r="B374" s="144" t="s">
        <v>443</v>
      </c>
      <c r="C374" s="70" t="s">
        <v>1</v>
      </c>
      <c r="D374" s="76">
        <v>0</v>
      </c>
    </row>
    <row r="375" spans="1:4" s="72" customFormat="1" ht="13.5" x14ac:dyDescent="0.25">
      <c r="A375" s="143" t="str">
        <f>A$372&amp;"_"&amp;2</f>
        <v>4.1.4_2</v>
      </c>
      <c r="B375" s="144" t="s">
        <v>444</v>
      </c>
      <c r="C375" s="70" t="s">
        <v>1</v>
      </c>
      <c r="D375" s="76">
        <v>0</v>
      </c>
    </row>
    <row r="376" spans="1:4" s="72" customFormat="1" ht="13.5" x14ac:dyDescent="0.25">
      <c r="A376" s="143" t="str">
        <f>A$372&amp;"_"&amp;3</f>
        <v>4.1.4_3</v>
      </c>
      <c r="B376" s="144" t="s">
        <v>445</v>
      </c>
      <c r="C376" s="70" t="s">
        <v>1</v>
      </c>
      <c r="D376" s="76">
        <v>0</v>
      </c>
    </row>
    <row r="377" spans="1:4" s="72" customFormat="1" ht="13.5" x14ac:dyDescent="0.25">
      <c r="A377" s="143" t="str">
        <f>A$372&amp;"_"&amp;4</f>
        <v>4.1.4_4</v>
      </c>
      <c r="B377" s="144" t="s">
        <v>446</v>
      </c>
      <c r="C377" s="70" t="s">
        <v>1</v>
      </c>
      <c r="D377" s="76">
        <v>0</v>
      </c>
    </row>
    <row r="378" spans="1:4" s="72" customFormat="1" ht="13.5" x14ac:dyDescent="0.25">
      <c r="A378" s="143"/>
      <c r="B378" s="144"/>
      <c r="C378" s="70"/>
      <c r="D378" s="76"/>
    </row>
    <row r="379" spans="1:4" s="72" customFormat="1" ht="13.5" x14ac:dyDescent="0.25">
      <c r="A379" s="143"/>
      <c r="B379" s="144"/>
      <c r="C379" s="70"/>
      <c r="D379" s="76"/>
    </row>
    <row r="380" spans="1:4" ht="37.5" x14ac:dyDescent="0.25">
      <c r="A380" s="177" t="str">
        <f>A347&amp;"."&amp;2</f>
        <v>4.2</v>
      </c>
      <c r="B380" s="178" t="s">
        <v>410</v>
      </c>
      <c r="C380" s="112"/>
      <c r="D380" s="112"/>
    </row>
    <row r="381" spans="1:4" s="72" customFormat="1" ht="13.5" x14ac:dyDescent="0.25">
      <c r="A381" s="143"/>
      <c r="B381" s="144"/>
      <c r="C381" s="70"/>
      <c r="D381" s="76"/>
    </row>
    <row r="382" spans="1:4" ht="15.75" x14ac:dyDescent="0.25">
      <c r="A382" s="127" t="str">
        <f>$A$380&amp;"."&amp;1</f>
        <v>4.2.1</v>
      </c>
      <c r="B382" s="128" t="s">
        <v>159</v>
      </c>
      <c r="C382" s="70"/>
      <c r="D382" s="245"/>
    </row>
    <row r="383" spans="1:4" ht="39" x14ac:dyDescent="0.25">
      <c r="A383" s="211"/>
      <c r="B383" s="151" t="s">
        <v>411</v>
      </c>
      <c r="C383" s="70"/>
      <c r="D383" s="245"/>
    </row>
    <row r="384" spans="1:4" s="72" customFormat="1" ht="13.5" x14ac:dyDescent="0.25">
      <c r="A384" s="143" t="str">
        <f>A$382&amp;"_"&amp;1</f>
        <v>4.2.1_1</v>
      </c>
      <c r="B384" s="144" t="s">
        <v>412</v>
      </c>
      <c r="C384" s="70" t="s">
        <v>0</v>
      </c>
      <c r="D384" s="76">
        <v>0</v>
      </c>
    </row>
    <row r="385" spans="1:4" s="72" customFormat="1" ht="13.5" x14ac:dyDescent="0.25">
      <c r="A385" s="143" t="str">
        <f>A$382&amp;"_"&amp;2</f>
        <v>4.2.1_2</v>
      </c>
      <c r="B385" s="144" t="s">
        <v>413</v>
      </c>
      <c r="C385" s="70" t="s">
        <v>0</v>
      </c>
      <c r="D385" s="76">
        <v>0</v>
      </c>
    </row>
    <row r="386" spans="1:4" s="72" customFormat="1" ht="13.5" x14ac:dyDescent="0.25">
      <c r="A386" s="143" t="str">
        <f>A$382&amp;"_"&amp;3</f>
        <v>4.2.1_3</v>
      </c>
      <c r="B386" s="144" t="s">
        <v>160</v>
      </c>
      <c r="C386" s="70" t="s">
        <v>0</v>
      </c>
      <c r="D386" s="76">
        <v>0</v>
      </c>
    </row>
    <row r="387" spans="1:4" s="72" customFormat="1" ht="13.5" x14ac:dyDescent="0.25">
      <c r="A387" s="143" t="str">
        <f>A$382&amp;"_"&amp;4</f>
        <v>4.2.1_4</v>
      </c>
      <c r="B387" s="144" t="s">
        <v>414</v>
      </c>
      <c r="C387" s="70" t="s">
        <v>0</v>
      </c>
      <c r="D387" s="76">
        <v>0</v>
      </c>
    </row>
    <row r="388" spans="1:4" s="72" customFormat="1" ht="13.5" x14ac:dyDescent="0.25">
      <c r="A388" s="143"/>
      <c r="B388" s="144"/>
      <c r="C388" s="70"/>
      <c r="D388" s="76"/>
    </row>
    <row r="389" spans="1:4" ht="15.75" x14ac:dyDescent="0.25">
      <c r="A389" s="127" t="str">
        <f>$A$380&amp;"."&amp;2</f>
        <v>4.2.2</v>
      </c>
      <c r="B389" s="128" t="s">
        <v>161</v>
      </c>
      <c r="C389" s="70"/>
      <c r="D389" s="245"/>
    </row>
    <row r="390" spans="1:4" ht="39" x14ac:dyDescent="0.25">
      <c r="A390" s="211"/>
      <c r="B390" s="151" t="s">
        <v>411</v>
      </c>
      <c r="C390" s="70"/>
      <c r="D390" s="245"/>
    </row>
    <row r="391" spans="1:4" s="72" customFormat="1" ht="13.5" x14ac:dyDescent="0.25">
      <c r="A391" s="143" t="str">
        <f>A$389&amp;"_"&amp;1</f>
        <v>4.2.2_1</v>
      </c>
      <c r="B391" s="144" t="s">
        <v>412</v>
      </c>
      <c r="C391" s="70" t="s">
        <v>0</v>
      </c>
      <c r="D391" s="76">
        <v>0</v>
      </c>
    </row>
    <row r="392" spans="1:4" s="72" customFormat="1" ht="13.5" x14ac:dyDescent="0.25">
      <c r="A392" s="143" t="str">
        <f>A$389&amp;"_"&amp;2</f>
        <v>4.2.2_2</v>
      </c>
      <c r="B392" s="144" t="s">
        <v>413</v>
      </c>
      <c r="C392" s="70" t="s">
        <v>0</v>
      </c>
      <c r="D392" s="76">
        <v>0</v>
      </c>
    </row>
    <row r="393" spans="1:4" s="72" customFormat="1" ht="13.5" x14ac:dyDescent="0.25">
      <c r="A393" s="143"/>
      <c r="B393" s="144"/>
      <c r="C393" s="70"/>
      <c r="D393" s="76"/>
    </row>
    <row r="394" spans="1:4" ht="15.75" x14ac:dyDescent="0.25">
      <c r="A394" s="127" t="str">
        <f>$A$380&amp;"."&amp;3</f>
        <v>4.2.3</v>
      </c>
      <c r="B394" s="128" t="s">
        <v>162</v>
      </c>
      <c r="C394" s="70"/>
      <c r="D394" s="245"/>
    </row>
    <row r="395" spans="1:4" ht="39" x14ac:dyDescent="0.25">
      <c r="A395" s="211"/>
      <c r="B395" s="151" t="s">
        <v>411</v>
      </c>
      <c r="C395" s="70"/>
      <c r="D395" s="245"/>
    </row>
    <row r="396" spans="1:4" s="72" customFormat="1" ht="13.5" x14ac:dyDescent="0.25">
      <c r="A396" s="143" t="str">
        <f>A$394&amp;"_"&amp;1</f>
        <v>4.2.3_1</v>
      </c>
      <c r="B396" s="144" t="s">
        <v>412</v>
      </c>
      <c r="C396" s="70" t="s">
        <v>0</v>
      </c>
      <c r="D396" s="76">
        <v>0</v>
      </c>
    </row>
    <row r="397" spans="1:4" s="72" customFormat="1" ht="13.5" x14ac:dyDescent="0.25">
      <c r="A397" s="143" t="str">
        <f>A$394&amp;"_"&amp;2</f>
        <v>4.2.3_2</v>
      </c>
      <c r="B397" s="144" t="s">
        <v>413</v>
      </c>
      <c r="C397" s="70" t="s">
        <v>0</v>
      </c>
      <c r="D397" s="76">
        <v>0</v>
      </c>
    </row>
    <row r="398" spans="1:4" s="72" customFormat="1" ht="13.5" x14ac:dyDescent="0.25">
      <c r="A398" s="143" t="str">
        <f>A$394&amp;"_"&amp;3</f>
        <v>4.2.3_3</v>
      </c>
      <c r="B398" s="144" t="s">
        <v>160</v>
      </c>
      <c r="C398" s="70" t="s">
        <v>0</v>
      </c>
      <c r="D398" s="76">
        <v>0</v>
      </c>
    </row>
    <row r="399" spans="1:4" s="72" customFormat="1" ht="13.5" x14ac:dyDescent="0.25">
      <c r="A399" s="143" t="str">
        <f>A$394&amp;"_"&amp;4</f>
        <v>4.2.3_4</v>
      </c>
      <c r="B399" s="144" t="s">
        <v>415</v>
      </c>
      <c r="C399" s="70" t="s">
        <v>0</v>
      </c>
      <c r="D399" s="76">
        <v>0</v>
      </c>
    </row>
    <row r="400" spans="1:4" s="72" customFormat="1" ht="13.5" x14ac:dyDescent="0.25">
      <c r="A400" s="143"/>
      <c r="B400" s="144"/>
      <c r="C400" s="70"/>
      <c r="D400" s="76"/>
    </row>
    <row r="401" spans="1:4" ht="15.75" x14ac:dyDescent="0.25">
      <c r="A401" s="127" t="str">
        <f>$A$380&amp;"."&amp;4</f>
        <v>4.2.4</v>
      </c>
      <c r="B401" s="128" t="s">
        <v>163</v>
      </c>
      <c r="C401" s="70"/>
      <c r="D401" s="245"/>
    </row>
    <row r="402" spans="1:4" ht="39" x14ac:dyDescent="0.25">
      <c r="A402" s="211"/>
      <c r="B402" s="151" t="s">
        <v>411</v>
      </c>
      <c r="C402" s="70"/>
      <c r="D402" s="245"/>
    </row>
    <row r="403" spans="1:4" s="72" customFormat="1" ht="13.5" x14ac:dyDescent="0.25">
      <c r="A403" s="143" t="str">
        <f>A$401&amp;"_"&amp;1</f>
        <v>4.2.4_1</v>
      </c>
      <c r="B403" s="144" t="s">
        <v>164</v>
      </c>
      <c r="C403" s="70" t="s">
        <v>0</v>
      </c>
      <c r="D403" s="76">
        <v>0</v>
      </c>
    </row>
    <row r="404" spans="1:4" s="72" customFormat="1" ht="13.5" x14ac:dyDescent="0.25">
      <c r="A404" s="143" t="str">
        <f>A$401&amp;"_"&amp;2</f>
        <v>4.2.4_2</v>
      </c>
      <c r="B404" s="144" t="s">
        <v>165</v>
      </c>
      <c r="C404" s="70" t="s">
        <v>0</v>
      </c>
      <c r="D404" s="76">
        <v>0</v>
      </c>
    </row>
    <row r="405" spans="1:4" s="72" customFormat="1" ht="13.5" x14ac:dyDescent="0.25">
      <c r="A405" s="143" t="str">
        <f>A$401&amp;"_"&amp;3</f>
        <v>4.2.4_3</v>
      </c>
      <c r="B405" s="144" t="s">
        <v>166</v>
      </c>
      <c r="C405" s="70" t="s">
        <v>0</v>
      </c>
      <c r="D405" s="76">
        <v>0</v>
      </c>
    </row>
    <row r="406" spans="1:4" s="72" customFormat="1" ht="13.5" x14ac:dyDescent="0.25">
      <c r="A406" s="143" t="str">
        <f>A$401&amp;"_"&amp;4</f>
        <v>4.2.4_4</v>
      </c>
      <c r="B406" s="144" t="s">
        <v>416</v>
      </c>
      <c r="C406" s="70" t="s">
        <v>0</v>
      </c>
      <c r="D406" s="76">
        <v>0</v>
      </c>
    </row>
    <row r="407" spans="1:4" s="72" customFormat="1" ht="13.5" x14ac:dyDescent="0.25">
      <c r="A407" s="143"/>
      <c r="B407" s="144"/>
      <c r="C407" s="70"/>
      <c r="D407" s="76"/>
    </row>
    <row r="408" spans="1:4" ht="15.75" x14ac:dyDescent="0.25">
      <c r="A408" s="127" t="str">
        <f>$A$380&amp;"."&amp;5</f>
        <v>4.2.5</v>
      </c>
      <c r="B408" s="128" t="s">
        <v>417</v>
      </c>
      <c r="C408" s="70"/>
      <c r="D408" s="245"/>
    </row>
    <row r="409" spans="1:4" ht="39" x14ac:dyDescent="0.25">
      <c r="A409" s="211"/>
      <c r="B409" s="151" t="s">
        <v>411</v>
      </c>
      <c r="C409" s="70"/>
      <c r="D409" s="245"/>
    </row>
    <row r="410" spans="1:4" s="72" customFormat="1" ht="13.5" x14ac:dyDescent="0.25">
      <c r="A410" s="143" t="str">
        <f>A$408&amp;"_"&amp;1</f>
        <v>4.2.5_1</v>
      </c>
      <c r="B410" s="144" t="s">
        <v>167</v>
      </c>
      <c r="C410" s="70" t="s">
        <v>0</v>
      </c>
      <c r="D410" s="76">
        <v>0</v>
      </c>
    </row>
    <row r="411" spans="1:4" s="72" customFormat="1" ht="13.5" x14ac:dyDescent="0.25">
      <c r="A411" s="143" t="str">
        <f>A$408&amp;"_"&amp;2</f>
        <v>4.2.5_2</v>
      </c>
      <c r="B411" s="144" t="s">
        <v>168</v>
      </c>
      <c r="C411" s="70" t="s">
        <v>0</v>
      </c>
      <c r="D411" s="76">
        <v>0</v>
      </c>
    </row>
    <row r="412" spans="1:4" s="72" customFormat="1" ht="13.5" x14ac:dyDescent="0.25">
      <c r="A412" s="143" t="str">
        <f>A$408&amp;"_"&amp;3</f>
        <v>4.2.5_3</v>
      </c>
      <c r="B412" s="144" t="s">
        <v>169</v>
      </c>
      <c r="C412" s="70" t="s">
        <v>0</v>
      </c>
      <c r="D412" s="76">
        <v>0</v>
      </c>
    </row>
    <row r="413" spans="1:4" s="72" customFormat="1" ht="13.5" x14ac:dyDescent="0.25">
      <c r="A413" s="143" t="str">
        <f>A$408&amp;"_"&amp;4</f>
        <v>4.2.5_4</v>
      </c>
      <c r="B413" s="144" t="s">
        <v>418</v>
      </c>
      <c r="C413" s="70" t="s">
        <v>0</v>
      </c>
      <c r="D413" s="76">
        <v>0</v>
      </c>
    </row>
    <row r="414" spans="1:4" s="72" customFormat="1" ht="13.5" x14ac:dyDescent="0.25">
      <c r="A414" s="143"/>
      <c r="B414" s="144"/>
      <c r="C414" s="70"/>
      <c r="D414" s="76"/>
    </row>
    <row r="415" spans="1:4" ht="15.75" x14ac:dyDescent="0.25">
      <c r="A415" s="127" t="str">
        <f>$A$380&amp;"."&amp;6</f>
        <v>4.2.6</v>
      </c>
      <c r="B415" s="128" t="s">
        <v>424</v>
      </c>
      <c r="C415" s="70"/>
      <c r="D415" s="245"/>
    </row>
    <row r="416" spans="1:4" ht="39" x14ac:dyDescent="0.25">
      <c r="A416" s="211"/>
      <c r="B416" s="151" t="s">
        <v>411</v>
      </c>
      <c r="C416" s="70"/>
      <c r="D416" s="245"/>
    </row>
    <row r="417" spans="1:4" s="72" customFormat="1" ht="13.5" x14ac:dyDescent="0.25">
      <c r="A417" s="143" t="str">
        <f>A$415&amp;"_"&amp;1</f>
        <v>4.2.6_1</v>
      </c>
      <c r="B417" s="144" t="s">
        <v>425</v>
      </c>
      <c r="C417" s="70" t="s">
        <v>0</v>
      </c>
      <c r="D417" s="76">
        <v>0</v>
      </c>
    </row>
    <row r="418" spans="1:4" s="72" customFormat="1" ht="13.5" x14ac:dyDescent="0.25">
      <c r="A418" s="143" t="str">
        <f>A$415&amp;"_"&amp;2</f>
        <v>4.2.6_2</v>
      </c>
      <c r="B418" s="144" t="s">
        <v>426</v>
      </c>
      <c r="C418" s="70" t="s">
        <v>0</v>
      </c>
      <c r="D418" s="76">
        <v>0</v>
      </c>
    </row>
    <row r="419" spans="1:4" s="72" customFormat="1" ht="13.5" x14ac:dyDescent="0.25">
      <c r="A419" s="143" t="str">
        <f>A$415&amp;"_"&amp;3</f>
        <v>4.2.6_3</v>
      </c>
      <c r="B419" s="144" t="s">
        <v>427</v>
      </c>
      <c r="C419" s="70" t="s">
        <v>0</v>
      </c>
      <c r="D419" s="76">
        <v>0</v>
      </c>
    </row>
    <row r="420" spans="1:4" s="72" customFormat="1" ht="13.5" x14ac:dyDescent="0.25">
      <c r="A420" s="143" t="str">
        <f>A$415&amp;"_"&amp;4</f>
        <v>4.2.6_4</v>
      </c>
      <c r="B420" s="144" t="s">
        <v>428</v>
      </c>
      <c r="C420" s="70" t="s">
        <v>0</v>
      </c>
      <c r="D420" s="76">
        <v>0</v>
      </c>
    </row>
    <row r="421" spans="1:4" s="72" customFormat="1" ht="13.5" x14ac:dyDescent="0.25">
      <c r="A421" s="143"/>
      <c r="B421" s="144"/>
      <c r="C421" s="70"/>
      <c r="D421" s="76"/>
    </row>
    <row r="422" spans="1:4" ht="15.75" x14ac:dyDescent="0.25">
      <c r="A422" s="127" t="str">
        <f>$A$380&amp;"."&amp;7</f>
        <v>4.2.7</v>
      </c>
      <c r="B422" s="128" t="s">
        <v>419</v>
      </c>
      <c r="C422" s="70"/>
      <c r="D422" s="245"/>
    </row>
    <row r="423" spans="1:4" ht="39" x14ac:dyDescent="0.25">
      <c r="A423" s="211"/>
      <c r="B423" s="151" t="s">
        <v>411</v>
      </c>
      <c r="C423" s="70"/>
      <c r="D423" s="245"/>
    </row>
    <row r="424" spans="1:4" s="72" customFormat="1" ht="13.5" x14ac:dyDescent="0.25">
      <c r="A424" s="143" t="str">
        <f>A$422&amp;"_"&amp;1</f>
        <v>4.2.7_1</v>
      </c>
      <c r="B424" s="144" t="s">
        <v>420</v>
      </c>
      <c r="C424" s="70" t="s">
        <v>0</v>
      </c>
      <c r="D424" s="76">
        <v>0</v>
      </c>
    </row>
    <row r="425" spans="1:4" s="72" customFormat="1" ht="13.5" x14ac:dyDescent="0.25">
      <c r="A425" s="143" t="str">
        <f>A$422&amp;"_"&amp;2</f>
        <v>4.2.7_2</v>
      </c>
      <c r="B425" s="144" t="s">
        <v>421</v>
      </c>
      <c r="C425" s="70" t="s">
        <v>0</v>
      </c>
      <c r="D425" s="76">
        <v>0</v>
      </c>
    </row>
    <row r="426" spans="1:4" s="72" customFormat="1" ht="13.5" x14ac:dyDescent="0.25">
      <c r="A426" s="143" t="str">
        <f>A$422&amp;"_"&amp;3</f>
        <v>4.2.7_3</v>
      </c>
      <c r="B426" s="144" t="s">
        <v>422</v>
      </c>
      <c r="C426" s="70" t="s">
        <v>0</v>
      </c>
      <c r="D426" s="76">
        <v>0</v>
      </c>
    </row>
    <row r="427" spans="1:4" s="72" customFormat="1" ht="13.5" x14ac:dyDescent="0.25">
      <c r="A427" s="143" t="str">
        <f>A$422&amp;"_"&amp;4</f>
        <v>4.2.7_4</v>
      </c>
      <c r="B427" s="144" t="s">
        <v>423</v>
      </c>
      <c r="C427" s="70" t="s">
        <v>0</v>
      </c>
      <c r="D427" s="76">
        <v>0</v>
      </c>
    </row>
    <row r="428" spans="1:4" s="72" customFormat="1" ht="13.5" x14ac:dyDescent="0.25">
      <c r="A428" s="143"/>
      <c r="B428" s="144"/>
      <c r="C428" s="70"/>
      <c r="D428" s="76"/>
    </row>
    <row r="429" spans="1:4" ht="15.75" x14ac:dyDescent="0.25">
      <c r="A429" s="127" t="str">
        <f>$A$380&amp;"."&amp;8</f>
        <v>4.2.8</v>
      </c>
      <c r="B429" s="128" t="s">
        <v>170</v>
      </c>
      <c r="C429" s="70"/>
      <c r="D429" s="245"/>
    </row>
    <row r="430" spans="1:4" ht="39" x14ac:dyDescent="0.25">
      <c r="A430" s="211"/>
      <c r="B430" s="151" t="s">
        <v>411</v>
      </c>
      <c r="C430" s="70"/>
      <c r="D430" s="245"/>
    </row>
    <row r="431" spans="1:4" s="72" customFormat="1" ht="13.5" x14ac:dyDescent="0.25">
      <c r="A431" s="143" t="str">
        <f>A$429&amp;"_"&amp;1</f>
        <v>4.2.8_1</v>
      </c>
      <c r="B431" s="144" t="s">
        <v>174</v>
      </c>
      <c r="C431" s="70" t="s">
        <v>0</v>
      </c>
      <c r="D431" s="76">
        <v>0</v>
      </c>
    </row>
    <row r="432" spans="1:4" s="72" customFormat="1" ht="13.5" x14ac:dyDescent="0.25">
      <c r="A432" s="143" t="str">
        <f>A$429&amp;"_"&amp;2</f>
        <v>4.2.8_2</v>
      </c>
      <c r="B432" s="144" t="s">
        <v>171</v>
      </c>
      <c r="C432" s="70" t="s">
        <v>0</v>
      </c>
      <c r="D432" s="76">
        <v>0</v>
      </c>
    </row>
    <row r="433" spans="1:4" s="72" customFormat="1" ht="13.5" x14ac:dyDescent="0.25">
      <c r="A433" s="143" t="str">
        <f>A$429&amp;"_"&amp;3</f>
        <v>4.2.8_3</v>
      </c>
      <c r="B433" s="144" t="s">
        <v>172</v>
      </c>
      <c r="C433" s="70" t="s">
        <v>0</v>
      </c>
      <c r="D433" s="76">
        <v>0</v>
      </c>
    </row>
    <row r="434" spans="1:4" s="72" customFormat="1" ht="13.5" x14ac:dyDescent="0.25">
      <c r="A434" s="143" t="str">
        <f>A$429&amp;"_"&amp;4</f>
        <v>4.2.8_4</v>
      </c>
      <c r="B434" s="144" t="s">
        <v>173</v>
      </c>
      <c r="C434" s="70" t="s">
        <v>0</v>
      </c>
      <c r="D434" s="76">
        <v>0</v>
      </c>
    </row>
    <row r="435" spans="1:4" s="72" customFormat="1" ht="13.5" x14ac:dyDescent="0.25">
      <c r="A435" s="143" t="str">
        <f>A$429&amp;"_"&amp;5</f>
        <v>4.2.8_5</v>
      </c>
      <c r="B435" s="144" t="s">
        <v>429</v>
      </c>
      <c r="C435" s="70" t="s">
        <v>0</v>
      </c>
      <c r="D435" s="76">
        <v>0</v>
      </c>
    </row>
    <row r="436" spans="1:4" s="72" customFormat="1" ht="13.5" x14ac:dyDescent="0.25">
      <c r="A436" s="143"/>
      <c r="B436" s="144"/>
      <c r="C436" s="70"/>
      <c r="D436" s="76"/>
    </row>
    <row r="437" spans="1:4" ht="15.75" x14ac:dyDescent="0.25">
      <c r="A437" s="127" t="str">
        <f>$A$380&amp;"."&amp;9</f>
        <v>4.2.9</v>
      </c>
      <c r="B437" s="128" t="s">
        <v>175</v>
      </c>
      <c r="C437" s="70"/>
      <c r="D437" s="245"/>
    </row>
    <row r="438" spans="1:4" ht="39" x14ac:dyDescent="0.25">
      <c r="A438" s="211"/>
      <c r="B438" s="151" t="s">
        <v>411</v>
      </c>
      <c r="C438" s="70"/>
      <c r="D438" s="245"/>
    </row>
    <row r="439" spans="1:4" s="72" customFormat="1" ht="13.5" x14ac:dyDescent="0.25">
      <c r="A439" s="143" t="str">
        <f>A$437&amp;"_"&amp;1</f>
        <v>4.2.9_1</v>
      </c>
      <c r="B439" s="144" t="s">
        <v>176</v>
      </c>
      <c r="C439" s="70" t="s">
        <v>0</v>
      </c>
      <c r="D439" s="76">
        <v>0</v>
      </c>
    </row>
    <row r="440" spans="1:4" s="72" customFormat="1" ht="13.5" x14ac:dyDescent="0.25">
      <c r="A440" s="143" t="str">
        <f>A$437&amp;"_"&amp;2</f>
        <v>4.2.9_2</v>
      </c>
      <c r="B440" s="144" t="s">
        <v>177</v>
      </c>
      <c r="C440" s="70" t="s">
        <v>0</v>
      </c>
      <c r="D440" s="76">
        <v>0</v>
      </c>
    </row>
    <row r="441" spans="1:4" s="72" customFormat="1" ht="38.25" x14ac:dyDescent="0.25">
      <c r="A441" s="143" t="str">
        <f>A$437&amp;"_"&amp;3</f>
        <v>4.2.9_3</v>
      </c>
      <c r="B441" s="144" t="s">
        <v>430</v>
      </c>
      <c r="C441" s="104" t="s">
        <v>0</v>
      </c>
      <c r="D441" s="101">
        <v>0</v>
      </c>
    </row>
    <row r="442" spans="1:4" s="72" customFormat="1" ht="13.5" x14ac:dyDescent="0.25">
      <c r="A442" s="143"/>
      <c r="B442" s="144"/>
      <c r="C442" s="104"/>
      <c r="D442" s="101"/>
    </row>
    <row r="443" spans="1:4" s="72" customFormat="1" ht="13.5" x14ac:dyDescent="0.25">
      <c r="A443" s="143"/>
      <c r="B443" s="144"/>
      <c r="C443" s="70"/>
      <c r="D443" s="76"/>
    </row>
    <row r="444" spans="1:4" ht="18.95" customHeight="1" x14ac:dyDescent="0.3">
      <c r="A444" s="103" t="str">
        <f>A347&amp;"."&amp;3</f>
        <v>4.3</v>
      </c>
      <c r="B444" s="119" t="s">
        <v>431</v>
      </c>
      <c r="C444" s="112"/>
      <c r="D444" s="112"/>
    </row>
    <row r="445" spans="1:4" ht="77.25" x14ac:dyDescent="0.25">
      <c r="A445" s="273"/>
      <c r="B445" s="151" t="s">
        <v>406</v>
      </c>
      <c r="C445" s="70"/>
      <c r="D445" s="245"/>
    </row>
    <row r="446" spans="1:4" x14ac:dyDescent="0.25">
      <c r="A446" s="211"/>
      <c r="B446" s="285"/>
      <c r="C446" s="70"/>
      <c r="D446" s="245"/>
    </row>
    <row r="447" spans="1:4" ht="15.75" x14ac:dyDescent="0.25">
      <c r="A447" s="127" t="str">
        <f>A444&amp;"."&amp;1</f>
        <v>4.3.1</v>
      </c>
      <c r="B447" s="128" t="s">
        <v>432</v>
      </c>
      <c r="C447" s="70"/>
      <c r="D447" s="245"/>
    </row>
    <row r="448" spans="1:4" ht="90" x14ac:dyDescent="0.25">
      <c r="A448" s="211"/>
      <c r="B448" s="151" t="str">
        <f>B353</f>
        <v>Mode de métré :
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v>
      </c>
      <c r="C448" s="70"/>
      <c r="D448" s="245"/>
    </row>
    <row r="449" spans="1:4" s="72" customFormat="1" ht="13.5" x14ac:dyDescent="0.25">
      <c r="A449" s="143" t="str">
        <f>$A$352&amp;"_"&amp;1</f>
        <v>4.1.1_1</v>
      </c>
      <c r="B449" s="144" t="s">
        <v>178</v>
      </c>
      <c r="C449" s="70" t="s">
        <v>1</v>
      </c>
      <c r="D449" s="76">
        <v>0</v>
      </c>
    </row>
    <row r="450" spans="1:4" s="72" customFormat="1" ht="13.5" x14ac:dyDescent="0.25">
      <c r="A450" s="143" t="str">
        <f>$A$352&amp;"_"&amp;2</f>
        <v>4.1.1_2</v>
      </c>
      <c r="B450" s="144" t="s">
        <v>179</v>
      </c>
      <c r="C450" s="70" t="s">
        <v>1</v>
      </c>
      <c r="D450" s="76">
        <v>0</v>
      </c>
    </row>
    <row r="451" spans="1:4" s="72" customFormat="1" ht="13.5" x14ac:dyDescent="0.25">
      <c r="A451" s="143" t="str">
        <f>$A$352&amp;"_"&amp;3</f>
        <v>4.1.1_3</v>
      </c>
      <c r="B451" s="144" t="s">
        <v>180</v>
      </c>
      <c r="C451" s="70" t="s">
        <v>1</v>
      </c>
      <c r="D451" s="76">
        <v>0</v>
      </c>
    </row>
    <row r="452" spans="1:4" s="72" customFormat="1" ht="13.5" x14ac:dyDescent="0.25">
      <c r="A452" s="143" t="str">
        <f>$A$352&amp;"_"&amp;3</f>
        <v>4.1.1_3</v>
      </c>
      <c r="B452" s="144" t="s">
        <v>433</v>
      </c>
      <c r="C452" s="70" t="s">
        <v>1</v>
      </c>
      <c r="D452" s="76">
        <v>0</v>
      </c>
    </row>
    <row r="453" spans="1:4" x14ac:dyDescent="0.25">
      <c r="A453" s="211"/>
      <c r="B453" s="281"/>
      <c r="C453" s="70"/>
      <c r="D453" s="245"/>
    </row>
    <row r="454" spans="1:4" ht="15.75" x14ac:dyDescent="0.25">
      <c r="A454" s="127" t="str">
        <f>$A$444&amp;"."&amp;2</f>
        <v>4.3.2</v>
      </c>
      <c r="B454" s="128" t="s">
        <v>157</v>
      </c>
      <c r="C454" s="70"/>
      <c r="D454" s="245"/>
    </row>
    <row r="455" spans="1:4" ht="90" x14ac:dyDescent="0.25">
      <c r="A455" s="211"/>
      <c r="B455" s="151" t="str">
        <f>B353</f>
        <v>Mode de métré :
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v>
      </c>
      <c r="C455" s="70"/>
      <c r="D455" s="245"/>
    </row>
    <row r="456" spans="1:4" s="72" customFormat="1" ht="13.5" x14ac:dyDescent="0.25">
      <c r="A456" s="143" t="str">
        <f>$A$454&amp;"_"&amp;1</f>
        <v>4.3.2_1</v>
      </c>
      <c r="B456" s="144" t="s">
        <v>439</v>
      </c>
      <c r="C456" s="70" t="s">
        <v>1</v>
      </c>
      <c r="D456" s="76">
        <v>0</v>
      </c>
    </row>
    <row r="457" spans="1:4" s="72" customFormat="1" ht="13.5" x14ac:dyDescent="0.25">
      <c r="A457" s="143" t="str">
        <f>$A$454&amp;"_"&amp;2</f>
        <v>4.3.2_2</v>
      </c>
      <c r="B457" s="144" t="s">
        <v>440</v>
      </c>
      <c r="C457" s="70" t="s">
        <v>1</v>
      </c>
      <c r="D457" s="76">
        <v>0</v>
      </c>
    </row>
    <row r="458" spans="1:4" s="72" customFormat="1" ht="13.5" x14ac:dyDescent="0.25">
      <c r="A458" s="143" t="str">
        <f>$A$454&amp;"_"&amp;3</f>
        <v>4.3.2_3</v>
      </c>
      <c r="B458" s="144" t="s">
        <v>441</v>
      </c>
      <c r="C458" s="70" t="s">
        <v>1</v>
      </c>
      <c r="D458" s="76">
        <v>0</v>
      </c>
    </row>
    <row r="459" spans="1:4" s="72" customFormat="1" ht="13.5" x14ac:dyDescent="0.25">
      <c r="A459" s="143" t="str">
        <f>$A$454&amp;"_"&amp;4</f>
        <v>4.3.2_4</v>
      </c>
      <c r="B459" s="144" t="s">
        <v>442</v>
      </c>
      <c r="C459" s="70" t="s">
        <v>1</v>
      </c>
      <c r="D459" s="76">
        <v>0</v>
      </c>
    </row>
    <row r="460" spans="1:4" s="72" customFormat="1" ht="13.5" x14ac:dyDescent="0.25">
      <c r="A460" s="143"/>
      <c r="B460" s="144"/>
      <c r="C460" s="70"/>
      <c r="D460" s="76"/>
    </row>
    <row r="461" spans="1:4" ht="15.75" x14ac:dyDescent="0.25">
      <c r="A461" s="127" t="str">
        <f>$A$444&amp;"."&amp;3</f>
        <v>4.3.3</v>
      </c>
      <c r="B461" s="128" t="s">
        <v>434</v>
      </c>
      <c r="C461" s="70"/>
      <c r="D461" s="245"/>
    </row>
    <row r="462" spans="1:4" ht="90" x14ac:dyDescent="0.25">
      <c r="A462" s="211"/>
      <c r="B462" s="151" t="str">
        <f>B353</f>
        <v>Mode de métré :
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v>
      </c>
      <c r="C462" s="70"/>
      <c r="D462" s="245"/>
    </row>
    <row r="463" spans="1:4" s="72" customFormat="1" ht="13.5" x14ac:dyDescent="0.25">
      <c r="A463" s="143" t="str">
        <f>A$461&amp;"_"&amp;1</f>
        <v>4.3.3_1</v>
      </c>
      <c r="B463" s="144" t="s">
        <v>435</v>
      </c>
      <c r="C463" s="70" t="s">
        <v>1</v>
      </c>
      <c r="D463" s="76">
        <v>0</v>
      </c>
    </row>
    <row r="464" spans="1:4" s="72" customFormat="1" ht="13.5" x14ac:dyDescent="0.25">
      <c r="A464" s="143" t="str">
        <f>A$461&amp;"_"&amp;2</f>
        <v>4.3.3_2</v>
      </c>
      <c r="B464" s="144" t="s">
        <v>436</v>
      </c>
      <c r="C464" s="70" t="s">
        <v>1</v>
      </c>
      <c r="D464" s="76">
        <v>0</v>
      </c>
    </row>
    <row r="465" spans="1:4" s="72" customFormat="1" ht="13.5" x14ac:dyDescent="0.25">
      <c r="A465" s="143" t="str">
        <f>A$461&amp;"_"&amp;3</f>
        <v>4.3.3_3</v>
      </c>
      <c r="B465" s="144" t="s">
        <v>438</v>
      </c>
      <c r="C465" s="70" t="s">
        <v>1</v>
      </c>
      <c r="D465" s="76">
        <v>0</v>
      </c>
    </row>
    <row r="466" spans="1:4" s="72" customFormat="1" ht="13.5" x14ac:dyDescent="0.25">
      <c r="A466" s="143" t="str">
        <f>A$461&amp;"_"&amp;4</f>
        <v>4.3.3_4</v>
      </c>
      <c r="B466" s="144" t="s">
        <v>437</v>
      </c>
      <c r="C466" s="70" t="s">
        <v>1</v>
      </c>
      <c r="D466" s="76">
        <v>0</v>
      </c>
    </row>
    <row r="467" spans="1:4" s="72" customFormat="1" ht="13.5" x14ac:dyDescent="0.25">
      <c r="A467" s="143"/>
      <c r="B467" s="144"/>
      <c r="C467" s="70"/>
      <c r="D467" s="76"/>
    </row>
    <row r="468" spans="1:4" ht="15.75" x14ac:dyDescent="0.25">
      <c r="A468" s="127" t="str">
        <f>$A$444&amp;"."&amp;4</f>
        <v>4.3.4</v>
      </c>
      <c r="B468" s="128" t="s">
        <v>209</v>
      </c>
      <c r="C468" s="70"/>
      <c r="D468" s="245"/>
    </row>
    <row r="469" spans="1:4" ht="90" x14ac:dyDescent="0.25">
      <c r="A469" s="211"/>
      <c r="B469" s="151" t="str">
        <f>B353</f>
        <v>Mode de métré :
Les quantités à prendre en compte sont les quantités réellement mises en œuvre sans spécifications particulières pour les quantités minimales.
Les accessoires sont comptés en plus-value pour les longueurs suivantes : 
    - les tés (ou les piquages) pour 0,60 ;
    - coudes et réductions pour 0,50 ;
    - manchons et bouchons d'extrémités pour 0,40.</v>
      </c>
      <c r="C469" s="70"/>
      <c r="D469" s="245"/>
    </row>
    <row r="470" spans="1:4" s="72" customFormat="1" ht="13.5" x14ac:dyDescent="0.25">
      <c r="A470" s="143" t="str">
        <f>A$468&amp;"_"&amp;1</f>
        <v>4.3.4_1</v>
      </c>
      <c r="B470" s="144" t="s">
        <v>463</v>
      </c>
      <c r="C470" s="70" t="s">
        <v>1</v>
      </c>
      <c r="D470" s="76">
        <v>0</v>
      </c>
    </row>
    <row r="471" spans="1:4" s="72" customFormat="1" ht="13.5" x14ac:dyDescent="0.25">
      <c r="A471" s="143" t="str">
        <f>A$468&amp;"_"&amp;2</f>
        <v>4.3.4_2</v>
      </c>
      <c r="B471" s="144" t="s">
        <v>464</v>
      </c>
      <c r="C471" s="70" t="s">
        <v>1</v>
      </c>
      <c r="D471" s="76">
        <v>0</v>
      </c>
    </row>
    <row r="472" spans="1:4" s="72" customFormat="1" ht="13.5" x14ac:dyDescent="0.25">
      <c r="A472" s="143" t="str">
        <f>A$468&amp;"_"&amp;3</f>
        <v>4.3.4_3</v>
      </c>
      <c r="B472" s="144" t="s">
        <v>465</v>
      </c>
      <c r="C472" s="70" t="s">
        <v>1</v>
      </c>
      <c r="D472" s="76">
        <v>0</v>
      </c>
    </row>
    <row r="473" spans="1:4" s="72" customFormat="1" ht="13.5" x14ac:dyDescent="0.25">
      <c r="A473" s="143" t="str">
        <f>A$468&amp;"_"&amp;4</f>
        <v>4.3.4_4</v>
      </c>
      <c r="B473" s="144" t="s">
        <v>466</v>
      </c>
      <c r="C473" s="70" t="s">
        <v>1</v>
      </c>
      <c r="D473" s="76">
        <v>0</v>
      </c>
    </row>
    <row r="474" spans="1:4" s="72" customFormat="1" ht="13.5" x14ac:dyDescent="0.25">
      <c r="A474" s="143" t="str">
        <f>A$468&amp;"_"&amp;5</f>
        <v>4.3.4_5</v>
      </c>
      <c r="B474" s="144" t="s">
        <v>467</v>
      </c>
      <c r="C474" s="70"/>
      <c r="D474" s="76"/>
    </row>
    <row r="475" spans="1:4" s="72" customFormat="1" ht="13.5" x14ac:dyDescent="0.25">
      <c r="A475" s="143"/>
      <c r="B475" s="144"/>
      <c r="C475" s="70"/>
      <c r="D475" s="76"/>
    </row>
    <row r="476" spans="1:4" s="72" customFormat="1" ht="13.5" x14ac:dyDescent="0.25">
      <c r="A476" s="143"/>
      <c r="B476" s="144"/>
      <c r="C476" s="70"/>
      <c r="D476" s="76"/>
    </row>
    <row r="477" spans="1:4" ht="18.75" x14ac:dyDescent="0.25">
      <c r="A477" s="177" t="str">
        <f>A347&amp;"."&amp;4</f>
        <v>4.4</v>
      </c>
      <c r="B477" s="178" t="s">
        <v>469</v>
      </c>
      <c r="C477" s="112"/>
      <c r="D477" s="112"/>
    </row>
    <row r="478" spans="1:4" ht="15.75" x14ac:dyDescent="0.25">
      <c r="A478" s="127" t="str">
        <f>$A$477&amp;"."&amp;1</f>
        <v>4.4.1</v>
      </c>
      <c r="B478" s="128" t="s">
        <v>181</v>
      </c>
      <c r="C478" s="70"/>
      <c r="D478" s="245"/>
    </row>
    <row r="479" spans="1:4" ht="39" x14ac:dyDescent="0.25">
      <c r="A479" s="211"/>
      <c r="B479" s="151" t="s">
        <v>411</v>
      </c>
      <c r="C479" s="70"/>
      <c r="D479" s="245"/>
    </row>
    <row r="480" spans="1:4" s="72" customFormat="1" ht="13.5" x14ac:dyDescent="0.25">
      <c r="A480" s="143" t="str">
        <f>A$478&amp;"_"&amp;1</f>
        <v>4.4.1_1</v>
      </c>
      <c r="B480" s="144" t="s">
        <v>412</v>
      </c>
      <c r="C480" s="70" t="s">
        <v>0</v>
      </c>
      <c r="D480" s="76">
        <v>0</v>
      </c>
    </row>
    <row r="481" spans="1:4" s="72" customFormat="1" ht="13.5" x14ac:dyDescent="0.25">
      <c r="A481" s="143" t="str">
        <f>A$478&amp;"_"&amp;2</f>
        <v>4.4.1_2</v>
      </c>
      <c r="B481" s="144" t="s">
        <v>413</v>
      </c>
      <c r="C481" s="70" t="s">
        <v>0</v>
      </c>
      <c r="D481" s="76">
        <v>0</v>
      </c>
    </row>
    <row r="482" spans="1:4" s="72" customFormat="1" ht="13.5" x14ac:dyDescent="0.25">
      <c r="A482" s="143" t="str">
        <f>A$478&amp;"_"&amp;3</f>
        <v>4.4.1_3</v>
      </c>
      <c r="B482" s="144" t="s">
        <v>160</v>
      </c>
      <c r="C482" s="70" t="s">
        <v>0</v>
      </c>
      <c r="D482" s="76">
        <v>0</v>
      </c>
    </row>
    <row r="483" spans="1:4" s="72" customFormat="1" ht="13.5" x14ac:dyDescent="0.25">
      <c r="A483" s="143" t="str">
        <f>A$478&amp;"_"&amp;4</f>
        <v>4.4.1_4</v>
      </c>
      <c r="B483" s="144" t="s">
        <v>415</v>
      </c>
      <c r="C483" s="70" t="s">
        <v>0</v>
      </c>
      <c r="D483" s="76">
        <v>0</v>
      </c>
    </row>
    <row r="484" spans="1:4" s="72" customFormat="1" ht="13.5" x14ac:dyDescent="0.25">
      <c r="A484" s="143"/>
      <c r="B484" s="144"/>
      <c r="C484" s="70"/>
      <c r="D484" s="76"/>
    </row>
    <row r="485" spans="1:4" ht="15.75" x14ac:dyDescent="0.25">
      <c r="A485" s="127" t="str">
        <f>$A$477&amp;"."&amp;2</f>
        <v>4.4.2</v>
      </c>
      <c r="B485" s="128" t="s">
        <v>182</v>
      </c>
      <c r="C485" s="70"/>
      <c r="D485" s="245"/>
    </row>
    <row r="486" spans="1:4" ht="39" x14ac:dyDescent="0.25">
      <c r="A486" s="211"/>
      <c r="B486" s="151" t="s">
        <v>411</v>
      </c>
      <c r="C486" s="70"/>
      <c r="D486" s="245"/>
    </row>
    <row r="487" spans="1:4" s="72" customFormat="1" ht="13.5" x14ac:dyDescent="0.25">
      <c r="A487" s="143" t="str">
        <f>A$485&amp;"_"&amp;1</f>
        <v>4.4.2_1</v>
      </c>
      <c r="B487" s="144" t="s">
        <v>412</v>
      </c>
      <c r="C487" s="70" t="s">
        <v>0</v>
      </c>
      <c r="D487" s="76">
        <v>0</v>
      </c>
    </row>
    <row r="488" spans="1:4" s="72" customFormat="1" ht="13.5" x14ac:dyDescent="0.25">
      <c r="A488" s="143" t="str">
        <f>A$485&amp;"_"&amp;2</f>
        <v>4.4.2_2</v>
      </c>
      <c r="B488" s="144" t="s">
        <v>413</v>
      </c>
      <c r="C488" s="70" t="s">
        <v>0</v>
      </c>
      <c r="D488" s="76">
        <v>0</v>
      </c>
    </row>
    <row r="489" spans="1:4" s="72" customFormat="1" ht="13.5" x14ac:dyDescent="0.25">
      <c r="A489" s="143"/>
      <c r="B489" s="144"/>
      <c r="C489" s="70"/>
      <c r="D489" s="76"/>
    </row>
    <row r="490" spans="1:4" ht="15.75" x14ac:dyDescent="0.25">
      <c r="A490" s="127" t="str">
        <f>$A$477&amp;"."&amp;3</f>
        <v>4.4.3</v>
      </c>
      <c r="B490" s="128" t="s">
        <v>163</v>
      </c>
      <c r="C490" s="70"/>
      <c r="D490" s="245"/>
    </row>
    <row r="491" spans="1:4" ht="39" x14ac:dyDescent="0.25">
      <c r="A491" s="211"/>
      <c r="B491" s="151" t="s">
        <v>411</v>
      </c>
      <c r="C491" s="70"/>
      <c r="D491" s="245"/>
    </row>
    <row r="492" spans="1:4" s="72" customFormat="1" ht="13.5" x14ac:dyDescent="0.25">
      <c r="A492" s="143" t="str">
        <f>A$490&amp;"_"&amp;1</f>
        <v>4.4.3_1</v>
      </c>
      <c r="B492" s="144" t="s">
        <v>164</v>
      </c>
      <c r="C492" s="70" t="s">
        <v>0</v>
      </c>
      <c r="D492" s="76">
        <v>0</v>
      </c>
    </row>
    <row r="493" spans="1:4" s="72" customFormat="1" ht="13.5" x14ac:dyDescent="0.25">
      <c r="A493" s="143" t="str">
        <f>A$490&amp;"_"&amp;2</f>
        <v>4.4.3_2</v>
      </c>
      <c r="B493" s="144" t="s">
        <v>165</v>
      </c>
      <c r="C493" s="70" t="s">
        <v>0</v>
      </c>
      <c r="D493" s="76">
        <v>0</v>
      </c>
    </row>
    <row r="494" spans="1:4" s="72" customFormat="1" ht="13.5" x14ac:dyDescent="0.25">
      <c r="A494" s="143" t="str">
        <f>A$490&amp;"_"&amp;3</f>
        <v>4.4.3_3</v>
      </c>
      <c r="B494" s="144" t="s">
        <v>166</v>
      </c>
      <c r="C494" s="70" t="s">
        <v>0</v>
      </c>
      <c r="D494" s="76">
        <v>0</v>
      </c>
    </row>
    <row r="495" spans="1:4" s="72" customFormat="1" ht="13.5" x14ac:dyDescent="0.25">
      <c r="A495" s="143" t="str">
        <f>A$490&amp;"_"&amp;4</f>
        <v>4.4.3_4</v>
      </c>
      <c r="B495" s="144" t="s">
        <v>416</v>
      </c>
      <c r="C495" s="70" t="s">
        <v>0</v>
      </c>
      <c r="D495" s="76">
        <v>0</v>
      </c>
    </row>
    <row r="496" spans="1:4" s="72" customFormat="1" ht="13.5" x14ac:dyDescent="0.25">
      <c r="A496" s="143"/>
      <c r="B496" s="144"/>
      <c r="C496" s="70"/>
      <c r="D496" s="76"/>
    </row>
    <row r="497" spans="1:4" ht="15.75" x14ac:dyDescent="0.25">
      <c r="A497" s="127" t="str">
        <f>$A$477&amp;"."&amp;4</f>
        <v>4.4.4</v>
      </c>
      <c r="B497" s="128" t="s">
        <v>417</v>
      </c>
      <c r="C497" s="70"/>
      <c r="D497" s="245"/>
    </row>
    <row r="498" spans="1:4" ht="39" x14ac:dyDescent="0.25">
      <c r="A498" s="211"/>
      <c r="B498" s="151" t="s">
        <v>411</v>
      </c>
      <c r="C498" s="70"/>
      <c r="D498" s="245"/>
    </row>
    <row r="499" spans="1:4" s="72" customFormat="1" ht="13.5" x14ac:dyDescent="0.25">
      <c r="A499" s="143" t="str">
        <f>A$497&amp;"_"&amp;1</f>
        <v>4.4.4_1</v>
      </c>
      <c r="B499" s="144" t="s">
        <v>167</v>
      </c>
      <c r="C499" s="70" t="s">
        <v>0</v>
      </c>
      <c r="D499" s="76">
        <v>0</v>
      </c>
    </row>
    <row r="500" spans="1:4" s="72" customFormat="1" ht="13.5" x14ac:dyDescent="0.25">
      <c r="A500" s="143" t="str">
        <f>A$497&amp;"_"&amp;2</f>
        <v>4.4.4_2</v>
      </c>
      <c r="B500" s="144" t="s">
        <v>168</v>
      </c>
      <c r="C500" s="70" t="s">
        <v>0</v>
      </c>
      <c r="D500" s="76">
        <v>0</v>
      </c>
    </row>
    <row r="501" spans="1:4" s="72" customFormat="1" ht="13.5" x14ac:dyDescent="0.25">
      <c r="A501" s="143" t="str">
        <f>A$497&amp;"_"&amp;3</f>
        <v>4.4.4_3</v>
      </c>
      <c r="B501" s="144" t="s">
        <v>169</v>
      </c>
      <c r="C501" s="70" t="s">
        <v>0</v>
      </c>
      <c r="D501" s="76">
        <v>0</v>
      </c>
    </row>
    <row r="502" spans="1:4" s="72" customFormat="1" ht="13.5" x14ac:dyDescent="0.25">
      <c r="A502" s="143" t="str">
        <f>A$497&amp;"_"&amp;4</f>
        <v>4.4.4_4</v>
      </c>
      <c r="B502" s="144" t="s">
        <v>418</v>
      </c>
      <c r="C502" s="70" t="s">
        <v>0</v>
      </c>
      <c r="D502" s="76">
        <v>0</v>
      </c>
    </row>
    <row r="503" spans="1:4" s="72" customFormat="1" ht="13.5" x14ac:dyDescent="0.25">
      <c r="A503" s="143"/>
      <c r="B503" s="144"/>
      <c r="C503" s="70"/>
      <c r="D503" s="76"/>
    </row>
    <row r="504" spans="1:4" ht="15.75" x14ac:dyDescent="0.25">
      <c r="A504" s="127" t="str">
        <f>$A$477&amp;"."&amp;5</f>
        <v>4.4.5</v>
      </c>
      <c r="B504" s="128" t="s">
        <v>470</v>
      </c>
      <c r="C504" s="70"/>
      <c r="D504" s="245"/>
    </row>
    <row r="505" spans="1:4" ht="39" x14ac:dyDescent="0.25">
      <c r="A505" s="211"/>
      <c r="B505" s="151" t="s">
        <v>411</v>
      </c>
      <c r="C505" s="70"/>
      <c r="D505" s="245"/>
    </row>
    <row r="506" spans="1:4" s="72" customFormat="1" ht="13.5" x14ac:dyDescent="0.25">
      <c r="A506" s="143" t="str">
        <f>A$504&amp;"_"&amp;1</f>
        <v>4.4.5_1</v>
      </c>
      <c r="B506" s="144" t="s">
        <v>420</v>
      </c>
      <c r="C506" s="70" t="s">
        <v>0</v>
      </c>
      <c r="D506" s="76">
        <v>0</v>
      </c>
    </row>
    <row r="507" spans="1:4" s="72" customFormat="1" ht="13.5" x14ac:dyDescent="0.25">
      <c r="A507" s="143" t="str">
        <f>A$504&amp;"_"&amp;2</f>
        <v>4.4.5_2</v>
      </c>
      <c r="B507" s="144" t="s">
        <v>421</v>
      </c>
      <c r="C507" s="70" t="s">
        <v>0</v>
      </c>
      <c r="D507" s="76">
        <v>0</v>
      </c>
    </row>
    <row r="508" spans="1:4" s="72" customFormat="1" ht="13.5" x14ac:dyDescent="0.25">
      <c r="A508" s="143" t="str">
        <f>A$504&amp;"_"&amp;3</f>
        <v>4.4.5_3</v>
      </c>
      <c r="B508" s="144" t="s">
        <v>422</v>
      </c>
      <c r="C508" s="70" t="s">
        <v>0</v>
      </c>
      <c r="D508" s="76">
        <v>0</v>
      </c>
    </row>
    <row r="509" spans="1:4" s="72" customFormat="1" ht="13.5" x14ac:dyDescent="0.25">
      <c r="A509" s="143" t="str">
        <f>A$504&amp;"_"&amp;4</f>
        <v>4.4.5_4</v>
      </c>
      <c r="B509" s="144" t="s">
        <v>423</v>
      </c>
      <c r="C509" s="70" t="s">
        <v>0</v>
      </c>
      <c r="D509" s="76">
        <v>0</v>
      </c>
    </row>
    <row r="510" spans="1:4" s="72" customFormat="1" ht="13.5" x14ac:dyDescent="0.25">
      <c r="A510" s="143"/>
      <c r="B510" s="144"/>
      <c r="C510" s="70"/>
      <c r="D510" s="76"/>
    </row>
    <row r="511" spans="1:4" ht="15.75" x14ac:dyDescent="0.25">
      <c r="A511" s="127" t="str">
        <f>$A$477&amp;"."&amp;6</f>
        <v>4.4.6</v>
      </c>
      <c r="B511" s="128" t="s">
        <v>175</v>
      </c>
      <c r="C511" s="70"/>
      <c r="D511" s="245"/>
    </row>
    <row r="512" spans="1:4" ht="39" x14ac:dyDescent="0.25">
      <c r="A512" s="211"/>
      <c r="B512" s="151" t="s">
        <v>411</v>
      </c>
      <c r="C512" s="70"/>
      <c r="D512" s="245"/>
    </row>
    <row r="513" spans="1:4" s="72" customFormat="1" ht="13.5" x14ac:dyDescent="0.25">
      <c r="A513" s="143" t="str">
        <f>A$511&amp;"_"&amp;1</f>
        <v>4.4.6_1</v>
      </c>
      <c r="B513" s="144" t="s">
        <v>176</v>
      </c>
      <c r="C513" s="70" t="s">
        <v>0</v>
      </c>
      <c r="D513" s="76">
        <v>0</v>
      </c>
    </row>
    <row r="514" spans="1:4" s="72" customFormat="1" ht="13.5" x14ac:dyDescent="0.25">
      <c r="A514" s="143" t="str">
        <f>A$511&amp;"_"&amp;2</f>
        <v>4.4.6_2</v>
      </c>
      <c r="B514" s="144" t="s">
        <v>177</v>
      </c>
      <c r="C514" s="70" t="s">
        <v>0</v>
      </c>
      <c r="D514" s="76">
        <v>0</v>
      </c>
    </row>
    <row r="515" spans="1:4" s="72" customFormat="1" ht="13.5" x14ac:dyDescent="0.25">
      <c r="A515" s="143" t="str">
        <f>A$511&amp;"_"&amp;3</f>
        <v>4.4.6_3</v>
      </c>
      <c r="B515" s="144" t="s">
        <v>183</v>
      </c>
      <c r="C515" s="104" t="s">
        <v>0</v>
      </c>
      <c r="D515" s="101">
        <v>0</v>
      </c>
    </row>
    <row r="516" spans="1:4" s="72" customFormat="1" ht="13.5" x14ac:dyDescent="0.25">
      <c r="A516" s="143" t="str">
        <f>A$511&amp;"_"&amp;4</f>
        <v>4.4.6_4</v>
      </c>
      <c r="B516" s="144" t="s">
        <v>184</v>
      </c>
      <c r="C516" s="70" t="s">
        <v>0</v>
      </c>
      <c r="D516" s="76">
        <v>0</v>
      </c>
    </row>
    <row r="517" spans="1:4" s="72" customFormat="1" ht="13.5" x14ac:dyDescent="0.25">
      <c r="A517" s="143" t="str">
        <f>A$511&amp;"_"&amp;5</f>
        <v>4.4.6_5</v>
      </c>
      <c r="B517" s="144" t="s">
        <v>471</v>
      </c>
      <c r="C517" s="70" t="s">
        <v>0</v>
      </c>
      <c r="D517" s="76">
        <v>0</v>
      </c>
    </row>
    <row r="518" spans="1:4" s="72" customFormat="1" ht="13.5" x14ac:dyDescent="0.25">
      <c r="A518" s="143"/>
      <c r="B518" s="144"/>
      <c r="C518" s="70"/>
      <c r="D518" s="76"/>
    </row>
    <row r="519" spans="1:4" s="72" customFormat="1" ht="13.5" x14ac:dyDescent="0.25">
      <c r="A519" s="143"/>
      <c r="B519" s="144"/>
      <c r="C519" s="70"/>
      <c r="D519" s="76"/>
    </row>
    <row r="520" spans="1:4" ht="18.75" x14ac:dyDescent="0.25">
      <c r="A520" s="177" t="str">
        <f>A347&amp;"."&amp;5</f>
        <v>4.5</v>
      </c>
      <c r="B520" s="178" t="s">
        <v>185</v>
      </c>
      <c r="C520" s="112"/>
      <c r="D520" s="112"/>
    </row>
    <row r="521" spans="1:4" ht="15.75" x14ac:dyDescent="0.25">
      <c r="A521" s="127" t="str">
        <f>$A$520&amp;"."&amp;1</f>
        <v>4.5.1</v>
      </c>
      <c r="B521" s="128" t="s">
        <v>472</v>
      </c>
      <c r="C521" s="70"/>
      <c r="D521" s="245"/>
    </row>
    <row r="522" spans="1:4" ht="39" x14ac:dyDescent="0.25">
      <c r="A522" s="211"/>
      <c r="B522" s="151" t="s">
        <v>411</v>
      </c>
      <c r="C522" s="70"/>
      <c r="D522" s="245"/>
    </row>
    <row r="523" spans="1:4" s="72" customFormat="1" ht="13.5" x14ac:dyDescent="0.25">
      <c r="A523" s="143" t="str">
        <f>A$521&amp;"_"&amp;1</f>
        <v>4.5.1_1</v>
      </c>
      <c r="B523" s="144" t="s">
        <v>186</v>
      </c>
      <c r="C523" s="70" t="s">
        <v>0</v>
      </c>
      <c r="D523" s="76">
        <v>0</v>
      </c>
    </row>
    <row r="524" spans="1:4" s="72" customFormat="1" ht="13.5" x14ac:dyDescent="0.25">
      <c r="A524" s="143" t="str">
        <f>A$521&amp;"_"&amp;2</f>
        <v>4.5.1_2</v>
      </c>
      <c r="B524" s="144" t="s">
        <v>187</v>
      </c>
      <c r="C524" s="70" t="s">
        <v>0</v>
      </c>
      <c r="D524" s="76">
        <v>0</v>
      </c>
    </row>
    <row r="525" spans="1:4" s="72" customFormat="1" ht="13.5" x14ac:dyDescent="0.25">
      <c r="A525" s="143" t="str">
        <f>A$521&amp;"_"&amp;3</f>
        <v>4.5.1_3</v>
      </c>
      <c r="B525" s="144" t="s">
        <v>188</v>
      </c>
      <c r="C525" s="70" t="s">
        <v>0</v>
      </c>
      <c r="D525" s="76">
        <v>0</v>
      </c>
    </row>
    <row r="526" spans="1:4" s="72" customFormat="1" ht="13.5" x14ac:dyDescent="0.25">
      <c r="A526" s="143" t="str">
        <f>A$521&amp;"_"&amp;4</f>
        <v>4.5.1_4</v>
      </c>
      <c r="B526" s="144" t="s">
        <v>189</v>
      </c>
      <c r="C526" s="70" t="s">
        <v>0</v>
      </c>
      <c r="D526" s="76">
        <v>0</v>
      </c>
    </row>
    <row r="527" spans="1:4" s="72" customFormat="1" ht="13.5" x14ac:dyDescent="0.25">
      <c r="A527" s="143" t="str">
        <f>A$521&amp;"_"&amp;5</f>
        <v>4.5.1_5</v>
      </c>
      <c r="B527" s="144" t="s">
        <v>190</v>
      </c>
      <c r="C527" s="70" t="s">
        <v>0</v>
      </c>
      <c r="D527" s="76">
        <v>0</v>
      </c>
    </row>
    <row r="528" spans="1:4" s="72" customFormat="1" ht="13.5" x14ac:dyDescent="0.25">
      <c r="A528" s="143"/>
      <c r="B528" s="144"/>
      <c r="C528" s="70"/>
      <c r="D528" s="76"/>
    </row>
    <row r="529" spans="1:4" ht="15.75" x14ac:dyDescent="0.25">
      <c r="A529" s="127" t="str">
        <f>$A$520&amp;"."&amp;2</f>
        <v>4.5.2</v>
      </c>
      <c r="B529" s="128" t="s">
        <v>195</v>
      </c>
      <c r="C529" s="70"/>
      <c r="D529" s="245"/>
    </row>
    <row r="530" spans="1:4" ht="39" x14ac:dyDescent="0.25">
      <c r="A530" s="211"/>
      <c r="B530" s="151" t="s">
        <v>411</v>
      </c>
      <c r="C530" s="70"/>
      <c r="D530" s="245"/>
    </row>
    <row r="531" spans="1:4" s="72" customFormat="1" ht="13.5" x14ac:dyDescent="0.25">
      <c r="A531" s="143" t="str">
        <f>A$529&amp;"_"&amp;1</f>
        <v>4.5.2_1</v>
      </c>
      <c r="B531" s="144" t="s">
        <v>191</v>
      </c>
      <c r="C531" s="70" t="s">
        <v>0</v>
      </c>
      <c r="D531" s="76">
        <v>0</v>
      </c>
    </row>
    <row r="532" spans="1:4" s="72" customFormat="1" ht="13.5" x14ac:dyDescent="0.25">
      <c r="A532" s="143" t="str">
        <f>A$529&amp;"_"&amp;2</f>
        <v>4.5.2_2</v>
      </c>
      <c r="B532" s="144" t="s">
        <v>473</v>
      </c>
      <c r="C532" s="70" t="s">
        <v>0</v>
      </c>
      <c r="D532" s="76">
        <v>0</v>
      </c>
    </row>
    <row r="533" spans="1:4" s="72" customFormat="1" ht="13.5" x14ac:dyDescent="0.25">
      <c r="A533" s="143" t="str">
        <f>A$529&amp;"_"&amp;3</f>
        <v>4.5.2_3</v>
      </c>
      <c r="B533" s="144" t="s">
        <v>474</v>
      </c>
      <c r="C533" s="70" t="s">
        <v>0</v>
      </c>
      <c r="D533" s="76">
        <v>0</v>
      </c>
    </row>
    <row r="534" spans="1:4" s="72" customFormat="1" ht="13.5" x14ac:dyDescent="0.25">
      <c r="A534" s="143" t="str">
        <f>A$529&amp;"_"&amp;4</f>
        <v>4.5.2_4</v>
      </c>
      <c r="B534" s="144" t="s">
        <v>475</v>
      </c>
      <c r="C534" s="70" t="s">
        <v>0</v>
      </c>
      <c r="D534" s="76">
        <v>0</v>
      </c>
    </row>
    <row r="535" spans="1:4" s="72" customFormat="1" ht="13.5" x14ac:dyDescent="0.25">
      <c r="A535" s="143" t="str">
        <f>A$529&amp;"_"&amp;5</f>
        <v>4.5.2_5</v>
      </c>
      <c r="B535" s="144" t="s">
        <v>476</v>
      </c>
      <c r="C535" s="70" t="s">
        <v>0</v>
      </c>
      <c r="D535" s="76">
        <v>0</v>
      </c>
    </row>
    <row r="536" spans="1:4" s="72" customFormat="1" ht="13.5" x14ac:dyDescent="0.25">
      <c r="A536" s="143" t="str">
        <f>A$529&amp;"_"&amp;6</f>
        <v>4.5.2_6</v>
      </c>
      <c r="B536" s="144" t="s">
        <v>477</v>
      </c>
      <c r="C536" s="70" t="s">
        <v>0</v>
      </c>
      <c r="D536" s="76">
        <v>0</v>
      </c>
    </row>
    <row r="537" spans="1:4" s="72" customFormat="1" ht="13.5" x14ac:dyDescent="0.25">
      <c r="A537" s="143"/>
      <c r="B537" s="144"/>
      <c r="C537" s="70"/>
      <c r="D537" s="76"/>
    </row>
    <row r="538" spans="1:4" ht="15.75" x14ac:dyDescent="0.25">
      <c r="A538" s="127" t="str">
        <f>$A$520&amp;"."&amp;3</f>
        <v>4.5.3</v>
      </c>
      <c r="B538" s="128" t="s">
        <v>192</v>
      </c>
      <c r="C538" s="70"/>
      <c r="D538" s="245"/>
    </row>
    <row r="539" spans="1:4" ht="51.75" x14ac:dyDescent="0.25">
      <c r="A539" s="211"/>
      <c r="B539" s="151" t="s">
        <v>478</v>
      </c>
      <c r="C539" s="70"/>
      <c r="D539" s="245"/>
    </row>
    <row r="540" spans="1:4" s="72" customFormat="1" ht="13.5" x14ac:dyDescent="0.25">
      <c r="A540" s="143" t="str">
        <f>A$538&amp;"_"&amp;1</f>
        <v>4.5.3_1</v>
      </c>
      <c r="B540" s="144" t="s">
        <v>479</v>
      </c>
      <c r="C540" s="70" t="s">
        <v>0</v>
      </c>
      <c r="D540" s="76">
        <v>0</v>
      </c>
    </row>
    <row r="541" spans="1:4" s="72" customFormat="1" ht="25.5" x14ac:dyDescent="0.25">
      <c r="A541" s="143" t="str">
        <f>A$538&amp;"_"&amp;2</f>
        <v>4.5.3_2</v>
      </c>
      <c r="B541" s="144" t="s">
        <v>482</v>
      </c>
      <c r="C541" s="70" t="s">
        <v>0</v>
      </c>
      <c r="D541" s="76">
        <v>0</v>
      </c>
    </row>
    <row r="542" spans="1:4" s="72" customFormat="1" ht="25.5" x14ac:dyDescent="0.25">
      <c r="A542" s="143" t="str">
        <f>A$538&amp;"_"&amp;3</f>
        <v>4.5.3_3</v>
      </c>
      <c r="B542" s="144" t="s">
        <v>483</v>
      </c>
      <c r="C542" s="70" t="s">
        <v>0</v>
      </c>
      <c r="D542" s="76">
        <v>0</v>
      </c>
    </row>
    <row r="543" spans="1:4" s="72" customFormat="1" ht="25.5" x14ac:dyDescent="0.25">
      <c r="A543" s="143" t="str">
        <f>A$538&amp;"_"&amp;4</f>
        <v>4.5.3_4</v>
      </c>
      <c r="B543" s="144" t="s">
        <v>484</v>
      </c>
      <c r="C543" s="70" t="s">
        <v>0</v>
      </c>
      <c r="D543" s="76">
        <v>0</v>
      </c>
    </row>
    <row r="544" spans="1:4" s="72" customFormat="1" ht="12.75" customHeight="1" x14ac:dyDescent="0.25">
      <c r="A544" s="143" t="str">
        <f>A$538&amp;"_"&amp;5</f>
        <v>4.5.3_5</v>
      </c>
      <c r="B544" s="144" t="s">
        <v>481</v>
      </c>
      <c r="C544" s="70" t="s">
        <v>0</v>
      </c>
      <c r="D544" s="76">
        <v>0</v>
      </c>
    </row>
    <row r="545" spans="1:4" s="72" customFormat="1" ht="12.75" customHeight="1" x14ac:dyDescent="0.25">
      <c r="A545" s="143" t="str">
        <f>A$538&amp;"_"&amp;6</f>
        <v>4.5.3_6</v>
      </c>
      <c r="B545" s="144" t="s">
        <v>480</v>
      </c>
      <c r="C545" s="70" t="s">
        <v>0</v>
      </c>
      <c r="D545" s="76">
        <v>0</v>
      </c>
    </row>
    <row r="546" spans="1:4" s="72" customFormat="1" ht="13.5" x14ac:dyDescent="0.25">
      <c r="A546" s="143"/>
      <c r="B546" s="144"/>
      <c r="C546" s="70"/>
      <c r="D546" s="76"/>
    </row>
    <row r="547" spans="1:4" ht="15.75" x14ac:dyDescent="0.25">
      <c r="A547" s="127" t="str">
        <f>$A$520&amp;"."&amp;3</f>
        <v>4.5.3</v>
      </c>
      <c r="B547" s="128" t="s">
        <v>194</v>
      </c>
      <c r="C547" s="70"/>
      <c r="D547" s="245"/>
    </row>
    <row r="548" spans="1:4" ht="51.75" x14ac:dyDescent="0.25">
      <c r="A548" s="211"/>
      <c r="B548" s="151" t="s">
        <v>478</v>
      </c>
      <c r="C548" s="70"/>
      <c r="D548" s="245"/>
    </row>
    <row r="549" spans="1:4" s="72" customFormat="1" ht="13.5" x14ac:dyDescent="0.25">
      <c r="A549" s="143" t="str">
        <f>A$538&amp;"_"&amp;1</f>
        <v>4.5.3_1</v>
      </c>
      <c r="B549" s="144" t="s">
        <v>193</v>
      </c>
      <c r="C549" s="70" t="s">
        <v>0</v>
      </c>
      <c r="D549" s="76">
        <v>0</v>
      </c>
    </row>
    <row r="550" spans="1:4" s="72" customFormat="1" ht="13.5" x14ac:dyDescent="0.25">
      <c r="A550" s="143" t="str">
        <f>A$538&amp;"_"&amp;2</f>
        <v>4.5.3_2</v>
      </c>
      <c r="B550" s="144" t="s">
        <v>488</v>
      </c>
      <c r="C550" s="70" t="s">
        <v>0</v>
      </c>
      <c r="D550" s="76">
        <v>0</v>
      </c>
    </row>
    <row r="551" spans="1:4" s="72" customFormat="1" ht="13.5" x14ac:dyDescent="0.25">
      <c r="A551" s="143" t="str">
        <f>A$538&amp;"_"&amp;3</f>
        <v>4.5.3_3</v>
      </c>
      <c r="B551" s="144" t="s">
        <v>489</v>
      </c>
      <c r="C551" s="70" t="s">
        <v>0</v>
      </c>
      <c r="D551" s="76">
        <v>0</v>
      </c>
    </row>
    <row r="552" spans="1:4" s="72" customFormat="1" ht="13.5" x14ac:dyDescent="0.25">
      <c r="A552" s="143" t="str">
        <f>A$538&amp;"_"&amp;4</f>
        <v>4.5.3_4</v>
      </c>
      <c r="B552" s="144" t="s">
        <v>485</v>
      </c>
      <c r="C552" s="70" t="s">
        <v>0</v>
      </c>
      <c r="D552" s="76">
        <v>0</v>
      </c>
    </row>
    <row r="553" spans="1:4" s="72" customFormat="1" ht="13.5" x14ac:dyDescent="0.25">
      <c r="A553" s="143" t="str">
        <f>A$538&amp;"_"&amp;5</f>
        <v>4.5.3_5</v>
      </c>
      <c r="B553" s="144" t="s">
        <v>486</v>
      </c>
      <c r="C553" s="70" t="s">
        <v>0</v>
      </c>
      <c r="D553" s="76">
        <v>0</v>
      </c>
    </row>
    <row r="554" spans="1:4" s="72" customFormat="1" ht="13.5" x14ac:dyDescent="0.25">
      <c r="A554" s="143" t="str">
        <f>A$538&amp;"_"&amp;6</f>
        <v>4.5.3_6</v>
      </c>
      <c r="B554" s="144" t="s">
        <v>487</v>
      </c>
      <c r="C554" s="70" t="s">
        <v>0</v>
      </c>
      <c r="D554" s="76">
        <v>0</v>
      </c>
    </row>
    <row r="555" spans="1:4" s="72" customFormat="1" ht="13.5" x14ac:dyDescent="0.25">
      <c r="A555" s="143"/>
      <c r="B555" s="144"/>
      <c r="C555" s="70"/>
      <c r="D555" s="76"/>
    </row>
    <row r="556" spans="1:4" s="72" customFormat="1" ht="13.5" x14ac:dyDescent="0.25">
      <c r="A556" s="143"/>
      <c r="B556" s="144"/>
      <c r="C556" s="70"/>
      <c r="D556" s="76"/>
    </row>
    <row r="557" spans="1:4" ht="18.75" x14ac:dyDescent="0.3">
      <c r="A557" s="177" t="str">
        <f>A347&amp;"."&amp;6</f>
        <v>4.6</v>
      </c>
      <c r="B557" s="119" t="s">
        <v>196</v>
      </c>
      <c r="C557" s="112"/>
      <c r="D557" s="112"/>
    </row>
    <row r="558" spans="1:4" ht="77.25" x14ac:dyDescent="0.25">
      <c r="A558" s="273"/>
      <c r="B558" s="295" t="s">
        <v>490</v>
      </c>
      <c r="C558" s="70"/>
      <c r="D558" s="245"/>
    </row>
    <row r="559" spans="1:4" x14ac:dyDescent="0.25">
      <c r="A559" s="211"/>
      <c r="B559" s="285"/>
      <c r="C559" s="70"/>
      <c r="D559" s="245"/>
    </row>
    <row r="560" spans="1:4" ht="15.75" x14ac:dyDescent="0.25">
      <c r="A560" s="127" t="str">
        <f>A557&amp;"."&amp;1</f>
        <v>4.6.1</v>
      </c>
      <c r="B560" s="128" t="s">
        <v>197</v>
      </c>
      <c r="C560" s="70"/>
      <c r="D560" s="245"/>
    </row>
    <row r="561" spans="1:4" ht="102.75" x14ac:dyDescent="0.25">
      <c r="A561" s="211"/>
      <c r="B561" s="151" t="s">
        <v>492</v>
      </c>
      <c r="C561" s="70"/>
      <c r="D561" s="245"/>
    </row>
    <row r="562" spans="1:4" s="72" customFormat="1" ht="13.5" x14ac:dyDescent="0.25">
      <c r="A562" s="143" t="str">
        <f>$A$560&amp;"_"&amp;1</f>
        <v>4.6.1_1</v>
      </c>
      <c r="B562" s="144" t="s">
        <v>198</v>
      </c>
      <c r="C562" s="70" t="s">
        <v>1</v>
      </c>
      <c r="D562" s="76">
        <v>0</v>
      </c>
    </row>
    <row r="563" spans="1:4" s="72" customFormat="1" ht="13.5" x14ac:dyDescent="0.25">
      <c r="A563" s="143" t="str">
        <f>$A$560&amp;"_"&amp;2</f>
        <v>4.6.1_2</v>
      </c>
      <c r="B563" s="144" t="s">
        <v>199</v>
      </c>
      <c r="C563" s="70" t="s">
        <v>1</v>
      </c>
      <c r="D563" s="76">
        <v>0</v>
      </c>
    </row>
    <row r="564" spans="1:4" s="72" customFormat="1" ht="13.5" x14ac:dyDescent="0.25">
      <c r="A564" s="143" t="str">
        <f>$A$560&amp;"_"&amp;3</f>
        <v>4.6.1_3</v>
      </c>
      <c r="B564" s="144" t="s">
        <v>200</v>
      </c>
      <c r="C564" s="70" t="s">
        <v>1</v>
      </c>
      <c r="D564" s="76">
        <v>0</v>
      </c>
    </row>
    <row r="565" spans="1:4" s="72" customFormat="1" ht="13.5" x14ac:dyDescent="0.25">
      <c r="A565" s="143" t="str">
        <f>$A$560&amp;"_"&amp;4</f>
        <v>4.6.1_4</v>
      </c>
      <c r="B565" s="144" t="s">
        <v>457</v>
      </c>
      <c r="C565" s="70" t="s">
        <v>1</v>
      </c>
      <c r="D565" s="76">
        <v>0</v>
      </c>
    </row>
    <row r="566" spans="1:4" s="72" customFormat="1" ht="13.5" x14ac:dyDescent="0.25">
      <c r="A566" s="143"/>
      <c r="B566" s="144"/>
      <c r="C566" s="70"/>
      <c r="D566" s="76"/>
    </row>
    <row r="567" spans="1:4" ht="15.75" x14ac:dyDescent="0.25">
      <c r="A567" s="127" t="str">
        <f>A557&amp;"."&amp;2</f>
        <v>4.6.2</v>
      </c>
      <c r="B567" s="128" t="s">
        <v>201</v>
      </c>
      <c r="C567" s="70"/>
      <c r="D567" s="245"/>
    </row>
    <row r="568" spans="1:4" ht="102.75" x14ac:dyDescent="0.25">
      <c r="A568" s="211"/>
      <c r="B568" s="295" t="s">
        <v>493</v>
      </c>
      <c r="C568" s="70"/>
      <c r="D568" s="245"/>
    </row>
    <row r="569" spans="1:4" s="72" customFormat="1" ht="13.5" x14ac:dyDescent="0.25">
      <c r="A569" s="143" t="str">
        <f>$A$567&amp;"_"&amp;1</f>
        <v>4.6.2_1</v>
      </c>
      <c r="B569" s="144" t="s">
        <v>202</v>
      </c>
      <c r="C569" s="70" t="s">
        <v>1</v>
      </c>
      <c r="D569" s="76">
        <v>0</v>
      </c>
    </row>
    <row r="570" spans="1:4" s="72" customFormat="1" ht="13.5" x14ac:dyDescent="0.25">
      <c r="A570" s="143" t="str">
        <f>$A$567&amp;"_"&amp;2</f>
        <v>4.6.2_2</v>
      </c>
      <c r="B570" s="144" t="s">
        <v>203</v>
      </c>
      <c r="C570" s="70" t="s">
        <v>1</v>
      </c>
      <c r="D570" s="76">
        <v>0</v>
      </c>
    </row>
    <row r="571" spans="1:4" s="72" customFormat="1" ht="13.5" x14ac:dyDescent="0.25">
      <c r="A571" s="143" t="str">
        <f>$A$567&amp;"_"&amp;3</f>
        <v>4.6.2_3</v>
      </c>
      <c r="B571" s="144" t="s">
        <v>204</v>
      </c>
      <c r="C571" s="70" t="s">
        <v>1</v>
      </c>
      <c r="D571" s="76">
        <v>0</v>
      </c>
    </row>
    <row r="572" spans="1:4" s="72" customFormat="1" ht="13.5" x14ac:dyDescent="0.25">
      <c r="A572" s="143" t="str">
        <f>$A$567&amp;"_"&amp;4</f>
        <v>4.6.2_4</v>
      </c>
      <c r="B572" s="144" t="s">
        <v>205</v>
      </c>
      <c r="C572" s="70" t="s">
        <v>1</v>
      </c>
      <c r="D572" s="76">
        <v>0</v>
      </c>
    </row>
    <row r="573" spans="1:4" s="72" customFormat="1" ht="13.5" x14ac:dyDescent="0.25">
      <c r="A573" s="143" t="str">
        <f>$A$567&amp;"_"&amp;5</f>
        <v>4.6.2_5</v>
      </c>
      <c r="B573" s="144" t="s">
        <v>206</v>
      </c>
      <c r="C573" s="70" t="s">
        <v>1</v>
      </c>
      <c r="D573" s="76">
        <v>0</v>
      </c>
    </row>
    <row r="574" spans="1:4" s="72" customFormat="1" ht="13.5" x14ac:dyDescent="0.25">
      <c r="A574" s="143" t="str">
        <f>$A$567&amp;"_"&amp;6</f>
        <v>4.6.2_6</v>
      </c>
      <c r="B574" s="144" t="s">
        <v>207</v>
      </c>
      <c r="C574" s="70" t="s">
        <v>1</v>
      </c>
      <c r="D574" s="76">
        <v>0</v>
      </c>
    </row>
    <row r="575" spans="1:4" s="72" customFormat="1" ht="13.5" x14ac:dyDescent="0.25">
      <c r="A575" s="143" t="str">
        <f>$A$567&amp;"_"&amp;7</f>
        <v>4.6.2_7</v>
      </c>
      <c r="B575" s="144" t="s">
        <v>208</v>
      </c>
      <c r="C575" s="70" t="s">
        <v>1</v>
      </c>
      <c r="D575" s="76">
        <v>0</v>
      </c>
    </row>
    <row r="576" spans="1:4" s="72" customFormat="1" ht="13.5" x14ac:dyDescent="0.25">
      <c r="A576" s="143"/>
      <c r="B576" s="144"/>
      <c r="C576" s="70"/>
      <c r="D576" s="76"/>
    </row>
    <row r="577" spans="1:4" s="72" customFormat="1" ht="13.5" x14ac:dyDescent="0.25">
      <c r="A577" s="143"/>
      <c r="B577" s="144"/>
      <c r="C577" s="70"/>
      <c r="D577" s="76"/>
    </row>
    <row r="578" spans="1:4" ht="18.75" x14ac:dyDescent="0.3">
      <c r="A578" s="177" t="str">
        <f>A347&amp;"."&amp;7</f>
        <v>4.7</v>
      </c>
      <c r="B578" s="119" t="s">
        <v>210</v>
      </c>
      <c r="C578" s="112"/>
      <c r="D578" s="112"/>
    </row>
    <row r="579" spans="1:4" ht="128.25" x14ac:dyDescent="0.25">
      <c r="A579" s="273"/>
      <c r="B579" s="151" t="s">
        <v>494</v>
      </c>
      <c r="C579" s="70"/>
      <c r="D579" s="245"/>
    </row>
    <row r="580" spans="1:4" s="72" customFormat="1" ht="13.5" x14ac:dyDescent="0.25">
      <c r="A580" s="143"/>
      <c r="B580" s="144"/>
      <c r="C580" s="70"/>
      <c r="D580" s="76"/>
    </row>
    <row r="581" spans="1:4" ht="15.75" x14ac:dyDescent="0.25">
      <c r="A581" s="127" t="str">
        <f>A578&amp;"."&amp;1</f>
        <v>4.7.1</v>
      </c>
      <c r="B581" s="128" t="s">
        <v>211</v>
      </c>
      <c r="C581" s="70"/>
      <c r="D581" s="245"/>
    </row>
    <row r="582" spans="1:4" s="72" customFormat="1" ht="13.5" x14ac:dyDescent="0.25">
      <c r="A582" s="143" t="str">
        <f>$A$581&amp;"_"&amp;1</f>
        <v>4.7.1_1</v>
      </c>
      <c r="B582" s="144" t="s">
        <v>212</v>
      </c>
      <c r="C582" s="70" t="s">
        <v>0</v>
      </c>
      <c r="D582" s="76">
        <v>0</v>
      </c>
    </row>
    <row r="583" spans="1:4" s="72" customFormat="1" ht="13.5" x14ac:dyDescent="0.25">
      <c r="A583" s="143" t="str">
        <f>$A$581&amp;"_"&amp;2</f>
        <v>4.7.1_2</v>
      </c>
      <c r="B583" s="144" t="s">
        <v>213</v>
      </c>
      <c r="C583" s="70" t="s">
        <v>0</v>
      </c>
      <c r="D583" s="76">
        <v>0</v>
      </c>
    </row>
    <row r="584" spans="1:4" s="72" customFormat="1" ht="13.5" x14ac:dyDescent="0.25">
      <c r="A584" s="143" t="str">
        <f>$A$581&amp;"_"&amp;3</f>
        <v>4.7.1_3</v>
      </c>
      <c r="B584" s="144" t="s">
        <v>214</v>
      </c>
      <c r="C584" s="70" t="s">
        <v>0</v>
      </c>
      <c r="D584" s="76">
        <v>0</v>
      </c>
    </row>
    <row r="585" spans="1:4" s="72" customFormat="1" ht="13.5" x14ac:dyDescent="0.25">
      <c r="A585" s="143"/>
      <c r="B585" s="144"/>
      <c r="C585" s="70"/>
      <c r="D585" s="76"/>
    </row>
    <row r="586" spans="1:4" s="72" customFormat="1" ht="13.5" x14ac:dyDescent="0.25">
      <c r="A586" s="143"/>
      <c r="B586" s="144"/>
      <c r="C586" s="70"/>
      <c r="D586" s="76"/>
    </row>
    <row r="587" spans="1:4" ht="18.95" customHeight="1" x14ac:dyDescent="0.3">
      <c r="A587" s="103" t="str">
        <f>A347&amp;"."&amp;8</f>
        <v>4.8</v>
      </c>
      <c r="B587" s="119" t="s">
        <v>215</v>
      </c>
      <c r="C587" s="112"/>
      <c r="D587" s="112"/>
    </row>
    <row r="588" spans="1:4" ht="77.25" x14ac:dyDescent="0.25">
      <c r="A588" s="273"/>
      <c r="B588" s="151" t="s">
        <v>406</v>
      </c>
      <c r="C588" s="70"/>
      <c r="D588" s="245"/>
    </row>
    <row r="589" spans="1:4" x14ac:dyDescent="0.25">
      <c r="A589" s="211"/>
      <c r="B589" s="285"/>
      <c r="C589" s="70"/>
      <c r="D589" s="245"/>
    </row>
    <row r="590" spans="1:4" ht="15.75" x14ac:dyDescent="0.25">
      <c r="A590" s="127" t="str">
        <f>A587&amp;"."&amp;1</f>
        <v>4.8.1</v>
      </c>
      <c r="B590" s="128" t="s">
        <v>216</v>
      </c>
      <c r="C590" s="70"/>
      <c r="D590" s="245"/>
    </row>
    <row r="591" spans="1:4" ht="102.75" x14ac:dyDescent="0.25">
      <c r="A591" s="211"/>
      <c r="B591" s="151" t="s">
        <v>495</v>
      </c>
      <c r="C591" s="70"/>
      <c r="D591" s="245"/>
    </row>
    <row r="592" spans="1:4" s="72" customFormat="1" ht="13.5" x14ac:dyDescent="0.25">
      <c r="A592" s="143" t="str">
        <f>$A$590&amp;"_"&amp;1</f>
        <v>4.8.1_1</v>
      </c>
      <c r="B592" s="144" t="s">
        <v>217</v>
      </c>
      <c r="C592" s="70" t="s">
        <v>1</v>
      </c>
      <c r="D592" s="76">
        <v>0</v>
      </c>
    </row>
    <row r="593" spans="1:4" s="72" customFormat="1" ht="13.5" x14ac:dyDescent="0.25">
      <c r="A593" s="143" t="str">
        <f>$A$590&amp;"_"&amp;2</f>
        <v>4.8.1_2</v>
      </c>
      <c r="B593" s="144" t="s">
        <v>218</v>
      </c>
      <c r="C593" s="70" t="s">
        <v>1</v>
      </c>
      <c r="D593" s="76">
        <v>0</v>
      </c>
    </row>
    <row r="594" spans="1:4" s="72" customFormat="1" ht="13.5" x14ac:dyDescent="0.25">
      <c r="A594" s="143" t="str">
        <f>$A$590&amp;"_"&amp;3</f>
        <v>4.8.1_3</v>
      </c>
      <c r="B594" s="144" t="s">
        <v>219</v>
      </c>
      <c r="C594" s="70" t="s">
        <v>1</v>
      </c>
      <c r="D594" s="76">
        <v>0</v>
      </c>
    </row>
    <row r="595" spans="1:4" s="72" customFormat="1" ht="13.5" x14ac:dyDescent="0.25">
      <c r="A595" s="143" t="str">
        <f>$A$590&amp;"_"&amp;4</f>
        <v>4.8.1_4</v>
      </c>
      <c r="B595" s="144" t="s">
        <v>458</v>
      </c>
      <c r="C595" s="70" t="s">
        <v>1</v>
      </c>
      <c r="D595" s="76">
        <v>0</v>
      </c>
    </row>
    <row r="596" spans="1:4" s="72" customFormat="1" ht="13.5" x14ac:dyDescent="0.25">
      <c r="A596" s="143"/>
      <c r="B596" s="144"/>
      <c r="C596" s="70"/>
      <c r="D596" s="76"/>
    </row>
    <row r="597" spans="1:4" ht="15.75" x14ac:dyDescent="0.25">
      <c r="A597" s="127" t="str">
        <f>A587&amp;"."&amp;2</f>
        <v>4.8.2</v>
      </c>
      <c r="B597" s="128" t="s">
        <v>220</v>
      </c>
      <c r="C597" s="70"/>
      <c r="D597" s="245"/>
    </row>
    <row r="598" spans="1:4" s="72" customFormat="1" ht="13.5" x14ac:dyDescent="0.25">
      <c r="A598" s="143" t="str">
        <f>$A$597&amp;"_"&amp;1</f>
        <v>4.8.2_1</v>
      </c>
      <c r="B598" s="144" t="s">
        <v>221</v>
      </c>
      <c r="C598" s="70" t="s">
        <v>1</v>
      </c>
      <c r="D598" s="76">
        <v>0</v>
      </c>
    </row>
    <row r="599" spans="1:4" s="72" customFormat="1" ht="13.5" x14ac:dyDescent="0.25">
      <c r="A599" s="143" t="str">
        <f>$A$597&amp;"_"&amp;2</f>
        <v>4.8.2_2</v>
      </c>
      <c r="B599" s="144" t="s">
        <v>222</v>
      </c>
      <c r="C599" s="70" t="s">
        <v>1</v>
      </c>
      <c r="D599" s="76">
        <v>0</v>
      </c>
    </row>
    <row r="600" spans="1:4" s="72" customFormat="1" ht="13.5" x14ac:dyDescent="0.25">
      <c r="A600" s="143" t="str">
        <f>$A$597&amp;"_"&amp;3</f>
        <v>4.8.2_3</v>
      </c>
      <c r="B600" s="144" t="s">
        <v>459</v>
      </c>
      <c r="C600" s="70" t="s">
        <v>1</v>
      </c>
      <c r="D600" s="76">
        <v>0</v>
      </c>
    </row>
    <row r="601" spans="1:4" s="72" customFormat="1" ht="13.5" x14ac:dyDescent="0.25">
      <c r="A601" s="143" t="str">
        <f>$A$597&amp;"_"&amp;4</f>
        <v>4.8.2_4</v>
      </c>
      <c r="B601" s="144" t="s">
        <v>223</v>
      </c>
      <c r="C601" s="70" t="s">
        <v>1</v>
      </c>
      <c r="D601" s="76">
        <v>0</v>
      </c>
    </row>
    <row r="602" spans="1:4" s="72" customFormat="1" ht="13.5" x14ac:dyDescent="0.25">
      <c r="A602" s="143" t="str">
        <f>$A$597&amp;"_"&amp;5</f>
        <v>4.8.2_5</v>
      </c>
      <c r="B602" s="144" t="s">
        <v>496</v>
      </c>
      <c r="C602" s="70" t="s">
        <v>1</v>
      </c>
      <c r="D602" s="76">
        <v>0</v>
      </c>
    </row>
    <row r="603" spans="1:4" s="72" customFormat="1" ht="13.5" x14ac:dyDescent="0.25">
      <c r="A603" s="143" t="str">
        <f>$A$597&amp;"_"&amp;6</f>
        <v>4.8.2_6</v>
      </c>
      <c r="B603" s="144" t="s">
        <v>460</v>
      </c>
      <c r="C603" s="70" t="s">
        <v>1</v>
      </c>
      <c r="D603" s="76">
        <v>0</v>
      </c>
    </row>
    <row r="604" spans="1:4" s="72" customFormat="1" ht="13.5" x14ac:dyDescent="0.25">
      <c r="A604" s="143" t="str">
        <f>$A$597&amp;"_"&amp;7</f>
        <v>4.8.2_7</v>
      </c>
      <c r="B604" s="144" t="s">
        <v>224</v>
      </c>
      <c r="C604" s="70" t="s">
        <v>1</v>
      </c>
      <c r="D604" s="76">
        <v>0</v>
      </c>
    </row>
    <row r="605" spans="1:4" s="72" customFormat="1" ht="13.5" x14ac:dyDescent="0.25">
      <c r="A605" s="143" t="str">
        <f>$A$597&amp;"_"&amp;8</f>
        <v>4.8.2_8</v>
      </c>
      <c r="B605" s="144" t="s">
        <v>497</v>
      </c>
      <c r="C605" s="70" t="s">
        <v>1</v>
      </c>
      <c r="D605" s="76">
        <v>0</v>
      </c>
    </row>
    <row r="606" spans="1:4" s="72" customFormat="1" ht="13.5" x14ac:dyDescent="0.25">
      <c r="A606" s="143" t="str">
        <f>$A$597&amp;"_"&amp;9</f>
        <v>4.8.2_9</v>
      </c>
      <c r="B606" s="144" t="s">
        <v>461</v>
      </c>
      <c r="C606" s="70" t="s">
        <v>1</v>
      </c>
      <c r="D606" s="76">
        <v>0</v>
      </c>
    </row>
    <row r="607" spans="1:4" s="72" customFormat="1" ht="13.5" x14ac:dyDescent="0.25">
      <c r="A607" s="143"/>
      <c r="B607" s="144"/>
      <c r="C607" s="70"/>
      <c r="D607" s="76"/>
    </row>
    <row r="608" spans="1:4" ht="15.75" x14ac:dyDescent="0.25">
      <c r="A608" s="127" t="str">
        <f>A587&amp;"."&amp;3</f>
        <v>4.8.3</v>
      </c>
      <c r="B608" s="128" t="s">
        <v>225</v>
      </c>
      <c r="C608" s="70"/>
      <c r="D608" s="245"/>
    </row>
    <row r="609" spans="1:4" s="72" customFormat="1" ht="13.5" x14ac:dyDescent="0.25">
      <c r="A609" s="143" t="str">
        <f>$A$608&amp;"_"&amp;1</f>
        <v>4.8.3_1</v>
      </c>
      <c r="B609" s="144" t="s">
        <v>226</v>
      </c>
      <c r="C609" s="56" t="s">
        <v>227</v>
      </c>
      <c r="D609" s="76">
        <v>0</v>
      </c>
    </row>
    <row r="610" spans="1:4" s="72" customFormat="1" ht="13.5" x14ac:dyDescent="0.25">
      <c r="A610" s="143" t="str">
        <f>$A$608&amp;"_"&amp;2</f>
        <v>4.8.3_2</v>
      </c>
      <c r="B610" s="144" t="s">
        <v>228</v>
      </c>
      <c r="C610" s="56" t="s">
        <v>227</v>
      </c>
      <c r="D610" s="76">
        <v>0</v>
      </c>
    </row>
    <row r="611" spans="1:4" s="72" customFormat="1" ht="13.5" x14ac:dyDescent="0.25">
      <c r="A611" s="143" t="str">
        <f>$A$608&amp;"_"&amp;3</f>
        <v>4.8.3_3</v>
      </c>
      <c r="B611" s="144" t="s">
        <v>229</v>
      </c>
      <c r="C611" s="56" t="s">
        <v>227</v>
      </c>
      <c r="D611" s="76">
        <v>0</v>
      </c>
    </row>
    <row r="612" spans="1:4" s="72" customFormat="1" ht="13.5" x14ac:dyDescent="0.25">
      <c r="A612" s="143"/>
      <c r="B612" s="144"/>
      <c r="C612" s="70"/>
      <c r="D612" s="76"/>
    </row>
    <row r="613" spans="1:4" s="72" customFormat="1" ht="13.5" x14ac:dyDescent="0.25">
      <c r="A613" s="143"/>
      <c r="B613" s="144"/>
      <c r="C613" s="70"/>
      <c r="D613" s="76"/>
    </row>
    <row r="614" spans="1:4" ht="18.95" customHeight="1" x14ac:dyDescent="0.3">
      <c r="A614" s="103" t="str">
        <f>A347&amp;"."&amp;9</f>
        <v>4.9</v>
      </c>
      <c r="B614" s="119" t="s">
        <v>498</v>
      </c>
      <c r="C614" s="112"/>
      <c r="D614" s="112"/>
    </row>
    <row r="615" spans="1:4" ht="90" x14ac:dyDescent="0.25">
      <c r="A615" s="273"/>
      <c r="B615" s="151" t="s">
        <v>491</v>
      </c>
      <c r="C615" s="70"/>
      <c r="D615" s="245"/>
    </row>
    <row r="616" spans="1:4" x14ac:dyDescent="0.25">
      <c r="A616" s="273"/>
      <c r="B616" s="151"/>
      <c r="C616" s="70"/>
      <c r="D616" s="245"/>
    </row>
    <row r="617" spans="1:4" ht="15.75" x14ac:dyDescent="0.25">
      <c r="A617" s="127" t="str">
        <f>A614&amp;"."&amp;1</f>
        <v>4.9.1</v>
      </c>
      <c r="B617" s="128" t="s">
        <v>531</v>
      </c>
      <c r="C617" s="70"/>
      <c r="D617" s="245"/>
    </row>
    <row r="618" spans="1:4" s="72" customFormat="1" ht="13.5" x14ac:dyDescent="0.25">
      <c r="A618" s="143" t="str">
        <f>$A$617&amp;"_"&amp;1</f>
        <v>4.9.1_1</v>
      </c>
      <c r="B618" s="144" t="s">
        <v>499</v>
      </c>
      <c r="C618" s="70" t="s">
        <v>0</v>
      </c>
      <c r="D618" s="76">
        <v>0</v>
      </c>
    </row>
    <row r="619" spans="1:4" s="72" customFormat="1" ht="13.5" x14ac:dyDescent="0.25">
      <c r="A619" s="143" t="str">
        <f>$A$617&amp;"_"&amp;2</f>
        <v>4.9.1_2</v>
      </c>
      <c r="B619" s="144" t="s">
        <v>230</v>
      </c>
      <c r="C619" s="70" t="s">
        <v>0</v>
      </c>
      <c r="D619" s="76">
        <v>0</v>
      </c>
    </row>
    <row r="620" spans="1:4" s="72" customFormat="1" ht="13.5" x14ac:dyDescent="0.25">
      <c r="A620" s="143" t="str">
        <f>$A$617&amp;"_"&amp;3</f>
        <v>4.9.1_3</v>
      </c>
      <c r="B620" s="144" t="s">
        <v>231</v>
      </c>
      <c r="C620" s="70" t="s">
        <v>0</v>
      </c>
      <c r="D620" s="76">
        <v>0</v>
      </c>
    </row>
    <row r="621" spans="1:4" s="72" customFormat="1" ht="13.5" x14ac:dyDescent="0.25">
      <c r="A621" s="143"/>
      <c r="B621" s="144"/>
      <c r="C621" s="70"/>
      <c r="D621" s="76"/>
    </row>
    <row r="622" spans="1:4" ht="31.5" x14ac:dyDescent="0.25">
      <c r="A622" s="179" t="str">
        <f>A614&amp;"."&amp;2</f>
        <v>4.9.2</v>
      </c>
      <c r="B622" s="180" t="s">
        <v>532</v>
      </c>
      <c r="C622" s="70"/>
      <c r="D622" s="245"/>
    </row>
    <row r="623" spans="1:4" s="72" customFormat="1" ht="15" customHeight="1" x14ac:dyDescent="0.25">
      <c r="A623" s="143" t="str">
        <f>$A$622&amp;"_"&amp;1</f>
        <v>4.9.2_1</v>
      </c>
      <c r="B623" s="144" t="s">
        <v>500</v>
      </c>
      <c r="C623" s="70" t="s">
        <v>0</v>
      </c>
      <c r="D623" s="76">
        <v>0</v>
      </c>
    </row>
    <row r="624" spans="1:4" s="72" customFormat="1" ht="15" customHeight="1" x14ac:dyDescent="0.25">
      <c r="A624" s="143" t="str">
        <f>$A$622&amp;"_"&amp;2</f>
        <v>4.9.2_2</v>
      </c>
      <c r="B624" s="144" t="s">
        <v>501</v>
      </c>
      <c r="C624" s="70" t="s">
        <v>0</v>
      </c>
      <c r="D624" s="76">
        <v>0</v>
      </c>
    </row>
    <row r="625" spans="1:4" s="72" customFormat="1" ht="15" customHeight="1" x14ac:dyDescent="0.25">
      <c r="A625" s="143" t="str">
        <f>$A$622&amp;"_"&amp;3</f>
        <v>4.9.2_3</v>
      </c>
      <c r="B625" s="144" t="s">
        <v>502</v>
      </c>
      <c r="C625" s="70" t="s">
        <v>0</v>
      </c>
      <c r="D625" s="76">
        <v>0</v>
      </c>
    </row>
    <row r="626" spans="1:4" ht="15" customHeight="1" x14ac:dyDescent="0.25">
      <c r="A626" s="143" t="str">
        <f>$A$622&amp;"_"&amp;4</f>
        <v>4.9.2_4</v>
      </c>
      <c r="B626" s="161" t="s">
        <v>503</v>
      </c>
      <c r="C626" s="70" t="s">
        <v>0</v>
      </c>
      <c r="D626" s="76">
        <v>0</v>
      </c>
    </row>
    <row r="627" spans="1:4" ht="15" customHeight="1" x14ac:dyDescent="0.25">
      <c r="A627" s="143" t="str">
        <f>$A$622&amp;"_"&amp;5</f>
        <v>4.9.2_5</v>
      </c>
      <c r="B627" s="161" t="s">
        <v>504</v>
      </c>
      <c r="C627" s="70" t="s">
        <v>0</v>
      </c>
      <c r="D627" s="76">
        <v>0</v>
      </c>
    </row>
    <row r="628" spans="1:4" x14ac:dyDescent="0.25">
      <c r="A628" s="273"/>
      <c r="B628" s="151"/>
      <c r="C628" s="70"/>
      <c r="D628" s="245"/>
    </row>
    <row r="629" spans="1:4" ht="31.5" x14ac:dyDescent="0.25">
      <c r="A629" s="179" t="str">
        <f>A614&amp;"."&amp;3</f>
        <v>4.9.3</v>
      </c>
      <c r="B629" s="180" t="s">
        <v>534</v>
      </c>
      <c r="C629" s="70"/>
      <c r="D629" s="245"/>
    </row>
    <row r="630" spans="1:4" s="72" customFormat="1" ht="13.5" x14ac:dyDescent="0.25">
      <c r="A630" s="143" t="str">
        <f>$A$629&amp;"_"&amp;1</f>
        <v>4.9.3_1</v>
      </c>
      <c r="B630" s="144" t="s">
        <v>505</v>
      </c>
      <c r="C630" s="70" t="s">
        <v>0</v>
      </c>
      <c r="D630" s="76">
        <v>0</v>
      </c>
    </row>
    <row r="631" spans="1:4" s="72" customFormat="1" ht="13.5" x14ac:dyDescent="0.25">
      <c r="A631" s="143" t="str">
        <f>$A$629&amp;"_"&amp;2</f>
        <v>4.9.3_2</v>
      </c>
      <c r="B631" s="144" t="s">
        <v>506</v>
      </c>
      <c r="C631" s="70" t="s">
        <v>0</v>
      </c>
      <c r="D631" s="76">
        <v>0</v>
      </c>
    </row>
    <row r="632" spans="1:4" s="72" customFormat="1" ht="13.5" x14ac:dyDescent="0.25">
      <c r="A632" s="143" t="str">
        <f>$A$629&amp;"_"&amp;3</f>
        <v>4.9.3_3</v>
      </c>
      <c r="B632" s="144" t="s">
        <v>507</v>
      </c>
      <c r="C632" s="70" t="s">
        <v>0</v>
      </c>
      <c r="D632" s="76">
        <v>0</v>
      </c>
    </row>
    <row r="633" spans="1:4" x14ac:dyDescent="0.25">
      <c r="A633" s="143" t="str">
        <f>$A$629&amp;"_"&amp;4</f>
        <v>4.9.3_4</v>
      </c>
      <c r="B633" s="161" t="s">
        <v>508</v>
      </c>
      <c r="C633" s="70" t="s">
        <v>0</v>
      </c>
      <c r="D633" s="76">
        <v>0</v>
      </c>
    </row>
    <row r="634" spans="1:4" x14ac:dyDescent="0.25">
      <c r="A634" s="273"/>
      <c r="B634" s="151"/>
      <c r="C634" s="70"/>
      <c r="D634" s="245"/>
    </row>
    <row r="635" spans="1:4" ht="31.5" x14ac:dyDescent="0.25">
      <c r="A635" s="179" t="str">
        <f>A614&amp;"."&amp;4</f>
        <v>4.9.4</v>
      </c>
      <c r="B635" s="180" t="s">
        <v>533</v>
      </c>
      <c r="C635" s="70"/>
      <c r="D635" s="245"/>
    </row>
    <row r="636" spans="1:4" s="72" customFormat="1" ht="13.5" x14ac:dyDescent="0.25">
      <c r="A636" s="143" t="str">
        <f>$A$635&amp;"_"&amp;1</f>
        <v>4.9.4_1</v>
      </c>
      <c r="B636" s="144" t="s">
        <v>501</v>
      </c>
      <c r="C636" s="70" t="s">
        <v>0</v>
      </c>
      <c r="D636" s="76">
        <v>0</v>
      </c>
    </row>
    <row r="637" spans="1:4" s="72" customFormat="1" ht="13.5" x14ac:dyDescent="0.25">
      <c r="A637" s="143" t="str">
        <f>$A$635&amp;"_"&amp;2</f>
        <v>4.9.4_2</v>
      </c>
      <c r="B637" s="144" t="s">
        <v>502</v>
      </c>
      <c r="C637" s="70" t="s">
        <v>0</v>
      </c>
      <c r="D637" s="76">
        <v>0</v>
      </c>
    </row>
    <row r="638" spans="1:4" s="72" customFormat="1" ht="13.5" x14ac:dyDescent="0.25">
      <c r="A638" s="143" t="str">
        <f>$A$635&amp;"_"&amp;3</f>
        <v>4.9.4_3</v>
      </c>
      <c r="B638" s="144" t="s">
        <v>509</v>
      </c>
      <c r="C638" s="70" t="s">
        <v>0</v>
      </c>
      <c r="D638" s="76">
        <v>0</v>
      </c>
    </row>
    <row r="639" spans="1:4" x14ac:dyDescent="0.25">
      <c r="A639" s="143" t="str">
        <f>$A$635&amp;"_"&amp;4</f>
        <v>4.9.4_4</v>
      </c>
      <c r="B639" s="161" t="s">
        <v>510</v>
      </c>
      <c r="C639" s="70" t="s">
        <v>0</v>
      </c>
      <c r="D639" s="76">
        <v>0</v>
      </c>
    </row>
    <row r="640" spans="1:4" x14ac:dyDescent="0.25">
      <c r="A640" s="143" t="str">
        <f>$A$635&amp;"_"&amp;5</f>
        <v>4.9.4_5</v>
      </c>
      <c r="B640" s="161" t="s">
        <v>511</v>
      </c>
      <c r="C640" s="70" t="s">
        <v>0</v>
      </c>
      <c r="D640" s="76">
        <v>0</v>
      </c>
    </row>
    <row r="641" spans="1:4" x14ac:dyDescent="0.25">
      <c r="A641" s="143" t="str">
        <f>$A$635&amp;"_"&amp;6</f>
        <v>4.9.4_6</v>
      </c>
      <c r="B641" s="161" t="s">
        <v>512</v>
      </c>
      <c r="C641" s="70" t="s">
        <v>0</v>
      </c>
      <c r="D641" s="76">
        <v>0</v>
      </c>
    </row>
    <row r="642" spans="1:4" x14ac:dyDescent="0.25">
      <c r="A642" s="273"/>
      <c r="B642" s="151"/>
      <c r="C642" s="70"/>
      <c r="D642" s="245"/>
    </row>
    <row r="643" spans="1:4" ht="15.75" x14ac:dyDescent="0.25">
      <c r="A643" s="127" t="str">
        <f>A614&amp;"."&amp;5</f>
        <v>4.9.5</v>
      </c>
      <c r="B643" s="128" t="s">
        <v>513</v>
      </c>
      <c r="C643" s="70"/>
      <c r="D643" s="245"/>
    </row>
    <row r="644" spans="1:4" ht="63.75" x14ac:dyDescent="0.25">
      <c r="A644" s="211"/>
      <c r="B644" s="299" t="s">
        <v>522</v>
      </c>
      <c r="C644" s="70"/>
      <c r="D644" s="245"/>
    </row>
    <row r="645" spans="1:4" s="72" customFormat="1" ht="13.5" x14ac:dyDescent="0.25">
      <c r="A645" s="143" t="str">
        <f>$A$643&amp;"_"&amp;1</f>
        <v>4.9.5_1</v>
      </c>
      <c r="B645" s="144" t="s">
        <v>514</v>
      </c>
      <c r="C645" s="70" t="s">
        <v>0</v>
      </c>
      <c r="D645" s="76">
        <v>0</v>
      </c>
    </row>
    <row r="646" spans="1:4" s="72" customFormat="1" ht="13.5" x14ac:dyDescent="0.25">
      <c r="A646" s="143" t="str">
        <f>$A$643&amp;"_"&amp;2</f>
        <v>4.9.5_2</v>
      </c>
      <c r="B646" s="144" t="s">
        <v>515</v>
      </c>
      <c r="C646" s="70" t="s">
        <v>0</v>
      </c>
      <c r="D646" s="76">
        <v>0</v>
      </c>
    </row>
    <row r="647" spans="1:4" s="72" customFormat="1" ht="13.5" x14ac:dyDescent="0.25">
      <c r="A647" s="143" t="str">
        <f>$A$643&amp;"_"&amp;3</f>
        <v>4.9.5_3</v>
      </c>
      <c r="B647" s="144" t="s">
        <v>516</v>
      </c>
      <c r="C647" s="70" t="s">
        <v>0</v>
      </c>
      <c r="D647" s="76">
        <v>0</v>
      </c>
    </row>
    <row r="648" spans="1:4" s="72" customFormat="1" ht="13.5" x14ac:dyDescent="0.25">
      <c r="A648" s="143" t="str">
        <f>$A$643&amp;"_"&amp;4</f>
        <v>4.9.5_4</v>
      </c>
      <c r="B648" s="144" t="s">
        <v>517</v>
      </c>
      <c r="C648" s="70" t="s">
        <v>0</v>
      </c>
      <c r="D648" s="76">
        <v>0</v>
      </c>
    </row>
    <row r="649" spans="1:4" x14ac:dyDescent="0.25">
      <c r="A649" s="143" t="str">
        <f>$A$643&amp;"_"&amp;5</f>
        <v>4.9.5_5</v>
      </c>
      <c r="B649" s="144" t="s">
        <v>523</v>
      </c>
      <c r="C649" s="70" t="s">
        <v>233</v>
      </c>
      <c r="D649" s="76">
        <v>0</v>
      </c>
    </row>
    <row r="650" spans="1:4" x14ac:dyDescent="0.25">
      <c r="A650" s="143" t="str">
        <f>$A$643&amp;"_"&amp;6</f>
        <v>4.9.5_6</v>
      </c>
      <c r="B650" s="144" t="s">
        <v>524</v>
      </c>
      <c r="C650" s="70" t="s">
        <v>233</v>
      </c>
      <c r="D650" s="76">
        <v>0</v>
      </c>
    </row>
    <row r="651" spans="1:4" x14ac:dyDescent="0.25">
      <c r="A651" s="143"/>
      <c r="B651" s="144"/>
      <c r="C651" s="70"/>
      <c r="D651" s="76"/>
    </row>
    <row r="652" spans="1:4" ht="15.75" x14ac:dyDescent="0.25">
      <c r="A652" s="127" t="str">
        <f>A614&amp;"."&amp;6</f>
        <v>4.9.6</v>
      </c>
      <c r="B652" s="128" t="s">
        <v>530</v>
      </c>
      <c r="C652" s="70"/>
      <c r="D652" s="245"/>
    </row>
    <row r="653" spans="1:4" s="72" customFormat="1" ht="13.5" x14ac:dyDescent="0.25">
      <c r="A653" s="143" t="str">
        <f>$A$652&amp;"_"&amp;1</f>
        <v>4.9.6_1</v>
      </c>
      <c r="B653" s="144" t="s">
        <v>234</v>
      </c>
      <c r="C653" s="70" t="s">
        <v>0</v>
      </c>
      <c r="D653" s="76">
        <v>0</v>
      </c>
    </row>
    <row r="654" spans="1:4" s="72" customFormat="1" ht="13.5" x14ac:dyDescent="0.25">
      <c r="A654" s="143" t="str">
        <f t="shared" ref="A654" si="2">$A$652&amp;"_"&amp;2</f>
        <v>4.9.6_2</v>
      </c>
      <c r="B654" s="144" t="s">
        <v>235</v>
      </c>
      <c r="C654" s="70" t="s">
        <v>0</v>
      </c>
      <c r="D654" s="76">
        <v>0</v>
      </c>
    </row>
    <row r="655" spans="1:4" s="72" customFormat="1" ht="13.5" x14ac:dyDescent="0.25">
      <c r="A655" s="143" t="str">
        <f>$A$652&amp;"_"&amp;3</f>
        <v>4.9.6_3</v>
      </c>
      <c r="B655" s="144" t="s">
        <v>462</v>
      </c>
      <c r="C655" s="70" t="s">
        <v>0</v>
      </c>
      <c r="D655" s="76">
        <v>0</v>
      </c>
    </row>
    <row r="656" spans="1:4" x14ac:dyDescent="0.25">
      <c r="A656" s="273"/>
      <c r="B656" s="151"/>
      <c r="C656" s="70"/>
      <c r="D656" s="245"/>
    </row>
    <row r="657" spans="1:4" x14ac:dyDescent="0.25">
      <c r="A657" s="273"/>
      <c r="B657" s="151"/>
      <c r="C657" s="70"/>
      <c r="D657" s="245"/>
    </row>
    <row r="658" spans="1:4" ht="18.95" customHeight="1" x14ac:dyDescent="0.3">
      <c r="A658" s="103" t="str">
        <f>A347&amp;"."&amp;10</f>
        <v>4.10</v>
      </c>
      <c r="B658" s="119" t="s">
        <v>232</v>
      </c>
      <c r="C658" s="112"/>
      <c r="D658" s="112"/>
    </row>
    <row r="659" spans="1:4" x14ac:dyDescent="0.25">
      <c r="A659" s="273"/>
      <c r="B659" s="151"/>
      <c r="C659" s="70"/>
      <c r="D659" s="245"/>
    </row>
    <row r="660" spans="1:4" ht="15.75" x14ac:dyDescent="0.25">
      <c r="A660" s="127" t="str">
        <f>A658&amp;"."&amp;1</f>
        <v>4.10.1</v>
      </c>
      <c r="B660" s="128" t="s">
        <v>525</v>
      </c>
      <c r="C660" s="70"/>
      <c r="D660" s="245"/>
    </row>
    <row r="661" spans="1:4" ht="90" x14ac:dyDescent="0.25">
      <c r="A661" s="127"/>
      <c r="B661" s="151" t="s">
        <v>526</v>
      </c>
      <c r="C661" s="70"/>
      <c r="D661" s="245"/>
    </row>
    <row r="662" spans="1:4" s="72" customFormat="1" ht="13.5" x14ac:dyDescent="0.25">
      <c r="A662" s="143" t="str">
        <f>$A$660&amp;"_"&amp;1</f>
        <v>4.10.1_1</v>
      </c>
      <c r="B662" s="144" t="s">
        <v>236</v>
      </c>
      <c r="C662" s="70" t="s">
        <v>237</v>
      </c>
      <c r="D662" s="76">
        <v>0</v>
      </c>
    </row>
    <row r="663" spans="1:4" s="72" customFormat="1" ht="13.5" x14ac:dyDescent="0.25">
      <c r="A663" s="143" t="str">
        <f>$A$660&amp;"_"&amp;2</f>
        <v>4.10.1_2</v>
      </c>
      <c r="B663" s="144" t="s">
        <v>238</v>
      </c>
      <c r="C663" s="70" t="s">
        <v>237</v>
      </c>
      <c r="D663" s="76">
        <v>0</v>
      </c>
    </row>
    <row r="664" spans="1:4" s="72" customFormat="1" ht="13.5" x14ac:dyDescent="0.25">
      <c r="A664" s="143" t="str">
        <f>$A$660&amp;"_"&amp;3</f>
        <v>4.10.1_3</v>
      </c>
      <c r="B664" s="144" t="s">
        <v>239</v>
      </c>
      <c r="C664" s="70" t="s">
        <v>237</v>
      </c>
      <c r="D664" s="76">
        <v>0</v>
      </c>
    </row>
    <row r="665" spans="1:4" s="72" customFormat="1" ht="13.5" x14ac:dyDescent="0.25">
      <c r="A665" s="143" t="str">
        <f>$A$660&amp;"_"&amp;4</f>
        <v>4.10.1_4</v>
      </c>
      <c r="B665" s="144" t="s">
        <v>240</v>
      </c>
      <c r="C665" s="70" t="s">
        <v>237</v>
      </c>
      <c r="D665" s="76">
        <v>0</v>
      </c>
    </row>
    <row r="666" spans="1:4" s="72" customFormat="1" ht="13.5" x14ac:dyDescent="0.25">
      <c r="A666" s="143" t="str">
        <f>$A$660&amp;"_"&amp;5</f>
        <v>4.10.1_5</v>
      </c>
      <c r="B666" s="144" t="s">
        <v>241</v>
      </c>
      <c r="C666" s="70" t="s">
        <v>237</v>
      </c>
      <c r="D666" s="76">
        <v>0</v>
      </c>
    </row>
    <row r="667" spans="1:4" s="72" customFormat="1" ht="13.5" x14ac:dyDescent="0.25">
      <c r="A667" s="143" t="str">
        <f>$A$660&amp;"_"&amp;6</f>
        <v>4.10.1_6</v>
      </c>
      <c r="B667" s="144" t="s">
        <v>242</v>
      </c>
      <c r="C667" s="70" t="s">
        <v>237</v>
      </c>
      <c r="D667" s="76">
        <v>0</v>
      </c>
    </row>
    <row r="668" spans="1:4" s="72" customFormat="1" ht="13.5" x14ac:dyDescent="0.25">
      <c r="A668" s="143" t="str">
        <f>$A$660&amp;"_"&amp;7</f>
        <v>4.10.1_7</v>
      </c>
      <c r="B668" s="144" t="s">
        <v>243</v>
      </c>
      <c r="C668" s="70" t="s">
        <v>237</v>
      </c>
      <c r="D668" s="76">
        <v>0</v>
      </c>
    </row>
    <row r="669" spans="1:4" s="72" customFormat="1" ht="13.5" x14ac:dyDescent="0.25">
      <c r="A669" s="143" t="str">
        <f>$A$660&amp;"_"&amp;8</f>
        <v>4.10.1_8</v>
      </c>
      <c r="B669" s="144" t="s">
        <v>244</v>
      </c>
      <c r="C669" s="70" t="s">
        <v>237</v>
      </c>
      <c r="D669" s="76">
        <v>0</v>
      </c>
    </row>
    <row r="670" spans="1:4" s="72" customFormat="1" ht="13.5" x14ac:dyDescent="0.25">
      <c r="A670" s="143" t="str">
        <f>$A$660&amp;"_"&amp;9</f>
        <v>4.10.1_9</v>
      </c>
      <c r="B670" s="144" t="s">
        <v>245</v>
      </c>
      <c r="C670" s="70" t="s">
        <v>237</v>
      </c>
      <c r="D670" s="76">
        <v>0</v>
      </c>
    </row>
    <row r="671" spans="1:4" s="72" customFormat="1" ht="13.5" x14ac:dyDescent="0.25">
      <c r="A671" s="143" t="str">
        <f>$A$660&amp;"_"&amp;10</f>
        <v>4.10.1_10</v>
      </c>
      <c r="B671" s="144" t="s">
        <v>246</v>
      </c>
      <c r="C671" s="70" t="s">
        <v>237</v>
      </c>
      <c r="D671" s="76">
        <v>0</v>
      </c>
    </row>
    <row r="672" spans="1:4" s="72" customFormat="1" ht="13.5" x14ac:dyDescent="0.25">
      <c r="A672" s="143" t="str">
        <f>$A$660&amp;"_"&amp;11</f>
        <v>4.10.1_11</v>
      </c>
      <c r="B672" s="144" t="s">
        <v>247</v>
      </c>
      <c r="C672" s="70" t="s">
        <v>237</v>
      </c>
      <c r="D672" s="76">
        <v>0</v>
      </c>
    </row>
    <row r="673" spans="1:4" s="72" customFormat="1" ht="13.5" x14ac:dyDescent="0.25">
      <c r="A673" s="143" t="str">
        <f>$A$660&amp;"_"&amp;12</f>
        <v>4.10.1_12</v>
      </c>
      <c r="B673" s="144" t="s">
        <v>248</v>
      </c>
      <c r="C673" s="70" t="s">
        <v>237</v>
      </c>
      <c r="D673" s="76">
        <v>0</v>
      </c>
    </row>
    <row r="674" spans="1:4" s="72" customFormat="1" ht="13.5" x14ac:dyDescent="0.25">
      <c r="A674" s="143"/>
      <c r="B674" s="181"/>
      <c r="C674" s="70"/>
      <c r="D674" s="76"/>
    </row>
    <row r="675" spans="1:4" ht="15.75" x14ac:dyDescent="0.25">
      <c r="A675" s="127" t="str">
        <f>A658&amp;"."&amp;2</f>
        <v>4.10.2</v>
      </c>
      <c r="B675" s="128" t="s">
        <v>527</v>
      </c>
      <c r="C675" s="70"/>
      <c r="D675" s="245"/>
    </row>
    <row r="676" spans="1:4" ht="90" x14ac:dyDescent="0.25">
      <c r="A676" s="127"/>
      <c r="B676" s="151" t="s">
        <v>618</v>
      </c>
      <c r="C676" s="70"/>
      <c r="D676" s="245"/>
    </row>
    <row r="677" spans="1:4" s="72" customFormat="1" ht="13.5" x14ac:dyDescent="0.25">
      <c r="A677" s="143" t="str">
        <f>$A$675&amp;"_"&amp;1</f>
        <v>4.10.2_1</v>
      </c>
      <c r="B677" s="144" t="s">
        <v>447</v>
      </c>
      <c r="C677" s="70" t="s">
        <v>1</v>
      </c>
      <c r="D677" s="76">
        <v>0</v>
      </c>
    </row>
    <row r="678" spans="1:4" s="72" customFormat="1" ht="13.5" x14ac:dyDescent="0.25">
      <c r="A678" s="143" t="str">
        <f>$A$675&amp;"_"&amp;2</f>
        <v>4.10.2_2</v>
      </c>
      <c r="B678" s="144" t="s">
        <v>448</v>
      </c>
      <c r="C678" s="70" t="s">
        <v>1</v>
      </c>
      <c r="D678" s="76">
        <v>0</v>
      </c>
    </row>
    <row r="679" spans="1:4" s="72" customFormat="1" ht="13.5" x14ac:dyDescent="0.25">
      <c r="A679" s="143" t="str">
        <f>$A$675&amp;"_"&amp;3</f>
        <v>4.10.2_3</v>
      </c>
      <c r="B679" s="144" t="s">
        <v>449</v>
      </c>
      <c r="C679" s="70" t="s">
        <v>1</v>
      </c>
      <c r="D679" s="76">
        <v>0</v>
      </c>
    </row>
    <row r="680" spans="1:4" s="72" customFormat="1" ht="13.5" x14ac:dyDescent="0.25">
      <c r="A680" s="143" t="str">
        <f>$A$675&amp;"_"&amp;4</f>
        <v>4.10.2_4</v>
      </c>
      <c r="B680" s="144" t="s">
        <v>528</v>
      </c>
      <c r="C680" s="70" t="s">
        <v>1</v>
      </c>
      <c r="D680" s="76">
        <v>0</v>
      </c>
    </row>
    <row r="681" spans="1:4" s="72" customFormat="1" ht="13.5" x14ac:dyDescent="0.25">
      <c r="A681" s="143" t="str">
        <f>$A$675&amp;"_"&amp;5</f>
        <v>4.10.2_5</v>
      </c>
      <c r="B681" s="144" t="s">
        <v>450</v>
      </c>
      <c r="C681" s="70" t="s">
        <v>1</v>
      </c>
      <c r="D681" s="76">
        <v>0</v>
      </c>
    </row>
    <row r="682" spans="1:4" s="72" customFormat="1" ht="13.5" x14ac:dyDescent="0.25">
      <c r="A682" s="143" t="str">
        <f>$A$675&amp;"_"&amp;6</f>
        <v>4.10.2_6</v>
      </c>
      <c r="B682" s="144" t="s">
        <v>451</v>
      </c>
      <c r="C682" s="70" t="s">
        <v>1</v>
      </c>
      <c r="D682" s="76">
        <v>0</v>
      </c>
    </row>
    <row r="683" spans="1:4" s="72" customFormat="1" ht="13.5" x14ac:dyDescent="0.25">
      <c r="A683" s="143" t="str">
        <f>$A$675&amp;"_"&amp;7</f>
        <v>4.10.2_7</v>
      </c>
      <c r="B683" s="144" t="s">
        <v>452</v>
      </c>
      <c r="C683" s="70" t="s">
        <v>1</v>
      </c>
      <c r="D683" s="76">
        <v>0</v>
      </c>
    </row>
    <row r="684" spans="1:4" s="72" customFormat="1" ht="13.5" x14ac:dyDescent="0.25">
      <c r="A684" s="143" t="str">
        <f>$A$675&amp;"_"&amp;8</f>
        <v>4.10.2_8</v>
      </c>
      <c r="B684" s="144" t="s">
        <v>529</v>
      </c>
      <c r="C684" s="70" t="s">
        <v>1</v>
      </c>
      <c r="D684" s="76">
        <v>0</v>
      </c>
    </row>
    <row r="685" spans="1:4" s="72" customFormat="1" ht="13.5" x14ac:dyDescent="0.25">
      <c r="A685" s="143"/>
      <c r="B685" s="144"/>
      <c r="C685" s="70"/>
      <c r="D685" s="76"/>
    </row>
    <row r="686" spans="1:4" ht="15.75" x14ac:dyDescent="0.25">
      <c r="A686" s="127" t="str">
        <f>A658&amp;"."&amp;3</f>
        <v>4.10.3</v>
      </c>
      <c r="B686" s="128" t="s">
        <v>518</v>
      </c>
      <c r="C686" s="70"/>
      <c r="D686" s="245"/>
    </row>
    <row r="687" spans="1:4" ht="90" x14ac:dyDescent="0.25">
      <c r="A687" s="127"/>
      <c r="B687" s="151" t="s">
        <v>618</v>
      </c>
      <c r="C687" s="70"/>
      <c r="D687" s="245"/>
    </row>
    <row r="688" spans="1:4" s="72" customFormat="1" ht="13.5" x14ac:dyDescent="0.25">
      <c r="A688" s="143" t="str">
        <f>$A$686&amp;"_"&amp;1</f>
        <v>4.10.3_1</v>
      </c>
      <c r="B688" s="144" t="s">
        <v>249</v>
      </c>
      <c r="C688" s="70" t="s">
        <v>237</v>
      </c>
      <c r="D688" s="76">
        <v>0</v>
      </c>
    </row>
    <row r="689" spans="1:4" s="72" customFormat="1" ht="13.5" x14ac:dyDescent="0.25">
      <c r="A689" s="143" t="str">
        <f>$A$686&amp;"_"&amp;2</f>
        <v>4.10.3_2</v>
      </c>
      <c r="B689" s="144" t="s">
        <v>250</v>
      </c>
      <c r="C689" s="70" t="s">
        <v>237</v>
      </c>
      <c r="D689" s="76">
        <v>0</v>
      </c>
    </row>
    <row r="690" spans="1:4" s="72" customFormat="1" ht="13.5" x14ac:dyDescent="0.25">
      <c r="A690" s="143" t="str">
        <f>$A$686&amp;"_"&amp;3</f>
        <v>4.10.3_3</v>
      </c>
      <c r="B690" s="144" t="s">
        <v>251</v>
      </c>
      <c r="C690" s="70" t="s">
        <v>237</v>
      </c>
      <c r="D690" s="76">
        <v>0</v>
      </c>
    </row>
    <row r="691" spans="1:4" s="72" customFormat="1" ht="13.5" x14ac:dyDescent="0.25">
      <c r="A691" s="143" t="str">
        <f>$A$686&amp;"_"&amp;4</f>
        <v>4.10.3_4</v>
      </c>
      <c r="B691" s="144" t="s">
        <v>252</v>
      </c>
      <c r="C691" s="70" t="s">
        <v>237</v>
      </c>
      <c r="D691" s="76">
        <v>0</v>
      </c>
    </row>
    <row r="692" spans="1:4" s="72" customFormat="1" ht="13.5" x14ac:dyDescent="0.25">
      <c r="A692" s="143" t="str">
        <f>$A$686&amp;"_"&amp;5</f>
        <v>4.10.3_5</v>
      </c>
      <c r="B692" s="144" t="s">
        <v>519</v>
      </c>
      <c r="C692" s="70" t="s">
        <v>237</v>
      </c>
      <c r="D692" s="76">
        <v>0</v>
      </c>
    </row>
    <row r="693" spans="1:4" s="72" customFormat="1" ht="13.5" x14ac:dyDescent="0.25">
      <c r="A693" s="143" t="str">
        <f>$A$686&amp;"_"&amp;6</f>
        <v>4.10.3_6</v>
      </c>
      <c r="B693" s="144" t="s">
        <v>520</v>
      </c>
      <c r="C693" s="70" t="s">
        <v>237</v>
      </c>
      <c r="D693" s="76">
        <v>0</v>
      </c>
    </row>
    <row r="694" spans="1:4" s="72" customFormat="1" ht="13.5" x14ac:dyDescent="0.25">
      <c r="A694" s="143" t="str">
        <f>$A$686&amp;"_"&amp;7</f>
        <v>4.10.3_7</v>
      </c>
      <c r="B694" s="144" t="s">
        <v>521</v>
      </c>
      <c r="C694" s="70" t="s">
        <v>237</v>
      </c>
      <c r="D694" s="76">
        <v>0</v>
      </c>
    </row>
    <row r="695" spans="1:4" s="72" customFormat="1" ht="13.5" x14ac:dyDescent="0.25">
      <c r="A695" s="143" t="str">
        <f>$A$686&amp;"_"&amp;8</f>
        <v>4.10.3_8</v>
      </c>
      <c r="B695" s="144" t="s">
        <v>535</v>
      </c>
      <c r="C695" s="70" t="s">
        <v>237</v>
      </c>
      <c r="D695" s="76">
        <v>0</v>
      </c>
    </row>
    <row r="696" spans="1:4" s="72" customFormat="1" ht="13.5" x14ac:dyDescent="0.25">
      <c r="A696" s="143" t="str">
        <f>$A$686&amp;"_"&amp;9</f>
        <v>4.10.3_9</v>
      </c>
      <c r="B696" s="144" t="s">
        <v>536</v>
      </c>
      <c r="C696" s="70" t="s">
        <v>237</v>
      </c>
      <c r="D696" s="76">
        <v>0</v>
      </c>
    </row>
    <row r="697" spans="1:4" s="72" customFormat="1" ht="13.5" x14ac:dyDescent="0.25">
      <c r="A697" s="143" t="str">
        <f>$A$686&amp;"_"&amp;10</f>
        <v>4.10.3_10</v>
      </c>
      <c r="B697" s="144" t="s">
        <v>537</v>
      </c>
      <c r="C697" s="70" t="s">
        <v>237</v>
      </c>
      <c r="D697" s="76">
        <v>0</v>
      </c>
    </row>
    <row r="698" spans="1:4" s="72" customFormat="1" ht="15" customHeight="1" x14ac:dyDescent="0.25">
      <c r="A698" s="143"/>
      <c r="B698" s="144"/>
      <c r="C698" s="70"/>
      <c r="D698" s="76"/>
    </row>
    <row r="699" spans="1:4" s="72" customFormat="1" ht="15" customHeight="1" x14ac:dyDescent="0.25">
      <c r="A699" s="143"/>
      <c r="B699" s="144"/>
      <c r="C699" s="70"/>
      <c r="D699" s="76"/>
    </row>
    <row r="700" spans="1:4" ht="18.95" customHeight="1" x14ac:dyDescent="0.3">
      <c r="A700" s="103" t="str">
        <f>A347&amp;"."&amp;11</f>
        <v>4.11</v>
      </c>
      <c r="B700" s="119" t="s">
        <v>540</v>
      </c>
      <c r="C700" s="112"/>
      <c r="D700" s="112"/>
    </row>
    <row r="701" spans="1:4" s="72" customFormat="1" ht="15" customHeight="1" x14ac:dyDescent="0.25">
      <c r="A701" s="143"/>
      <c r="B701" s="144"/>
      <c r="C701" s="70"/>
      <c r="D701" s="76"/>
    </row>
    <row r="702" spans="1:4" ht="15.75" x14ac:dyDescent="0.25">
      <c r="A702" s="127" t="str">
        <f>A700&amp;"."&amp;1</f>
        <v>4.11.1</v>
      </c>
      <c r="B702" s="128" t="s">
        <v>539</v>
      </c>
      <c r="C702" s="70"/>
      <c r="D702" s="245"/>
    </row>
    <row r="703" spans="1:4" ht="115.5" x14ac:dyDescent="0.25">
      <c r="A703" s="211"/>
      <c r="B703" s="151" t="s">
        <v>538</v>
      </c>
      <c r="C703" s="70"/>
      <c r="D703" s="245"/>
    </row>
    <row r="704" spans="1:4" s="72" customFormat="1" ht="13.5" x14ac:dyDescent="0.25">
      <c r="A704" s="143" t="str">
        <f>$A$702&amp;"_"&amp;1</f>
        <v>4.11.1_1</v>
      </c>
      <c r="B704" s="144" t="s">
        <v>253</v>
      </c>
      <c r="C704" s="70" t="s">
        <v>0</v>
      </c>
      <c r="D704" s="76">
        <v>0</v>
      </c>
    </row>
    <row r="705" spans="1:4" s="72" customFormat="1" ht="13.5" x14ac:dyDescent="0.25">
      <c r="A705" s="143" t="str">
        <f>$A$702&amp;"_"&amp;2</f>
        <v>4.11.1_2</v>
      </c>
      <c r="B705" s="144" t="s">
        <v>254</v>
      </c>
      <c r="C705" s="70" t="s">
        <v>0</v>
      </c>
      <c r="D705" s="76">
        <v>0</v>
      </c>
    </row>
    <row r="706" spans="1:4" s="72" customFormat="1" ht="13.5" x14ac:dyDescent="0.25">
      <c r="A706" s="143" t="str">
        <f>$A$702&amp;"_"&amp;3</f>
        <v>4.11.1_3</v>
      </c>
      <c r="B706" s="144" t="s">
        <v>255</v>
      </c>
      <c r="C706" s="70" t="s">
        <v>0</v>
      </c>
      <c r="D706" s="76">
        <v>0</v>
      </c>
    </row>
    <row r="707" spans="1:4" s="72" customFormat="1" ht="13.5" x14ac:dyDescent="0.25">
      <c r="A707" s="143" t="str">
        <f>$A$702&amp;"_"&amp;4</f>
        <v>4.11.1_4</v>
      </c>
      <c r="B707" s="144" t="s">
        <v>256</v>
      </c>
      <c r="C707" s="70" t="s">
        <v>0</v>
      </c>
      <c r="D707" s="76">
        <v>0</v>
      </c>
    </row>
    <row r="708" spans="1:4" x14ac:dyDescent="0.25">
      <c r="A708" s="143" t="str">
        <f>$A$702&amp;"_"&amp;5</f>
        <v>4.11.1_5</v>
      </c>
      <c r="B708" s="144" t="s">
        <v>257</v>
      </c>
      <c r="C708" s="70" t="s">
        <v>0</v>
      </c>
      <c r="D708" s="76">
        <v>0</v>
      </c>
    </row>
    <row r="709" spans="1:4" x14ac:dyDescent="0.25">
      <c r="A709" s="143" t="str">
        <f>$A$702&amp;"_"&amp;6</f>
        <v>4.11.1_6</v>
      </c>
      <c r="B709" s="144" t="s">
        <v>258</v>
      </c>
      <c r="C709" s="70" t="s">
        <v>0</v>
      </c>
      <c r="D709" s="76">
        <v>0</v>
      </c>
    </row>
    <row r="710" spans="1:4" s="72" customFormat="1" ht="15" customHeight="1" x14ac:dyDescent="0.25">
      <c r="A710" s="143"/>
      <c r="B710" s="144"/>
      <c r="C710" s="70"/>
      <c r="D710" s="76"/>
    </row>
    <row r="711" spans="1:4" ht="15.75" x14ac:dyDescent="0.25">
      <c r="A711" s="127" t="str">
        <f>A700&amp;"."&amp;2</f>
        <v>4.11.2</v>
      </c>
      <c r="B711" s="128" t="s">
        <v>259</v>
      </c>
      <c r="C711" s="70"/>
      <c r="D711" s="245"/>
    </row>
    <row r="712" spans="1:4" ht="128.25" x14ac:dyDescent="0.25">
      <c r="A712" s="211"/>
      <c r="B712" s="151" t="s">
        <v>541</v>
      </c>
      <c r="C712" s="70"/>
      <c r="D712" s="245"/>
    </row>
    <row r="713" spans="1:4" s="72" customFormat="1" ht="13.5" x14ac:dyDescent="0.25">
      <c r="A713" s="143" t="str">
        <f>$A$711&amp;"_"&amp;1</f>
        <v>4.11.2_1</v>
      </c>
      <c r="B713" s="144" t="s">
        <v>260</v>
      </c>
      <c r="C713" s="70" t="s">
        <v>0</v>
      </c>
      <c r="D713" s="76">
        <v>0</v>
      </c>
    </row>
    <row r="714" spans="1:4" s="72" customFormat="1" ht="13.5" x14ac:dyDescent="0.25">
      <c r="A714" s="143" t="str">
        <f>$A$711&amp;"_"&amp;2</f>
        <v>4.11.2_2</v>
      </c>
      <c r="B714" s="144" t="s">
        <v>261</v>
      </c>
      <c r="C714" s="70" t="s">
        <v>0</v>
      </c>
      <c r="D714" s="76">
        <v>0</v>
      </c>
    </row>
    <row r="715" spans="1:4" s="72" customFormat="1" ht="13.5" x14ac:dyDescent="0.25">
      <c r="A715" s="143" t="str">
        <f>$A$711&amp;"_"&amp;3</f>
        <v>4.11.2_3</v>
      </c>
      <c r="B715" s="144" t="s">
        <v>262</v>
      </c>
      <c r="C715" s="70" t="s">
        <v>0</v>
      </c>
      <c r="D715" s="76">
        <v>0</v>
      </c>
    </row>
    <row r="716" spans="1:4" s="72" customFormat="1" ht="13.5" x14ac:dyDescent="0.25">
      <c r="A716" s="143" t="str">
        <f>$A$711&amp;"_"&amp;4</f>
        <v>4.11.2_4</v>
      </c>
      <c r="B716" s="144" t="s">
        <v>263</v>
      </c>
      <c r="C716" s="70" t="s">
        <v>0</v>
      </c>
      <c r="D716" s="76">
        <v>0</v>
      </c>
    </row>
    <row r="717" spans="1:4" x14ac:dyDescent="0.25">
      <c r="A717" s="143" t="str">
        <f>$A$711&amp;"_"&amp;5</f>
        <v>4.11.2_5</v>
      </c>
      <c r="B717" s="144" t="s">
        <v>264</v>
      </c>
      <c r="C717" s="70" t="s">
        <v>0</v>
      </c>
      <c r="D717" s="76">
        <v>0</v>
      </c>
    </row>
    <row r="718" spans="1:4" x14ac:dyDescent="0.25">
      <c r="A718" s="143" t="str">
        <f>$A$711&amp;"_"&amp;6</f>
        <v>4.11.2_6</v>
      </c>
      <c r="B718" s="144" t="s">
        <v>265</v>
      </c>
      <c r="C718" s="70" t="s">
        <v>0</v>
      </c>
      <c r="D718" s="76">
        <v>0</v>
      </c>
    </row>
    <row r="719" spans="1:4" x14ac:dyDescent="0.25">
      <c r="A719" s="143" t="str">
        <f>$A$711&amp;"_"&amp;7</f>
        <v>4.11.2_7</v>
      </c>
      <c r="B719" s="144" t="s">
        <v>266</v>
      </c>
      <c r="C719" s="70" t="s">
        <v>0</v>
      </c>
      <c r="D719" s="76">
        <v>0</v>
      </c>
    </row>
    <row r="720" spans="1:4" x14ac:dyDescent="0.25">
      <c r="A720" s="143" t="str">
        <f>$A$711&amp;"_"&amp;8</f>
        <v>4.11.2_8</v>
      </c>
      <c r="B720" s="144" t="s">
        <v>267</v>
      </c>
      <c r="C720" s="70" t="s">
        <v>0</v>
      </c>
      <c r="D720" s="76">
        <v>0</v>
      </c>
    </row>
    <row r="721" spans="1:4" x14ac:dyDescent="0.25">
      <c r="A721" s="143" t="str">
        <f>$A$711&amp;"_"&amp;9</f>
        <v>4.11.2_9</v>
      </c>
      <c r="B721" s="144" t="s">
        <v>268</v>
      </c>
      <c r="C721" s="70" t="s">
        <v>0</v>
      </c>
      <c r="D721" s="76">
        <v>0</v>
      </c>
    </row>
    <row r="722" spans="1:4" x14ac:dyDescent="0.25">
      <c r="A722" s="143"/>
      <c r="B722" s="144"/>
      <c r="C722" s="70"/>
      <c r="D722" s="76"/>
    </row>
    <row r="723" spans="1:4" x14ac:dyDescent="0.25">
      <c r="A723" s="143"/>
      <c r="B723" s="144"/>
      <c r="C723" s="70"/>
      <c r="D723" s="76"/>
    </row>
    <row r="724" spans="1:4" ht="18.95" customHeight="1" x14ac:dyDescent="0.3">
      <c r="A724" s="103" t="str">
        <f>A347&amp;"."&amp;12</f>
        <v>4.12</v>
      </c>
      <c r="B724" s="119" t="s">
        <v>269</v>
      </c>
      <c r="C724" s="112"/>
      <c r="D724" s="112"/>
    </row>
    <row r="725" spans="1:4" s="72" customFormat="1" ht="15" customHeight="1" x14ac:dyDescent="0.25">
      <c r="A725" s="143"/>
      <c r="B725" s="144"/>
      <c r="C725" s="70"/>
      <c r="D725" s="76"/>
    </row>
    <row r="726" spans="1:4" ht="15.75" x14ac:dyDescent="0.25">
      <c r="A726" s="127" t="str">
        <f>A724&amp;"."&amp;1</f>
        <v>4.12.1</v>
      </c>
      <c r="B726" s="128" t="s">
        <v>270</v>
      </c>
      <c r="C726" s="70"/>
      <c r="D726" s="245"/>
    </row>
    <row r="727" spans="1:4" ht="102.75" x14ac:dyDescent="0.25">
      <c r="A727" s="211"/>
      <c r="B727" s="151" t="s">
        <v>542</v>
      </c>
      <c r="C727" s="70"/>
      <c r="D727" s="245"/>
    </row>
    <row r="728" spans="1:4" s="72" customFormat="1" ht="13.5" x14ac:dyDescent="0.25">
      <c r="A728" s="143" t="str">
        <f>$A$726&amp;"_"&amp;1</f>
        <v>4.12.1_1</v>
      </c>
      <c r="B728" s="144" t="s">
        <v>543</v>
      </c>
      <c r="C728" s="70" t="s">
        <v>0</v>
      </c>
      <c r="D728" s="76">
        <v>0</v>
      </c>
    </row>
    <row r="729" spans="1:4" s="72" customFormat="1" ht="13.5" x14ac:dyDescent="0.25">
      <c r="A729" s="143" t="str">
        <f>$A$726&amp;"_"&amp;2</f>
        <v>4.12.1_2</v>
      </c>
      <c r="B729" s="144" t="s">
        <v>544</v>
      </c>
      <c r="C729" s="70" t="s">
        <v>0</v>
      </c>
      <c r="D729" s="76">
        <v>0</v>
      </c>
    </row>
    <row r="730" spans="1:4" s="72" customFormat="1" ht="13.5" x14ac:dyDescent="0.25">
      <c r="A730" s="143" t="str">
        <f>$A$726&amp;"_"&amp;3</f>
        <v>4.12.1_3</v>
      </c>
      <c r="B730" s="144" t="s">
        <v>545</v>
      </c>
      <c r="C730" s="70" t="s">
        <v>0</v>
      </c>
      <c r="D730" s="76">
        <v>0</v>
      </c>
    </row>
    <row r="731" spans="1:4" s="72" customFormat="1" ht="13.5" x14ac:dyDescent="0.25">
      <c r="A731" s="143" t="str">
        <f>$A$726&amp;"_"&amp;4</f>
        <v>4.12.1_4</v>
      </c>
      <c r="B731" s="144" t="s">
        <v>546</v>
      </c>
      <c r="C731" s="70" t="s">
        <v>0</v>
      </c>
      <c r="D731" s="76">
        <v>0</v>
      </c>
    </row>
    <row r="732" spans="1:4" x14ac:dyDescent="0.25">
      <c r="A732" s="143" t="str">
        <f>$A$726&amp;"_"&amp;5</f>
        <v>4.12.1_5</v>
      </c>
      <c r="B732" s="144" t="s">
        <v>547</v>
      </c>
      <c r="C732" s="70" t="s">
        <v>0</v>
      </c>
      <c r="D732" s="76">
        <v>0</v>
      </c>
    </row>
    <row r="733" spans="1:4" x14ac:dyDescent="0.25">
      <c r="A733" s="143"/>
      <c r="B733" s="144"/>
      <c r="C733" s="70"/>
      <c r="D733" s="76"/>
    </row>
    <row r="734" spans="1:4" ht="15.75" x14ac:dyDescent="0.25">
      <c r="A734" s="127" t="str">
        <f>A724&amp;"."&amp;2</f>
        <v>4.12.2</v>
      </c>
      <c r="B734" s="128" t="s">
        <v>548</v>
      </c>
      <c r="C734" s="70"/>
      <c r="D734" s="245"/>
    </row>
    <row r="735" spans="1:4" ht="102.75" x14ac:dyDescent="0.25">
      <c r="A735" s="211"/>
      <c r="B735" s="151" t="s">
        <v>542</v>
      </c>
      <c r="C735" s="70"/>
      <c r="D735" s="245"/>
    </row>
    <row r="736" spans="1:4" s="72" customFormat="1" ht="13.5" x14ac:dyDescent="0.25">
      <c r="A736" s="143" t="str">
        <f>$A$734&amp;"_"&amp;1</f>
        <v>4.12.2_1</v>
      </c>
      <c r="B736" s="144" t="s">
        <v>271</v>
      </c>
      <c r="C736" s="70" t="s">
        <v>0</v>
      </c>
      <c r="D736" s="76">
        <v>0</v>
      </c>
    </row>
    <row r="737" spans="1:4" s="72" customFormat="1" ht="13.5" x14ac:dyDescent="0.25">
      <c r="A737" s="143" t="str">
        <f>$A$734&amp;"_"&amp;2</f>
        <v>4.12.2_2</v>
      </c>
      <c r="B737" s="144" t="s">
        <v>272</v>
      </c>
      <c r="C737" s="70" t="s">
        <v>0</v>
      </c>
      <c r="D737" s="76">
        <v>0</v>
      </c>
    </row>
    <row r="738" spans="1:4" s="72" customFormat="1" ht="13.5" x14ac:dyDescent="0.25">
      <c r="A738" s="143" t="str">
        <f>$A$734&amp;"_"&amp;3</f>
        <v>4.12.2_3</v>
      </c>
      <c r="B738" s="144" t="s">
        <v>273</v>
      </c>
      <c r="C738" s="70" t="s">
        <v>0</v>
      </c>
      <c r="D738" s="76">
        <v>0</v>
      </c>
    </row>
    <row r="739" spans="1:4" s="72" customFormat="1" ht="13.5" x14ac:dyDescent="0.25">
      <c r="A739" s="143" t="str">
        <f>$A$734&amp;"_"&amp;4</f>
        <v>4.12.2_4</v>
      </c>
      <c r="B739" s="144" t="s">
        <v>274</v>
      </c>
      <c r="C739" s="70" t="s">
        <v>0</v>
      </c>
      <c r="D739" s="76">
        <v>0</v>
      </c>
    </row>
    <row r="740" spans="1:4" x14ac:dyDescent="0.25">
      <c r="A740" s="143" t="str">
        <f>$A$734&amp;"_"&amp;5</f>
        <v>4.12.2_5</v>
      </c>
      <c r="B740" s="144" t="s">
        <v>275</v>
      </c>
      <c r="C740" s="70" t="s">
        <v>0</v>
      </c>
      <c r="D740" s="76">
        <v>0</v>
      </c>
    </row>
    <row r="741" spans="1:4" x14ac:dyDescent="0.25">
      <c r="A741" s="143"/>
      <c r="B741" s="144"/>
      <c r="C741" s="70"/>
      <c r="D741" s="76"/>
    </row>
    <row r="742" spans="1:4" ht="15.75" x14ac:dyDescent="0.25">
      <c r="A742" s="127" t="str">
        <f>A724&amp;"."&amp;3</f>
        <v>4.12.3</v>
      </c>
      <c r="B742" s="128" t="s">
        <v>276</v>
      </c>
      <c r="C742" s="70"/>
      <c r="D742" s="245"/>
    </row>
    <row r="743" spans="1:4" ht="90" x14ac:dyDescent="0.25">
      <c r="A743" s="211"/>
      <c r="B743" s="151" t="s">
        <v>549</v>
      </c>
      <c r="C743" s="70"/>
      <c r="D743" s="245"/>
    </row>
    <row r="744" spans="1:4" s="72" customFormat="1" ht="13.5" x14ac:dyDescent="0.25">
      <c r="A744" s="143" t="str">
        <f>$A$742&amp;"_"&amp;1</f>
        <v>4.12.3_1</v>
      </c>
      <c r="B744" s="144" t="s">
        <v>277</v>
      </c>
      <c r="C744" s="70" t="s">
        <v>1</v>
      </c>
      <c r="D744" s="76">
        <v>0</v>
      </c>
    </row>
    <row r="745" spans="1:4" s="72" customFormat="1" ht="13.5" x14ac:dyDescent="0.25">
      <c r="A745" s="143" t="str">
        <f>$A$742&amp;"_"&amp;2</f>
        <v>4.12.3_2</v>
      </c>
      <c r="B745" s="144" t="s">
        <v>278</v>
      </c>
      <c r="C745" s="70" t="s">
        <v>0</v>
      </c>
      <c r="D745" s="76">
        <v>0</v>
      </c>
    </row>
    <row r="746" spans="1:4" s="72" customFormat="1" ht="13.5" x14ac:dyDescent="0.25">
      <c r="A746" s="143" t="str">
        <f>$A$742&amp;"_"&amp;3</f>
        <v>4.12.3_3</v>
      </c>
      <c r="B746" s="144" t="s">
        <v>279</v>
      </c>
      <c r="C746" s="70" t="s">
        <v>227</v>
      </c>
      <c r="D746" s="76">
        <v>0</v>
      </c>
    </row>
    <row r="747" spans="1:4" s="72" customFormat="1" ht="13.5" x14ac:dyDescent="0.25">
      <c r="A747" s="143" t="str">
        <f>$A$742&amp;"_"&amp;4</f>
        <v>4.12.3_4</v>
      </c>
      <c r="B747" s="144" t="s">
        <v>280</v>
      </c>
      <c r="C747" s="70" t="s">
        <v>227</v>
      </c>
      <c r="D747" s="76">
        <v>0</v>
      </c>
    </row>
    <row r="748" spans="1:4" x14ac:dyDescent="0.25">
      <c r="A748" s="143" t="str">
        <f>$A$742&amp;"_"&amp;5</f>
        <v>4.12.3_5</v>
      </c>
      <c r="B748" s="144" t="s">
        <v>281</v>
      </c>
      <c r="C748" s="70" t="s">
        <v>0</v>
      </c>
      <c r="D748" s="76">
        <v>0</v>
      </c>
    </row>
    <row r="749" spans="1:4" x14ac:dyDescent="0.25">
      <c r="A749" s="143"/>
      <c r="B749" s="144"/>
      <c r="C749" s="70"/>
      <c r="D749" s="76"/>
    </row>
    <row r="750" spans="1:4" x14ac:dyDescent="0.25">
      <c r="A750" s="143"/>
      <c r="B750" s="144"/>
      <c r="C750" s="70"/>
      <c r="D750" s="76"/>
    </row>
    <row r="751" spans="1:4" ht="18.95" customHeight="1" x14ac:dyDescent="0.3">
      <c r="A751" s="103" t="str">
        <f>A347&amp;"."&amp;13</f>
        <v>4.13</v>
      </c>
      <c r="B751" s="119" t="s">
        <v>550</v>
      </c>
      <c r="C751" s="112"/>
      <c r="D751" s="112"/>
    </row>
    <row r="752" spans="1:4" x14ac:dyDescent="0.25">
      <c r="A752" s="143"/>
      <c r="B752" s="144"/>
      <c r="C752" s="70"/>
      <c r="D752" s="76"/>
    </row>
    <row r="753" spans="1:5" ht="15.75" x14ac:dyDescent="0.25">
      <c r="A753" s="127" t="str">
        <f>A751&amp;"."&amp;1</f>
        <v>4.13.1</v>
      </c>
      <c r="B753" s="128" t="s">
        <v>551</v>
      </c>
      <c r="C753" s="70"/>
      <c r="D753" s="245"/>
    </row>
    <row r="754" spans="1:5" ht="64.5" x14ac:dyDescent="0.25">
      <c r="A754" s="211"/>
      <c r="B754" s="151" t="s">
        <v>552</v>
      </c>
      <c r="C754" s="70"/>
      <c r="D754" s="245"/>
    </row>
    <row r="755" spans="1:5" s="72" customFormat="1" ht="13.5" x14ac:dyDescent="0.25">
      <c r="A755" s="143" t="str">
        <f>$A$753&amp;"_"&amp;1</f>
        <v>4.13.1_1</v>
      </c>
      <c r="B755" s="144" t="s">
        <v>453</v>
      </c>
      <c r="C755" s="70" t="s">
        <v>0</v>
      </c>
      <c r="D755" s="76">
        <v>0</v>
      </c>
    </row>
    <row r="756" spans="1:5" s="72" customFormat="1" ht="13.5" x14ac:dyDescent="0.25">
      <c r="A756" s="143" t="str">
        <f>$A$753&amp;"_"&amp;2</f>
        <v>4.13.1_2</v>
      </c>
      <c r="B756" s="144" t="s">
        <v>454</v>
      </c>
      <c r="C756" s="70" t="s">
        <v>0</v>
      </c>
      <c r="D756" s="76">
        <v>0</v>
      </c>
    </row>
    <row r="757" spans="1:5" s="72" customFormat="1" ht="13.5" x14ac:dyDescent="0.25">
      <c r="A757" s="143" t="str">
        <f>$A$753&amp;"_"&amp;3</f>
        <v>4.13.1_3</v>
      </c>
      <c r="B757" s="144" t="s">
        <v>455</v>
      </c>
      <c r="C757" s="70" t="s">
        <v>0</v>
      </c>
      <c r="D757" s="76">
        <v>0</v>
      </c>
    </row>
    <row r="758" spans="1:5" s="72" customFormat="1" ht="13.5" x14ac:dyDescent="0.25">
      <c r="A758" s="143" t="str">
        <f>$A$753&amp;"_"&amp;4</f>
        <v>4.13.1_4</v>
      </c>
      <c r="B758" s="144" t="s">
        <v>456</v>
      </c>
      <c r="C758" s="70" t="s">
        <v>0</v>
      </c>
      <c r="D758" s="76">
        <v>0</v>
      </c>
    </row>
    <row r="759" spans="1:5" x14ac:dyDescent="0.25">
      <c r="A759" s="143" t="str">
        <f>$A$753&amp;"_"&amp;5</f>
        <v>4.13.1_5</v>
      </c>
      <c r="B759" s="144" t="s">
        <v>282</v>
      </c>
      <c r="C759" s="70" t="s">
        <v>0</v>
      </c>
      <c r="D759" s="76">
        <v>0</v>
      </c>
    </row>
    <row r="760" spans="1:5" s="72" customFormat="1" ht="13.5" x14ac:dyDescent="0.25">
      <c r="A760" s="143" t="str">
        <f>$A$753&amp;"_"&amp;6</f>
        <v>4.13.1_6</v>
      </c>
      <c r="B760" s="144" t="s">
        <v>283</v>
      </c>
      <c r="C760" s="70" t="s">
        <v>0</v>
      </c>
      <c r="D760" s="76">
        <v>0</v>
      </c>
    </row>
    <row r="761" spans="1:5" x14ac:dyDescent="0.25">
      <c r="A761" s="143" t="str">
        <f>$A$753&amp;"_"&amp;7</f>
        <v>4.13.1_7</v>
      </c>
      <c r="B761" s="144" t="s">
        <v>284</v>
      </c>
      <c r="C761" s="70" t="s">
        <v>0</v>
      </c>
      <c r="D761" s="76">
        <v>0</v>
      </c>
    </row>
    <row r="762" spans="1:5" ht="15" customHeight="1" x14ac:dyDescent="0.25">
      <c r="A762" s="211"/>
      <c r="B762" s="144"/>
      <c r="C762" s="70"/>
      <c r="D762" s="245"/>
    </row>
    <row r="763" spans="1:5" s="66" customFormat="1" ht="15" customHeight="1" x14ac:dyDescent="0.3">
      <c r="A763" s="211"/>
      <c r="B763" s="281"/>
      <c r="C763" s="70"/>
      <c r="D763" s="245"/>
    </row>
    <row r="764" spans="1:5" s="83" customFormat="1" ht="20.25" x14ac:dyDescent="0.3">
      <c r="A764" s="158">
        <v>5</v>
      </c>
      <c r="B764" s="176" t="s">
        <v>9</v>
      </c>
      <c r="C764" s="62"/>
      <c r="D764" s="63"/>
    </row>
    <row r="765" spans="1:5" s="69" customFormat="1" ht="18.75" x14ac:dyDescent="0.3">
      <c r="A765" s="155"/>
      <c r="B765" s="160"/>
      <c r="C765" s="70"/>
      <c r="D765" s="245"/>
      <c r="E765" s="64"/>
    </row>
    <row r="766" spans="1:5" s="86" customFormat="1" ht="18.75" x14ac:dyDescent="0.3">
      <c r="A766" s="103" t="str">
        <f>A764&amp;"."&amp;1</f>
        <v>5.1</v>
      </c>
      <c r="B766" s="119" t="s">
        <v>6</v>
      </c>
      <c r="C766" s="67"/>
      <c r="D766" s="68"/>
    </row>
    <row r="767" spans="1:5" s="86" customFormat="1" ht="25.5" x14ac:dyDescent="0.25">
      <c r="A767" s="167"/>
      <c r="B767" s="182" t="s">
        <v>89</v>
      </c>
      <c r="C767" s="79"/>
      <c r="D767" s="80"/>
    </row>
    <row r="768" spans="1:5" s="86" customFormat="1" ht="13.5" x14ac:dyDescent="0.25">
      <c r="A768" s="163"/>
      <c r="B768" s="168" t="s">
        <v>553</v>
      </c>
      <c r="C768" s="79"/>
      <c r="D768" s="80"/>
    </row>
    <row r="769" spans="1:4" s="86" customFormat="1" ht="13.5" x14ac:dyDescent="0.25">
      <c r="A769" s="167"/>
      <c r="B769" s="170" t="s">
        <v>554</v>
      </c>
      <c r="C769" s="79"/>
      <c r="D769" s="80"/>
    </row>
    <row r="770" spans="1:4" s="86" customFormat="1" ht="13.5" x14ac:dyDescent="0.25">
      <c r="A770" s="167"/>
      <c r="B770" s="170" t="s">
        <v>555</v>
      </c>
      <c r="C770" s="79"/>
      <c r="D770" s="80"/>
    </row>
    <row r="771" spans="1:4" s="86" customFormat="1" ht="13.5" x14ac:dyDescent="0.25">
      <c r="A771" s="167"/>
      <c r="B771" s="170" t="s">
        <v>556</v>
      </c>
      <c r="C771" s="79"/>
      <c r="D771" s="80"/>
    </row>
    <row r="772" spans="1:4" s="86" customFormat="1" ht="13.5" x14ac:dyDescent="0.25">
      <c r="A772" s="167"/>
      <c r="B772" s="170" t="s">
        <v>557</v>
      </c>
      <c r="C772" s="79"/>
      <c r="D772" s="80"/>
    </row>
    <row r="773" spans="1:4" s="86" customFormat="1" ht="13.5" x14ac:dyDescent="0.25">
      <c r="A773" s="167"/>
      <c r="B773" s="170" t="s">
        <v>558</v>
      </c>
      <c r="C773" s="79"/>
      <c r="D773" s="80"/>
    </row>
    <row r="774" spans="1:4" s="86" customFormat="1" ht="13.5" x14ac:dyDescent="0.25">
      <c r="A774" s="167"/>
      <c r="B774" s="170" t="s">
        <v>559</v>
      </c>
      <c r="C774" s="79"/>
      <c r="D774" s="80"/>
    </row>
    <row r="775" spans="1:4" s="90" customFormat="1" ht="13.5" x14ac:dyDescent="0.25">
      <c r="A775" s="167"/>
      <c r="B775" s="170" t="s">
        <v>560</v>
      </c>
      <c r="C775" s="79"/>
      <c r="D775" s="80"/>
    </row>
    <row r="776" spans="1:4" s="52" customFormat="1" ht="15.75" x14ac:dyDescent="0.25">
      <c r="A776" s="102"/>
      <c r="B776" s="183"/>
      <c r="C776" s="56"/>
      <c r="D776" s="80"/>
    </row>
    <row r="777" spans="1:4" s="86" customFormat="1" ht="15.75" x14ac:dyDescent="0.25">
      <c r="A777" s="127" t="str">
        <f>A766&amp;"."&amp;1</f>
        <v>5.1.1</v>
      </c>
      <c r="B777" s="128" t="s">
        <v>90</v>
      </c>
      <c r="C777" s="50"/>
      <c r="D777" s="51"/>
    </row>
    <row r="778" spans="1:4" s="86" customFormat="1" ht="25.5" x14ac:dyDescent="0.25">
      <c r="A778" s="167"/>
      <c r="B778" s="168" t="s">
        <v>619</v>
      </c>
      <c r="C778" s="79"/>
      <c r="D778" s="80"/>
    </row>
    <row r="779" spans="1:4" s="86" customFormat="1" ht="13.5" x14ac:dyDescent="0.25">
      <c r="A779" s="167"/>
      <c r="B779" s="305" t="s">
        <v>562</v>
      </c>
      <c r="C779" s="79"/>
      <c r="D779" s="80"/>
    </row>
    <row r="780" spans="1:4" s="72" customFormat="1" ht="13.5" x14ac:dyDescent="0.25">
      <c r="A780" s="167"/>
      <c r="B780" s="305" t="s">
        <v>561</v>
      </c>
      <c r="C780" s="79"/>
      <c r="D780" s="80"/>
    </row>
    <row r="781" spans="1:4" s="72" customFormat="1" ht="13.5" x14ac:dyDescent="0.25">
      <c r="A781" s="143" t="str">
        <f>$A$777&amp;"_"&amp;ROW()-ROW($A$780)</f>
        <v>5.1.1_1</v>
      </c>
      <c r="B781" s="306" t="s">
        <v>91</v>
      </c>
      <c r="C781" s="70" t="s">
        <v>1</v>
      </c>
      <c r="D781" s="76">
        <v>0</v>
      </c>
    </row>
    <row r="782" spans="1:4" s="72" customFormat="1" ht="13.5" x14ac:dyDescent="0.25">
      <c r="A782" s="143" t="str">
        <f>$A$777&amp;"_"&amp;ROW()-ROW($A$780)</f>
        <v>5.1.1_2</v>
      </c>
      <c r="B782" s="306" t="s">
        <v>92</v>
      </c>
      <c r="C782" s="70" t="s">
        <v>1</v>
      </c>
      <c r="D782" s="76">
        <v>0</v>
      </c>
    </row>
    <row r="783" spans="1:4" s="72" customFormat="1" ht="15.75" x14ac:dyDescent="0.25">
      <c r="A783" s="143" t="str">
        <f>$A$777&amp;"_"&amp;ROW()-ROW($A$780)</f>
        <v>5.1.1_3</v>
      </c>
      <c r="B783" s="157" t="s">
        <v>93</v>
      </c>
      <c r="C783" s="70" t="s">
        <v>631</v>
      </c>
      <c r="D783" s="76">
        <v>0</v>
      </c>
    </row>
    <row r="784" spans="1:4" s="91" customFormat="1" ht="15.75" x14ac:dyDescent="0.25">
      <c r="A784" s="143" t="str">
        <f>$A$777&amp;"_"&amp;ROW()-ROW($A$780)</f>
        <v>5.1.1_4</v>
      </c>
      <c r="B784" s="157" t="s">
        <v>94</v>
      </c>
      <c r="C784" s="70" t="s">
        <v>631</v>
      </c>
      <c r="D784" s="76">
        <v>0</v>
      </c>
    </row>
    <row r="785" spans="1:4" s="52" customFormat="1" ht="15.75" x14ac:dyDescent="0.25">
      <c r="A785" s="184"/>
      <c r="B785" s="185"/>
      <c r="C785" s="70"/>
      <c r="D785" s="76"/>
    </row>
    <row r="786" spans="1:4" s="86" customFormat="1" ht="15.75" x14ac:dyDescent="0.25">
      <c r="A786" s="127" t="str">
        <f>A766&amp;"."&amp;2</f>
        <v>5.1.2</v>
      </c>
      <c r="B786" s="128" t="s">
        <v>95</v>
      </c>
      <c r="C786" s="50"/>
      <c r="D786" s="51"/>
    </row>
    <row r="787" spans="1:4" s="92" customFormat="1" ht="25.5" x14ac:dyDescent="0.25">
      <c r="A787" s="167"/>
      <c r="B787" s="182" t="s">
        <v>620</v>
      </c>
      <c r="C787" s="79"/>
      <c r="D787" s="80"/>
    </row>
    <row r="788" spans="1:4" s="72" customFormat="1" ht="27" x14ac:dyDescent="0.25">
      <c r="A788" s="186"/>
      <c r="B788" s="187" t="s">
        <v>563</v>
      </c>
      <c r="C788" s="56"/>
      <c r="D788" s="80"/>
    </row>
    <row r="789" spans="1:4" s="72" customFormat="1" ht="13.5" x14ac:dyDescent="0.25">
      <c r="A789" s="143" t="str">
        <f>$A$786&amp;"_"&amp;ROW()-ROW($A$788)</f>
        <v>5.1.2_1</v>
      </c>
      <c r="B789" s="157" t="s">
        <v>96</v>
      </c>
      <c r="C789" s="70" t="s">
        <v>97</v>
      </c>
      <c r="D789" s="76">
        <v>0</v>
      </c>
    </row>
    <row r="790" spans="1:4" s="72" customFormat="1" ht="13.5" x14ac:dyDescent="0.25">
      <c r="A790" s="143" t="str">
        <f>$A$786&amp;"_"&amp;ROW()-ROW($A$788)</f>
        <v>5.1.2_2</v>
      </c>
      <c r="B790" s="157" t="s">
        <v>98</v>
      </c>
      <c r="C790" s="70" t="s">
        <v>97</v>
      </c>
      <c r="D790" s="76">
        <v>0</v>
      </c>
    </row>
    <row r="791" spans="1:4" s="72" customFormat="1" ht="13.5" x14ac:dyDescent="0.25">
      <c r="A791" s="143" t="str">
        <f>$A$786&amp;"_"&amp;ROW()-ROW($A$788)</f>
        <v>5.1.2_3</v>
      </c>
      <c r="B791" s="157" t="s">
        <v>99</v>
      </c>
      <c r="C791" s="70" t="s">
        <v>97</v>
      </c>
      <c r="D791" s="76">
        <v>0</v>
      </c>
    </row>
    <row r="792" spans="1:4" s="91" customFormat="1" x14ac:dyDescent="0.25">
      <c r="A792" s="143" t="str">
        <f>$A$786&amp;"_"&amp;ROW()-ROW($A$788)</f>
        <v>5.1.2_4</v>
      </c>
      <c r="B792" s="157" t="s">
        <v>100</v>
      </c>
      <c r="C792" s="70" t="s">
        <v>97</v>
      </c>
      <c r="D792" s="76">
        <v>0</v>
      </c>
    </row>
    <row r="793" spans="1:4" s="52" customFormat="1" ht="15.75" x14ac:dyDescent="0.25">
      <c r="A793" s="184"/>
      <c r="B793" s="185"/>
      <c r="C793" s="70"/>
      <c r="D793" s="76"/>
    </row>
    <row r="794" spans="1:4" s="86" customFormat="1" ht="15.75" x14ac:dyDescent="0.25">
      <c r="A794" s="127" t="str">
        <f>A766&amp;"."&amp;3</f>
        <v>5.1.3</v>
      </c>
      <c r="B794" s="128" t="s">
        <v>564</v>
      </c>
      <c r="C794" s="50"/>
      <c r="D794" s="51"/>
    </row>
    <row r="795" spans="1:4" s="86" customFormat="1" ht="13.5" hidden="1" x14ac:dyDescent="0.25">
      <c r="A795" s="167"/>
      <c r="B795" s="182"/>
      <c r="C795" s="79"/>
      <c r="D795" s="80"/>
    </row>
    <row r="796" spans="1:4" s="86" customFormat="1" ht="25.5" x14ac:dyDescent="0.25">
      <c r="A796" s="167"/>
      <c r="B796" s="182" t="s">
        <v>621</v>
      </c>
      <c r="C796" s="79"/>
      <c r="D796" s="80"/>
    </row>
    <row r="797" spans="1:4" s="86" customFormat="1" ht="13.5" x14ac:dyDescent="0.25">
      <c r="A797" s="167"/>
      <c r="B797" s="307" t="s">
        <v>565</v>
      </c>
      <c r="C797" s="79"/>
      <c r="D797" s="80"/>
    </row>
    <row r="798" spans="1:4" s="72" customFormat="1" ht="13.5" x14ac:dyDescent="0.25">
      <c r="A798" s="167"/>
      <c r="B798" s="307" t="s">
        <v>614</v>
      </c>
      <c r="C798" s="79"/>
      <c r="D798" s="80"/>
    </row>
    <row r="799" spans="1:4" s="72" customFormat="1" ht="13.5" x14ac:dyDescent="0.25">
      <c r="A799" s="143" t="str">
        <f>$A$794&amp;"_"&amp;ROW()-ROW($A$798)</f>
        <v>5.1.3_1</v>
      </c>
      <c r="B799" s="306" t="s">
        <v>101</v>
      </c>
      <c r="C799" s="70" t="s">
        <v>1</v>
      </c>
      <c r="D799" s="76">
        <v>0</v>
      </c>
    </row>
    <row r="800" spans="1:4" s="88" customFormat="1" ht="15.75" x14ac:dyDescent="0.25">
      <c r="A800" s="143" t="str">
        <f>$A$794&amp;"_"&amp;ROW()-ROW($A$798)</f>
        <v>5.1.3_2</v>
      </c>
      <c r="B800" s="306" t="s">
        <v>102</v>
      </c>
      <c r="C800" s="70" t="s">
        <v>631</v>
      </c>
      <c r="D800" s="76">
        <v>0</v>
      </c>
    </row>
    <row r="801" spans="1:4" s="52" customFormat="1" ht="15.75" x14ac:dyDescent="0.25">
      <c r="A801" s="174"/>
      <c r="B801" s="188"/>
      <c r="C801" s="70"/>
      <c r="D801" s="76"/>
    </row>
    <row r="802" spans="1:4" s="86" customFormat="1" ht="15.75" x14ac:dyDescent="0.25">
      <c r="A802" s="127" t="str">
        <f>A766&amp;"."&amp;3</f>
        <v>5.1.3</v>
      </c>
      <c r="B802" s="128" t="s">
        <v>566</v>
      </c>
      <c r="C802" s="50"/>
      <c r="D802" s="51"/>
    </row>
    <row r="803" spans="1:4" s="86" customFormat="1" ht="13.5" hidden="1" x14ac:dyDescent="0.25">
      <c r="A803" s="167"/>
      <c r="B803" s="182"/>
      <c r="C803" s="79"/>
      <c r="D803" s="80"/>
    </row>
    <row r="804" spans="1:4" s="86" customFormat="1" ht="25.5" x14ac:dyDescent="0.25">
      <c r="A804" s="167"/>
      <c r="B804" s="182" t="s">
        <v>622</v>
      </c>
      <c r="C804" s="79" t="s">
        <v>103</v>
      </c>
      <c r="D804" s="80"/>
    </row>
    <row r="805" spans="1:4" s="86" customFormat="1" ht="13.5" x14ac:dyDescent="0.25">
      <c r="A805" s="167"/>
      <c r="B805" s="296" t="s">
        <v>567</v>
      </c>
      <c r="C805" s="79"/>
      <c r="D805" s="80"/>
    </row>
    <row r="806" spans="1:4" s="72" customFormat="1" ht="13.5" x14ac:dyDescent="0.25">
      <c r="A806" s="167"/>
      <c r="B806" s="296" t="s">
        <v>615</v>
      </c>
      <c r="C806" s="79"/>
      <c r="D806" s="80"/>
    </row>
    <row r="807" spans="1:4" s="72" customFormat="1" ht="13.5" x14ac:dyDescent="0.25">
      <c r="A807" s="143" t="str">
        <f>$A$802&amp;"_"&amp;ROW()-ROW($A$806)</f>
        <v>5.1.3_1</v>
      </c>
      <c r="B807" s="157" t="s">
        <v>104</v>
      </c>
      <c r="C807" s="70" t="s">
        <v>97</v>
      </c>
      <c r="D807" s="76">
        <v>0</v>
      </c>
    </row>
    <row r="808" spans="1:4" s="88" customFormat="1" ht="15" customHeight="1" x14ac:dyDescent="0.25">
      <c r="A808" s="143" t="str">
        <f>$A$802&amp;"_"&amp;ROW()-ROW($A$806)</f>
        <v>5.1.3_2</v>
      </c>
      <c r="B808" s="157" t="s">
        <v>105</v>
      </c>
      <c r="C808" s="70" t="s">
        <v>97</v>
      </c>
      <c r="D808" s="76">
        <v>0</v>
      </c>
    </row>
    <row r="809" spans="1:4" s="83" customFormat="1" ht="15" customHeight="1" x14ac:dyDescent="0.2">
      <c r="A809" s="174"/>
      <c r="B809" s="188"/>
      <c r="C809" s="70"/>
      <c r="D809" s="244"/>
    </row>
    <row r="810" spans="1:4" s="85" customFormat="1" ht="15" customHeight="1" x14ac:dyDescent="0.3">
      <c r="A810" s="155"/>
      <c r="B810" s="160"/>
      <c r="C810" s="70"/>
      <c r="D810" s="244"/>
    </row>
    <row r="811" spans="1:4" s="87" customFormat="1" ht="18.75" x14ac:dyDescent="0.3">
      <c r="A811" s="189" t="str">
        <f>A764&amp;"."&amp;2</f>
        <v>5.2</v>
      </c>
      <c r="B811" s="119" t="s">
        <v>20</v>
      </c>
      <c r="C811" s="67"/>
      <c r="D811" s="68"/>
    </row>
    <row r="812" spans="1:4" s="86" customFormat="1" ht="12.75" x14ac:dyDescent="0.25">
      <c r="A812" s="190"/>
      <c r="B812" s="166"/>
      <c r="C812" s="77" t="s">
        <v>103</v>
      </c>
      <c r="D812" s="78"/>
    </row>
    <row r="813" spans="1:4" s="86" customFormat="1" ht="13.5" x14ac:dyDescent="0.25">
      <c r="A813" s="167"/>
      <c r="B813" s="164" t="s">
        <v>553</v>
      </c>
      <c r="C813" s="79"/>
      <c r="D813" s="80"/>
    </row>
    <row r="814" spans="1:4" s="86" customFormat="1" ht="13.5" x14ac:dyDescent="0.25">
      <c r="A814" s="167"/>
      <c r="B814" s="300" t="s">
        <v>568</v>
      </c>
      <c r="C814" s="79"/>
      <c r="D814" s="80"/>
    </row>
    <row r="815" spans="1:4" s="86" customFormat="1" ht="13.5" x14ac:dyDescent="0.25">
      <c r="A815" s="167"/>
      <c r="B815" s="300" t="s">
        <v>569</v>
      </c>
      <c r="C815" s="79"/>
      <c r="D815" s="80"/>
    </row>
    <row r="816" spans="1:4" s="86" customFormat="1" ht="13.5" x14ac:dyDescent="0.25">
      <c r="A816" s="167"/>
      <c r="B816" s="300" t="s">
        <v>570</v>
      </c>
      <c r="C816" s="79"/>
      <c r="D816" s="80"/>
    </row>
    <row r="817" spans="1:4" s="86" customFormat="1" ht="13.5" x14ac:dyDescent="0.25">
      <c r="A817" s="167"/>
      <c r="B817" s="300" t="s">
        <v>571</v>
      </c>
      <c r="C817" s="79"/>
      <c r="D817" s="80"/>
    </row>
    <row r="818" spans="1:4" s="86" customFormat="1" ht="13.5" x14ac:dyDescent="0.25">
      <c r="A818" s="167"/>
      <c r="B818" s="300" t="s">
        <v>572</v>
      </c>
      <c r="C818" s="79"/>
      <c r="D818" s="80"/>
    </row>
    <row r="819" spans="1:4" s="86" customFormat="1" ht="13.5" x14ac:dyDescent="0.25">
      <c r="A819" s="167"/>
      <c r="B819" s="300" t="s">
        <v>573</v>
      </c>
      <c r="C819" s="79"/>
      <c r="D819" s="80"/>
    </row>
    <row r="820" spans="1:4" s="86" customFormat="1" ht="13.5" x14ac:dyDescent="0.25">
      <c r="A820" s="167"/>
      <c r="B820" s="300" t="s">
        <v>574</v>
      </c>
      <c r="C820" s="79"/>
      <c r="D820" s="80"/>
    </row>
    <row r="821" spans="1:4" s="86" customFormat="1" ht="0.75" customHeight="1" x14ac:dyDescent="0.25">
      <c r="A821" s="167"/>
      <c r="B821" s="164"/>
      <c r="C821" s="79"/>
      <c r="D821" s="80"/>
    </row>
    <row r="822" spans="1:4" s="86" customFormat="1" ht="13.5" x14ac:dyDescent="0.25">
      <c r="A822" s="167"/>
      <c r="B822" s="300" t="s">
        <v>578</v>
      </c>
      <c r="C822" s="79"/>
      <c r="D822" s="80"/>
    </row>
    <row r="823" spans="1:4" s="81" customFormat="1" ht="13.5" x14ac:dyDescent="0.2">
      <c r="A823" s="167"/>
      <c r="B823" s="300" t="s">
        <v>575</v>
      </c>
      <c r="C823" s="79"/>
      <c r="D823" s="80"/>
    </row>
    <row r="824" spans="1:4" s="86" customFormat="1" ht="25.5" x14ac:dyDescent="0.2">
      <c r="A824" s="147"/>
      <c r="B824" s="301" t="s">
        <v>576</v>
      </c>
      <c r="C824" s="79"/>
      <c r="D824" s="80"/>
    </row>
    <row r="825" spans="1:4" s="87" customFormat="1" ht="13.5" x14ac:dyDescent="0.25">
      <c r="A825" s="167"/>
      <c r="B825" s="164" t="s">
        <v>627</v>
      </c>
      <c r="C825" s="79"/>
      <c r="D825" s="80"/>
    </row>
    <row r="826" spans="1:4" s="86" customFormat="1" ht="12.75" x14ac:dyDescent="0.25">
      <c r="A826" s="165"/>
      <c r="B826" s="166"/>
      <c r="C826" s="77"/>
      <c r="D826" s="78"/>
    </row>
    <row r="827" spans="1:4" s="87" customFormat="1" ht="25.5" x14ac:dyDescent="0.25">
      <c r="A827" s="167"/>
      <c r="B827" s="168" t="s">
        <v>577</v>
      </c>
      <c r="C827" s="79"/>
      <c r="D827" s="80"/>
    </row>
    <row r="828" spans="1:4" s="86" customFormat="1" ht="12.75" x14ac:dyDescent="0.25">
      <c r="A828" s="165"/>
      <c r="B828" s="191"/>
      <c r="C828" s="77"/>
      <c r="D828" s="78"/>
    </row>
    <row r="829" spans="1:4" s="87" customFormat="1" ht="13.5" x14ac:dyDescent="0.25">
      <c r="A829" s="167"/>
      <c r="B829" s="168" t="s">
        <v>579</v>
      </c>
      <c r="C829" s="79"/>
      <c r="D829" s="80"/>
    </row>
    <row r="830" spans="1:4" s="86" customFormat="1" ht="12.75" x14ac:dyDescent="0.25">
      <c r="A830" s="165"/>
      <c r="B830" s="166"/>
      <c r="C830" s="77"/>
      <c r="D830" s="78"/>
    </row>
    <row r="831" spans="1:4" s="86" customFormat="1" ht="13.5" x14ac:dyDescent="0.25">
      <c r="A831" s="167"/>
      <c r="B831" s="192" t="s">
        <v>106</v>
      </c>
      <c r="C831" s="79"/>
      <c r="D831" s="80"/>
    </row>
    <row r="832" spans="1:4" s="87" customFormat="1" ht="25.5" x14ac:dyDescent="0.25">
      <c r="A832" s="167"/>
      <c r="B832" s="168" t="s">
        <v>107</v>
      </c>
      <c r="C832" s="79"/>
      <c r="D832" s="80"/>
    </row>
    <row r="833" spans="1:4" s="91" customFormat="1" collapsed="1" x14ac:dyDescent="0.25">
      <c r="A833" s="193"/>
      <c r="B833" s="194"/>
      <c r="C833" s="93"/>
      <c r="D833" s="82"/>
    </row>
    <row r="834" spans="1:4" s="91" customFormat="1" ht="15.75" x14ac:dyDescent="0.25">
      <c r="A834" s="127" t="str">
        <f>A811&amp;"."&amp;1</f>
        <v>5.2.1</v>
      </c>
      <c r="B834" s="297" t="s">
        <v>588</v>
      </c>
      <c r="C834" s="70"/>
      <c r="D834" s="244"/>
    </row>
    <row r="835" spans="1:4" s="91" customFormat="1" ht="15.75" x14ac:dyDescent="0.25">
      <c r="A835" s="196"/>
      <c r="B835" s="297" t="s">
        <v>108</v>
      </c>
      <c r="C835" s="70"/>
      <c r="D835" s="244"/>
    </row>
    <row r="836" spans="1:4" s="91" customFormat="1" x14ac:dyDescent="0.25">
      <c r="A836" s="143" t="str">
        <f>$A$834&amp;"_"&amp;1</f>
        <v>5.2.1_1</v>
      </c>
      <c r="B836" s="197" t="s">
        <v>580</v>
      </c>
      <c r="C836" s="89" t="s">
        <v>3</v>
      </c>
      <c r="D836" s="286">
        <v>0</v>
      </c>
    </row>
    <row r="837" spans="1:4" s="91" customFormat="1" ht="25.5" x14ac:dyDescent="0.25">
      <c r="A837" s="184"/>
      <c r="B837" s="198" t="s">
        <v>581</v>
      </c>
      <c r="C837" s="89"/>
      <c r="D837" s="287"/>
    </row>
    <row r="838" spans="1:4" s="91" customFormat="1" x14ac:dyDescent="0.25">
      <c r="A838" s="143" t="str">
        <f>$A$834&amp;"_"&amp;2</f>
        <v>5.2.1_2</v>
      </c>
      <c r="B838" s="197" t="s">
        <v>582</v>
      </c>
      <c r="C838" s="89" t="s">
        <v>3</v>
      </c>
      <c r="D838" s="286">
        <v>0</v>
      </c>
    </row>
    <row r="839" spans="1:4" s="91" customFormat="1" ht="25.5" x14ac:dyDescent="0.25">
      <c r="A839" s="184"/>
      <c r="B839" s="198" t="s">
        <v>583</v>
      </c>
      <c r="C839" s="89"/>
      <c r="D839" s="287"/>
    </row>
    <row r="840" spans="1:4" s="91" customFormat="1" x14ac:dyDescent="0.25">
      <c r="A840" s="143" t="str">
        <f>$A$834&amp;"_"&amp;3</f>
        <v>5.2.1_3</v>
      </c>
      <c r="B840" s="197" t="s">
        <v>584</v>
      </c>
      <c r="C840" s="89" t="s">
        <v>3</v>
      </c>
      <c r="D840" s="286">
        <v>0</v>
      </c>
    </row>
    <row r="841" spans="1:4" s="91" customFormat="1" ht="25.5" x14ac:dyDescent="0.25">
      <c r="A841" s="184"/>
      <c r="B841" s="198" t="s">
        <v>585</v>
      </c>
      <c r="C841" s="89"/>
      <c r="D841" s="287"/>
    </row>
    <row r="842" spans="1:4" s="91" customFormat="1" x14ac:dyDescent="0.25">
      <c r="A842" s="143" t="str">
        <f>$A$834&amp;"_"&amp;4</f>
        <v>5.2.1_4</v>
      </c>
      <c r="B842" s="197" t="s">
        <v>586</v>
      </c>
      <c r="C842" s="89" t="s">
        <v>3</v>
      </c>
      <c r="D842" s="286">
        <v>0</v>
      </c>
    </row>
    <row r="843" spans="1:4" s="88" customFormat="1" ht="25.5" x14ac:dyDescent="0.25">
      <c r="A843" s="184"/>
      <c r="B843" s="198" t="s">
        <v>587</v>
      </c>
      <c r="C843" s="89"/>
      <c r="D843" s="287"/>
    </row>
    <row r="844" spans="1:4" s="91" customFormat="1" x14ac:dyDescent="0.25">
      <c r="A844" s="174"/>
      <c r="B844" s="175"/>
      <c r="C844" s="89"/>
      <c r="D844" s="247"/>
    </row>
    <row r="845" spans="1:4" s="91" customFormat="1" ht="15.75" x14ac:dyDescent="0.25">
      <c r="A845" s="127" t="str">
        <f>A811&amp;"."&amp;2</f>
        <v>5.2.2</v>
      </c>
      <c r="B845" s="297" t="s">
        <v>589</v>
      </c>
      <c r="C845" s="89"/>
      <c r="D845" s="247"/>
    </row>
    <row r="846" spans="1:4" s="91" customFormat="1" ht="15.75" x14ac:dyDescent="0.25">
      <c r="A846" s="196"/>
      <c r="B846" s="297" t="s">
        <v>108</v>
      </c>
      <c r="C846" s="70"/>
      <c r="D846" s="244"/>
    </row>
    <row r="847" spans="1:4" s="91" customFormat="1" x14ac:dyDescent="0.25">
      <c r="A847" s="143" t="str">
        <f>$A$845&amp;"_"&amp;1</f>
        <v>5.2.2_1</v>
      </c>
      <c r="B847" s="197" t="s">
        <v>597</v>
      </c>
      <c r="C847" s="89" t="s">
        <v>3</v>
      </c>
      <c r="D847" s="286">
        <v>0</v>
      </c>
    </row>
    <row r="848" spans="1:4" s="91" customFormat="1" ht="25.5" x14ac:dyDescent="0.25">
      <c r="A848" s="184"/>
      <c r="B848" s="198" t="s">
        <v>590</v>
      </c>
      <c r="C848" s="89"/>
      <c r="D848" s="287"/>
    </row>
    <row r="849" spans="1:4" s="91" customFormat="1" x14ac:dyDescent="0.25">
      <c r="A849" s="143" t="str">
        <f>$A$845&amp;"_"&amp;2</f>
        <v>5.2.2_2</v>
      </c>
      <c r="B849" s="197" t="s">
        <v>593</v>
      </c>
      <c r="C849" s="89" t="s">
        <v>3</v>
      </c>
      <c r="D849" s="286">
        <v>0</v>
      </c>
    </row>
    <row r="850" spans="1:4" s="91" customFormat="1" ht="25.5" x14ac:dyDescent="0.25">
      <c r="A850" s="184"/>
      <c r="B850" s="198" t="s">
        <v>591</v>
      </c>
      <c r="C850" s="89"/>
      <c r="D850" s="287"/>
    </row>
    <row r="851" spans="1:4" s="91" customFormat="1" x14ac:dyDescent="0.25">
      <c r="A851" s="143" t="str">
        <f>$A$845&amp;"_"&amp;3</f>
        <v>5.2.2_3</v>
      </c>
      <c r="B851" s="197" t="s">
        <v>592</v>
      </c>
      <c r="C851" s="89" t="s">
        <v>3</v>
      </c>
      <c r="D851" s="286">
        <v>0</v>
      </c>
    </row>
    <row r="852" spans="1:4" s="91" customFormat="1" ht="25.5" x14ac:dyDescent="0.25">
      <c r="A852" s="184"/>
      <c r="B852" s="198" t="s">
        <v>595</v>
      </c>
      <c r="C852" s="89"/>
      <c r="D852" s="287"/>
    </row>
    <row r="853" spans="1:4" s="91" customFormat="1" x14ac:dyDescent="0.25">
      <c r="A853" s="143" t="str">
        <f>$A$845&amp;"_"&amp;4</f>
        <v>5.2.2_4</v>
      </c>
      <c r="B853" s="197" t="s">
        <v>594</v>
      </c>
      <c r="C853" s="89" t="s">
        <v>3</v>
      </c>
      <c r="D853" s="286">
        <v>0</v>
      </c>
    </row>
    <row r="854" spans="1:4" ht="25.5" x14ac:dyDescent="0.25">
      <c r="A854" s="184"/>
      <c r="B854" s="198" t="s">
        <v>596</v>
      </c>
      <c r="C854" s="89"/>
      <c r="D854" s="287"/>
    </row>
    <row r="855" spans="1:4" x14ac:dyDescent="0.25">
      <c r="A855" s="184"/>
      <c r="B855" s="198"/>
      <c r="C855" s="89"/>
      <c r="D855" s="287"/>
    </row>
    <row r="856" spans="1:4" x14ac:dyDescent="0.25">
      <c r="A856" s="184"/>
      <c r="B856" s="198"/>
      <c r="C856" s="89"/>
      <c r="D856" s="287"/>
    </row>
    <row r="857" spans="1:4" s="87" customFormat="1" ht="18.75" x14ac:dyDescent="0.3">
      <c r="A857" s="189" t="s">
        <v>468</v>
      </c>
      <c r="B857" s="119" t="s">
        <v>287</v>
      </c>
      <c r="C857" s="67"/>
      <c r="D857" s="68"/>
    </row>
    <row r="858" spans="1:4" x14ac:dyDescent="0.25">
      <c r="A858" s="184"/>
      <c r="B858" s="198"/>
      <c r="C858" s="89"/>
      <c r="D858" s="287"/>
    </row>
    <row r="859" spans="1:4" x14ac:dyDescent="0.25">
      <c r="A859" s="184"/>
      <c r="B859" s="198" t="s">
        <v>288</v>
      </c>
      <c r="C859" s="89"/>
      <c r="D859" s="287"/>
    </row>
    <row r="860" spans="1:4" ht="30" customHeight="1" x14ac:dyDescent="0.25">
      <c r="A860" s="184"/>
      <c r="B860" s="198" t="s">
        <v>598</v>
      </c>
      <c r="C860" s="89"/>
      <c r="D860" s="287"/>
    </row>
    <row r="861" spans="1:4" x14ac:dyDescent="0.25">
      <c r="A861" s="184"/>
      <c r="B861" s="198" t="s">
        <v>599</v>
      </c>
      <c r="C861" s="89"/>
      <c r="D861" s="287"/>
    </row>
    <row r="862" spans="1:4" x14ac:dyDescent="0.25">
      <c r="A862" s="184"/>
      <c r="B862" s="298" t="s">
        <v>600</v>
      </c>
      <c r="C862" s="89"/>
      <c r="D862" s="287"/>
    </row>
    <row r="863" spans="1:4" x14ac:dyDescent="0.25">
      <c r="A863" s="184"/>
      <c r="B863" s="298" t="s">
        <v>603</v>
      </c>
      <c r="C863" s="89"/>
      <c r="D863" s="287"/>
    </row>
    <row r="864" spans="1:4" x14ac:dyDescent="0.25">
      <c r="A864" s="184"/>
      <c r="B864" s="298" t="s">
        <v>604</v>
      </c>
      <c r="C864" s="89"/>
      <c r="D864" s="287"/>
    </row>
    <row r="865" spans="1:4" x14ac:dyDescent="0.25">
      <c r="A865" s="184"/>
      <c r="B865" s="298" t="s">
        <v>601</v>
      </c>
      <c r="C865" s="89"/>
      <c r="D865" s="287"/>
    </row>
    <row r="866" spans="1:4" x14ac:dyDescent="0.25">
      <c r="A866" s="184"/>
      <c r="B866" s="298" t="s">
        <v>602</v>
      </c>
      <c r="C866" s="89"/>
      <c r="D866" s="287"/>
    </row>
    <row r="867" spans="1:4" x14ac:dyDescent="0.25">
      <c r="A867" s="184"/>
      <c r="B867" s="198" t="s">
        <v>640</v>
      </c>
      <c r="C867" s="89"/>
      <c r="D867" s="287"/>
    </row>
    <row r="868" spans="1:4" x14ac:dyDescent="0.25">
      <c r="A868" s="184"/>
      <c r="B868" s="298" t="s">
        <v>603</v>
      </c>
      <c r="C868" s="89"/>
      <c r="D868" s="287"/>
    </row>
    <row r="869" spans="1:4" x14ac:dyDescent="0.25">
      <c r="A869" s="184"/>
      <c r="B869" s="298" t="s">
        <v>604</v>
      </c>
      <c r="C869" s="89"/>
      <c r="D869" s="287"/>
    </row>
    <row r="870" spans="1:4" x14ac:dyDescent="0.25">
      <c r="A870" s="184"/>
      <c r="B870" s="298" t="s">
        <v>601</v>
      </c>
      <c r="C870" s="89"/>
      <c r="D870" s="287"/>
    </row>
    <row r="871" spans="1:4" x14ac:dyDescent="0.25">
      <c r="A871" s="184"/>
      <c r="B871" s="298" t="s">
        <v>602</v>
      </c>
      <c r="C871" s="89"/>
      <c r="D871" s="287"/>
    </row>
    <row r="872" spans="1:4" x14ac:dyDescent="0.25">
      <c r="A872" s="184"/>
      <c r="B872" s="198" t="s">
        <v>605</v>
      </c>
      <c r="C872" s="89"/>
      <c r="D872" s="287"/>
    </row>
    <row r="873" spans="1:4" ht="25.5" x14ac:dyDescent="0.25">
      <c r="A873" s="184"/>
      <c r="B873" s="198" t="s">
        <v>641</v>
      </c>
      <c r="C873" s="89"/>
      <c r="D873" s="287"/>
    </row>
    <row r="874" spans="1:4" x14ac:dyDescent="0.25">
      <c r="A874" s="184"/>
      <c r="B874" s="198"/>
      <c r="C874" s="89"/>
      <c r="D874" s="287"/>
    </row>
    <row r="875" spans="1:4" s="91" customFormat="1" ht="15.75" x14ac:dyDescent="0.25">
      <c r="A875" s="127" t="str">
        <f>A857&amp;"."&amp;1</f>
        <v>5.3.1</v>
      </c>
      <c r="B875" s="195" t="s">
        <v>643</v>
      </c>
      <c r="C875" s="89"/>
      <c r="D875" s="247"/>
    </row>
    <row r="876" spans="1:4" s="91" customFormat="1" x14ac:dyDescent="0.25">
      <c r="A876" s="143" t="str">
        <f>$A$875&amp;"_"&amp;1</f>
        <v>5.3.1_1</v>
      </c>
      <c r="B876" s="197" t="s">
        <v>606</v>
      </c>
      <c r="C876" s="89" t="s">
        <v>0</v>
      </c>
      <c r="D876" s="286">
        <v>0</v>
      </c>
    </row>
    <row r="877" spans="1:4" s="91" customFormat="1" x14ac:dyDescent="0.25">
      <c r="A877" s="143" t="str">
        <f>$A$875&amp;"_"&amp;2</f>
        <v>5.3.1_2</v>
      </c>
      <c r="B877" s="197" t="s">
        <v>607</v>
      </c>
      <c r="C877" s="89" t="s">
        <v>0</v>
      </c>
      <c r="D877" s="286">
        <v>0</v>
      </c>
    </row>
    <row r="878" spans="1:4" s="91" customFormat="1" x14ac:dyDescent="0.25">
      <c r="A878" s="143" t="str">
        <f>$A$875&amp;"_"&amp;3</f>
        <v>5.3.1_3</v>
      </c>
      <c r="B878" s="197" t="s">
        <v>608</v>
      </c>
      <c r="C878" s="89" t="s">
        <v>0</v>
      </c>
      <c r="D878" s="286">
        <v>0</v>
      </c>
    </row>
    <row r="879" spans="1:4" s="91" customFormat="1" x14ac:dyDescent="0.25">
      <c r="A879" s="143" t="str">
        <f>$A$875&amp;"_"&amp;4</f>
        <v>5.3.1_4</v>
      </c>
      <c r="B879" s="197" t="s">
        <v>609</v>
      </c>
      <c r="C879" s="89" t="s">
        <v>0</v>
      </c>
      <c r="D879" s="286">
        <v>0</v>
      </c>
    </row>
    <row r="880" spans="1:4" x14ac:dyDescent="0.25">
      <c r="A880" s="184"/>
      <c r="B880" s="198"/>
      <c r="C880" s="89"/>
      <c r="D880" s="287"/>
    </row>
    <row r="881" spans="1:4" s="91" customFormat="1" ht="15.75" x14ac:dyDescent="0.25">
      <c r="A881" s="127" t="str">
        <f>A857&amp;"."&amp;2</f>
        <v>5.3.2</v>
      </c>
      <c r="B881" s="195" t="s">
        <v>642</v>
      </c>
      <c r="C881" s="89"/>
      <c r="D881" s="247"/>
    </row>
    <row r="882" spans="1:4" s="91" customFormat="1" x14ac:dyDescent="0.25">
      <c r="A882" s="143" t="str">
        <f>$A$881&amp;"_"&amp;1</f>
        <v>5.3.2_1</v>
      </c>
      <c r="B882" s="197" t="s">
        <v>611</v>
      </c>
      <c r="C882" s="89" t="s">
        <v>0</v>
      </c>
      <c r="D882" s="286">
        <v>0</v>
      </c>
    </row>
    <row r="883" spans="1:4" s="91" customFormat="1" x14ac:dyDescent="0.25">
      <c r="A883" s="143" t="str">
        <f>$A$881&amp;"_"&amp;2</f>
        <v>5.3.2_2</v>
      </c>
      <c r="B883" s="197" t="s">
        <v>610</v>
      </c>
      <c r="C883" s="89" t="s">
        <v>0</v>
      </c>
      <c r="D883" s="286">
        <v>0</v>
      </c>
    </row>
    <row r="884" spans="1:4" s="91" customFormat="1" x14ac:dyDescent="0.25">
      <c r="A884" s="143" t="str">
        <f>$A$881&amp;"_"&amp;3</f>
        <v>5.3.2_3</v>
      </c>
      <c r="B884" s="197" t="s">
        <v>608</v>
      </c>
      <c r="C884" s="89" t="s">
        <v>0</v>
      </c>
      <c r="D884" s="286">
        <v>0</v>
      </c>
    </row>
    <row r="885" spans="1:4" s="91" customFormat="1" x14ac:dyDescent="0.25">
      <c r="A885" s="143" t="str">
        <f>$A$881&amp;"_"&amp;4</f>
        <v>5.3.2_4</v>
      </c>
      <c r="B885" s="197" t="s">
        <v>609</v>
      </c>
      <c r="C885" s="89" t="s">
        <v>0</v>
      </c>
      <c r="D885" s="286">
        <v>0</v>
      </c>
    </row>
    <row r="886" spans="1:4" x14ac:dyDescent="0.25">
      <c r="A886" s="211"/>
      <c r="B886" s="281"/>
      <c r="C886" s="70"/>
      <c r="D886" s="245"/>
    </row>
    <row r="887" spans="1:4" ht="15.75" thickBot="1" x14ac:dyDescent="0.3">
      <c r="A887" s="288"/>
      <c r="B887" s="289"/>
      <c r="C887" s="290"/>
      <c r="D887" s="291"/>
    </row>
  </sheetData>
  <pageMargins left="0.31496062992125984" right="0.31496062992125984" top="0.35433070866141736" bottom="0.55118110236220474" header="0.11811023622047245" footer="0.11811023622047245"/>
  <pageSetup paperSize="9" scale="85" fitToHeight="0" orientation="portrait" r:id="rId1"/>
  <headerFooter>
    <oddFooter>&amp;L&amp;8&amp;F
&amp;Z&amp;RPage - &amp;P/&amp;N
Imprimé le &amp;D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9</vt:i4>
      </vt:variant>
    </vt:vector>
  </HeadingPairs>
  <TitlesOfParts>
    <vt:vector size="12" baseType="lpstr">
      <vt:lpstr>CVCD-P_PG</vt:lpstr>
      <vt:lpstr>CVCD-P_Recap</vt:lpstr>
      <vt:lpstr>CVCD-P_BPU</vt:lpstr>
      <vt:lpstr>CVCPl0</vt:lpstr>
      <vt:lpstr>CVCPl1</vt:lpstr>
      <vt:lpstr>CVCPl2</vt:lpstr>
      <vt:lpstr>CVCPl3</vt:lpstr>
      <vt:lpstr>CVCPl5</vt:lpstr>
      <vt:lpstr>'CVCD-P_BPU'!Impression_des_titres</vt:lpstr>
      <vt:lpstr>'CVCD-P_BPU'!Zone_d_impression</vt:lpstr>
      <vt:lpstr>'CVCD-P_PG'!Zone_d_impression</vt:lpstr>
      <vt:lpstr>'CVCD-P_Recap'!Zone_d_impression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Célia ZUPAN</cp:lastModifiedBy>
  <cp:lastPrinted>2025-09-04T08:37:40Z</cp:lastPrinted>
  <dcterms:created xsi:type="dcterms:W3CDTF">2017-02-01T16:11:01Z</dcterms:created>
  <dcterms:modified xsi:type="dcterms:W3CDTF">2025-09-04T08:41:17Z</dcterms:modified>
</cp:coreProperties>
</file>