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14 Nettoyage Corse et Hautes Alpes\2.DCE\"/>
    </mc:Choice>
  </mc:AlternateContent>
  <bookViews>
    <workbookView xWindow="0" yWindow="0" windowWidth="23010" windowHeight="6300"/>
  </bookViews>
  <sheets>
    <sheet name="Explication" sheetId="2" r:id="rId1"/>
    <sheet name="détail de prix Hautes Alpes" sheetId="10" r:id="rId2"/>
    <sheet name="BPU" sheetId="7" r:id="rId3"/>
    <sheet name="Hrs Encadrement" sheetId="4" r:id="rId4"/>
    <sheet name="Matériel" sheetId="5" r:id="rId5"/>
    <sheet name="Produits" sheetId="6" r:id="rId6"/>
  </sheets>
  <externalReferences>
    <externalReference r:id="rId7"/>
    <externalReference r:id="rId8"/>
  </externalReferences>
  <definedNames>
    <definedName name="_xlnm._FilterDatabase" localSheetId="1" hidden="1">'détail de prix Hautes Alpes'!$A$53:$AB$125</definedName>
    <definedName name="_xlnm.Print_Titles" localSheetId="1">'détail de prix Hautes Alpes'!$1:$4</definedName>
    <definedName name="_xlnm.Print_Area" localSheetId="1">'détail de prix Hautes Alpes'!$A$1:$X$388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6" i="10" l="1"/>
  <c r="B396" i="10" l="1"/>
  <c r="H395" i="10"/>
  <c r="G395" i="10"/>
  <c r="B395" i="10"/>
  <c r="R363" i="10"/>
  <c r="Q363" i="10"/>
  <c r="Q375" i="10"/>
  <c r="R375" i="10"/>
  <c r="R387" i="10"/>
  <c r="Q387" i="10"/>
  <c r="R357" i="10"/>
  <c r="R358" i="10"/>
  <c r="R359" i="10"/>
  <c r="R360" i="10"/>
  <c r="R361" i="10"/>
  <c r="R362" i="10"/>
  <c r="R356" i="10"/>
  <c r="Q357" i="10"/>
  <c r="Q358" i="10"/>
  <c r="Q359" i="10"/>
  <c r="Q360" i="10"/>
  <c r="Q361" i="10"/>
  <c r="Q362" i="10"/>
  <c r="Q356" i="10"/>
  <c r="P357" i="10"/>
  <c r="P358" i="10"/>
  <c r="P359" i="10"/>
  <c r="P360" i="10"/>
  <c r="P361" i="10"/>
  <c r="P362" i="10"/>
  <c r="Q369" i="10"/>
  <c r="R369" i="10" s="1"/>
  <c r="Q373" i="10"/>
  <c r="R373" i="10" s="1"/>
  <c r="P369" i="10"/>
  <c r="P370" i="10"/>
  <c r="Q370" i="10" s="1"/>
  <c r="R370" i="10" s="1"/>
  <c r="P373" i="10"/>
  <c r="P374" i="10"/>
  <c r="Q374" i="10" s="1"/>
  <c r="R374" i="10" s="1"/>
  <c r="G381" i="10"/>
  <c r="P381" i="10" s="1"/>
  <c r="Q381" i="10" s="1"/>
  <c r="R381" i="10" s="1"/>
  <c r="G382" i="10"/>
  <c r="P382" i="10" s="1"/>
  <c r="Q382" i="10" s="1"/>
  <c r="R382" i="10" s="1"/>
  <c r="G383" i="10"/>
  <c r="P383" i="10" s="1"/>
  <c r="Q383" i="10" s="1"/>
  <c r="R383" i="10" s="1"/>
  <c r="G384" i="10"/>
  <c r="P384" i="10" s="1"/>
  <c r="Q384" i="10" s="1"/>
  <c r="R384" i="10" s="1"/>
  <c r="G385" i="10"/>
  <c r="P385" i="10" s="1"/>
  <c r="Q385" i="10" s="1"/>
  <c r="R385" i="10" s="1"/>
  <c r="G386" i="10"/>
  <c r="P386" i="10" s="1"/>
  <c r="Q386" i="10" s="1"/>
  <c r="R386" i="10" s="1"/>
  <c r="G380" i="10"/>
  <c r="P380" i="10" s="1"/>
  <c r="G369" i="10"/>
  <c r="G370" i="10"/>
  <c r="G371" i="10"/>
  <c r="P371" i="10" s="1"/>
  <c r="Q371" i="10" s="1"/>
  <c r="R371" i="10" s="1"/>
  <c r="G372" i="10"/>
  <c r="P372" i="10" s="1"/>
  <c r="Q372" i="10" s="1"/>
  <c r="R372" i="10" s="1"/>
  <c r="G373" i="10"/>
  <c r="G374" i="10"/>
  <c r="G368" i="10"/>
  <c r="P368" i="10" s="1"/>
  <c r="Q368" i="10" s="1"/>
  <c r="R368" i="10" s="1"/>
  <c r="G358" i="10"/>
  <c r="G357" i="10"/>
  <c r="G359" i="10"/>
  <c r="G360" i="10"/>
  <c r="G361" i="10"/>
  <c r="G362" i="10"/>
  <c r="G356" i="10"/>
  <c r="K8" i="10"/>
  <c r="K208" i="10"/>
  <c r="K281" i="10"/>
  <c r="Q380" i="10" l="1"/>
  <c r="R380" i="10" s="1"/>
  <c r="S8" i="10" l="1"/>
  <c r="S346" i="10" l="1"/>
  <c r="T346" i="10" s="1"/>
  <c r="U346" i="10" s="1"/>
  <c r="V346" i="10" s="1"/>
  <c r="W346" i="10" s="1"/>
  <c r="X346" i="10" s="1"/>
  <c r="R346" i="10"/>
  <c r="Q346" i="10"/>
  <c r="K346" i="10"/>
  <c r="S345" i="10"/>
  <c r="T345" i="10" s="1"/>
  <c r="U345" i="10" s="1"/>
  <c r="V345" i="10" s="1"/>
  <c r="W345" i="10" s="1"/>
  <c r="X345" i="10" s="1"/>
  <c r="R345" i="10"/>
  <c r="Q345" i="10"/>
  <c r="K345" i="10"/>
  <c r="S344" i="10"/>
  <c r="T344" i="10" s="1"/>
  <c r="U344" i="10" s="1"/>
  <c r="V344" i="10" s="1"/>
  <c r="W344" i="10" s="1"/>
  <c r="X344" i="10" s="1"/>
  <c r="R344" i="10"/>
  <c r="Q344" i="10"/>
  <c r="K344" i="10"/>
  <c r="S343" i="10"/>
  <c r="T343" i="10" s="1"/>
  <c r="U343" i="10" s="1"/>
  <c r="V343" i="10" s="1"/>
  <c r="W343" i="10" s="1"/>
  <c r="X343" i="10" s="1"/>
  <c r="R343" i="10"/>
  <c r="Q343" i="10"/>
  <c r="K343" i="10"/>
  <c r="S342" i="10"/>
  <c r="T342" i="10" s="1"/>
  <c r="U342" i="10" s="1"/>
  <c r="V342" i="10" s="1"/>
  <c r="W342" i="10" s="1"/>
  <c r="X342" i="10" s="1"/>
  <c r="R342" i="10"/>
  <c r="Q342" i="10"/>
  <c r="K342" i="10"/>
  <c r="S341" i="10"/>
  <c r="T341" i="10" s="1"/>
  <c r="U341" i="10" s="1"/>
  <c r="V341" i="10" s="1"/>
  <c r="W341" i="10" s="1"/>
  <c r="X341" i="10" s="1"/>
  <c r="R341" i="10"/>
  <c r="Q341" i="10"/>
  <c r="K341" i="10"/>
  <c r="S340" i="10"/>
  <c r="T340" i="10" s="1"/>
  <c r="U340" i="10" s="1"/>
  <c r="V340" i="10" s="1"/>
  <c r="W340" i="10" s="1"/>
  <c r="X340" i="10" s="1"/>
  <c r="R340" i="10"/>
  <c r="Q340" i="10"/>
  <c r="K340" i="10"/>
  <c r="S339" i="10"/>
  <c r="T339" i="10" s="1"/>
  <c r="U339" i="10" s="1"/>
  <c r="V339" i="10" s="1"/>
  <c r="W339" i="10" s="1"/>
  <c r="X339" i="10" s="1"/>
  <c r="R339" i="10"/>
  <c r="Q339" i="10"/>
  <c r="K339" i="10"/>
  <c r="S338" i="10"/>
  <c r="T338" i="10" s="1"/>
  <c r="U338" i="10" s="1"/>
  <c r="V338" i="10" s="1"/>
  <c r="W338" i="10" s="1"/>
  <c r="X338" i="10" s="1"/>
  <c r="R338" i="10"/>
  <c r="Q338" i="10"/>
  <c r="K338" i="10"/>
  <c r="S337" i="10"/>
  <c r="T337" i="10" s="1"/>
  <c r="U337" i="10" s="1"/>
  <c r="V337" i="10" s="1"/>
  <c r="W337" i="10" s="1"/>
  <c r="X337" i="10" s="1"/>
  <c r="R337" i="10"/>
  <c r="Q337" i="10"/>
  <c r="K337" i="10"/>
  <c r="S336" i="10"/>
  <c r="T336" i="10" s="1"/>
  <c r="U336" i="10" s="1"/>
  <c r="V336" i="10" s="1"/>
  <c r="W336" i="10" s="1"/>
  <c r="X336" i="10" s="1"/>
  <c r="R336" i="10"/>
  <c r="Q336" i="10"/>
  <c r="K336" i="10"/>
  <c r="S335" i="10"/>
  <c r="T335" i="10" s="1"/>
  <c r="U335" i="10" s="1"/>
  <c r="V335" i="10" s="1"/>
  <c r="W335" i="10" s="1"/>
  <c r="X335" i="10" s="1"/>
  <c r="R335" i="10"/>
  <c r="Q335" i="10"/>
  <c r="K335" i="10"/>
  <c r="S334" i="10"/>
  <c r="T334" i="10" s="1"/>
  <c r="U334" i="10" s="1"/>
  <c r="V334" i="10" s="1"/>
  <c r="W334" i="10" s="1"/>
  <c r="X334" i="10" s="1"/>
  <c r="R334" i="10"/>
  <c r="Q334" i="10"/>
  <c r="K334" i="10"/>
  <c r="S333" i="10"/>
  <c r="T333" i="10" s="1"/>
  <c r="U333" i="10" s="1"/>
  <c r="V333" i="10" s="1"/>
  <c r="W333" i="10" s="1"/>
  <c r="X333" i="10" s="1"/>
  <c r="R333" i="10"/>
  <c r="Q333" i="10"/>
  <c r="K333" i="10"/>
  <c r="S332" i="10"/>
  <c r="T332" i="10" s="1"/>
  <c r="U332" i="10" s="1"/>
  <c r="V332" i="10" s="1"/>
  <c r="W332" i="10" s="1"/>
  <c r="X332" i="10" s="1"/>
  <c r="R332" i="10"/>
  <c r="Q332" i="10"/>
  <c r="K332" i="10"/>
  <c r="S331" i="10"/>
  <c r="T331" i="10" s="1"/>
  <c r="U331" i="10" s="1"/>
  <c r="V331" i="10" s="1"/>
  <c r="W331" i="10" s="1"/>
  <c r="X331" i="10" s="1"/>
  <c r="R331" i="10"/>
  <c r="Q331" i="10"/>
  <c r="K331" i="10"/>
  <c r="S330" i="10"/>
  <c r="T330" i="10" s="1"/>
  <c r="U330" i="10" s="1"/>
  <c r="V330" i="10" s="1"/>
  <c r="W330" i="10" s="1"/>
  <c r="X330" i="10" s="1"/>
  <c r="R330" i="10"/>
  <c r="Q330" i="10"/>
  <c r="K330" i="10"/>
  <c r="S329" i="10"/>
  <c r="T329" i="10" s="1"/>
  <c r="U329" i="10" s="1"/>
  <c r="V329" i="10" s="1"/>
  <c r="W329" i="10" s="1"/>
  <c r="X329" i="10" s="1"/>
  <c r="R329" i="10"/>
  <c r="Q329" i="10"/>
  <c r="K329" i="10"/>
  <c r="S328" i="10"/>
  <c r="T328" i="10" s="1"/>
  <c r="U328" i="10" s="1"/>
  <c r="V328" i="10" s="1"/>
  <c r="W328" i="10" s="1"/>
  <c r="X328" i="10" s="1"/>
  <c r="R328" i="10"/>
  <c r="Q328" i="10"/>
  <c r="K328" i="10"/>
  <c r="S327" i="10"/>
  <c r="T327" i="10" s="1"/>
  <c r="U327" i="10" s="1"/>
  <c r="V327" i="10" s="1"/>
  <c r="W327" i="10" s="1"/>
  <c r="X327" i="10" s="1"/>
  <c r="R327" i="10"/>
  <c r="Q327" i="10"/>
  <c r="K327" i="10"/>
  <c r="S326" i="10"/>
  <c r="T326" i="10" s="1"/>
  <c r="U326" i="10" s="1"/>
  <c r="V326" i="10" s="1"/>
  <c r="W326" i="10" s="1"/>
  <c r="X326" i="10" s="1"/>
  <c r="R326" i="10"/>
  <c r="Q326" i="10"/>
  <c r="K326" i="10"/>
  <c r="S325" i="10"/>
  <c r="T325" i="10" s="1"/>
  <c r="U325" i="10" s="1"/>
  <c r="V325" i="10" s="1"/>
  <c r="W325" i="10" s="1"/>
  <c r="X325" i="10" s="1"/>
  <c r="R325" i="10"/>
  <c r="Q325" i="10"/>
  <c r="K325" i="10"/>
  <c r="S324" i="10"/>
  <c r="T324" i="10" s="1"/>
  <c r="U324" i="10" s="1"/>
  <c r="V324" i="10" s="1"/>
  <c r="W324" i="10" s="1"/>
  <c r="X324" i="10" s="1"/>
  <c r="R324" i="10"/>
  <c r="Q324" i="10"/>
  <c r="K324" i="10"/>
  <c r="S347" i="10"/>
  <c r="T347" i="10" s="1"/>
  <c r="U347" i="10" s="1"/>
  <c r="V347" i="10" s="1"/>
  <c r="W347" i="10" s="1"/>
  <c r="X347" i="10" s="1"/>
  <c r="R347" i="10"/>
  <c r="Q347" i="10"/>
  <c r="P347" i="10"/>
  <c r="O347" i="10"/>
  <c r="N347" i="10"/>
  <c r="M347" i="10"/>
  <c r="S322" i="10"/>
  <c r="T322" i="10" s="1"/>
  <c r="U322" i="10" s="1"/>
  <c r="V322" i="10" s="1"/>
  <c r="W322" i="10" s="1"/>
  <c r="X322" i="10" s="1"/>
  <c r="R322" i="10"/>
  <c r="Q322" i="10"/>
  <c r="O322" i="10"/>
  <c r="M322" i="10"/>
  <c r="K322" i="10"/>
  <c r="S321" i="10"/>
  <c r="T321" i="10" s="1"/>
  <c r="U321" i="10" s="1"/>
  <c r="V321" i="10" s="1"/>
  <c r="W321" i="10" s="1"/>
  <c r="X321" i="10" s="1"/>
  <c r="R321" i="10"/>
  <c r="Q321" i="10"/>
  <c r="K321" i="10"/>
  <c r="S320" i="10"/>
  <c r="T320" i="10" s="1"/>
  <c r="U320" i="10" s="1"/>
  <c r="V320" i="10" s="1"/>
  <c r="W320" i="10" s="1"/>
  <c r="X320" i="10" s="1"/>
  <c r="R320" i="10"/>
  <c r="Q320" i="10"/>
  <c r="P320" i="10"/>
  <c r="O320" i="10"/>
  <c r="N320" i="10"/>
  <c r="M320" i="10"/>
  <c r="K320" i="10"/>
  <c r="S319" i="10"/>
  <c r="T319" i="10" s="1"/>
  <c r="U319" i="10" s="1"/>
  <c r="V319" i="10" s="1"/>
  <c r="W319" i="10" s="1"/>
  <c r="X319" i="10" s="1"/>
  <c r="R319" i="10"/>
  <c r="Q319" i="10"/>
  <c r="O319" i="10"/>
  <c r="M319" i="10"/>
  <c r="K319" i="10"/>
  <c r="S318" i="10"/>
  <c r="T318" i="10" s="1"/>
  <c r="U318" i="10" s="1"/>
  <c r="V318" i="10" s="1"/>
  <c r="W318" i="10" s="1"/>
  <c r="X318" i="10" s="1"/>
  <c r="R318" i="10"/>
  <c r="Q318" i="10"/>
  <c r="K318" i="10"/>
  <c r="S317" i="10"/>
  <c r="T317" i="10" s="1"/>
  <c r="U317" i="10" s="1"/>
  <c r="V317" i="10" s="1"/>
  <c r="W317" i="10" s="1"/>
  <c r="X317" i="10" s="1"/>
  <c r="R317" i="10"/>
  <c r="Q317" i="10"/>
  <c r="K317" i="10"/>
  <c r="S316" i="10"/>
  <c r="T316" i="10" s="1"/>
  <c r="U316" i="10" s="1"/>
  <c r="V316" i="10" s="1"/>
  <c r="W316" i="10" s="1"/>
  <c r="X316" i="10" s="1"/>
  <c r="R316" i="10"/>
  <c r="Q316" i="10"/>
  <c r="N316" i="10"/>
  <c r="K316" i="10"/>
  <c r="S315" i="10"/>
  <c r="T315" i="10" s="1"/>
  <c r="U315" i="10" s="1"/>
  <c r="V315" i="10" s="1"/>
  <c r="W315" i="10" s="1"/>
  <c r="X315" i="10" s="1"/>
  <c r="R315" i="10"/>
  <c r="Q315" i="10"/>
  <c r="P315" i="10"/>
  <c r="O315" i="10"/>
  <c r="N315" i="10"/>
  <c r="M315" i="10"/>
  <c r="K315" i="10"/>
  <c r="S314" i="10"/>
  <c r="T314" i="10" s="1"/>
  <c r="U314" i="10" s="1"/>
  <c r="V314" i="10" s="1"/>
  <c r="W314" i="10" s="1"/>
  <c r="X314" i="10" s="1"/>
  <c r="R314" i="10"/>
  <c r="Q314" i="10"/>
  <c r="O314" i="10"/>
  <c r="M314" i="10"/>
  <c r="K314" i="10"/>
  <c r="S313" i="10"/>
  <c r="T313" i="10" s="1"/>
  <c r="U313" i="10" s="1"/>
  <c r="V313" i="10" s="1"/>
  <c r="W313" i="10" s="1"/>
  <c r="X313" i="10" s="1"/>
  <c r="R313" i="10"/>
  <c r="Q313" i="10"/>
  <c r="K313" i="10"/>
  <c r="S312" i="10"/>
  <c r="T312" i="10" s="1"/>
  <c r="U312" i="10" s="1"/>
  <c r="V312" i="10" s="1"/>
  <c r="W312" i="10" s="1"/>
  <c r="X312" i="10" s="1"/>
  <c r="R312" i="10"/>
  <c r="Q312" i="10"/>
  <c r="P312" i="10"/>
  <c r="O312" i="10"/>
  <c r="N312" i="10"/>
  <c r="M312" i="10"/>
  <c r="K312" i="10"/>
  <c r="S311" i="10"/>
  <c r="T311" i="10" s="1"/>
  <c r="U311" i="10" s="1"/>
  <c r="V311" i="10" s="1"/>
  <c r="W311" i="10" s="1"/>
  <c r="X311" i="10" s="1"/>
  <c r="R311" i="10"/>
  <c r="Q311" i="10"/>
  <c r="O311" i="10"/>
  <c r="M311" i="10"/>
  <c r="K311" i="10"/>
  <c r="S310" i="10"/>
  <c r="T310" i="10" s="1"/>
  <c r="U310" i="10" s="1"/>
  <c r="V310" i="10" s="1"/>
  <c r="W310" i="10" s="1"/>
  <c r="X310" i="10" s="1"/>
  <c r="R310" i="10"/>
  <c r="Q310" i="10"/>
  <c r="K310" i="10"/>
  <c r="S309" i="10"/>
  <c r="T309" i="10" s="1"/>
  <c r="U309" i="10" s="1"/>
  <c r="V309" i="10" s="1"/>
  <c r="W309" i="10" s="1"/>
  <c r="X309" i="10" s="1"/>
  <c r="R309" i="10"/>
  <c r="Q309" i="10"/>
  <c r="O309" i="10"/>
  <c r="M309" i="10"/>
  <c r="S308" i="10"/>
  <c r="T308" i="10" s="1"/>
  <c r="U308" i="10" s="1"/>
  <c r="V308" i="10" s="1"/>
  <c r="W308" i="10" s="1"/>
  <c r="X308" i="10" s="1"/>
  <c r="R308" i="10"/>
  <c r="Q308" i="10"/>
  <c r="K308" i="10"/>
  <c r="S307" i="10"/>
  <c r="T307" i="10" s="1"/>
  <c r="U307" i="10" s="1"/>
  <c r="V307" i="10" s="1"/>
  <c r="W307" i="10" s="1"/>
  <c r="X307" i="10" s="1"/>
  <c r="R307" i="10"/>
  <c r="Q307" i="10"/>
  <c r="K307" i="10"/>
  <c r="S306" i="10"/>
  <c r="T306" i="10" s="1"/>
  <c r="U306" i="10" s="1"/>
  <c r="V306" i="10" s="1"/>
  <c r="W306" i="10" s="1"/>
  <c r="X306" i="10" s="1"/>
  <c r="R306" i="10"/>
  <c r="Q306" i="10"/>
  <c r="K306" i="10"/>
  <c r="S305" i="10"/>
  <c r="T305" i="10" s="1"/>
  <c r="U305" i="10" s="1"/>
  <c r="V305" i="10" s="1"/>
  <c r="W305" i="10" s="1"/>
  <c r="X305" i="10" s="1"/>
  <c r="R305" i="10"/>
  <c r="Q305" i="10"/>
  <c r="P305" i="10"/>
  <c r="O305" i="10"/>
  <c r="N305" i="10"/>
  <c r="M305" i="10"/>
  <c r="L305" i="10"/>
  <c r="S304" i="10"/>
  <c r="T304" i="10" s="1"/>
  <c r="U304" i="10" s="1"/>
  <c r="V304" i="10" s="1"/>
  <c r="W304" i="10" s="1"/>
  <c r="X304" i="10" s="1"/>
  <c r="R304" i="10"/>
  <c r="Q304" i="10"/>
  <c r="K304" i="10"/>
  <c r="S303" i="10"/>
  <c r="T303" i="10" s="1"/>
  <c r="U303" i="10" s="1"/>
  <c r="V303" i="10" s="1"/>
  <c r="W303" i="10" s="1"/>
  <c r="X303" i="10" s="1"/>
  <c r="R303" i="10"/>
  <c r="Q303" i="10"/>
  <c r="K303" i="10"/>
  <c r="S302" i="10"/>
  <c r="T302" i="10" s="1"/>
  <c r="U302" i="10" s="1"/>
  <c r="V302" i="10" s="1"/>
  <c r="W302" i="10" s="1"/>
  <c r="X302" i="10" s="1"/>
  <c r="R302" i="10"/>
  <c r="Q302" i="10"/>
  <c r="K302" i="10"/>
  <c r="S301" i="10"/>
  <c r="T301" i="10" s="1"/>
  <c r="U301" i="10" s="1"/>
  <c r="V301" i="10" s="1"/>
  <c r="W301" i="10" s="1"/>
  <c r="X301" i="10" s="1"/>
  <c r="R301" i="10"/>
  <c r="Q301" i="10"/>
  <c r="P301" i="10"/>
  <c r="O301" i="10"/>
  <c r="M301" i="10"/>
  <c r="K301" i="10"/>
  <c r="S300" i="10"/>
  <c r="T300" i="10" s="1"/>
  <c r="U300" i="10" s="1"/>
  <c r="V300" i="10" s="1"/>
  <c r="W300" i="10" s="1"/>
  <c r="X300" i="10" s="1"/>
  <c r="R300" i="10"/>
  <c r="Q300" i="10"/>
  <c r="K300" i="10"/>
  <c r="S299" i="10"/>
  <c r="T299" i="10" s="1"/>
  <c r="U299" i="10" s="1"/>
  <c r="V299" i="10" s="1"/>
  <c r="W299" i="10" s="1"/>
  <c r="X299" i="10" s="1"/>
  <c r="R299" i="10"/>
  <c r="Q299" i="10"/>
  <c r="K299" i="10"/>
  <c r="S298" i="10"/>
  <c r="T298" i="10" s="1"/>
  <c r="U298" i="10" s="1"/>
  <c r="V298" i="10" s="1"/>
  <c r="W298" i="10" s="1"/>
  <c r="X298" i="10" s="1"/>
  <c r="R298" i="10"/>
  <c r="Q298" i="10"/>
  <c r="P298" i="10"/>
  <c r="O298" i="10"/>
  <c r="N298" i="10"/>
  <c r="M298" i="10"/>
  <c r="K298" i="10"/>
  <c r="S297" i="10"/>
  <c r="T297" i="10" s="1"/>
  <c r="U297" i="10" s="1"/>
  <c r="V297" i="10" s="1"/>
  <c r="W297" i="10" s="1"/>
  <c r="X297" i="10" s="1"/>
  <c r="R297" i="10"/>
  <c r="Q297" i="10"/>
  <c r="K297" i="10"/>
  <c r="S296" i="10"/>
  <c r="T296" i="10" s="1"/>
  <c r="U296" i="10" s="1"/>
  <c r="V296" i="10" s="1"/>
  <c r="W296" i="10" s="1"/>
  <c r="X296" i="10" s="1"/>
  <c r="R296" i="10"/>
  <c r="Q296" i="10"/>
  <c r="K296" i="10"/>
  <c r="S295" i="10"/>
  <c r="T295" i="10" s="1"/>
  <c r="U295" i="10" s="1"/>
  <c r="V295" i="10" s="1"/>
  <c r="W295" i="10" s="1"/>
  <c r="X295" i="10" s="1"/>
  <c r="R295" i="10"/>
  <c r="Q295" i="10"/>
  <c r="K295" i="10"/>
  <c r="S294" i="10"/>
  <c r="T294" i="10" s="1"/>
  <c r="U294" i="10" s="1"/>
  <c r="V294" i="10" s="1"/>
  <c r="W294" i="10" s="1"/>
  <c r="X294" i="10" s="1"/>
  <c r="R294" i="10"/>
  <c r="Q294" i="10"/>
  <c r="K294" i="10"/>
  <c r="S293" i="10"/>
  <c r="T293" i="10" s="1"/>
  <c r="U293" i="10" s="1"/>
  <c r="V293" i="10" s="1"/>
  <c r="W293" i="10" s="1"/>
  <c r="X293" i="10" s="1"/>
  <c r="R293" i="10"/>
  <c r="Q293" i="10"/>
  <c r="K293" i="10"/>
  <c r="S292" i="10"/>
  <c r="T292" i="10" s="1"/>
  <c r="U292" i="10" s="1"/>
  <c r="V292" i="10" s="1"/>
  <c r="W292" i="10" s="1"/>
  <c r="X292" i="10" s="1"/>
  <c r="R292" i="10"/>
  <c r="Q292" i="10"/>
  <c r="K292" i="10"/>
  <c r="S291" i="10"/>
  <c r="T291" i="10" s="1"/>
  <c r="U291" i="10" s="1"/>
  <c r="V291" i="10" s="1"/>
  <c r="W291" i="10" s="1"/>
  <c r="X291" i="10" s="1"/>
  <c r="R291" i="10"/>
  <c r="Q291" i="10"/>
  <c r="K291" i="10"/>
  <c r="S290" i="10"/>
  <c r="T290" i="10" s="1"/>
  <c r="U290" i="10" s="1"/>
  <c r="V290" i="10" s="1"/>
  <c r="W290" i="10" s="1"/>
  <c r="X290" i="10" s="1"/>
  <c r="R290" i="10"/>
  <c r="Q290" i="10"/>
  <c r="P290" i="10"/>
  <c r="O290" i="10"/>
  <c r="N290" i="10"/>
  <c r="M290" i="10"/>
  <c r="K290" i="10"/>
  <c r="S289" i="10"/>
  <c r="T289" i="10" s="1"/>
  <c r="U289" i="10" s="1"/>
  <c r="V289" i="10" s="1"/>
  <c r="W289" i="10" s="1"/>
  <c r="X289" i="10" s="1"/>
  <c r="R289" i="10"/>
  <c r="Q289" i="10"/>
  <c r="K289" i="10"/>
  <c r="S288" i="10"/>
  <c r="T288" i="10" s="1"/>
  <c r="U288" i="10" s="1"/>
  <c r="V288" i="10" s="1"/>
  <c r="W288" i="10" s="1"/>
  <c r="X288" i="10" s="1"/>
  <c r="R288" i="10"/>
  <c r="Q288" i="10"/>
  <c r="K288" i="10"/>
  <c r="S287" i="10"/>
  <c r="T287" i="10" s="1"/>
  <c r="U287" i="10" s="1"/>
  <c r="V287" i="10" s="1"/>
  <c r="W287" i="10" s="1"/>
  <c r="X287" i="10" s="1"/>
  <c r="R287" i="10"/>
  <c r="Q287" i="10"/>
  <c r="P287" i="10"/>
  <c r="O287" i="10"/>
  <c r="N287" i="10"/>
  <c r="M287" i="10"/>
  <c r="K287" i="10"/>
  <c r="S286" i="10"/>
  <c r="T286" i="10" s="1"/>
  <c r="U286" i="10" s="1"/>
  <c r="V286" i="10" s="1"/>
  <c r="W286" i="10" s="1"/>
  <c r="X286" i="10" s="1"/>
  <c r="R286" i="10"/>
  <c r="Q286" i="10"/>
  <c r="K286" i="10"/>
  <c r="S285" i="10"/>
  <c r="T285" i="10" s="1"/>
  <c r="U285" i="10" s="1"/>
  <c r="V285" i="10" s="1"/>
  <c r="W285" i="10" s="1"/>
  <c r="X285" i="10" s="1"/>
  <c r="R285" i="10"/>
  <c r="Q285" i="10"/>
  <c r="K285" i="10"/>
  <c r="S284" i="10"/>
  <c r="T284" i="10" s="1"/>
  <c r="U284" i="10" s="1"/>
  <c r="V284" i="10" s="1"/>
  <c r="W284" i="10" s="1"/>
  <c r="X284" i="10" s="1"/>
  <c r="R284" i="10"/>
  <c r="Q284" i="10"/>
  <c r="K284" i="10"/>
  <c r="S283" i="10"/>
  <c r="T283" i="10" s="1"/>
  <c r="U283" i="10" s="1"/>
  <c r="V283" i="10" s="1"/>
  <c r="W283" i="10" s="1"/>
  <c r="X283" i="10" s="1"/>
  <c r="R283" i="10"/>
  <c r="Q283" i="10"/>
  <c r="K283" i="10"/>
  <c r="S282" i="10"/>
  <c r="T282" i="10" s="1"/>
  <c r="R282" i="10"/>
  <c r="Q282" i="10"/>
  <c r="P282" i="10"/>
  <c r="O282" i="10"/>
  <c r="N282" i="10"/>
  <c r="M282" i="10"/>
  <c r="K282" i="10"/>
  <c r="S281" i="10"/>
  <c r="R281" i="10"/>
  <c r="Q281" i="10"/>
  <c r="T281" i="10" l="1"/>
  <c r="U281" i="10" s="1"/>
  <c r="V281" i="10" s="1"/>
  <c r="U282" i="10"/>
  <c r="V282" i="10" s="1"/>
  <c r="W282" i="10" s="1"/>
  <c r="X282" i="10" s="1"/>
  <c r="W281" i="10" l="1"/>
  <c r="X281" i="10" s="1"/>
  <c r="S138" i="10"/>
  <c r="T138" i="10" s="1"/>
  <c r="U138" i="10" s="1"/>
  <c r="V138" i="10" s="1"/>
  <c r="W138" i="10" s="1"/>
  <c r="X138" i="10" s="1"/>
  <c r="S139" i="10"/>
  <c r="T139" i="10" s="1"/>
  <c r="U139" i="10" s="1"/>
  <c r="V139" i="10" s="1"/>
  <c r="W139" i="10" s="1"/>
  <c r="X139" i="10" s="1"/>
  <c r="S140" i="10"/>
  <c r="T140" i="10" s="1"/>
  <c r="U140" i="10" s="1"/>
  <c r="V140" i="10" s="1"/>
  <c r="W140" i="10" s="1"/>
  <c r="X140" i="10" s="1"/>
  <c r="S141" i="10"/>
  <c r="T141" i="10" s="1"/>
  <c r="U141" i="10" s="1"/>
  <c r="V141" i="10" s="1"/>
  <c r="W141" i="10" s="1"/>
  <c r="X141" i="10" s="1"/>
  <c r="S142" i="10"/>
  <c r="T142" i="10" s="1"/>
  <c r="U142" i="10" s="1"/>
  <c r="V142" i="10" s="1"/>
  <c r="W142" i="10" s="1"/>
  <c r="X142" i="10" s="1"/>
  <c r="K142" i="10"/>
  <c r="K141" i="10"/>
  <c r="K140" i="10"/>
  <c r="K138" i="10"/>
  <c r="S159" i="10"/>
  <c r="T159" i="10" s="1"/>
  <c r="U159" i="10" s="1"/>
  <c r="V159" i="10" s="1"/>
  <c r="W159" i="10" s="1"/>
  <c r="X159" i="10" s="1"/>
  <c r="K160" i="10"/>
  <c r="K161" i="10"/>
  <c r="K162" i="10"/>
  <c r="K163" i="10"/>
  <c r="K164" i="10"/>
  <c r="K165" i="10"/>
  <c r="K166" i="10"/>
  <c r="K167" i="10"/>
  <c r="K159" i="10"/>
  <c r="R195" i="10"/>
  <c r="S195" i="10"/>
  <c r="T195" i="10" s="1"/>
  <c r="K196" i="10"/>
  <c r="K197" i="10"/>
  <c r="K198" i="10"/>
  <c r="K199" i="10"/>
  <c r="K200" i="10"/>
  <c r="K195" i="10"/>
  <c r="U195" i="10" l="1"/>
  <c r="V195" i="10" s="1"/>
  <c r="W195" i="10" s="1"/>
  <c r="X195" i="10" s="1"/>
  <c r="S269" i="10"/>
  <c r="T269" i="10" s="1"/>
  <c r="U269" i="10" s="1"/>
  <c r="V269" i="10" s="1"/>
  <c r="W269" i="10" s="1"/>
  <c r="X269" i="10" s="1"/>
  <c r="K269" i="10"/>
  <c r="S259" i="10"/>
  <c r="T259" i="10" s="1"/>
  <c r="U259" i="10" s="1"/>
  <c r="V259" i="10" s="1"/>
  <c r="W259" i="10" s="1"/>
  <c r="X259" i="10" s="1"/>
  <c r="K259" i="10"/>
  <c r="S251" i="10"/>
  <c r="T251" i="10" s="1"/>
  <c r="U251" i="10" s="1"/>
  <c r="V251" i="10" s="1"/>
  <c r="W251" i="10" s="1"/>
  <c r="X251" i="10" s="1"/>
  <c r="K251" i="10"/>
  <c r="S209" i="10"/>
  <c r="T209" i="10" s="1"/>
  <c r="U209" i="10" s="1"/>
  <c r="V209" i="10" s="1"/>
  <c r="W209" i="10" s="1"/>
  <c r="X209" i="10" s="1"/>
  <c r="S210" i="10"/>
  <c r="T210" i="10" s="1"/>
  <c r="U210" i="10" s="1"/>
  <c r="V210" i="10" s="1"/>
  <c r="W210" i="10" s="1"/>
  <c r="X210" i="10" s="1"/>
  <c r="S211" i="10"/>
  <c r="T211" i="10" s="1"/>
  <c r="U211" i="10" s="1"/>
  <c r="V211" i="10" s="1"/>
  <c r="W211" i="10" s="1"/>
  <c r="X211" i="10" s="1"/>
  <c r="S212" i="10"/>
  <c r="T212" i="10" s="1"/>
  <c r="U212" i="10" s="1"/>
  <c r="V212" i="10" s="1"/>
  <c r="W212" i="10" s="1"/>
  <c r="X212" i="10" s="1"/>
  <c r="S213" i="10"/>
  <c r="T213" i="10" s="1"/>
  <c r="U213" i="10" s="1"/>
  <c r="V213" i="10" s="1"/>
  <c r="W213" i="10" s="1"/>
  <c r="X213" i="10" s="1"/>
  <c r="S214" i="10"/>
  <c r="T214" i="10" s="1"/>
  <c r="U214" i="10" s="1"/>
  <c r="V214" i="10" s="1"/>
  <c r="W214" i="10" s="1"/>
  <c r="X214" i="10" s="1"/>
  <c r="S215" i="10"/>
  <c r="T215" i="10" s="1"/>
  <c r="U215" i="10" s="1"/>
  <c r="V215" i="10" s="1"/>
  <c r="W215" i="10" s="1"/>
  <c r="X215" i="10" s="1"/>
  <c r="S216" i="10"/>
  <c r="T216" i="10" s="1"/>
  <c r="U216" i="10" s="1"/>
  <c r="V216" i="10" s="1"/>
  <c r="W216" i="10" s="1"/>
  <c r="X216" i="10" s="1"/>
  <c r="S217" i="10"/>
  <c r="T217" i="10" s="1"/>
  <c r="U217" i="10" s="1"/>
  <c r="V217" i="10" s="1"/>
  <c r="W217" i="10" s="1"/>
  <c r="X217" i="10" s="1"/>
  <c r="S246" i="10"/>
  <c r="T246" i="10" s="1"/>
  <c r="U246" i="10" s="1"/>
  <c r="V246" i="10" s="1"/>
  <c r="W246" i="10" s="1"/>
  <c r="X246" i="10" s="1"/>
  <c r="K246" i="10"/>
  <c r="K247" i="10"/>
  <c r="K248" i="10"/>
  <c r="K209" i="10"/>
  <c r="K210" i="10"/>
  <c r="K217" i="10"/>
  <c r="W349" i="10" l="1"/>
  <c r="H396" i="10" s="1"/>
  <c r="W48" i="10"/>
  <c r="O387" i="10"/>
  <c r="H350" i="10" l="1"/>
  <c r="C350" i="10"/>
  <c r="X349" i="10"/>
  <c r="H348" i="10"/>
  <c r="W278" i="10"/>
  <c r="H277" i="10"/>
  <c r="C277" i="10"/>
  <c r="W276" i="10"/>
  <c r="X276" i="10" s="1"/>
  <c r="H275" i="10"/>
  <c r="S274" i="10"/>
  <c r="T274" i="10" s="1"/>
  <c r="R274" i="10"/>
  <c r="Q274" i="10"/>
  <c r="P274" i="10"/>
  <c r="O274" i="10"/>
  <c r="N274" i="10"/>
  <c r="M274" i="10"/>
  <c r="S273" i="10"/>
  <c r="T273" i="10" s="1"/>
  <c r="R273" i="10"/>
  <c r="Q273" i="10"/>
  <c r="K273" i="10"/>
  <c r="S272" i="10"/>
  <c r="T272" i="10" s="1"/>
  <c r="R272" i="10"/>
  <c r="Q272" i="10"/>
  <c r="K272" i="10"/>
  <c r="S271" i="10"/>
  <c r="T271" i="10" s="1"/>
  <c r="R271" i="10"/>
  <c r="Q271" i="10"/>
  <c r="K271" i="10"/>
  <c r="S270" i="10"/>
  <c r="T270" i="10" s="1"/>
  <c r="R270" i="10"/>
  <c r="Q270" i="10"/>
  <c r="P270" i="10"/>
  <c r="O270" i="10"/>
  <c r="N270" i="10"/>
  <c r="M270" i="10"/>
  <c r="K270" i="10"/>
  <c r="S268" i="10"/>
  <c r="T268" i="10" s="1"/>
  <c r="R268" i="10"/>
  <c r="Q268" i="10"/>
  <c r="K268" i="10"/>
  <c r="S267" i="10"/>
  <c r="T267" i="10" s="1"/>
  <c r="R267" i="10"/>
  <c r="Q267" i="10"/>
  <c r="K267" i="10"/>
  <c r="S266" i="10"/>
  <c r="T266" i="10" s="1"/>
  <c r="R266" i="10"/>
  <c r="Q266" i="10"/>
  <c r="K266" i="10"/>
  <c r="S265" i="10"/>
  <c r="T265" i="10" s="1"/>
  <c r="R265" i="10"/>
  <c r="Q265" i="10"/>
  <c r="K265" i="10"/>
  <c r="S264" i="10"/>
  <c r="T264" i="10" s="1"/>
  <c r="R264" i="10"/>
  <c r="Q264" i="10"/>
  <c r="K264" i="10"/>
  <c r="S263" i="10"/>
  <c r="T263" i="10" s="1"/>
  <c r="R263" i="10"/>
  <c r="Q263" i="10"/>
  <c r="K263" i="10"/>
  <c r="S262" i="10"/>
  <c r="T262" i="10" s="1"/>
  <c r="R262" i="10"/>
  <c r="Q262" i="10"/>
  <c r="K262" i="10"/>
  <c r="S261" i="10"/>
  <c r="T261" i="10" s="1"/>
  <c r="R261" i="10"/>
  <c r="Q261" i="10"/>
  <c r="K261" i="10"/>
  <c r="S260" i="10"/>
  <c r="T260" i="10" s="1"/>
  <c r="R260" i="10"/>
  <c r="Q260" i="10"/>
  <c r="K260" i="10"/>
  <c r="S258" i="10"/>
  <c r="T258" i="10" s="1"/>
  <c r="R258" i="10"/>
  <c r="Q258" i="10"/>
  <c r="K258" i="10"/>
  <c r="S257" i="10"/>
  <c r="T257" i="10" s="1"/>
  <c r="R257" i="10"/>
  <c r="Q257" i="10"/>
  <c r="K257" i="10"/>
  <c r="S256" i="10"/>
  <c r="T256" i="10" s="1"/>
  <c r="R256" i="10"/>
  <c r="Q256" i="10"/>
  <c r="K256" i="10"/>
  <c r="S255" i="10"/>
  <c r="T255" i="10" s="1"/>
  <c r="R255" i="10"/>
  <c r="Q255" i="10"/>
  <c r="K255" i="10"/>
  <c r="S254" i="10"/>
  <c r="T254" i="10" s="1"/>
  <c r="R254" i="10"/>
  <c r="Q254" i="10"/>
  <c r="K254" i="10"/>
  <c r="S253" i="10"/>
  <c r="T253" i="10" s="1"/>
  <c r="R253" i="10"/>
  <c r="Q253" i="10"/>
  <c r="K253" i="10"/>
  <c r="S252" i="10"/>
  <c r="T252" i="10" s="1"/>
  <c r="R252" i="10"/>
  <c r="Q252" i="10"/>
  <c r="K252" i="10"/>
  <c r="S250" i="10"/>
  <c r="T250" i="10" s="1"/>
  <c r="R250" i="10"/>
  <c r="Q250" i="10"/>
  <c r="P250" i="10"/>
  <c r="O250" i="10"/>
  <c r="N250" i="10"/>
  <c r="M250" i="10"/>
  <c r="K250" i="10"/>
  <c r="S249" i="10"/>
  <c r="T249" i="10" s="1"/>
  <c r="R249" i="10"/>
  <c r="Q249" i="10"/>
  <c r="K249" i="10"/>
  <c r="S248" i="10"/>
  <c r="T248" i="10" s="1"/>
  <c r="R248" i="10"/>
  <c r="Q248" i="10"/>
  <c r="S247" i="10"/>
  <c r="T247" i="10" s="1"/>
  <c r="R247" i="10"/>
  <c r="Q247" i="10"/>
  <c r="S245" i="10"/>
  <c r="T245" i="10" s="1"/>
  <c r="R245" i="10"/>
  <c r="Q245" i="10"/>
  <c r="K245" i="10"/>
  <c r="S244" i="10"/>
  <c r="T244" i="10" s="1"/>
  <c r="R244" i="10"/>
  <c r="Q244" i="10"/>
  <c r="P244" i="10"/>
  <c r="O244" i="10"/>
  <c r="N244" i="10"/>
  <c r="M244" i="10"/>
  <c r="K244" i="10"/>
  <c r="S243" i="10"/>
  <c r="T243" i="10" s="1"/>
  <c r="R243" i="10"/>
  <c r="Q243" i="10"/>
  <c r="P243" i="10"/>
  <c r="O243" i="10"/>
  <c r="N243" i="10"/>
  <c r="M243" i="10"/>
  <c r="K243" i="10"/>
  <c r="S242" i="10"/>
  <c r="T242" i="10" s="1"/>
  <c r="U242" i="10" s="1"/>
  <c r="V242" i="10" s="1"/>
  <c r="W242" i="10" s="1"/>
  <c r="X242" i="10" s="1"/>
  <c r="R242" i="10"/>
  <c r="Q242" i="10"/>
  <c r="P242" i="10"/>
  <c r="O242" i="10"/>
  <c r="N242" i="10"/>
  <c r="M242" i="10"/>
  <c r="S241" i="10"/>
  <c r="T241" i="10" s="1"/>
  <c r="R241" i="10"/>
  <c r="Q241" i="10"/>
  <c r="K241" i="10"/>
  <c r="S240" i="10"/>
  <c r="T240" i="10" s="1"/>
  <c r="R240" i="10"/>
  <c r="Q240" i="10"/>
  <c r="K240" i="10"/>
  <c r="S239" i="10"/>
  <c r="T239" i="10" s="1"/>
  <c r="R239" i="10"/>
  <c r="Q239" i="10"/>
  <c r="K239" i="10"/>
  <c r="S238" i="10"/>
  <c r="T238" i="10" s="1"/>
  <c r="R238" i="10"/>
  <c r="Q238" i="10"/>
  <c r="K238" i="10"/>
  <c r="S237" i="10"/>
  <c r="T237" i="10" s="1"/>
  <c r="R237" i="10"/>
  <c r="Q237" i="10"/>
  <c r="K237" i="10"/>
  <c r="S236" i="10"/>
  <c r="T236" i="10" s="1"/>
  <c r="R236" i="10"/>
  <c r="Q236" i="10"/>
  <c r="K236" i="10"/>
  <c r="S235" i="10"/>
  <c r="T235" i="10" s="1"/>
  <c r="R235" i="10"/>
  <c r="Q235" i="10"/>
  <c r="K235" i="10"/>
  <c r="S234" i="10"/>
  <c r="T234" i="10" s="1"/>
  <c r="R234" i="10"/>
  <c r="Q234" i="10"/>
  <c r="K234" i="10"/>
  <c r="S233" i="10"/>
  <c r="T233" i="10" s="1"/>
  <c r="R233" i="10"/>
  <c r="Q233" i="10"/>
  <c r="K233" i="10"/>
  <c r="S232" i="10"/>
  <c r="T232" i="10" s="1"/>
  <c r="R232" i="10"/>
  <c r="Q232" i="10"/>
  <c r="K232" i="10"/>
  <c r="S231" i="10"/>
  <c r="T231" i="10" s="1"/>
  <c r="R231" i="10"/>
  <c r="Q231" i="10"/>
  <c r="K231" i="10"/>
  <c r="S230" i="10"/>
  <c r="T230" i="10" s="1"/>
  <c r="R230" i="10"/>
  <c r="Q230" i="10"/>
  <c r="O230" i="10"/>
  <c r="N230" i="10"/>
  <c r="M230" i="10"/>
  <c r="K230" i="10"/>
  <c r="S229" i="10"/>
  <c r="T229" i="10" s="1"/>
  <c r="R229" i="10"/>
  <c r="Q229" i="10"/>
  <c r="K229" i="10"/>
  <c r="S228" i="10"/>
  <c r="T228" i="10" s="1"/>
  <c r="U228" i="10" s="1"/>
  <c r="V228" i="10" s="1"/>
  <c r="W228" i="10" s="1"/>
  <c r="X228" i="10" s="1"/>
  <c r="R228" i="10"/>
  <c r="Q228" i="10"/>
  <c r="P228" i="10"/>
  <c r="S227" i="10"/>
  <c r="T227" i="10" s="1"/>
  <c r="R227" i="10"/>
  <c r="Q227" i="10"/>
  <c r="K227" i="10"/>
  <c r="S226" i="10"/>
  <c r="T226" i="10" s="1"/>
  <c r="U226" i="10" s="1"/>
  <c r="V226" i="10" s="1"/>
  <c r="W226" i="10" s="1"/>
  <c r="X226" i="10" s="1"/>
  <c r="R226" i="10"/>
  <c r="Q226" i="10"/>
  <c r="P226" i="10"/>
  <c r="O226" i="10"/>
  <c r="M226" i="10"/>
  <c r="S225" i="10"/>
  <c r="T225" i="10" s="1"/>
  <c r="R225" i="10"/>
  <c r="Q225" i="10"/>
  <c r="K225" i="10"/>
  <c r="S224" i="10"/>
  <c r="T224" i="10" s="1"/>
  <c r="U224" i="10" s="1"/>
  <c r="V224" i="10" s="1"/>
  <c r="W224" i="10" s="1"/>
  <c r="X224" i="10" s="1"/>
  <c r="R224" i="10"/>
  <c r="Q224" i="10"/>
  <c r="K224" i="10"/>
  <c r="S223" i="10"/>
  <c r="T223" i="10" s="1"/>
  <c r="R223" i="10"/>
  <c r="Q223" i="10"/>
  <c r="K223" i="10"/>
  <c r="S222" i="10"/>
  <c r="T222" i="10" s="1"/>
  <c r="U222" i="10" s="1"/>
  <c r="V222" i="10" s="1"/>
  <c r="W222" i="10" s="1"/>
  <c r="X222" i="10" s="1"/>
  <c r="R222" i="10"/>
  <c r="Q222" i="10"/>
  <c r="K222" i="10"/>
  <c r="S221" i="10"/>
  <c r="T221" i="10" s="1"/>
  <c r="U221" i="10" s="1"/>
  <c r="V221" i="10" s="1"/>
  <c r="W221" i="10" s="1"/>
  <c r="X221" i="10" s="1"/>
  <c r="R221" i="10"/>
  <c r="Q221" i="10"/>
  <c r="S220" i="10"/>
  <c r="T220" i="10" s="1"/>
  <c r="R220" i="10"/>
  <c r="Q220" i="10"/>
  <c r="K220" i="10"/>
  <c r="S219" i="10"/>
  <c r="T219" i="10" s="1"/>
  <c r="U219" i="10" s="1"/>
  <c r="V219" i="10" s="1"/>
  <c r="W219" i="10" s="1"/>
  <c r="X219" i="10" s="1"/>
  <c r="R219" i="10"/>
  <c r="Q219" i="10"/>
  <c r="K219" i="10"/>
  <c r="S218" i="10"/>
  <c r="T218" i="10" s="1"/>
  <c r="U218" i="10" s="1"/>
  <c r="V218" i="10" s="1"/>
  <c r="W218" i="10" s="1"/>
  <c r="X218" i="10" s="1"/>
  <c r="R218" i="10"/>
  <c r="Q218" i="10"/>
  <c r="K218" i="10"/>
  <c r="R216" i="10"/>
  <c r="Q216" i="10"/>
  <c r="K216" i="10"/>
  <c r="R215" i="10"/>
  <c r="Q215" i="10"/>
  <c r="K215" i="10"/>
  <c r="R214" i="10"/>
  <c r="Q214" i="10"/>
  <c r="K214" i="10"/>
  <c r="R213" i="10"/>
  <c r="Q213" i="10"/>
  <c r="K213" i="10"/>
  <c r="R212" i="10"/>
  <c r="Q212" i="10"/>
  <c r="K212" i="10"/>
  <c r="R210" i="10"/>
  <c r="Q210" i="10"/>
  <c r="S208" i="10"/>
  <c r="T208" i="10" s="1"/>
  <c r="R208" i="10"/>
  <c r="Q208" i="10"/>
  <c r="W204" i="10"/>
  <c r="H203" i="10"/>
  <c r="C203" i="10"/>
  <c r="W202" i="10"/>
  <c r="H201" i="10"/>
  <c r="S200" i="10"/>
  <c r="T200" i="10" s="1"/>
  <c r="R200" i="10"/>
  <c r="S199" i="10"/>
  <c r="T199" i="10" s="1"/>
  <c r="R199" i="10"/>
  <c r="S198" i="10"/>
  <c r="T198" i="10" s="1"/>
  <c r="R198" i="10"/>
  <c r="S197" i="10"/>
  <c r="T197" i="10" s="1"/>
  <c r="R197" i="10"/>
  <c r="S196" i="10"/>
  <c r="T196" i="10" s="1"/>
  <c r="R196" i="10"/>
  <c r="S194" i="10"/>
  <c r="T194" i="10" s="1"/>
  <c r="R194" i="10"/>
  <c r="P194" i="10"/>
  <c r="M194" i="10"/>
  <c r="K194" i="10"/>
  <c r="S193" i="10"/>
  <c r="T193" i="10" s="1"/>
  <c r="U193" i="10" s="1"/>
  <c r="V193" i="10" s="1"/>
  <c r="W193" i="10" s="1"/>
  <c r="X193" i="10" s="1"/>
  <c r="R193" i="10"/>
  <c r="P193" i="10"/>
  <c r="O193" i="10"/>
  <c r="M193" i="10"/>
  <c r="K193" i="10"/>
  <c r="S192" i="10"/>
  <c r="T192" i="10" s="1"/>
  <c r="U192" i="10" s="1"/>
  <c r="V192" i="10" s="1"/>
  <c r="W192" i="10" s="1"/>
  <c r="X192" i="10" s="1"/>
  <c r="R192" i="10"/>
  <c r="P192" i="10"/>
  <c r="O192" i="10"/>
  <c r="M192" i="10"/>
  <c r="K192" i="10"/>
  <c r="S191" i="10"/>
  <c r="T191" i="10" s="1"/>
  <c r="R191" i="10"/>
  <c r="P191" i="10"/>
  <c r="O191" i="10"/>
  <c r="M191" i="10"/>
  <c r="K191" i="10"/>
  <c r="S190" i="10"/>
  <c r="T190" i="10" s="1"/>
  <c r="R190" i="10"/>
  <c r="P190" i="10"/>
  <c r="O190" i="10"/>
  <c r="M190" i="10"/>
  <c r="K190" i="10"/>
  <c r="S189" i="10"/>
  <c r="T189" i="10" s="1"/>
  <c r="R189" i="10"/>
  <c r="P189" i="10"/>
  <c r="O189" i="10"/>
  <c r="M189" i="10"/>
  <c r="K189" i="10"/>
  <c r="S188" i="10"/>
  <c r="T188" i="10" s="1"/>
  <c r="U188" i="10" s="1"/>
  <c r="V188" i="10" s="1"/>
  <c r="W188" i="10" s="1"/>
  <c r="X188" i="10" s="1"/>
  <c r="R188" i="10"/>
  <c r="P188" i="10"/>
  <c r="O188" i="10"/>
  <c r="M188" i="10"/>
  <c r="K188" i="10"/>
  <c r="S187" i="10"/>
  <c r="T187" i="10" s="1"/>
  <c r="R187" i="10"/>
  <c r="P187" i="10"/>
  <c r="O187" i="10"/>
  <c r="M187" i="10"/>
  <c r="K187" i="10"/>
  <c r="S186" i="10"/>
  <c r="T186" i="10" s="1"/>
  <c r="U186" i="10" s="1"/>
  <c r="V186" i="10" s="1"/>
  <c r="W186" i="10" s="1"/>
  <c r="X186" i="10" s="1"/>
  <c r="R186" i="10"/>
  <c r="P186" i="10"/>
  <c r="O186" i="10"/>
  <c r="M186" i="10"/>
  <c r="K186" i="10"/>
  <c r="S185" i="10"/>
  <c r="T185" i="10" s="1"/>
  <c r="U185" i="10" s="1"/>
  <c r="V185" i="10" s="1"/>
  <c r="W185" i="10" s="1"/>
  <c r="X185" i="10" s="1"/>
  <c r="R185" i="10"/>
  <c r="P185" i="10"/>
  <c r="O185" i="10"/>
  <c r="M185" i="10"/>
  <c r="K185" i="10"/>
  <c r="S184" i="10"/>
  <c r="T184" i="10" s="1"/>
  <c r="P184" i="10"/>
  <c r="O184" i="10"/>
  <c r="M184" i="10"/>
  <c r="K184" i="10"/>
  <c r="S183" i="10"/>
  <c r="T183" i="10" s="1"/>
  <c r="P183" i="10"/>
  <c r="O183" i="10"/>
  <c r="M183" i="10"/>
  <c r="K183" i="10"/>
  <c r="S182" i="10"/>
  <c r="T182" i="10" s="1"/>
  <c r="R182" i="10"/>
  <c r="P182" i="10"/>
  <c r="O182" i="10"/>
  <c r="M182" i="10"/>
  <c r="K182" i="10"/>
  <c r="S181" i="10"/>
  <c r="T181" i="10" s="1"/>
  <c r="R181" i="10"/>
  <c r="P181" i="10"/>
  <c r="O181" i="10"/>
  <c r="M181" i="10"/>
  <c r="K181" i="10"/>
  <c r="S180" i="10"/>
  <c r="T180" i="10" s="1"/>
  <c r="R180" i="10"/>
  <c r="K180" i="10"/>
  <c r="S179" i="10"/>
  <c r="T179" i="10" s="1"/>
  <c r="R179" i="10"/>
  <c r="Q179" i="10"/>
  <c r="S178" i="10"/>
  <c r="T178" i="10" s="1"/>
  <c r="R178" i="10"/>
  <c r="Q178" i="10"/>
  <c r="K178" i="10"/>
  <c r="S177" i="10"/>
  <c r="T177" i="10" s="1"/>
  <c r="R177" i="10"/>
  <c r="Q177" i="10"/>
  <c r="K177" i="10"/>
  <c r="S176" i="10"/>
  <c r="T176" i="10" s="1"/>
  <c r="R176" i="10"/>
  <c r="K176" i="10"/>
  <c r="S175" i="10"/>
  <c r="T175" i="10" s="1"/>
  <c r="T201" i="10" s="1"/>
  <c r="R175" i="10"/>
  <c r="K175" i="10"/>
  <c r="W171" i="10"/>
  <c r="H170" i="10"/>
  <c r="C170" i="10"/>
  <c r="W169" i="10"/>
  <c r="H168" i="10"/>
  <c r="S167" i="10"/>
  <c r="T167" i="10" s="1"/>
  <c r="R167" i="10"/>
  <c r="S166" i="10"/>
  <c r="T166" i="10" s="1"/>
  <c r="R166" i="10"/>
  <c r="S165" i="10"/>
  <c r="T165" i="10" s="1"/>
  <c r="R165" i="10"/>
  <c r="S164" i="10"/>
  <c r="T164" i="10" s="1"/>
  <c r="R164" i="10"/>
  <c r="S163" i="10"/>
  <c r="T163" i="10" s="1"/>
  <c r="R163" i="10"/>
  <c r="S162" i="10"/>
  <c r="T162" i="10" s="1"/>
  <c r="R162" i="10"/>
  <c r="S161" i="10"/>
  <c r="T161" i="10" s="1"/>
  <c r="R161" i="10"/>
  <c r="S160" i="10"/>
  <c r="T160" i="10" s="1"/>
  <c r="R160" i="10"/>
  <c r="S158" i="10"/>
  <c r="T158" i="10" s="1"/>
  <c r="R158" i="10"/>
  <c r="P158" i="10"/>
  <c r="O158" i="10"/>
  <c r="M158" i="10"/>
  <c r="K158" i="10"/>
  <c r="S157" i="10"/>
  <c r="T157" i="10" s="1"/>
  <c r="R157" i="10"/>
  <c r="P157" i="10"/>
  <c r="O157" i="10"/>
  <c r="M157" i="10"/>
  <c r="K157" i="10"/>
  <c r="S156" i="10"/>
  <c r="T156" i="10" s="1"/>
  <c r="R156" i="10"/>
  <c r="P156" i="10"/>
  <c r="O156" i="10"/>
  <c r="M156" i="10"/>
  <c r="K156" i="10"/>
  <c r="S155" i="10"/>
  <c r="T155" i="10" s="1"/>
  <c r="R155" i="10"/>
  <c r="K155" i="10"/>
  <c r="Q150" i="10"/>
  <c r="H150" i="10"/>
  <c r="C150" i="10"/>
  <c r="W149" i="10"/>
  <c r="H148" i="10"/>
  <c r="S147" i="10"/>
  <c r="T147" i="10" s="1"/>
  <c r="R147" i="10"/>
  <c r="Q147" i="10"/>
  <c r="S146" i="10"/>
  <c r="T146" i="10" s="1"/>
  <c r="R146" i="10"/>
  <c r="Q146" i="10"/>
  <c r="S145" i="10"/>
  <c r="T145" i="10" s="1"/>
  <c r="R145" i="10"/>
  <c r="K145" i="10"/>
  <c r="S144" i="10"/>
  <c r="T144" i="10" s="1"/>
  <c r="R144" i="10"/>
  <c r="K144" i="10"/>
  <c r="S143" i="10"/>
  <c r="T143" i="10" s="1"/>
  <c r="R143" i="10"/>
  <c r="K143" i="10"/>
  <c r="R139" i="10"/>
  <c r="Q139" i="10"/>
  <c r="P139" i="10"/>
  <c r="O139" i="10"/>
  <c r="M139" i="10"/>
  <c r="K139" i="10"/>
  <c r="S137" i="10"/>
  <c r="T137" i="10" s="1"/>
  <c r="R137" i="10"/>
  <c r="Q137" i="10"/>
  <c r="K137" i="10"/>
  <c r="S136" i="10"/>
  <c r="T136" i="10" s="1"/>
  <c r="R136" i="10"/>
  <c r="Q136" i="10"/>
  <c r="K136" i="10"/>
  <c r="S135" i="10"/>
  <c r="T135" i="10" s="1"/>
  <c r="R135" i="10"/>
  <c r="K135" i="10"/>
  <c r="S134" i="10"/>
  <c r="T134" i="10" s="1"/>
  <c r="R134" i="10"/>
  <c r="K134" i="10"/>
  <c r="S133" i="10"/>
  <c r="T133" i="10" s="1"/>
  <c r="R133" i="10"/>
  <c r="Q133" i="10"/>
  <c r="K133" i="10"/>
  <c r="S132" i="10"/>
  <c r="T132" i="10" s="1"/>
  <c r="R132" i="10"/>
  <c r="Q132" i="10"/>
  <c r="K132" i="10"/>
  <c r="H127" i="10"/>
  <c r="C127" i="10"/>
  <c r="W126" i="10"/>
  <c r="H125" i="10"/>
  <c r="S124" i="10"/>
  <c r="T124" i="10" s="1"/>
  <c r="R124" i="10"/>
  <c r="Q124" i="10"/>
  <c r="K124" i="10"/>
  <c r="S123" i="10"/>
  <c r="T123" i="10" s="1"/>
  <c r="R123" i="10"/>
  <c r="Q123" i="10"/>
  <c r="K123" i="10"/>
  <c r="S122" i="10"/>
  <c r="T122" i="10" s="1"/>
  <c r="R122" i="10"/>
  <c r="Q122" i="10"/>
  <c r="K122" i="10"/>
  <c r="S121" i="10"/>
  <c r="T121" i="10" s="1"/>
  <c r="R121" i="10"/>
  <c r="Q121" i="10"/>
  <c r="K121" i="10"/>
  <c r="S120" i="10"/>
  <c r="T120" i="10" s="1"/>
  <c r="R120" i="10"/>
  <c r="Q120" i="10"/>
  <c r="K120" i="10"/>
  <c r="S119" i="10"/>
  <c r="T119" i="10" s="1"/>
  <c r="R119" i="10"/>
  <c r="Q119" i="10"/>
  <c r="K119" i="10"/>
  <c r="S118" i="10"/>
  <c r="T118" i="10" s="1"/>
  <c r="R118" i="10"/>
  <c r="Q118" i="10"/>
  <c r="K118" i="10"/>
  <c r="S117" i="10"/>
  <c r="T117" i="10" s="1"/>
  <c r="R117" i="10"/>
  <c r="Q117" i="10"/>
  <c r="K117" i="10"/>
  <c r="S116" i="10"/>
  <c r="T116" i="10" s="1"/>
  <c r="R116" i="10"/>
  <c r="Q116" i="10"/>
  <c r="K116" i="10"/>
  <c r="S115" i="10"/>
  <c r="T115" i="10" s="1"/>
  <c r="R115" i="10"/>
  <c r="Q115" i="10"/>
  <c r="K115" i="10"/>
  <c r="S114" i="10"/>
  <c r="T114" i="10" s="1"/>
  <c r="R114" i="10"/>
  <c r="Q114" i="10"/>
  <c r="K114" i="10"/>
  <c r="S113" i="10"/>
  <c r="T113" i="10" s="1"/>
  <c r="R113" i="10"/>
  <c r="Q113" i="10"/>
  <c r="K113" i="10"/>
  <c r="S112" i="10"/>
  <c r="T112" i="10" s="1"/>
  <c r="R112" i="10"/>
  <c r="Q112" i="10"/>
  <c r="K112" i="10"/>
  <c r="S111" i="10"/>
  <c r="T111" i="10" s="1"/>
  <c r="R111" i="10"/>
  <c r="Q111" i="10"/>
  <c r="K111" i="10"/>
  <c r="S110" i="10"/>
  <c r="T110" i="10" s="1"/>
  <c r="R110" i="10"/>
  <c r="Q110" i="10"/>
  <c r="K110" i="10"/>
  <c r="S109" i="10"/>
  <c r="T109" i="10" s="1"/>
  <c r="R109" i="10"/>
  <c r="Q109" i="10"/>
  <c r="K109" i="10"/>
  <c r="S108" i="10"/>
  <c r="T108" i="10" s="1"/>
  <c r="R108" i="10"/>
  <c r="Q108" i="10"/>
  <c r="O108" i="10"/>
  <c r="M108" i="10"/>
  <c r="K108" i="10"/>
  <c r="S107" i="10"/>
  <c r="T107" i="10" s="1"/>
  <c r="R107" i="10"/>
  <c r="Q107" i="10"/>
  <c r="O107" i="10"/>
  <c r="M107" i="10"/>
  <c r="K107" i="10"/>
  <c r="S106" i="10"/>
  <c r="T106" i="10" s="1"/>
  <c r="R106" i="10"/>
  <c r="Q106" i="10"/>
  <c r="K106" i="10"/>
  <c r="S105" i="10"/>
  <c r="T105" i="10" s="1"/>
  <c r="R105" i="10"/>
  <c r="Q105" i="10"/>
  <c r="K105" i="10"/>
  <c r="S104" i="10"/>
  <c r="T104" i="10" s="1"/>
  <c r="R104" i="10"/>
  <c r="Q104" i="10"/>
  <c r="K104" i="10"/>
  <c r="S103" i="10"/>
  <c r="T103" i="10" s="1"/>
  <c r="R103" i="10"/>
  <c r="Q103" i="10"/>
  <c r="K103" i="10"/>
  <c r="S102" i="10"/>
  <c r="T102" i="10" s="1"/>
  <c r="R102" i="10"/>
  <c r="Q102" i="10"/>
  <c r="K102" i="10"/>
  <c r="S101" i="10"/>
  <c r="T101" i="10" s="1"/>
  <c r="R101" i="10"/>
  <c r="Q101" i="10"/>
  <c r="K101" i="10"/>
  <c r="S100" i="10"/>
  <c r="T100" i="10" s="1"/>
  <c r="R100" i="10"/>
  <c r="Q100" i="10"/>
  <c r="K100" i="10"/>
  <c r="S99" i="10"/>
  <c r="T99" i="10" s="1"/>
  <c r="R99" i="10"/>
  <c r="Q99" i="10"/>
  <c r="K99" i="10"/>
  <c r="S98" i="10"/>
  <c r="T98" i="10" s="1"/>
  <c r="R98" i="10"/>
  <c r="Q98" i="10"/>
  <c r="K98" i="10"/>
  <c r="S97" i="10"/>
  <c r="T97" i="10" s="1"/>
  <c r="R97" i="10"/>
  <c r="Q97" i="10"/>
  <c r="K97" i="10"/>
  <c r="S96" i="10"/>
  <c r="T96" i="10" s="1"/>
  <c r="R96" i="10"/>
  <c r="Q96" i="10"/>
  <c r="K96" i="10"/>
  <c r="S95" i="10"/>
  <c r="T95" i="10" s="1"/>
  <c r="R95" i="10"/>
  <c r="Q95" i="10"/>
  <c r="K95" i="10"/>
  <c r="S94" i="10"/>
  <c r="T94" i="10" s="1"/>
  <c r="R94" i="10"/>
  <c r="Q94" i="10"/>
  <c r="K94" i="10"/>
  <c r="S93" i="10"/>
  <c r="T93" i="10" s="1"/>
  <c r="R93" i="10"/>
  <c r="Q93" i="10"/>
  <c r="K93" i="10"/>
  <c r="S92" i="10"/>
  <c r="T92" i="10" s="1"/>
  <c r="R92" i="10"/>
  <c r="Q92" i="10"/>
  <c r="K92" i="10"/>
  <c r="S91" i="10"/>
  <c r="T91" i="10" s="1"/>
  <c r="U91" i="10" s="1"/>
  <c r="V91" i="10" s="1"/>
  <c r="W91" i="10" s="1"/>
  <c r="X91" i="10" s="1"/>
  <c r="R91" i="10"/>
  <c r="Q91" i="10"/>
  <c r="O91" i="10"/>
  <c r="M91" i="10"/>
  <c r="K91" i="10"/>
  <c r="S90" i="10"/>
  <c r="T90" i="10" s="1"/>
  <c r="R90" i="10"/>
  <c r="Q90" i="10"/>
  <c r="K90" i="10"/>
  <c r="S89" i="10"/>
  <c r="T89" i="10" s="1"/>
  <c r="R89" i="10"/>
  <c r="Q89" i="10"/>
  <c r="K89" i="10"/>
  <c r="S88" i="10"/>
  <c r="T88" i="10" s="1"/>
  <c r="U88" i="10" s="1"/>
  <c r="V88" i="10" s="1"/>
  <c r="W88" i="10" s="1"/>
  <c r="X88" i="10" s="1"/>
  <c r="R88" i="10"/>
  <c r="Q88" i="10"/>
  <c r="K88" i="10"/>
  <c r="S87" i="10"/>
  <c r="T87" i="10" s="1"/>
  <c r="U87" i="10" s="1"/>
  <c r="V87" i="10" s="1"/>
  <c r="W87" i="10" s="1"/>
  <c r="X87" i="10" s="1"/>
  <c r="R87" i="10"/>
  <c r="Q87" i="10"/>
  <c r="K87" i="10"/>
  <c r="S86" i="10"/>
  <c r="T86" i="10" s="1"/>
  <c r="R86" i="10"/>
  <c r="Q86" i="10"/>
  <c r="K86" i="10"/>
  <c r="S85" i="10"/>
  <c r="T85" i="10" s="1"/>
  <c r="R85" i="10"/>
  <c r="Q85" i="10"/>
  <c r="K85" i="10"/>
  <c r="S84" i="10"/>
  <c r="T84" i="10" s="1"/>
  <c r="R84" i="10"/>
  <c r="Q84" i="10"/>
  <c r="K84" i="10"/>
  <c r="S83" i="10"/>
  <c r="T83" i="10" s="1"/>
  <c r="R83" i="10"/>
  <c r="Q83" i="10"/>
  <c r="K83" i="10"/>
  <c r="S82" i="10"/>
  <c r="T82" i="10" s="1"/>
  <c r="R82" i="10"/>
  <c r="Q82" i="10"/>
  <c r="K82" i="10"/>
  <c r="S81" i="10"/>
  <c r="T81" i="10" s="1"/>
  <c r="R81" i="10"/>
  <c r="Q81" i="10"/>
  <c r="K81" i="10"/>
  <c r="S80" i="10"/>
  <c r="T80" i="10" s="1"/>
  <c r="R80" i="10"/>
  <c r="Q80" i="10"/>
  <c r="K80" i="10"/>
  <c r="S79" i="10"/>
  <c r="T79" i="10" s="1"/>
  <c r="R79" i="10"/>
  <c r="Q79" i="10"/>
  <c r="O79" i="10"/>
  <c r="M79" i="10"/>
  <c r="K79" i="10"/>
  <c r="S78" i="10"/>
  <c r="T78" i="10" s="1"/>
  <c r="R78" i="10"/>
  <c r="Q78" i="10"/>
  <c r="O78" i="10"/>
  <c r="M78" i="10"/>
  <c r="K78" i="10"/>
  <c r="S77" i="10"/>
  <c r="T77" i="10" s="1"/>
  <c r="R77" i="10"/>
  <c r="Q77" i="10"/>
  <c r="O77" i="10"/>
  <c r="M77" i="10"/>
  <c r="K77" i="10"/>
  <c r="S76" i="10"/>
  <c r="T76" i="10" s="1"/>
  <c r="R76" i="10"/>
  <c r="Q76" i="10"/>
  <c r="K76" i="10"/>
  <c r="S75" i="10"/>
  <c r="T75" i="10" s="1"/>
  <c r="U75" i="10" s="1"/>
  <c r="V75" i="10" s="1"/>
  <c r="W75" i="10" s="1"/>
  <c r="X75" i="10" s="1"/>
  <c r="R75" i="10"/>
  <c r="Q75" i="10"/>
  <c r="O75" i="10"/>
  <c r="M75" i="10"/>
  <c r="K75" i="10"/>
  <c r="S74" i="10"/>
  <c r="T74" i="10" s="1"/>
  <c r="R74" i="10"/>
  <c r="Q74" i="10"/>
  <c r="K74" i="10"/>
  <c r="S73" i="10"/>
  <c r="T73" i="10" s="1"/>
  <c r="R73" i="10"/>
  <c r="Q73" i="10"/>
  <c r="K73" i="10"/>
  <c r="S72" i="10"/>
  <c r="T72" i="10" s="1"/>
  <c r="R72" i="10"/>
  <c r="Q72" i="10"/>
  <c r="K72" i="10"/>
  <c r="S71" i="10"/>
  <c r="T71" i="10" s="1"/>
  <c r="R71" i="10"/>
  <c r="Q71" i="10"/>
  <c r="K71" i="10"/>
  <c r="S70" i="10"/>
  <c r="T70" i="10" s="1"/>
  <c r="R70" i="10"/>
  <c r="Q70" i="10"/>
  <c r="K70" i="10"/>
  <c r="S69" i="10"/>
  <c r="T69" i="10" s="1"/>
  <c r="R69" i="10"/>
  <c r="Q69" i="10"/>
  <c r="K69" i="10"/>
  <c r="S68" i="10"/>
  <c r="T68" i="10" s="1"/>
  <c r="R68" i="10"/>
  <c r="Q68" i="10"/>
  <c r="K68" i="10"/>
  <c r="S67" i="10"/>
  <c r="T67" i="10" s="1"/>
  <c r="R67" i="10"/>
  <c r="Q67" i="10"/>
  <c r="K67" i="10"/>
  <c r="S66" i="10"/>
  <c r="T66" i="10" s="1"/>
  <c r="R66" i="10"/>
  <c r="Q66" i="10"/>
  <c r="K66" i="10"/>
  <c r="S65" i="10"/>
  <c r="T65" i="10" s="1"/>
  <c r="R65" i="10"/>
  <c r="Q65" i="10"/>
  <c r="K65" i="10"/>
  <c r="S64" i="10"/>
  <c r="T64" i="10" s="1"/>
  <c r="R64" i="10"/>
  <c r="Q64" i="10"/>
  <c r="K64" i="10"/>
  <c r="S63" i="10"/>
  <c r="T63" i="10" s="1"/>
  <c r="R63" i="10"/>
  <c r="Q63" i="10"/>
  <c r="K63" i="10"/>
  <c r="S62" i="10"/>
  <c r="T62" i="10" s="1"/>
  <c r="U62" i="10" s="1"/>
  <c r="V62" i="10" s="1"/>
  <c r="W62" i="10" s="1"/>
  <c r="X62" i="10" s="1"/>
  <c r="R62" i="10"/>
  <c r="Q62" i="10"/>
  <c r="K62" i="10"/>
  <c r="S61" i="10"/>
  <c r="T61" i="10" s="1"/>
  <c r="R61" i="10"/>
  <c r="Q61" i="10"/>
  <c r="K61" i="10"/>
  <c r="S60" i="10"/>
  <c r="T60" i="10" s="1"/>
  <c r="U60" i="10" s="1"/>
  <c r="V60" i="10" s="1"/>
  <c r="W60" i="10" s="1"/>
  <c r="X60" i="10" s="1"/>
  <c r="R60" i="10"/>
  <c r="Q60" i="10"/>
  <c r="K60" i="10"/>
  <c r="S59" i="10"/>
  <c r="T59" i="10" s="1"/>
  <c r="R59" i="10"/>
  <c r="Q59" i="10"/>
  <c r="K59" i="10"/>
  <c r="S58" i="10"/>
  <c r="T58" i="10" s="1"/>
  <c r="R58" i="10"/>
  <c r="Q58" i="10"/>
  <c r="K58" i="10"/>
  <c r="S57" i="10"/>
  <c r="T57" i="10" s="1"/>
  <c r="R57" i="10"/>
  <c r="Q57" i="10"/>
  <c r="K57" i="10"/>
  <c r="S56" i="10"/>
  <c r="T56" i="10" s="1"/>
  <c r="U56" i="10" s="1"/>
  <c r="V56" i="10" s="1"/>
  <c r="W56" i="10" s="1"/>
  <c r="X56" i="10" s="1"/>
  <c r="R56" i="10"/>
  <c r="Q56" i="10"/>
  <c r="K56" i="10"/>
  <c r="S55" i="10"/>
  <c r="T55" i="10" s="1"/>
  <c r="R55" i="10"/>
  <c r="Q55" i="10"/>
  <c r="K55" i="10"/>
  <c r="S54" i="10"/>
  <c r="T54" i="10" s="1"/>
  <c r="T125" i="10" s="1"/>
  <c r="R54" i="10"/>
  <c r="Q54" i="10"/>
  <c r="K54" i="10"/>
  <c r="X51" i="10"/>
  <c r="X129" i="10" s="1"/>
  <c r="X152" i="10" s="1"/>
  <c r="H49" i="10"/>
  <c r="C49" i="10"/>
  <c r="X48" i="10"/>
  <c r="H47" i="10"/>
  <c r="S46" i="10"/>
  <c r="T46" i="10" s="1"/>
  <c r="R46" i="10"/>
  <c r="K46" i="10"/>
  <c r="S45" i="10"/>
  <c r="T45" i="10" s="1"/>
  <c r="R45" i="10"/>
  <c r="K45" i="10"/>
  <c r="S44" i="10"/>
  <c r="T44" i="10" s="1"/>
  <c r="R44" i="10"/>
  <c r="K44" i="10"/>
  <c r="S43" i="10"/>
  <c r="T43" i="10" s="1"/>
  <c r="R43" i="10"/>
  <c r="K43" i="10"/>
  <c r="S42" i="10"/>
  <c r="T42" i="10" s="1"/>
  <c r="R42" i="10"/>
  <c r="K42" i="10"/>
  <c r="S41" i="10"/>
  <c r="T41" i="10" s="1"/>
  <c r="R41" i="10"/>
  <c r="K41" i="10"/>
  <c r="S40" i="10"/>
  <c r="T40" i="10" s="1"/>
  <c r="R40" i="10"/>
  <c r="P40" i="10"/>
  <c r="N40" i="10"/>
  <c r="M40" i="10"/>
  <c r="K40" i="10"/>
  <c r="S39" i="10"/>
  <c r="T39" i="10" s="1"/>
  <c r="R39" i="10"/>
  <c r="K39" i="10"/>
  <c r="S38" i="10"/>
  <c r="T38" i="10" s="1"/>
  <c r="R38" i="10"/>
  <c r="S37" i="10"/>
  <c r="T37" i="10" s="1"/>
  <c r="R37" i="10"/>
  <c r="S36" i="10"/>
  <c r="T36" i="10" s="1"/>
  <c r="R36" i="10"/>
  <c r="S35" i="10"/>
  <c r="T35" i="10" s="1"/>
  <c r="R35" i="10"/>
  <c r="S34" i="10"/>
  <c r="T34" i="10" s="1"/>
  <c r="R34" i="10"/>
  <c r="K34" i="10"/>
  <c r="S33" i="10"/>
  <c r="T33" i="10" s="1"/>
  <c r="R33" i="10"/>
  <c r="P33" i="10"/>
  <c r="O33" i="10"/>
  <c r="M33" i="10"/>
  <c r="K33" i="10"/>
  <c r="S32" i="10"/>
  <c r="T32" i="10" s="1"/>
  <c r="R32" i="10"/>
  <c r="P32" i="10"/>
  <c r="O32" i="10"/>
  <c r="M32" i="10"/>
  <c r="K32" i="10"/>
  <c r="S31" i="10"/>
  <c r="T31" i="10" s="1"/>
  <c r="R31" i="10"/>
  <c r="P31" i="10"/>
  <c r="O31" i="10"/>
  <c r="M31" i="10"/>
  <c r="K31" i="10"/>
  <c r="S30" i="10"/>
  <c r="T30" i="10" s="1"/>
  <c r="U30" i="10" s="1"/>
  <c r="V30" i="10" s="1"/>
  <c r="W30" i="10" s="1"/>
  <c r="X30" i="10" s="1"/>
  <c r="R30" i="10"/>
  <c r="P30" i="10"/>
  <c r="O30" i="10"/>
  <c r="M30" i="10"/>
  <c r="S29" i="10"/>
  <c r="T29" i="10" s="1"/>
  <c r="R29" i="10"/>
  <c r="K29" i="10"/>
  <c r="S28" i="10"/>
  <c r="T28" i="10" s="1"/>
  <c r="R28" i="10"/>
  <c r="K28" i="10"/>
  <c r="S27" i="10"/>
  <c r="T27" i="10" s="1"/>
  <c r="U27" i="10" s="1"/>
  <c r="V27" i="10" s="1"/>
  <c r="W27" i="10" s="1"/>
  <c r="X27" i="10" s="1"/>
  <c r="R27" i="10"/>
  <c r="P27" i="10"/>
  <c r="O27" i="10"/>
  <c r="M27" i="10"/>
  <c r="K27" i="10"/>
  <c r="S26" i="10"/>
  <c r="T26" i="10" s="1"/>
  <c r="U26" i="10" s="1"/>
  <c r="V26" i="10" s="1"/>
  <c r="W26" i="10" s="1"/>
  <c r="X26" i="10" s="1"/>
  <c r="R26" i="10"/>
  <c r="P26" i="10"/>
  <c r="O26" i="10"/>
  <c r="M26" i="10"/>
  <c r="K26" i="10"/>
  <c r="S25" i="10"/>
  <c r="T25" i="10" s="1"/>
  <c r="R25" i="10"/>
  <c r="P25" i="10"/>
  <c r="O25" i="10"/>
  <c r="M25" i="10"/>
  <c r="K25" i="10"/>
  <c r="S24" i="10"/>
  <c r="T24" i="10" s="1"/>
  <c r="R24" i="10"/>
  <c r="P24" i="10"/>
  <c r="O24" i="10"/>
  <c r="M24" i="10"/>
  <c r="K24" i="10"/>
  <c r="S23" i="10"/>
  <c r="T23" i="10" s="1"/>
  <c r="R23" i="10"/>
  <c r="P23" i="10"/>
  <c r="O23" i="10"/>
  <c r="M23" i="10"/>
  <c r="K23" i="10"/>
  <c r="S22" i="10"/>
  <c r="T22" i="10" s="1"/>
  <c r="U22" i="10" s="1"/>
  <c r="V22" i="10" s="1"/>
  <c r="W22" i="10" s="1"/>
  <c r="X22" i="10" s="1"/>
  <c r="R22" i="10"/>
  <c r="P22" i="10"/>
  <c r="O22" i="10"/>
  <c r="M22" i="10"/>
  <c r="K22" i="10"/>
  <c r="S21" i="10"/>
  <c r="T21" i="10" s="1"/>
  <c r="R21" i="10"/>
  <c r="K21" i="10"/>
  <c r="S20" i="10"/>
  <c r="T20" i="10" s="1"/>
  <c r="R20" i="10"/>
  <c r="P20" i="10"/>
  <c r="O20" i="10"/>
  <c r="M20" i="10"/>
  <c r="K20" i="10"/>
  <c r="S19" i="10"/>
  <c r="T19" i="10" s="1"/>
  <c r="R19" i="10"/>
  <c r="K19" i="10"/>
  <c r="S18" i="10"/>
  <c r="T18" i="10" s="1"/>
  <c r="R18" i="10"/>
  <c r="K18" i="10"/>
  <c r="S17" i="10"/>
  <c r="T17" i="10" s="1"/>
  <c r="R17" i="10"/>
  <c r="K17" i="10"/>
  <c r="S16" i="10"/>
  <c r="T16" i="10" s="1"/>
  <c r="R16" i="10"/>
  <c r="K16" i="10"/>
  <c r="S15" i="10"/>
  <c r="T15" i="10" s="1"/>
  <c r="R15" i="10"/>
  <c r="K15" i="10"/>
  <c r="S14" i="10"/>
  <c r="T14" i="10" s="1"/>
  <c r="R14" i="10"/>
  <c r="P14" i="10"/>
  <c r="O14" i="10"/>
  <c r="M14" i="10"/>
  <c r="K14" i="10"/>
  <c r="S13" i="10"/>
  <c r="T13" i="10" s="1"/>
  <c r="R13" i="10"/>
  <c r="P13" i="10"/>
  <c r="O13" i="10"/>
  <c r="M13" i="10"/>
  <c r="K13" i="10"/>
  <c r="S12" i="10"/>
  <c r="T12" i="10" s="1"/>
  <c r="R12" i="10"/>
  <c r="P12" i="10"/>
  <c r="O12" i="10"/>
  <c r="M12" i="10"/>
  <c r="K12" i="10"/>
  <c r="S11" i="10"/>
  <c r="T11" i="10" s="1"/>
  <c r="R11" i="10"/>
  <c r="P11" i="10"/>
  <c r="O11" i="10"/>
  <c r="M11" i="10"/>
  <c r="K11" i="10"/>
  <c r="S10" i="10"/>
  <c r="T10" i="10" s="1"/>
  <c r="R10" i="10"/>
  <c r="K10" i="10"/>
  <c r="S9" i="10"/>
  <c r="T9" i="10" s="1"/>
  <c r="R9" i="10"/>
  <c r="K9" i="10"/>
  <c r="T8" i="10"/>
  <c r="T47" i="10" s="1"/>
  <c r="T49" i="10" s="1"/>
  <c r="R8" i="10"/>
  <c r="A4" i="10"/>
  <c r="X169" i="10" l="1"/>
  <c r="E396" i="10"/>
  <c r="X202" i="10"/>
  <c r="F396" i="10"/>
  <c r="X126" i="10"/>
  <c r="C396" i="10"/>
  <c r="X149" i="10"/>
  <c r="D396" i="10"/>
  <c r="G396" i="10"/>
  <c r="U12" i="10"/>
  <c r="V12" i="10" s="1"/>
  <c r="W12" i="10" s="1"/>
  <c r="X12" i="10" s="1"/>
  <c r="U36" i="10"/>
  <c r="V36" i="10" s="1"/>
  <c r="W36" i="10" s="1"/>
  <c r="X36" i="10" s="1"/>
  <c r="U44" i="10"/>
  <c r="V44" i="10" s="1"/>
  <c r="W44" i="10" s="1"/>
  <c r="X44" i="10" s="1"/>
  <c r="U107" i="10"/>
  <c r="V107" i="10" s="1"/>
  <c r="W107" i="10" s="1"/>
  <c r="X107" i="10" s="1"/>
  <c r="U58" i="10"/>
  <c r="V58" i="10" s="1"/>
  <c r="W58" i="10" s="1"/>
  <c r="X58" i="10" s="1"/>
  <c r="U77" i="10"/>
  <c r="V77" i="10" s="1"/>
  <c r="W77" i="10" s="1"/>
  <c r="X77" i="10" s="1"/>
  <c r="U79" i="10"/>
  <c r="V79" i="10" s="1"/>
  <c r="W79" i="10" s="1"/>
  <c r="X79" i="10" s="1"/>
  <c r="U84" i="10"/>
  <c r="V84" i="10" s="1"/>
  <c r="W84" i="10" s="1"/>
  <c r="X84" i="10" s="1"/>
  <c r="U111" i="10"/>
  <c r="V111" i="10" s="1"/>
  <c r="W111" i="10" s="1"/>
  <c r="X111" i="10" s="1"/>
  <c r="U119" i="10"/>
  <c r="V119" i="10" s="1"/>
  <c r="W119" i="10" s="1"/>
  <c r="X119" i="10" s="1"/>
  <c r="U42" i="10"/>
  <c r="V42" i="10" s="1"/>
  <c r="W42" i="10" s="1"/>
  <c r="X42" i="10" s="1"/>
  <c r="U19" i="10"/>
  <c r="V19" i="10" s="1"/>
  <c r="W19" i="10" s="1"/>
  <c r="X19" i="10" s="1"/>
  <c r="U40" i="10"/>
  <c r="V40" i="10" s="1"/>
  <c r="W40" i="10" s="1"/>
  <c r="X40" i="10" s="1"/>
  <c r="U108" i="10"/>
  <c r="V108" i="10" s="1"/>
  <c r="W108" i="10" s="1"/>
  <c r="X108" i="10" s="1"/>
  <c r="U17" i="10"/>
  <c r="V17" i="10" s="1"/>
  <c r="W17" i="10" s="1"/>
  <c r="X17" i="10" s="1"/>
  <c r="U37" i="10"/>
  <c r="V37" i="10" s="1"/>
  <c r="W37" i="10" s="1"/>
  <c r="X37" i="10" s="1"/>
  <c r="U46" i="10"/>
  <c r="V46" i="10" s="1"/>
  <c r="W46" i="10" s="1"/>
  <c r="X46" i="10" s="1"/>
  <c r="U9" i="10"/>
  <c r="V9" i="10" s="1"/>
  <c r="W9" i="10" s="1"/>
  <c r="X9" i="10" s="1"/>
  <c r="U64" i="10"/>
  <c r="V64" i="10" s="1"/>
  <c r="W64" i="10" s="1"/>
  <c r="X64" i="10" s="1"/>
  <c r="U65" i="10"/>
  <c r="V65" i="10" s="1"/>
  <c r="W65" i="10" s="1"/>
  <c r="X65" i="10" s="1"/>
  <c r="U92" i="10"/>
  <c r="V92" i="10" s="1"/>
  <c r="W92" i="10" s="1"/>
  <c r="X92" i="10" s="1"/>
  <c r="U96" i="10"/>
  <c r="V96" i="10" s="1"/>
  <c r="W96" i="10" s="1"/>
  <c r="X96" i="10" s="1"/>
  <c r="U177" i="10"/>
  <c r="V177" i="10" s="1"/>
  <c r="W177" i="10" s="1"/>
  <c r="X177" i="10" s="1"/>
  <c r="U109" i="10"/>
  <c r="V109" i="10" s="1"/>
  <c r="W109" i="10" s="1"/>
  <c r="X109" i="10" s="1"/>
  <c r="U83" i="10"/>
  <c r="V83" i="10" s="1"/>
  <c r="W83" i="10" s="1"/>
  <c r="X83" i="10" s="1"/>
  <c r="U15" i="10"/>
  <c r="V15" i="10" s="1"/>
  <c r="W15" i="10" s="1"/>
  <c r="X15" i="10" s="1"/>
  <c r="U33" i="10"/>
  <c r="V33" i="10" s="1"/>
  <c r="W33" i="10" s="1"/>
  <c r="X33" i="10" s="1"/>
  <c r="U117" i="10"/>
  <c r="V117" i="10" s="1"/>
  <c r="W117" i="10" s="1"/>
  <c r="X117" i="10" s="1"/>
  <c r="U189" i="10"/>
  <c r="V189" i="10" s="1"/>
  <c r="W189" i="10" s="1"/>
  <c r="X189" i="10" s="1"/>
  <c r="T275" i="10"/>
  <c r="U249" i="10"/>
  <c r="V249" i="10" s="1"/>
  <c r="W249" i="10" s="1"/>
  <c r="X249" i="10" s="1"/>
  <c r="U250" i="10"/>
  <c r="V250" i="10" s="1"/>
  <c r="W250" i="10" s="1"/>
  <c r="X250" i="10" s="1"/>
  <c r="U261" i="10"/>
  <c r="V261" i="10" s="1"/>
  <c r="W261" i="10" s="1"/>
  <c r="X261" i="10" s="1"/>
  <c r="U113" i="10"/>
  <c r="V113" i="10" s="1"/>
  <c r="W113" i="10" s="1"/>
  <c r="X113" i="10" s="1"/>
  <c r="U121" i="10"/>
  <c r="V121" i="10" s="1"/>
  <c r="W121" i="10" s="1"/>
  <c r="X121" i="10" s="1"/>
  <c r="U175" i="10"/>
  <c r="U201" i="10" s="1"/>
  <c r="L203" i="10"/>
  <c r="U229" i="10"/>
  <c r="V229" i="10" s="1"/>
  <c r="W229" i="10" s="1"/>
  <c r="X229" i="10" s="1"/>
  <c r="U230" i="10"/>
  <c r="V230" i="10" s="1"/>
  <c r="W230" i="10" s="1"/>
  <c r="X230" i="10" s="1"/>
  <c r="U256" i="10"/>
  <c r="V256" i="10" s="1"/>
  <c r="W256" i="10" s="1"/>
  <c r="X256" i="10" s="1"/>
  <c r="U199" i="10"/>
  <c r="V199" i="10" s="1"/>
  <c r="W199" i="10" s="1"/>
  <c r="X199" i="10" s="1"/>
  <c r="U39" i="10"/>
  <c r="V39" i="10" s="1"/>
  <c r="W39" i="10" s="1"/>
  <c r="X39" i="10" s="1"/>
  <c r="U54" i="10"/>
  <c r="U125" i="10" s="1"/>
  <c r="U127" i="10" s="1"/>
  <c r="U89" i="10"/>
  <c r="V89" i="10" s="1"/>
  <c r="W89" i="10" s="1"/>
  <c r="X89" i="10" s="1"/>
  <c r="U95" i="10"/>
  <c r="V95" i="10" s="1"/>
  <c r="W95" i="10" s="1"/>
  <c r="X95" i="10" s="1"/>
  <c r="U115" i="10"/>
  <c r="V115" i="10" s="1"/>
  <c r="W115" i="10" s="1"/>
  <c r="X115" i="10" s="1"/>
  <c r="U123" i="10"/>
  <c r="V123" i="10" s="1"/>
  <c r="W123" i="10" s="1"/>
  <c r="X123" i="10" s="1"/>
  <c r="U143" i="10"/>
  <c r="V143" i="10" s="1"/>
  <c r="W143" i="10" s="1"/>
  <c r="X143" i="10" s="1"/>
  <c r="U164" i="10"/>
  <c r="V164" i="10" s="1"/>
  <c r="W164" i="10" s="1"/>
  <c r="X164" i="10" s="1"/>
  <c r="U220" i="10"/>
  <c r="V220" i="10" s="1"/>
  <c r="W220" i="10" s="1"/>
  <c r="X220" i="10" s="1"/>
  <c r="U252" i="10"/>
  <c r="V252" i="10" s="1"/>
  <c r="W252" i="10" s="1"/>
  <c r="X252" i="10" s="1"/>
  <c r="U243" i="10"/>
  <c r="V243" i="10" s="1"/>
  <c r="W243" i="10" s="1"/>
  <c r="X243" i="10" s="1"/>
  <c r="R150" i="10"/>
  <c r="U227" i="10"/>
  <c r="V227" i="10" s="1"/>
  <c r="W227" i="10" s="1"/>
  <c r="X227" i="10" s="1"/>
  <c r="U244" i="10"/>
  <c r="V244" i="10" s="1"/>
  <c r="W244" i="10" s="1"/>
  <c r="X244" i="10" s="1"/>
  <c r="U247" i="10"/>
  <c r="V247" i="10" s="1"/>
  <c r="W247" i="10" s="1"/>
  <c r="X247" i="10" s="1"/>
  <c r="U254" i="10"/>
  <c r="V254" i="10" s="1"/>
  <c r="W254" i="10" s="1"/>
  <c r="X254" i="10" s="1"/>
  <c r="U258" i="10"/>
  <c r="V258" i="10" s="1"/>
  <c r="W258" i="10" s="1"/>
  <c r="X258" i="10" s="1"/>
  <c r="U263" i="10"/>
  <c r="V263" i="10" s="1"/>
  <c r="W263" i="10" s="1"/>
  <c r="X263" i="10" s="1"/>
  <c r="U268" i="10"/>
  <c r="V268" i="10" s="1"/>
  <c r="W268" i="10" s="1"/>
  <c r="X268" i="10" s="1"/>
  <c r="U271" i="10"/>
  <c r="V271" i="10" s="1"/>
  <c r="W271" i="10" s="1"/>
  <c r="X271" i="10" s="1"/>
  <c r="U10" i="10"/>
  <c r="V10" i="10" s="1"/>
  <c r="W10" i="10" s="1"/>
  <c r="X10" i="10" s="1"/>
  <c r="U8" i="10"/>
  <c r="U20" i="10"/>
  <c r="V20" i="10" s="1"/>
  <c r="W20" i="10" s="1"/>
  <c r="X20" i="10" s="1"/>
  <c r="U23" i="10"/>
  <c r="V23" i="10" s="1"/>
  <c r="W23" i="10" s="1"/>
  <c r="X23" i="10" s="1"/>
  <c r="U18" i="10"/>
  <c r="V18" i="10" s="1"/>
  <c r="W18" i="10" s="1"/>
  <c r="X18" i="10" s="1"/>
  <c r="U21" i="10"/>
  <c r="V21" i="10" s="1"/>
  <c r="W21" i="10" s="1"/>
  <c r="X21" i="10" s="1"/>
  <c r="U32" i="10"/>
  <c r="V32" i="10" s="1"/>
  <c r="W32" i="10" s="1"/>
  <c r="X32" i="10" s="1"/>
  <c r="U41" i="10"/>
  <c r="V41" i="10" s="1"/>
  <c r="W41" i="10" s="1"/>
  <c r="X41" i="10" s="1"/>
  <c r="U43" i="10"/>
  <c r="V43" i="10" s="1"/>
  <c r="W43" i="10" s="1"/>
  <c r="X43" i="10" s="1"/>
  <c r="U45" i="10"/>
  <c r="V45" i="10" s="1"/>
  <c r="W45" i="10" s="1"/>
  <c r="X45" i="10" s="1"/>
  <c r="U59" i="10"/>
  <c r="V59" i="10" s="1"/>
  <c r="W59" i="10" s="1"/>
  <c r="X59" i="10" s="1"/>
  <c r="U16" i="10"/>
  <c r="V16" i="10" s="1"/>
  <c r="W16" i="10" s="1"/>
  <c r="X16" i="10" s="1"/>
  <c r="U31" i="10"/>
  <c r="V31" i="10" s="1"/>
  <c r="W31" i="10" s="1"/>
  <c r="X31" i="10" s="1"/>
  <c r="U57" i="10"/>
  <c r="V57" i="10" s="1"/>
  <c r="W57" i="10" s="1"/>
  <c r="X57" i="10" s="1"/>
  <c r="U28" i="10"/>
  <c r="V28" i="10" s="1"/>
  <c r="W28" i="10" s="1"/>
  <c r="X28" i="10" s="1"/>
  <c r="U34" i="10"/>
  <c r="V34" i="10" s="1"/>
  <c r="W34" i="10" s="1"/>
  <c r="X34" i="10" s="1"/>
  <c r="U13" i="10"/>
  <c r="V13" i="10" s="1"/>
  <c r="W13" i="10" s="1"/>
  <c r="X13" i="10" s="1"/>
  <c r="U14" i="10"/>
  <c r="V14" i="10" s="1"/>
  <c r="W14" i="10" s="1"/>
  <c r="X14" i="10" s="1"/>
  <c r="U55" i="10"/>
  <c r="V55" i="10" s="1"/>
  <c r="W55" i="10" s="1"/>
  <c r="X55" i="10" s="1"/>
  <c r="U63" i="10"/>
  <c r="V63" i="10" s="1"/>
  <c r="W63" i="10" s="1"/>
  <c r="X63" i="10" s="1"/>
  <c r="U66" i="10"/>
  <c r="V66" i="10" s="1"/>
  <c r="W66" i="10" s="1"/>
  <c r="X66" i="10" s="1"/>
  <c r="U11" i="10"/>
  <c r="V11" i="10" s="1"/>
  <c r="W11" i="10" s="1"/>
  <c r="X11" i="10" s="1"/>
  <c r="U24" i="10"/>
  <c r="V24" i="10" s="1"/>
  <c r="W24" i="10" s="1"/>
  <c r="X24" i="10" s="1"/>
  <c r="U25" i="10"/>
  <c r="V25" i="10" s="1"/>
  <c r="W25" i="10" s="1"/>
  <c r="X25" i="10" s="1"/>
  <c r="U35" i="10"/>
  <c r="V35" i="10" s="1"/>
  <c r="W35" i="10" s="1"/>
  <c r="X35" i="10" s="1"/>
  <c r="U61" i="10"/>
  <c r="V61" i="10" s="1"/>
  <c r="W61" i="10" s="1"/>
  <c r="X61" i="10" s="1"/>
  <c r="U38" i="10"/>
  <c r="V38" i="10" s="1"/>
  <c r="W38" i="10" s="1"/>
  <c r="X38" i="10" s="1"/>
  <c r="U70" i="10"/>
  <c r="V70" i="10" s="1"/>
  <c r="W70" i="10" s="1"/>
  <c r="X70" i="10" s="1"/>
  <c r="U74" i="10"/>
  <c r="V74" i="10" s="1"/>
  <c r="W74" i="10" s="1"/>
  <c r="X74" i="10" s="1"/>
  <c r="U76" i="10"/>
  <c r="V76" i="10" s="1"/>
  <c r="W76" i="10" s="1"/>
  <c r="X76" i="10" s="1"/>
  <c r="U94" i="10"/>
  <c r="V94" i="10" s="1"/>
  <c r="W94" i="10" s="1"/>
  <c r="X94" i="10" s="1"/>
  <c r="U29" i="10"/>
  <c r="V29" i="10" s="1"/>
  <c r="W29" i="10" s="1"/>
  <c r="X29" i="10" s="1"/>
  <c r="U69" i="10"/>
  <c r="V69" i="10" s="1"/>
  <c r="W69" i="10" s="1"/>
  <c r="X69" i="10" s="1"/>
  <c r="U73" i="10"/>
  <c r="V73" i="10" s="1"/>
  <c r="W73" i="10" s="1"/>
  <c r="X73" i="10" s="1"/>
  <c r="U82" i="10"/>
  <c r="V82" i="10" s="1"/>
  <c r="W82" i="10" s="1"/>
  <c r="X82" i="10" s="1"/>
  <c r="R170" i="10"/>
  <c r="T127" i="10"/>
  <c r="S125" i="10"/>
  <c r="U68" i="10"/>
  <c r="V68" i="10" s="1"/>
  <c r="W68" i="10" s="1"/>
  <c r="X68" i="10" s="1"/>
  <c r="U72" i="10"/>
  <c r="V72" i="10" s="1"/>
  <c r="W72" i="10" s="1"/>
  <c r="X72" i="10" s="1"/>
  <c r="U78" i="10"/>
  <c r="V78" i="10" s="1"/>
  <c r="W78" i="10" s="1"/>
  <c r="X78" i="10" s="1"/>
  <c r="U86" i="10"/>
  <c r="V86" i="10" s="1"/>
  <c r="W86" i="10" s="1"/>
  <c r="X86" i="10" s="1"/>
  <c r="Q127" i="10"/>
  <c r="U67" i="10"/>
  <c r="V67" i="10" s="1"/>
  <c r="W67" i="10" s="1"/>
  <c r="X67" i="10" s="1"/>
  <c r="U71" i="10"/>
  <c r="V71" i="10" s="1"/>
  <c r="W71" i="10" s="1"/>
  <c r="X71" i="10" s="1"/>
  <c r="U80" i="10"/>
  <c r="V80" i="10" s="1"/>
  <c r="W80" i="10" s="1"/>
  <c r="X80" i="10" s="1"/>
  <c r="U90" i="10"/>
  <c r="V90" i="10" s="1"/>
  <c r="W90" i="10" s="1"/>
  <c r="X90" i="10" s="1"/>
  <c r="U99" i="10"/>
  <c r="V99" i="10" s="1"/>
  <c r="W99" i="10" s="1"/>
  <c r="X99" i="10" s="1"/>
  <c r="U100" i="10"/>
  <c r="V100" i="10" s="1"/>
  <c r="W100" i="10" s="1"/>
  <c r="X100" i="10" s="1"/>
  <c r="U103" i="10"/>
  <c r="V103" i="10" s="1"/>
  <c r="W103" i="10" s="1"/>
  <c r="X103" i="10" s="1"/>
  <c r="U104" i="10"/>
  <c r="V104" i="10" s="1"/>
  <c r="W104" i="10" s="1"/>
  <c r="X104" i="10" s="1"/>
  <c r="U112" i="10"/>
  <c r="V112" i="10" s="1"/>
  <c r="W112" i="10" s="1"/>
  <c r="X112" i="10" s="1"/>
  <c r="U120" i="10"/>
  <c r="V120" i="10" s="1"/>
  <c r="W120" i="10" s="1"/>
  <c r="X120" i="10" s="1"/>
  <c r="U145" i="10"/>
  <c r="V145" i="10" s="1"/>
  <c r="W145" i="10" s="1"/>
  <c r="X145" i="10" s="1"/>
  <c r="U81" i="10"/>
  <c r="V81" i="10" s="1"/>
  <c r="W81" i="10" s="1"/>
  <c r="X81" i="10" s="1"/>
  <c r="U85" i="10"/>
  <c r="V85" i="10" s="1"/>
  <c r="W85" i="10" s="1"/>
  <c r="X85" i="10" s="1"/>
  <c r="U93" i="10"/>
  <c r="V93" i="10" s="1"/>
  <c r="W93" i="10" s="1"/>
  <c r="X93" i="10" s="1"/>
  <c r="U97" i="10"/>
  <c r="V97" i="10" s="1"/>
  <c r="W97" i="10" s="1"/>
  <c r="X97" i="10" s="1"/>
  <c r="X172" i="10" s="1"/>
  <c r="X205" i="10" s="1"/>
  <c r="X279" i="10" s="1"/>
  <c r="X352" i="10" s="1"/>
  <c r="U114" i="10"/>
  <c r="V114" i="10" s="1"/>
  <c r="W114" i="10" s="1"/>
  <c r="X114" i="10" s="1"/>
  <c r="U122" i="10"/>
  <c r="V122" i="10" s="1"/>
  <c r="W122" i="10" s="1"/>
  <c r="X122" i="10" s="1"/>
  <c r="U133" i="10"/>
  <c r="V133" i="10" s="1"/>
  <c r="W133" i="10" s="1"/>
  <c r="X133" i="10" s="1"/>
  <c r="U135" i="10"/>
  <c r="V135" i="10" s="1"/>
  <c r="W135" i="10" s="1"/>
  <c r="X135" i="10" s="1"/>
  <c r="U137" i="10"/>
  <c r="V137" i="10" s="1"/>
  <c r="W137" i="10" s="1"/>
  <c r="X137" i="10" s="1"/>
  <c r="U161" i="10"/>
  <c r="V161" i="10" s="1"/>
  <c r="W161" i="10" s="1"/>
  <c r="X161" i="10" s="1"/>
  <c r="U166" i="10"/>
  <c r="V166" i="10" s="1"/>
  <c r="W166" i="10" s="1"/>
  <c r="X166" i="10" s="1"/>
  <c r="U223" i="10"/>
  <c r="V223" i="10" s="1"/>
  <c r="W223" i="10" s="1"/>
  <c r="X223" i="10" s="1"/>
  <c r="U98" i="10"/>
  <c r="V98" i="10" s="1"/>
  <c r="W98" i="10" s="1"/>
  <c r="X98" i="10" s="1"/>
  <c r="U101" i="10"/>
  <c r="V101" i="10" s="1"/>
  <c r="W101" i="10" s="1"/>
  <c r="X101" i="10" s="1"/>
  <c r="U102" i="10"/>
  <c r="V102" i="10" s="1"/>
  <c r="W102" i="10" s="1"/>
  <c r="X102" i="10" s="1"/>
  <c r="U105" i="10"/>
  <c r="V105" i="10" s="1"/>
  <c r="W105" i="10" s="1"/>
  <c r="X105" i="10" s="1"/>
  <c r="U106" i="10"/>
  <c r="V106" i="10" s="1"/>
  <c r="W106" i="10" s="1"/>
  <c r="X106" i="10" s="1"/>
  <c r="U116" i="10"/>
  <c r="V116" i="10" s="1"/>
  <c r="W116" i="10" s="1"/>
  <c r="X116" i="10" s="1"/>
  <c r="U124" i="10"/>
  <c r="V124" i="10" s="1"/>
  <c r="W124" i="10" s="1"/>
  <c r="X124" i="10" s="1"/>
  <c r="T148" i="10"/>
  <c r="U132" i="10"/>
  <c r="U134" i="10"/>
  <c r="V134" i="10" s="1"/>
  <c r="W134" i="10" s="1"/>
  <c r="X134" i="10" s="1"/>
  <c r="U136" i="10"/>
  <c r="V136" i="10" s="1"/>
  <c r="W136" i="10" s="1"/>
  <c r="X136" i="10" s="1"/>
  <c r="U110" i="10"/>
  <c r="V110" i="10" s="1"/>
  <c r="W110" i="10" s="1"/>
  <c r="X110" i="10" s="1"/>
  <c r="U118" i="10"/>
  <c r="V118" i="10" s="1"/>
  <c r="W118" i="10" s="1"/>
  <c r="X118" i="10" s="1"/>
  <c r="O150" i="10"/>
  <c r="U144" i="10"/>
  <c r="V144" i="10" s="1"/>
  <c r="W144" i="10" s="1"/>
  <c r="X144" i="10" s="1"/>
  <c r="U147" i="10"/>
  <c r="V147" i="10" s="1"/>
  <c r="W147" i="10" s="1"/>
  <c r="X147" i="10" s="1"/>
  <c r="T168" i="10"/>
  <c r="U155" i="10"/>
  <c r="U157" i="10"/>
  <c r="V157" i="10" s="1"/>
  <c r="W157" i="10" s="1"/>
  <c r="X157" i="10" s="1"/>
  <c r="R203" i="10"/>
  <c r="U179" i="10"/>
  <c r="V179" i="10" s="1"/>
  <c r="W179" i="10" s="1"/>
  <c r="X179" i="10" s="1"/>
  <c r="U187" i="10"/>
  <c r="V187" i="10" s="1"/>
  <c r="W187" i="10" s="1"/>
  <c r="X187" i="10" s="1"/>
  <c r="U197" i="10"/>
  <c r="V197" i="10" s="1"/>
  <c r="W197" i="10" s="1"/>
  <c r="X197" i="10" s="1"/>
  <c r="S201" i="10"/>
  <c r="T203" i="10"/>
  <c r="U234" i="10"/>
  <c r="V234" i="10" s="1"/>
  <c r="W234" i="10" s="1"/>
  <c r="X234" i="10" s="1"/>
  <c r="U146" i="10"/>
  <c r="V146" i="10" s="1"/>
  <c r="W146" i="10" s="1"/>
  <c r="X146" i="10" s="1"/>
  <c r="U162" i="10"/>
  <c r="V162" i="10" s="1"/>
  <c r="W162" i="10" s="1"/>
  <c r="X162" i="10" s="1"/>
  <c r="U165" i="10"/>
  <c r="V165" i="10" s="1"/>
  <c r="W165" i="10" s="1"/>
  <c r="X165" i="10" s="1"/>
  <c r="U184" i="10"/>
  <c r="V184" i="10" s="1"/>
  <c r="W184" i="10" s="1"/>
  <c r="X184" i="10" s="1"/>
  <c r="U194" i="10"/>
  <c r="V194" i="10" s="1"/>
  <c r="W194" i="10" s="1"/>
  <c r="X194" i="10" s="1"/>
  <c r="U196" i="10"/>
  <c r="V196" i="10" s="1"/>
  <c r="W196" i="10" s="1"/>
  <c r="X196" i="10" s="1"/>
  <c r="U200" i="10"/>
  <c r="V200" i="10" s="1"/>
  <c r="W200" i="10" s="1"/>
  <c r="X200" i="10" s="1"/>
  <c r="U238" i="10"/>
  <c r="V238" i="10" s="1"/>
  <c r="W238" i="10" s="1"/>
  <c r="X238" i="10" s="1"/>
  <c r="U156" i="10"/>
  <c r="V156" i="10" s="1"/>
  <c r="W156" i="10" s="1"/>
  <c r="X156" i="10" s="1"/>
  <c r="U158" i="10"/>
  <c r="V158" i="10" s="1"/>
  <c r="W158" i="10" s="1"/>
  <c r="X158" i="10" s="1"/>
  <c r="U163" i="10"/>
  <c r="V163" i="10" s="1"/>
  <c r="W163" i="10" s="1"/>
  <c r="X163" i="10" s="1"/>
  <c r="U167" i="10"/>
  <c r="V167" i="10" s="1"/>
  <c r="W167" i="10" s="1"/>
  <c r="X167" i="10" s="1"/>
  <c r="P203" i="10"/>
  <c r="U176" i="10"/>
  <c r="V176" i="10" s="1"/>
  <c r="W176" i="10" s="1"/>
  <c r="X176" i="10" s="1"/>
  <c r="U183" i="10"/>
  <c r="V183" i="10" s="1"/>
  <c r="W183" i="10" s="1"/>
  <c r="X183" i="10" s="1"/>
  <c r="U233" i="10"/>
  <c r="V233" i="10" s="1"/>
  <c r="W233" i="10" s="1"/>
  <c r="X233" i="10" s="1"/>
  <c r="U239" i="10"/>
  <c r="V239" i="10" s="1"/>
  <c r="W239" i="10" s="1"/>
  <c r="X239" i="10" s="1"/>
  <c r="U255" i="10"/>
  <c r="V255" i="10" s="1"/>
  <c r="W255" i="10" s="1"/>
  <c r="X255" i="10" s="1"/>
  <c r="U160" i="10"/>
  <c r="V160" i="10" s="1"/>
  <c r="W160" i="10" s="1"/>
  <c r="X160" i="10" s="1"/>
  <c r="U178" i="10"/>
  <c r="V178" i="10" s="1"/>
  <c r="W178" i="10" s="1"/>
  <c r="X178" i="10" s="1"/>
  <c r="U180" i="10"/>
  <c r="V180" i="10" s="1"/>
  <c r="W180" i="10" s="1"/>
  <c r="X180" i="10" s="1"/>
  <c r="U181" i="10"/>
  <c r="V181" i="10" s="1"/>
  <c r="W181" i="10" s="1"/>
  <c r="X181" i="10" s="1"/>
  <c r="U182" i="10"/>
  <c r="V182" i="10" s="1"/>
  <c r="W182" i="10" s="1"/>
  <c r="X182" i="10" s="1"/>
  <c r="U190" i="10"/>
  <c r="V190" i="10" s="1"/>
  <c r="W190" i="10" s="1"/>
  <c r="X190" i="10" s="1"/>
  <c r="U191" i="10"/>
  <c r="V191" i="10" s="1"/>
  <c r="W191" i="10" s="1"/>
  <c r="X191" i="10" s="1"/>
  <c r="U225" i="10"/>
  <c r="V225" i="10" s="1"/>
  <c r="W225" i="10" s="1"/>
  <c r="X225" i="10" s="1"/>
  <c r="U237" i="10"/>
  <c r="V237" i="10" s="1"/>
  <c r="W237" i="10" s="1"/>
  <c r="X237" i="10" s="1"/>
  <c r="U264" i="10"/>
  <c r="V264" i="10" s="1"/>
  <c r="W264" i="10" s="1"/>
  <c r="X264" i="10" s="1"/>
  <c r="U266" i="10"/>
  <c r="V266" i="10" s="1"/>
  <c r="W266" i="10" s="1"/>
  <c r="X266" i="10" s="1"/>
  <c r="U257" i="10"/>
  <c r="V257" i="10" s="1"/>
  <c r="W257" i="10" s="1"/>
  <c r="X257" i="10" s="1"/>
  <c r="U241" i="10"/>
  <c r="V241" i="10" s="1"/>
  <c r="W241" i="10" s="1"/>
  <c r="X241" i="10" s="1"/>
  <c r="U248" i="10"/>
  <c r="V248" i="10" s="1"/>
  <c r="W248" i="10" s="1"/>
  <c r="X248" i="10" s="1"/>
  <c r="U260" i="10"/>
  <c r="V260" i="10" s="1"/>
  <c r="W260" i="10" s="1"/>
  <c r="X260" i="10" s="1"/>
  <c r="U265" i="10"/>
  <c r="V265" i="10" s="1"/>
  <c r="W265" i="10" s="1"/>
  <c r="X265" i="10" s="1"/>
  <c r="U267" i="10"/>
  <c r="V267" i="10" s="1"/>
  <c r="W267" i="10" s="1"/>
  <c r="X267" i="10" s="1"/>
  <c r="U270" i="10"/>
  <c r="V270" i="10" s="1"/>
  <c r="W270" i="10" s="1"/>
  <c r="X270" i="10" s="1"/>
  <c r="U198" i="10"/>
  <c r="V198" i="10" s="1"/>
  <c r="W198" i="10" s="1"/>
  <c r="X198" i="10" s="1"/>
  <c r="U208" i="10"/>
  <c r="U231" i="10"/>
  <c r="V231" i="10" s="1"/>
  <c r="W231" i="10" s="1"/>
  <c r="X231" i="10" s="1"/>
  <c r="U232" i="10"/>
  <c r="V232" i="10" s="1"/>
  <c r="W232" i="10" s="1"/>
  <c r="X232" i="10" s="1"/>
  <c r="U235" i="10"/>
  <c r="V235" i="10" s="1"/>
  <c r="W235" i="10" s="1"/>
  <c r="X235" i="10" s="1"/>
  <c r="U236" i="10"/>
  <c r="V236" i="10" s="1"/>
  <c r="W236" i="10" s="1"/>
  <c r="X236" i="10" s="1"/>
  <c r="U240" i="10"/>
  <c r="V240" i="10" s="1"/>
  <c r="W240" i="10" s="1"/>
  <c r="X240" i="10" s="1"/>
  <c r="U245" i="10"/>
  <c r="V245" i="10" s="1"/>
  <c r="W245" i="10" s="1"/>
  <c r="X245" i="10" s="1"/>
  <c r="U253" i="10"/>
  <c r="V253" i="10" s="1"/>
  <c r="W253" i="10" s="1"/>
  <c r="X253" i="10" s="1"/>
  <c r="U262" i="10"/>
  <c r="V262" i="10" s="1"/>
  <c r="W262" i="10" s="1"/>
  <c r="X262" i="10" s="1"/>
  <c r="T348" i="10"/>
  <c r="U272" i="10"/>
  <c r="V272" i="10" s="1"/>
  <c r="W272" i="10" s="1"/>
  <c r="X272" i="10" s="1"/>
  <c r="U273" i="10"/>
  <c r="V273" i="10" s="1"/>
  <c r="W273" i="10" s="1"/>
  <c r="X273" i="10" s="1"/>
  <c r="U274" i="10"/>
  <c r="V274" i="10" s="1"/>
  <c r="W274" i="10" s="1"/>
  <c r="X274" i="10" s="1"/>
  <c r="U348" i="10"/>
  <c r="V175" i="10" l="1"/>
  <c r="V201" i="10" s="1"/>
  <c r="S275" i="10"/>
  <c r="S277" i="10" s="1"/>
  <c r="T277" i="10"/>
  <c r="V54" i="10"/>
  <c r="V125" i="10" s="1"/>
  <c r="P127" i="10"/>
  <c r="M127" i="10"/>
  <c r="U203" i="10"/>
  <c r="L127" i="10"/>
  <c r="N203" i="10"/>
  <c r="Q203" i="10"/>
  <c r="O170" i="10"/>
  <c r="P170" i="10"/>
  <c r="U148" i="10"/>
  <c r="V132" i="10"/>
  <c r="R127" i="10"/>
  <c r="S47" i="10"/>
  <c r="V348" i="10"/>
  <c r="U275" i="10"/>
  <c r="V208" i="10"/>
  <c r="U168" i="10"/>
  <c r="V155" i="10"/>
  <c r="T170" i="10"/>
  <c r="S168" i="10"/>
  <c r="L150" i="10"/>
  <c r="S148" i="10"/>
  <c r="T150" i="10"/>
  <c r="N127" i="10"/>
  <c r="U350" i="10"/>
  <c r="O203" i="10"/>
  <c r="Q170" i="10"/>
  <c r="N170" i="10"/>
  <c r="P150" i="10"/>
  <c r="N150" i="10"/>
  <c r="O127" i="10"/>
  <c r="V8" i="10"/>
  <c r="U47" i="10"/>
  <c r="T350" i="10"/>
  <c r="S348" i="10"/>
  <c r="M203" i="10"/>
  <c r="L170" i="10"/>
  <c r="M150" i="10"/>
  <c r="W175" i="10" l="1"/>
  <c r="X175" i="10" s="1"/>
  <c r="X201" i="10" s="1"/>
  <c r="V47" i="10"/>
  <c r="W8" i="10"/>
  <c r="X8" i="10" s="1"/>
  <c r="X47" i="10" s="1"/>
  <c r="W54" i="10"/>
  <c r="X54" i="10" s="1"/>
  <c r="X125" i="10" s="1"/>
  <c r="U170" i="10"/>
  <c r="V148" i="10"/>
  <c r="W132" i="10"/>
  <c r="V203" i="10"/>
  <c r="W348" i="10"/>
  <c r="X348" i="10"/>
  <c r="U150" i="10"/>
  <c r="U277" i="10"/>
  <c r="V350" i="10"/>
  <c r="V275" i="10"/>
  <c r="W208" i="10"/>
  <c r="V127" i="10"/>
  <c r="U49" i="10"/>
  <c r="W155" i="10"/>
  <c r="V168" i="10"/>
  <c r="H394" i="10" l="1"/>
  <c r="H393" i="10" s="1"/>
  <c r="H397" i="10" s="1"/>
  <c r="H398" i="10" s="1"/>
  <c r="V49" i="10"/>
  <c r="W125" i="10"/>
  <c r="W201" i="10"/>
  <c r="W275" i="10"/>
  <c r="G394" i="10" s="1"/>
  <c r="G393" i="10" s="1"/>
  <c r="X208" i="10"/>
  <c r="X275" i="10" s="1"/>
  <c r="V277" i="10"/>
  <c r="V170" i="10"/>
  <c r="W47" i="10"/>
  <c r="B394" i="10" s="1"/>
  <c r="X127" i="10"/>
  <c r="X350" i="10"/>
  <c r="W148" i="10"/>
  <c r="D394" i="10" s="1"/>
  <c r="X132" i="10"/>
  <c r="X148" i="10" s="1"/>
  <c r="X203" i="10"/>
  <c r="W168" i="10"/>
  <c r="E394" i="10" s="1"/>
  <c r="X155" i="10"/>
  <c r="X168" i="10" s="1"/>
  <c r="W350" i="10"/>
  <c r="V150" i="10"/>
  <c r="G397" i="10" l="1"/>
  <c r="G398" i="10" s="1"/>
  <c r="W203" i="10"/>
  <c r="F394" i="10"/>
  <c r="W127" i="10"/>
  <c r="C394" i="10"/>
  <c r="B393" i="10" s="1"/>
  <c r="B397" i="10" s="1"/>
  <c r="X150" i="10"/>
  <c r="X277" i="10"/>
  <c r="W277" i="10"/>
  <c r="X170" i="10"/>
  <c r="X49" i="10"/>
  <c r="W150" i="10"/>
  <c r="W170" i="10"/>
  <c r="W49" i="10"/>
  <c r="B3" i="6" l="1"/>
  <c r="A2" i="5"/>
  <c r="A2" i="4"/>
  <c r="B398" i="10" l="1"/>
</calcChain>
</file>

<file path=xl/comments1.xml><?xml version="1.0" encoding="utf-8"?>
<comments xmlns="http://schemas.openxmlformats.org/spreadsheetml/2006/main">
  <authors>
    <author>prop conseil</author>
    <author>GACHET ELISE (UGECAM PACAC)</author>
    <author>CHRISTAN RENARD</author>
    <author>STUELSATZ NATHALIA (UGECAM PACAC)</author>
  </authors>
  <commentList>
    <comment ref="C2" authorId="0" shapeId="0">
      <text>
        <r>
          <rPr>
            <sz val="8"/>
            <color indexed="81"/>
            <rFont val="Tahoma"/>
            <family val="2"/>
          </rPr>
          <t>VEUILLEZ NOTER LE NOM DE VOTRE ENTREPRISE DANS CETTE CASE</t>
        </r>
      </text>
    </comment>
    <comment ref="W4" authorId="0" shapeId="0">
      <text>
        <r>
          <rPr>
            <sz val="12"/>
            <color indexed="81"/>
            <rFont val="Tahoma"/>
            <family val="2"/>
          </rPr>
          <t>Noter ici votre taux horaire moyen vendu opérationnel.
Vous pouvez modifier ligne par ligne manuellement ce taux horaire si vous le souhaitez.</t>
        </r>
      </text>
    </comment>
    <comment ref="W5" authorId="1" shapeId="0">
      <text>
        <r>
          <rPr>
            <b/>
            <sz val="9"/>
            <color indexed="81"/>
            <rFont val="Tahoma"/>
            <family val="2"/>
          </rPr>
          <t xml:space="preserve">NOTER ICI VOTRE TAUX HORAIRE MOYEN VENDU HT D'ENCADREMENT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1"/>
            <color indexed="81"/>
            <rFont val="Tahoma"/>
            <family val="2"/>
          </rPr>
          <t>vous pouvez modifier ce taux horaire ligne par ligne si vous le souhaitez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S6" authorId="2" shapeId="0">
      <text>
        <r>
          <rPr>
            <b/>
            <u/>
            <sz val="12"/>
            <color indexed="81"/>
            <rFont val="Tahoma"/>
            <family val="2"/>
          </rPr>
          <t>IMPORTANT</t>
        </r>
        <r>
          <rPr>
            <sz val="12"/>
            <color indexed="81"/>
            <rFont val="Tahoma"/>
            <family val="2"/>
          </rPr>
          <t xml:space="preserve">
UNE FOIS LES CADENCES NOTEES PAR RAPPORT AUX INFORMATIONS DU DOCUMENT LISTES, VOUS POUVEZ AFFINER OU MODIFIER CES CADENCES DANS LA FEUILLE DETAIL PRIX.</t>
        </r>
      </text>
    </comment>
    <comment ref="K8" authorId="2" shapeId="0">
      <text>
        <r>
          <rPr>
            <sz val="8"/>
            <color indexed="81"/>
            <rFont val="Tahoma"/>
            <family val="2"/>
          </rPr>
          <t>52 semaines d'activité</t>
        </r>
      </text>
    </comment>
    <comment ref="V48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48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26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126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49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149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69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169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02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202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276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276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349" authorId="3" shapeId="0">
      <text>
        <r>
          <rPr>
            <sz val="9"/>
            <color indexed="81"/>
            <rFont val="Tahoma"/>
            <family val="2"/>
          </rPr>
          <t xml:space="preserve">cellule à compléter manuellement
</t>
        </r>
      </text>
    </comment>
    <comment ref="W349" authorId="3" shapeId="0">
      <text>
        <r>
          <rPr>
            <b/>
            <sz val="9"/>
            <color indexed="81"/>
            <rFont val="Tahoma"/>
            <family val="2"/>
          </rPr>
          <t>Cellule à compléter manuellement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<sst xmlns="http://schemas.openxmlformats.org/spreadsheetml/2006/main" count="2056" uniqueCount="480">
  <si>
    <t>jours d'intervention hebdo</t>
  </si>
  <si>
    <t>Désignation des locaux</t>
  </si>
  <si>
    <t>LUN</t>
  </si>
  <si>
    <t>MAR</t>
  </si>
  <si>
    <t>MER</t>
  </si>
  <si>
    <t>JEU</t>
  </si>
  <si>
    <t>VEN</t>
  </si>
  <si>
    <t>SAM</t>
  </si>
  <si>
    <t>DIM</t>
  </si>
  <si>
    <t>niveau qualité</t>
  </si>
  <si>
    <t>Descriptif détaillé</t>
  </si>
  <si>
    <t>Nature sol</t>
  </si>
  <si>
    <t>Surface</t>
  </si>
  <si>
    <t>Nbre opé jour</t>
  </si>
  <si>
    <t>Fréq Hebdo</t>
  </si>
  <si>
    <t>fréquence annuelle</t>
  </si>
  <si>
    <t>Niveau</t>
  </si>
  <si>
    <t>Cadence  M2/H</t>
  </si>
  <si>
    <t>Temps opér</t>
  </si>
  <si>
    <t>Temps Hebdo</t>
  </si>
  <si>
    <t>Temps annuel</t>
  </si>
  <si>
    <t>Prix annuel  HT</t>
  </si>
  <si>
    <t>Prix annuel TTC</t>
  </si>
  <si>
    <t>CUISINE</t>
  </si>
  <si>
    <t>CAR</t>
  </si>
  <si>
    <t>SDB</t>
  </si>
  <si>
    <t>SANITAIRES</t>
  </si>
  <si>
    <t>VESTIAIRES HOMMES</t>
  </si>
  <si>
    <t>VESTIAIRES FEMMES</t>
  </si>
  <si>
    <t>BUREAU MEDECIN</t>
  </si>
  <si>
    <t>RDC</t>
  </si>
  <si>
    <t>Onglet "détail de prix" - Cellule C2 entrer le nom de votre entreprise</t>
  </si>
  <si>
    <t>Onglet "BPU" Renseigner les tarifs demandés</t>
  </si>
  <si>
    <t xml:space="preserve">Onglet "Hrs Encadrement - renseigner par catégorie le nombre d'heures annuelles dans la colonne C </t>
  </si>
  <si>
    <t>Onglet "Matériel" - renseigner le type de matériel dans la colonne A</t>
  </si>
  <si>
    <t xml:space="preserve">                                                       le nombre affecté exclusivement sur le site colonne B</t>
  </si>
  <si>
    <t xml:space="preserve">                                                       le type colonne C</t>
  </si>
  <si>
    <t xml:space="preserve">                                                       la marque colonne D</t>
  </si>
  <si>
    <t>l'age colonne E</t>
  </si>
  <si>
    <t>Onglet "Produits" - renseigner  le type de produit de nettoyage dans la colonne A</t>
  </si>
  <si>
    <t>la quantité estimative annuelle colonne B</t>
  </si>
  <si>
    <t>la frequence de reapprovisionnement colonne C</t>
  </si>
  <si>
    <t>le type de conditionnement colonne D</t>
  </si>
  <si>
    <t>Important: Pour l'analyse des offres il nous faut absolument le dossier chiffré sur CD ou clé USB</t>
  </si>
  <si>
    <t xml:space="preserve">Le dossier transmis, s'appelle Bordereau de prix, enregistrez le sous le nom de votre société </t>
  </si>
  <si>
    <t>Contremaître(s) /Inspecteur(s)</t>
  </si>
  <si>
    <t>TEMPS ANNUELS</t>
  </si>
  <si>
    <t>Chef(s) d'équipe</t>
  </si>
  <si>
    <t>Matériels</t>
  </si>
  <si>
    <t>Nbres</t>
  </si>
  <si>
    <t>Type</t>
  </si>
  <si>
    <t>Marque</t>
  </si>
  <si>
    <r>
      <t>Etat</t>
    </r>
    <r>
      <rPr>
        <i/>
        <sz val="9"/>
        <rFont val="Century Gothic"/>
        <family val="2"/>
      </rPr>
      <t xml:space="preserve"> 
(préciser si neuf ou occasion - age)</t>
    </r>
  </si>
  <si>
    <t>Prix unitaire en € HT</t>
  </si>
  <si>
    <t>ne pas oublier de joindre à ces tableaux les documents suivants :</t>
  </si>
  <si>
    <t xml:space="preserve">fournir l'édition des fiches matériels, avec l'usage des matériels, les caractéristiques techniques, </t>
  </si>
  <si>
    <t>fournir la description de l'utilisation du matériel et les données sécurité éventuelles</t>
  </si>
  <si>
    <r>
      <t xml:space="preserve">PRODUITS DE NETTOYAGE
</t>
    </r>
    <r>
      <rPr>
        <i/>
        <sz val="9"/>
        <rFont val="Arial"/>
        <family val="2"/>
      </rPr>
      <t>(noté par la question 2.2 du mémoire technique)</t>
    </r>
  </si>
  <si>
    <t>Type de supports</t>
  </si>
  <si>
    <t>Nom du produit</t>
  </si>
  <si>
    <t xml:space="preserve">Marque </t>
  </si>
  <si>
    <t>Gamme</t>
  </si>
  <si>
    <t>% de dilution</t>
  </si>
  <si>
    <t xml:space="preserve">Quantité estimée annuelle </t>
  </si>
  <si>
    <t>fréquence de réapprovisionnement</t>
  </si>
  <si>
    <t>conditionnement</t>
  </si>
  <si>
    <t>Coût annuel € HT</t>
  </si>
  <si>
    <t>Carrelage</t>
  </si>
  <si>
    <t>Thermoplastique</t>
  </si>
  <si>
    <t>Moquette</t>
  </si>
  <si>
    <t>Parquet</t>
  </si>
  <si>
    <t>Plancher technique</t>
  </si>
  <si>
    <t>Mobilier de bureau / plan de travail</t>
  </si>
  <si>
    <t>Objets meublants (lampe, téléphone..)</t>
  </si>
  <si>
    <t>Détartrant sanitaires</t>
  </si>
  <si>
    <t>Détergent sanitaires</t>
  </si>
  <si>
    <t>Désinfection sanitaires</t>
  </si>
  <si>
    <t>Faiences sanitaires</t>
  </si>
  <si>
    <t>Robinetterie</t>
  </si>
  <si>
    <t>Distributeurs de consommables</t>
  </si>
  <si>
    <t>Miroirs</t>
  </si>
  <si>
    <t>Vitrerie (pour lots concernés)</t>
  </si>
  <si>
    <t>Désignation de la prestation</t>
  </si>
  <si>
    <t>Cirage des sols en parquet (autres que des escaliers)</t>
  </si>
  <si>
    <t>Lessivage de murs autres que  faïence de tous locaux (hauteur &lt;3 m)</t>
  </si>
  <si>
    <t xml:space="preserve">Mise en état après travaux </t>
  </si>
  <si>
    <t>Prix en € HT pour une intervention</t>
  </si>
  <si>
    <t>Prix en € HT / an</t>
  </si>
  <si>
    <r>
      <t xml:space="preserve">Mise à disposition d'une plateforme dématérialisée (art.9.2 du CCTP) </t>
    </r>
    <r>
      <rPr>
        <sz val="11"/>
        <color rgb="FFFF0000"/>
        <rFont val="Century Gothic"/>
        <family val="2"/>
      </rPr>
      <t xml:space="preserve">- si surcoût </t>
    </r>
  </si>
  <si>
    <t xml:space="preserve">veuillez indiquer le pourcentage de majoration de prix que vous appliquerez aux prix demandés </t>
  </si>
  <si>
    <t>% de majoration du prix de vente</t>
  </si>
  <si>
    <t>PERIODE DE TRAVAIL</t>
  </si>
  <si>
    <t>travail régulier</t>
  </si>
  <si>
    <t>travail occasionnel</t>
  </si>
  <si>
    <t>dimanche</t>
  </si>
  <si>
    <t>jour Férié</t>
  </si>
  <si>
    <t>1er Mai</t>
  </si>
  <si>
    <t>La nuit en semaine</t>
  </si>
  <si>
    <t>la nuit le dimanche</t>
  </si>
  <si>
    <t>la nuit jour férié</t>
  </si>
  <si>
    <t>nuit 1er Mai</t>
  </si>
  <si>
    <t>BUREAU</t>
  </si>
  <si>
    <t>Nettoyage des chambres à blanc</t>
  </si>
  <si>
    <t>Prix € HT</t>
  </si>
  <si>
    <t xml:space="preserve">Tous les jours </t>
  </si>
  <si>
    <t>Une fois par mois</t>
  </si>
  <si>
    <t>Une fois par semaine</t>
  </si>
  <si>
    <t>Déplacement du mobilier mobile 4.2.2 CCTP</t>
  </si>
  <si>
    <t>Enlèvement des toiles d'araignées 4.2.4 CCTP</t>
  </si>
  <si>
    <t>Approvisionnement des fournitures sanitaires 4.2.5</t>
  </si>
  <si>
    <t>Dispositions exceptionnelles en cas d'épidémie</t>
  </si>
  <si>
    <t xml:space="preserve">Prestations ponctuelles sur demande en cas de besoins supplémentaires </t>
  </si>
  <si>
    <t>Essuyage et Nettoyage des supports sanitaires (4.3.3 du CCTP)</t>
  </si>
  <si>
    <t>Brossage escalier et pallier (4.3.5 du CCTP)</t>
  </si>
  <si>
    <t>unitaire</t>
  </si>
  <si>
    <t>Entretien des sièges textiles par la méthode injection extraction (asise + dossier) (4.3.1 du CCTP)</t>
  </si>
  <si>
    <t>Détachage des moquettes et tapis d'entrée  par méthode injection/ extraction(4.3.4 du CCTP)</t>
  </si>
  <si>
    <t>détachage des moquettes et tapis à sec (4.3.4 du CCTP)</t>
  </si>
  <si>
    <t xml:space="preserve">Nettoyage des surfaces verticales (4.3.2 du CCTP) </t>
  </si>
  <si>
    <t xml:space="preserve">Repère Plan </t>
  </si>
  <si>
    <t xml:space="preserve">Nettoyage des locaux </t>
  </si>
  <si>
    <t>Prestations complémentaires</t>
  </si>
  <si>
    <t xml:space="preserve">SOUS TOTAL </t>
  </si>
  <si>
    <t>Plateforme dématérialisée</t>
  </si>
  <si>
    <t>Nettoyage des vitres Accessibles  ( Inférieure à 3 mètres )</t>
  </si>
  <si>
    <t>Nettoyage des vitres à Grande Hauteur  ( plus de 5 mètres avec Nacelle ou échafaudage )</t>
  </si>
  <si>
    <t>Nettoyage des vitres à Grande Hauteur  ( plus de 5 mètres avec échelle et harnais )</t>
  </si>
  <si>
    <t>Nettoyage des vitres à Hauteur moyenne ( 3 à 5 mètres )</t>
  </si>
  <si>
    <t xml:space="preserve">Informations </t>
  </si>
  <si>
    <t>Signature du prestataire</t>
  </si>
  <si>
    <t xml:space="preserve">Les montants indiqués serviront de base pour comparer les prestataires sur les prestations annuelles régulières : sur le nettoyage des locaux, les prestations complémentaires récurrentes et les prestations annuelles récurrentes. </t>
  </si>
  <si>
    <r>
      <t xml:space="preserve">MATERIELS DE NETTOYAGE
</t>
    </r>
    <r>
      <rPr>
        <i/>
        <sz val="9"/>
        <rFont val="Arial"/>
        <family val="2"/>
      </rPr>
      <t>(noté par la question 2.2 du mémoire technique)</t>
    </r>
  </si>
  <si>
    <r>
      <t xml:space="preserve">Heures non oeuvrantes, affectées sur le site, pour le contrôle, le suivi, l'encadrement, l'organisation et le relationnel client. 
</t>
    </r>
    <r>
      <rPr>
        <i/>
        <sz val="9"/>
        <rFont val="Arial"/>
        <family val="2"/>
      </rPr>
      <t>Noté par la question 3.3 du mémoire technique</t>
    </r>
  </si>
  <si>
    <t>Détail des Prix des Prestations Récurentes et occassionnelles</t>
  </si>
  <si>
    <t>Nota : les candidats pourront modifier la trame (fusionner des lignes pour chiffrage global, supprimer les formules…) pour faciliter leur chiffrage</t>
  </si>
  <si>
    <t xml:space="preserve">La modification des cadences, temps, prix, ligne par ligne est autorisée </t>
  </si>
  <si>
    <t>COMMENCER PAR RENSEIGNER LE TABLEAU DES CADENCES DANS LA FEUILLE LISTES</t>
  </si>
  <si>
    <t>Répère</t>
  </si>
  <si>
    <t>CMRA BRIANCON 0</t>
  </si>
  <si>
    <t>Code local</t>
  </si>
  <si>
    <t/>
  </si>
  <si>
    <t>ETAGE 0</t>
  </si>
  <si>
    <t>PASSERELLE</t>
  </si>
  <si>
    <t>CIR</t>
  </si>
  <si>
    <t>Z2</t>
  </si>
  <si>
    <t>THE</t>
  </si>
  <si>
    <t>HALL</t>
  </si>
  <si>
    <t>COULOIR</t>
  </si>
  <si>
    <t>MED</t>
  </si>
  <si>
    <t>Passage souhaité le samedi</t>
  </si>
  <si>
    <t>BUR</t>
  </si>
  <si>
    <t>Z1</t>
  </si>
  <si>
    <t>BUREAU FACTURATION</t>
  </si>
  <si>
    <t>ESC</t>
  </si>
  <si>
    <t>SANITAIRES PERSONNEL</t>
  </si>
  <si>
    <t>SAN</t>
  </si>
  <si>
    <t>LAVERIE</t>
  </si>
  <si>
    <t>LOC</t>
  </si>
  <si>
    <t>SANITAIRES PUBLIQUES</t>
  </si>
  <si>
    <t>SALON DE COIFFURE</t>
  </si>
  <si>
    <t>SAL</t>
  </si>
  <si>
    <t>SALLE DES USAGERS</t>
  </si>
  <si>
    <t>BUR MEDECIN</t>
  </si>
  <si>
    <t>Z0</t>
  </si>
  <si>
    <t>BUREAU ADMISSION</t>
  </si>
  <si>
    <t>BUR ENTREES</t>
  </si>
  <si>
    <t>STANDARD</t>
  </si>
  <si>
    <t>SECRETARIAT MED</t>
  </si>
  <si>
    <t>BUR DIETETICIENNES</t>
  </si>
  <si>
    <t>ANIMATION</t>
  </si>
  <si>
    <t>MONTE PERSONNES</t>
  </si>
  <si>
    <t>ASC</t>
  </si>
  <si>
    <t>MONTE  MALADE 1</t>
  </si>
  <si>
    <t>MONTE MALADE 2</t>
  </si>
  <si>
    <t>MONTE MALADE 3</t>
  </si>
  <si>
    <t>Z3</t>
  </si>
  <si>
    <t>BUREAU SSI POSTE SECURITE</t>
  </si>
  <si>
    <t>ETAGE -1</t>
  </si>
  <si>
    <t>ETAGE -2</t>
  </si>
  <si>
    <t>S/Total</t>
  </si>
  <si>
    <t xml:space="preserve">entretien courant  </t>
  </si>
  <si>
    <t>HEURES ENCADREMENT</t>
  </si>
  <si>
    <t>TOTAUX</t>
  </si>
  <si>
    <t xml:space="preserve">Page  </t>
  </si>
  <si>
    <t>CMRA BRIANCON -3</t>
  </si>
  <si>
    <t>Fréquence Annuelle</t>
  </si>
  <si>
    <t xml:space="preserve">ETAGE - 3 </t>
  </si>
  <si>
    <t>BALNEOTHERAPIE</t>
  </si>
  <si>
    <t>SPO</t>
  </si>
  <si>
    <t>RES</t>
  </si>
  <si>
    <t>DOUCHES FEMMES</t>
  </si>
  <si>
    <t>DOUCHES HOMMES</t>
  </si>
  <si>
    <t>CASIERS</t>
  </si>
  <si>
    <t>VES</t>
  </si>
  <si>
    <t>VESTIAIRES PMR 1</t>
  </si>
  <si>
    <t>DOUCHES PERSONNEL</t>
  </si>
  <si>
    <t>DOUCHES PMR</t>
  </si>
  <si>
    <t xml:space="preserve">RANGEMENT </t>
  </si>
  <si>
    <t>SANITAIRES PMR DANS VEST</t>
  </si>
  <si>
    <t>VESTAIIRES PMR 2</t>
  </si>
  <si>
    <t>POSTE SURVEILLANCE ?</t>
  </si>
  <si>
    <t>ENTREE BALNEOTHERAPIE</t>
  </si>
  <si>
    <t>HAL</t>
  </si>
  <si>
    <t xml:space="preserve">ESCALIERS </t>
  </si>
  <si>
    <t>VEST PATIENTS</t>
  </si>
  <si>
    <t>ETAGE - 4</t>
  </si>
  <si>
    <t>SANITAIRES PATIENTS</t>
  </si>
  <si>
    <t>REU</t>
  </si>
  <si>
    <t>BUREAU ORTHO</t>
  </si>
  <si>
    <t>BUREAU PSY</t>
  </si>
  <si>
    <t>SALLE DETENTE</t>
  </si>
  <si>
    <t>DET</t>
  </si>
  <si>
    <t>SANITAIRES PERSONNELS</t>
  </si>
  <si>
    <t>RESERVES</t>
  </si>
  <si>
    <t>STO</t>
  </si>
  <si>
    <t>BUREAU KINE</t>
  </si>
  <si>
    <t>BOX</t>
  </si>
  <si>
    <t>ESPACE</t>
  </si>
  <si>
    <t>SALLE NEUROLOGIE</t>
  </si>
  <si>
    <t>SALLE VESTIBULAIRE</t>
  </si>
  <si>
    <t>BOX CONSULTATIONS</t>
  </si>
  <si>
    <t>SALLE COMMUNE</t>
  </si>
  <si>
    <t>RANGEMENT GLACE</t>
  </si>
  <si>
    <t>SALLE D'APPAREILLAGE</t>
  </si>
  <si>
    <t>ATELIER</t>
  </si>
  <si>
    <t>BUREAU ERGO</t>
  </si>
  <si>
    <t>CUI</t>
  </si>
  <si>
    <t>GYMNASE</t>
  </si>
  <si>
    <t>MUSCULATION</t>
  </si>
  <si>
    <t>MATERIELS KINE et MUSCULATION (se reporter au CCTP)</t>
  </si>
  <si>
    <t>MAT</t>
  </si>
  <si>
    <t>SALLE DE SOINS (avec sanitaires)</t>
  </si>
  <si>
    <t>SOI</t>
  </si>
  <si>
    <t>INFIMERIE</t>
  </si>
  <si>
    <t>INF</t>
  </si>
  <si>
    <t>LOCAL GLACE</t>
  </si>
  <si>
    <t>DECOMTAMINATION</t>
  </si>
  <si>
    <t>LIEU DE VIE</t>
  </si>
  <si>
    <t>CHAMBRE DOUBLE (avec sanitaires)</t>
  </si>
  <si>
    <t>CHA</t>
  </si>
  <si>
    <t>CMRA BRIANCON -4</t>
  </si>
  <si>
    <t>CIRCULATION</t>
  </si>
  <si>
    <t>SAS</t>
  </si>
  <si>
    <t>BUREAU SYNDICAL</t>
  </si>
  <si>
    <t>LOCAL LINGE SALE</t>
  </si>
  <si>
    <t>TER</t>
  </si>
  <si>
    <t>BET</t>
  </si>
  <si>
    <t>CMRA BRIANCON -5</t>
  </si>
  <si>
    <t>ETAGE -5</t>
  </si>
  <si>
    <t>BUREAU MAIN/PAT/SEC</t>
  </si>
  <si>
    <t>BUREAU RESP TRANSPORT</t>
  </si>
  <si>
    <t>BUREAU MAGASIN</t>
  </si>
  <si>
    <t>BETP</t>
  </si>
  <si>
    <t>CMRA BRIANCON  ADMINISTRATIF CHEB</t>
  </si>
  <si>
    <t>ETAGE 2 CHEB</t>
  </si>
  <si>
    <t>RANGEMENT + SANITAIRES</t>
  </si>
  <si>
    <t>GALERIE</t>
  </si>
  <si>
    <t>SALLE REUNION</t>
  </si>
  <si>
    <t>BUREAU GRH</t>
  </si>
  <si>
    <t>BUREAU ACHATS</t>
  </si>
  <si>
    <t>BUREAU COMPTABILITE</t>
  </si>
  <si>
    <t>BUREAU GESTION</t>
  </si>
  <si>
    <t>BUREAU INFORMATIQUE</t>
  </si>
  <si>
    <t>LOCAL REPROGRAPHIE</t>
  </si>
  <si>
    <t>BUREAU ASSISTANTE DIRECTION</t>
  </si>
  <si>
    <t>BUREAU DIRECTEUR</t>
  </si>
  <si>
    <t>BUREAU RESPONSABLE QUALITE</t>
  </si>
  <si>
    <t>BUREAU REGULATEUR MEDICO</t>
  </si>
  <si>
    <t>SANITAIRES BUREAU DIRECTEUR</t>
  </si>
  <si>
    <t>SANITAIRES ASSISTANTE DIRECTION</t>
  </si>
  <si>
    <t>SANITAIRES BUREAU RH</t>
  </si>
  <si>
    <t>SANITAIRES A COTE LIEU DETENTE</t>
  </si>
  <si>
    <t xml:space="preserve">CMRA GAP </t>
  </si>
  <si>
    <t>PLATEAU KINESITHERAPIE</t>
  </si>
  <si>
    <t>BUREAUX KINE &amp; ERGO</t>
  </si>
  <si>
    <t>SALLE NEURO</t>
  </si>
  <si>
    <t>Tapis à nettoyer</t>
  </si>
  <si>
    <t>PLATEAU TECHNIQUE</t>
  </si>
  <si>
    <t xml:space="preserve">LOCAL </t>
  </si>
  <si>
    <t>DEPOT MATERIEL dans BALNEO</t>
  </si>
  <si>
    <t xml:space="preserve">FAIENCES MURALES </t>
  </si>
  <si>
    <t>BALNEOTHERAPIE HORS BASSIN</t>
  </si>
  <si>
    <t>MANILUVE (lavabos)</t>
  </si>
  <si>
    <t>HALL CENTRAL - PLATEAU TECHNIQUE</t>
  </si>
  <si>
    <t>2 VESTIAIRES PATIENTS - DOUCHE</t>
  </si>
  <si>
    <t>LOCAL RANGEMENT</t>
  </si>
  <si>
    <t>1 FOIS / MOIS</t>
  </si>
  <si>
    <t>WC PATIENTS &amp; VISITEURS</t>
  </si>
  <si>
    <t>SALLE APPAREILLAGE</t>
  </si>
  <si>
    <t>BOX 3 &amp; 4</t>
  </si>
  <si>
    <t xml:space="preserve">BUREAU 1 &amp; 2 </t>
  </si>
  <si>
    <t xml:space="preserve">COULOIR </t>
  </si>
  <si>
    <t>PLATEAU ERGOTHERAPIE</t>
  </si>
  <si>
    <t>CUISINE ERGOTHERAPIE</t>
  </si>
  <si>
    <t xml:space="preserve">ATELIER </t>
  </si>
  <si>
    <t>ATE</t>
  </si>
  <si>
    <t>HOPITAL DE JOUR</t>
  </si>
  <si>
    <t>CIRCULATION ACCES SEMI-INTERNAT</t>
  </si>
  <si>
    <t>INFIRMERIE ET SALLE D'EXAMEN</t>
  </si>
  <si>
    <t>CHAMBRES DE REPOS 1 &amp; 2</t>
  </si>
  <si>
    <t>LIEU DE VIE ET SILENCE</t>
  </si>
  <si>
    <t>SALLE DE DECONTAMINATION</t>
  </si>
  <si>
    <t>2 ESCALIERS + RAMPES</t>
  </si>
  <si>
    <t>ADMINISTRATION &amp; HALL</t>
  </si>
  <si>
    <t>ACCUEIL SECRETARIAT</t>
  </si>
  <si>
    <t>BUREAUX D'EXAMEN (x2)</t>
  </si>
  <si>
    <t>LOCAL PHOTOCOPIEUR</t>
  </si>
  <si>
    <t xml:space="preserve">LOCAL RANGEMENT </t>
  </si>
  <si>
    <t xml:space="preserve">SANITAIRES </t>
  </si>
  <si>
    <t>COULOIR ADMINISTRATION</t>
  </si>
  <si>
    <t>SAS ENTREE CS</t>
  </si>
  <si>
    <t>SAS AMBULATOIRE</t>
  </si>
  <si>
    <t xml:space="preserve">SALLE ATTENTE </t>
  </si>
  <si>
    <t>ATT</t>
  </si>
  <si>
    <t xml:space="preserve">HALL ACCUEIL </t>
  </si>
  <si>
    <t>ESCALIER 1 NIVEAU ET RAMPE</t>
  </si>
  <si>
    <t>ASCENSEURS (2)</t>
  </si>
  <si>
    <t>DEGAGEMENT</t>
  </si>
  <si>
    <t>RESTAURANT</t>
  </si>
  <si>
    <t>RESTAURANT ET OFFICE</t>
  </si>
  <si>
    <t>passage après repas midi</t>
  </si>
  <si>
    <t>LOCAUX TECHNIQUES</t>
  </si>
  <si>
    <t>LOCAL ARRIVEE LINGE PROPRE</t>
  </si>
  <si>
    <t>VESTIAIRES PRESTATAIRE</t>
  </si>
  <si>
    <r>
      <t>SALLE DESINFECTION</t>
    </r>
    <r>
      <rPr>
        <sz val="8"/>
        <color rgb="FFFF0000"/>
        <rFont val="Arial"/>
        <family val="2"/>
      </rPr>
      <t xml:space="preserve"> </t>
    </r>
  </si>
  <si>
    <t>LOCAL DECHETS</t>
  </si>
  <si>
    <t>LOCAL ATELIER MAINTENANCE</t>
  </si>
  <si>
    <t>ESCALIER BALNEO+ PALIER</t>
  </si>
  <si>
    <t xml:space="preserve">PREAU </t>
  </si>
  <si>
    <t xml:space="preserve">Nota :un projet de délocalisation du Centre de Coordination est en cours. En cas de transfert du site, il sera demandé au prestataire de réévaluer les nouvelles surfaces à entretenir, sans modification de son tarif horaire initial, ni de ses cadences. 
Cet aménagement du contrat fera l’objet d’un avenant, par voie de clause de réexamen.
</t>
  </si>
  <si>
    <t xml:space="preserve">CENTRE DE COORDINATION BRIANCON et CRET
</t>
  </si>
  <si>
    <t>BATIMENT PEDAGOGIQUE (rezchausséel)</t>
  </si>
  <si>
    <t>BUREAUX FORMATEURS</t>
  </si>
  <si>
    <t xml:space="preserve">BUREAU PSYCHOLOGUE </t>
  </si>
  <si>
    <t>avec évier</t>
  </si>
  <si>
    <t xml:space="preserve">SALLE DE DOCUMENTATION </t>
  </si>
  <si>
    <t>SALLE DE COURS INFORMATIQUE</t>
  </si>
  <si>
    <t>CLA</t>
  </si>
  <si>
    <t xml:space="preserve">SALLE DE COURS  </t>
  </si>
  <si>
    <t>SALLE DE COURS</t>
  </si>
  <si>
    <t>BATIMENT PEDAGOGIQUE (SousSol)</t>
  </si>
  <si>
    <t>HALL ENTREE</t>
  </si>
  <si>
    <t>vider cendrier tous les jours + nettoyer tapis sol</t>
  </si>
  <si>
    <t>SALLE DU PERSONNEL</t>
  </si>
  <si>
    <t>BOX 1</t>
  </si>
  <si>
    <t>MOQ</t>
  </si>
  <si>
    <t>BOX 2</t>
  </si>
  <si>
    <t>PAR</t>
  </si>
  <si>
    <t>BOX 3</t>
  </si>
  <si>
    <t>BOX 4</t>
  </si>
  <si>
    <t>CIRCULATION ET DEGAGEMENT</t>
  </si>
  <si>
    <t xml:space="preserve">SALLE DE COURS </t>
  </si>
  <si>
    <t>BUREAU FORMATEURS</t>
  </si>
  <si>
    <t>Atelier créatif UEROS</t>
  </si>
  <si>
    <t>TAPIS DE SOL (salle de projection)</t>
  </si>
  <si>
    <t>nettoyage les lundi et jeudi midi</t>
  </si>
  <si>
    <t>CIRCULATION CIRCONFERIQUE</t>
  </si>
  <si>
    <t xml:space="preserve">SECRETARIAT </t>
  </si>
  <si>
    <t>aspirer les tapis de sol dès nécessaire</t>
  </si>
  <si>
    <t>ATELIER CREATIF PREO</t>
  </si>
  <si>
    <t>DEBARRAS</t>
  </si>
  <si>
    <t>ATELIER CUISINE</t>
  </si>
  <si>
    <t>désinfection plan inox - nettoyage intérieur placard et mobiliers</t>
  </si>
  <si>
    <t>SALLE DE PROJECTION (Salle de Gym)</t>
  </si>
  <si>
    <t>CON</t>
  </si>
  <si>
    <t>lundi, mercredi,vendredi</t>
  </si>
  <si>
    <t>ATELIER BOIS (Bat. Pedagogique- ss Sol)</t>
  </si>
  <si>
    <t>BATIMENT PEDAGOGIQUE (étage)</t>
  </si>
  <si>
    <t>BUREAU NEUROPSY</t>
  </si>
  <si>
    <t>Bureau infirmerie</t>
  </si>
  <si>
    <t>CIRCULATION DERRIERE SANITAIRES (entre les salles 21-22)</t>
  </si>
  <si>
    <t>passage 4 fois / semaine : mardi au vendredi</t>
  </si>
  <si>
    <t>BUREAU PSYCHOLOGUE</t>
  </si>
  <si>
    <t xml:space="preserve">CIRCULATION </t>
  </si>
  <si>
    <t xml:space="preserve">BUREAU ASSISTANTE DIRECTION </t>
  </si>
  <si>
    <t>BUREAU RESPONSABLE EDUCATIF</t>
  </si>
  <si>
    <t>PARTIE INTERNAT PREORIENTATION*</t>
  </si>
  <si>
    <t>CHAMBRES INTERNAT STAGIAIRES</t>
  </si>
  <si>
    <t>nettoyage toutes les 3 semaines</t>
  </si>
  <si>
    <t xml:space="preserve">BATIMENT DU CRET :  </t>
  </si>
  <si>
    <t>BATIMENT DU CRET - niv 3</t>
  </si>
  <si>
    <t>COULOIR GAUCHE</t>
  </si>
  <si>
    <t>DEGAGEMENT  DEVANT ESCALIERS</t>
  </si>
  <si>
    <t>SALLE TV</t>
  </si>
  <si>
    <t>TISANERIE</t>
  </si>
  <si>
    <t>COULOIR DROIT</t>
  </si>
  <si>
    <t>SANITAIRES (4 WC + 1 SAS)</t>
  </si>
  <si>
    <t>SANITAIRES (2 WC + 1 SAS)</t>
  </si>
  <si>
    <t>BATIMENT DU CRET - niv 4</t>
  </si>
  <si>
    <t>DEGAGEMENT DEVANT ESCALIERS</t>
  </si>
  <si>
    <t>BUREAU ANIMATEURS</t>
  </si>
  <si>
    <t>SANITAIRES (3 WC + 1 SAS)</t>
  </si>
  <si>
    <t>BATIMENT DU CRET - niv 5</t>
  </si>
  <si>
    <t>SALLE D' ANIMATION</t>
  </si>
  <si>
    <t>Total prix annuel HT</t>
  </si>
  <si>
    <t>NOTER  ICI VOTRE TAUX HORAIRE VENDU HT OPERATIONNEL</t>
  </si>
  <si>
    <t>NOTER ICI VOTRE TAUX HORAIRE VENDU D'ENCADREMENT</t>
  </si>
  <si>
    <r>
      <t xml:space="preserve">UGECAM PACA CORSE 
</t>
    </r>
    <r>
      <rPr>
        <i/>
        <sz val="10"/>
        <rFont val="Arial"/>
        <family val="2"/>
      </rPr>
      <t>Noté en partie par la question 3.2 du du mémoire technique</t>
    </r>
  </si>
  <si>
    <t>Nom Candidat</t>
  </si>
  <si>
    <t xml:space="preserve">CMRA BRIANCON </t>
  </si>
  <si>
    <t>CMRA GAP</t>
  </si>
  <si>
    <t>CPO et CRET Briançon</t>
  </si>
  <si>
    <t>Nettoyage des poubelles et cendriers extérieurs</t>
  </si>
  <si>
    <t>Nettoyage des poubelles et cendriers extérieurs et de l'espace fumeur</t>
  </si>
  <si>
    <t>CPO et CRET</t>
  </si>
  <si>
    <t>CMRA Briançon -3</t>
  </si>
  <si>
    <t>CMRA Briançon  0</t>
  </si>
  <si>
    <t>CMRA Briançon -4</t>
  </si>
  <si>
    <t>CMRA Briançon -5</t>
  </si>
  <si>
    <t>CMRA Briançon administratif CHEB</t>
  </si>
  <si>
    <t>Prix hors encadrement annuel HT</t>
  </si>
  <si>
    <t>Prix  encadrement annuel HT</t>
  </si>
  <si>
    <t>Total prix TTC</t>
  </si>
  <si>
    <t>Nettoyage des locaux</t>
  </si>
  <si>
    <t>Prestations complémenatires</t>
  </si>
  <si>
    <t>Tableau TOTAL</t>
  </si>
  <si>
    <t>Onglet "Détail de Prix" renseigner les cadences dans la colonne R</t>
  </si>
  <si>
    <t xml:space="preserve">Onglet "détail de prix" - Cellule V4 et V5 Renseigner votre taux horaire vendu moyen oeuvant et d'encadrement qui prend en compte toutes les conditions du dossier, </t>
  </si>
  <si>
    <t xml:space="preserve">Nota :un projet de délocalisation des locaux administratifs cheb est en cours. En cas de transfert du site, il sera demandé au prestataire de réévaluer les nouvelles surfaces à entretenir, sans modification de son tarif horaire initial, ni de ses cadences. 
Cet aménagement du contrat fera l’objet d’un avenant, par voie de clause de réexamen.
</t>
  </si>
  <si>
    <t xml:space="preserve">3 BOX </t>
  </si>
  <si>
    <t>SALLE TECHNIQUE</t>
  </si>
  <si>
    <t>Dépoussiérage et nettoyage de l'ensemble des appareils</t>
  </si>
  <si>
    <t>2 SANITAIRES - 8 VESTIAIRES - 8 DOUCHES dans BALNEO</t>
  </si>
  <si>
    <t>nettoyage du sol autour du bassin + fosse qui entoure le bassin</t>
  </si>
  <si>
    <t>BUREAU BALNEO</t>
  </si>
  <si>
    <t>3 VESTIAIRES PERSO + DOUCHE</t>
  </si>
  <si>
    <t>BUREAU CADRE - DSI</t>
  </si>
  <si>
    <t>BUREAU CADRE REEDUCATEUUR</t>
  </si>
  <si>
    <t>BUREAU SECRETAIRES MEDICALES</t>
  </si>
  <si>
    <t>LOCAL PAPETERIE</t>
  </si>
  <si>
    <t>VESTIAIRES DU PERSONNEL</t>
  </si>
  <si>
    <t>LOCAL PRESTATAIRE</t>
  </si>
  <si>
    <t>impératif 1 x/jour</t>
  </si>
  <si>
    <t>LOCAL DEPENSE</t>
  </si>
  <si>
    <t>PETITE SALLE REUNION</t>
  </si>
  <si>
    <t>SANITAIRES PERSONNELS COULOIR DIRECTION</t>
  </si>
  <si>
    <t>BUREAU COMMANDE</t>
  </si>
  <si>
    <t>HALL ENTREE PRINCIPALE</t>
  </si>
  <si>
    <t>ESCALIERS CENTRAL</t>
  </si>
  <si>
    <t>ESCALIERS LAUTARET</t>
  </si>
  <si>
    <t>ESCALIERS MELEZIN</t>
  </si>
  <si>
    <t>BUREAU CE</t>
  </si>
  <si>
    <t>BUREAU REPRESENTANTS DU PERSONNEL</t>
  </si>
  <si>
    <t xml:space="preserve">BUREAU SYNDICAL </t>
  </si>
  <si>
    <t>ESCALIER CENTRAL</t>
  </si>
  <si>
    <t>ESCALIER LAUTARET</t>
  </si>
  <si>
    <t>BUR RESPONSABLE LOGISTIQUE</t>
  </si>
  <si>
    <t>BUR DSI</t>
  </si>
  <si>
    <t>BUREAU NEUROLOGUE</t>
  </si>
  <si>
    <t>BUREAU EPREUVES D'EFFORTS</t>
  </si>
  <si>
    <t>CIRCULATION VESTIAIRES</t>
  </si>
  <si>
    <t>LOCAL PRESTATAIRE NETTOYAGE</t>
  </si>
  <si>
    <t>BIBILIOTHEQUE MEDICALE</t>
  </si>
  <si>
    <t>BUREAU TIM</t>
  </si>
  <si>
    <t>BUREAU CADRE REEDUCATEUR</t>
  </si>
  <si>
    <t>SALLE EVALUATION</t>
  </si>
  <si>
    <t>BUREAU ERGOS</t>
  </si>
  <si>
    <t>SALLE ISOCINETISME</t>
  </si>
  <si>
    <t>Nettoyage des meubles 4.2.1 CCTP</t>
  </si>
  <si>
    <t>Abords des batiments 4.2.3 CCTP</t>
  </si>
  <si>
    <t>Enlèvement des poubelles dans les bureaux et aux abords 4.2.6</t>
  </si>
  <si>
    <t>m²</t>
  </si>
  <si>
    <t>Unité</t>
  </si>
  <si>
    <t>Nettoyage des parkings (4.3.8 CCTP)</t>
  </si>
  <si>
    <t>Décapage des sols annuel (4.1.1 CCTP)</t>
  </si>
  <si>
    <t>Remise en état des sols thermoplastiques par Spray Méthode (4.1.1 CCTP)</t>
  </si>
  <si>
    <t>Nettoyage des ascenseurs (4.3.7 CCTP)</t>
  </si>
  <si>
    <t xml:space="preserve">Remise en état des sols thermoplastiques par décapage des sols et pose d'émulsion ( 2 couches) . (4.1.1 CCTP). </t>
  </si>
  <si>
    <t>Chambre &lt;10m²</t>
  </si>
  <si>
    <t>Chambre  &gt;10m² et &lt;15m²</t>
  </si>
  <si>
    <t>Chambre  &gt;15m² et &lt;20m²</t>
  </si>
  <si>
    <t>Chambre  &gt;20m² et &lt;25m²</t>
  </si>
  <si>
    <t>Chambre  &gt;25m² et &lt;30m²</t>
  </si>
  <si>
    <t>Prix par m² supplémentaire au dela de 30 m²</t>
  </si>
  <si>
    <t>RENSEIGNER LE TEMPS HEBDOMADAIRE APPROXIMATIF POUR CHAQUE PRESTATION</t>
  </si>
  <si>
    <t>Renseigner le temps hebdomadaire en colonne O de la ligne 356 à 387</t>
  </si>
  <si>
    <t>PRESTATIONS DE NETTOYAGE DES HAUTES ALPES
-Bordereaux des prix unitaires-</t>
  </si>
  <si>
    <t>PRESTATIONS DE NETTOYAGE DES HAUTES ALPES</t>
  </si>
  <si>
    <t>PRESTATIONS de NETTOYAGE des Hautes Alpes</t>
  </si>
  <si>
    <t>Renseigner le temps d'encadrement annuel réservé pour chaque établissement ou étage en cellule V48, V126, V149, V169, V202, V276, V349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</si>
</sst>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* #,##0.00\ &quot;€&quot;_-;\-* #,##0.00\ &quot;€&quot;_-;_-* &quot;-&quot;??\ &quot;€&quot;_-;_-@_-"/>
    <numFmt numFmtId="164" formatCode="0.00&quot; m²&quot;"/>
    <numFmt numFmtId="165" formatCode="0.00&quot; h&quot;"/>
    <numFmt numFmtId="166" formatCode="0.0&quot; h&quot;"/>
    <numFmt numFmtId="167" formatCode="0&quot; m²&quot;"/>
    <numFmt numFmtId="168" formatCode="_-* #,##0.00\ [$€-1]_-;\-* #,##0.00\ [$€-1]_-;_-* &quot;-&quot;??\ [$€-1]_-"/>
    <numFmt numFmtId="169" formatCode="#,##0.00_ ;\-#,##0.00\ "/>
    <numFmt numFmtId="170" formatCode="0&quot;m²/h&quot;"/>
    <numFmt numFmtId="171" formatCode="0&quot; h&quot;"/>
    <numFmt numFmtId="172" formatCode="#,##0.00\ &quot;€&quot;"/>
    <numFmt numFmtId="173" formatCode="#,##0.00\ [$€-1];\-#,##0.00\ [$€-1]"/>
    <numFmt numFmtId="174" formatCode="0.00&quot;h&quot;"/>
    <numFmt numFmtId="175" formatCode="#,##0\ &quot;€&quot;"/>
    <numFmt numFmtId="176" formatCode="#,##0_ ;\-#,##0\ "/>
    <numFmt numFmtId="177" formatCode="_-* #,##0.00\ [$€-1]_-;\-* #,##0.00\ [$€-1]_-;_-* &quot;-&quot;??\ [$€-1]_-;_-@_-"/>
  </numFmts>
  <fonts count="63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2"/>
      <color indexed="81"/>
      <name val="Tahoma"/>
      <family val="2"/>
    </font>
    <font>
      <sz val="12"/>
      <color indexed="81"/>
      <name val="Tahoma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Century Gothic"/>
      <family val="2"/>
    </font>
    <font>
      <b/>
      <sz val="16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7"/>
      <color indexed="12"/>
      <name val="Arial"/>
      <family val="2"/>
    </font>
    <font>
      <b/>
      <sz val="12"/>
      <color indexed="9"/>
      <name val="Arial"/>
      <family val="2"/>
    </font>
    <font>
      <sz val="12"/>
      <color indexed="12"/>
      <name val="Arial"/>
      <family val="2"/>
    </font>
    <font>
      <b/>
      <sz val="12"/>
      <name val="Arial"/>
      <family val="2"/>
    </font>
    <font>
      <b/>
      <sz val="12"/>
      <color indexed="48"/>
      <name val="Arial"/>
      <family val="2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4"/>
      <name val="Century Gothic"/>
      <family val="2"/>
    </font>
    <font>
      <b/>
      <sz val="11"/>
      <name val="Century Gothic"/>
      <family val="2"/>
    </font>
    <font>
      <b/>
      <sz val="11"/>
      <color indexed="10"/>
      <name val="Century Gothic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i/>
      <sz val="9"/>
      <name val="Century Gothic"/>
      <family val="2"/>
    </font>
    <font>
      <i/>
      <u/>
      <sz val="1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color theme="7" tint="-0.249977111117893"/>
      <name val="Century Gothic"/>
      <family val="2"/>
    </font>
    <font>
      <i/>
      <sz val="10"/>
      <name val="Arial"/>
      <family val="2"/>
    </font>
    <font>
      <sz val="18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Arial"/>
      <family val="2"/>
    </font>
    <font>
      <sz val="8"/>
      <color rgb="FF3366FF"/>
      <name val="Arial"/>
      <family val="2"/>
    </font>
    <font>
      <sz val="8"/>
      <color indexed="9"/>
      <name val="Arial"/>
      <family val="2"/>
    </font>
    <font>
      <sz val="8"/>
      <color indexed="48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b/>
      <sz val="8"/>
      <color rgb="FF3366FF"/>
      <name val="Arial"/>
      <family val="2"/>
    </font>
    <font>
      <sz val="8"/>
      <color theme="0"/>
      <name val="Arial"/>
      <family val="2"/>
    </font>
    <font>
      <b/>
      <u/>
      <sz val="10"/>
      <name val="Arial"/>
      <family val="2"/>
    </font>
    <font>
      <sz val="7"/>
      <name val="Times New Roman"/>
      <family val="1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sz val="10"/>
      <name val="Times New Roman"/>
      <family val="1"/>
    </font>
    <font>
      <b/>
      <sz val="24"/>
      <name val="Arial"/>
      <family val="2"/>
    </font>
    <font>
      <b/>
      <sz val="11"/>
      <color indexed="81"/>
      <name val="Tahoma"/>
      <family val="2"/>
    </font>
    <font>
      <b/>
      <sz val="8"/>
      <name val="Times New Roman"/>
      <family val="1"/>
    </font>
    <font>
      <b/>
      <sz val="8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8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4" fillId="0" borderId="0"/>
    <xf numFmtId="0" fontId="14" fillId="0" borderId="0"/>
    <xf numFmtId="0" fontId="37" fillId="0" borderId="0"/>
    <xf numFmtId="44" fontId="14" fillId="0" borderId="0" applyFont="0" applyFill="0" applyBorder="0" applyAlignment="0" applyProtection="0"/>
  </cellStyleXfs>
  <cellXfs count="508">
    <xf numFmtId="0" fontId="0" fillId="0" borderId="0" xfId="0"/>
    <xf numFmtId="0" fontId="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9" fontId="15" fillId="0" borderId="0" xfId="1" applyNumberFormat="1" applyFont="1" applyFill="1" applyBorder="1" applyAlignment="1" applyProtection="1">
      <alignment horizontal="center"/>
      <protection hidden="1"/>
    </xf>
    <xf numFmtId="0" fontId="1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  <protection hidden="1"/>
    </xf>
    <xf numFmtId="0" fontId="21" fillId="0" borderId="0" xfId="0" applyFont="1"/>
    <xf numFmtId="0" fontId="21" fillId="5" borderId="0" xfId="0" applyFont="1" applyFill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/>
    <xf numFmtId="0" fontId="23" fillId="0" borderId="0" xfId="0" applyFont="1"/>
    <xf numFmtId="0" fontId="24" fillId="0" borderId="0" xfId="0" applyFont="1"/>
    <xf numFmtId="0" fontId="18" fillId="0" borderId="0" xfId="0" applyFont="1"/>
    <xf numFmtId="0" fontId="3" fillId="0" borderId="0" xfId="0" applyFont="1"/>
    <xf numFmtId="0" fontId="25" fillId="0" borderId="0" xfId="0" applyFont="1"/>
    <xf numFmtId="0" fontId="9" fillId="0" borderId="0" xfId="0" applyFont="1"/>
    <xf numFmtId="0" fontId="9" fillId="7" borderId="0" xfId="0" applyFont="1" applyFill="1" applyBorder="1" applyAlignment="1">
      <alignment horizontal="center" wrapText="1"/>
    </xf>
    <xf numFmtId="0" fontId="9" fillId="8" borderId="27" xfId="0" applyFont="1" applyFill="1" applyBorder="1" applyAlignment="1">
      <alignment vertical="center"/>
    </xf>
    <xf numFmtId="0" fontId="18" fillId="8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165" fontId="19" fillId="9" borderId="25" xfId="1" applyNumberFormat="1" applyFont="1" applyFill="1" applyBorder="1" applyAlignment="1" applyProtection="1">
      <alignment horizontal="center" vertical="center"/>
      <protection locked="0"/>
    </xf>
    <xf numFmtId="165" fontId="19" fillId="0" borderId="25" xfId="1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3" fillId="0" borderId="28" xfId="0" applyFont="1" applyBorder="1"/>
    <xf numFmtId="0" fontId="18" fillId="0" borderId="29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0" fillId="0" borderId="0" xfId="0" applyFont="1" applyAlignment="1" applyProtection="1">
      <alignment vertical="center"/>
    </xf>
    <xf numFmtId="0" fontId="0" fillId="0" borderId="0" xfId="0" applyProtection="1"/>
    <xf numFmtId="0" fontId="9" fillId="0" borderId="0" xfId="0" applyFont="1" applyProtection="1"/>
    <xf numFmtId="0" fontId="8" fillId="0" borderId="10" xfId="0" applyFont="1" applyBorder="1" applyAlignment="1">
      <alignment horizontal="center" vertical="center" wrapText="1"/>
    </xf>
    <xf numFmtId="0" fontId="18" fillId="9" borderId="0" xfId="0" applyFont="1" applyFill="1" applyBorder="1" applyAlignment="1">
      <alignment vertical="center"/>
    </xf>
    <xf numFmtId="0" fontId="25" fillId="0" borderId="9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14" fillId="10" borderId="9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20" xfId="0" applyBorder="1" applyAlignment="1" applyProtection="1">
      <alignment horizontal="left"/>
    </xf>
    <xf numFmtId="0" fontId="0" fillId="0" borderId="19" xfId="0" applyBorder="1" applyAlignment="1" applyProtection="1">
      <alignment horizontal="left"/>
    </xf>
    <xf numFmtId="0" fontId="2" fillId="0" borderId="0" xfId="0" applyFont="1"/>
    <xf numFmtId="172" fontId="25" fillId="0" borderId="9" xfId="0" applyNumberFormat="1" applyFont="1" applyBorder="1" applyAlignment="1">
      <alignment horizontal="center" vertical="center" wrapText="1"/>
    </xf>
    <xf numFmtId="0" fontId="0" fillId="0" borderId="9" xfId="0" applyBorder="1"/>
    <xf numFmtId="0" fontId="2" fillId="0" borderId="0" xfId="0" applyFont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vertical="center"/>
    </xf>
    <xf numFmtId="172" fontId="25" fillId="0" borderId="0" xfId="0" applyNumberFormat="1" applyFont="1" applyBorder="1" applyAlignment="1" applyProtection="1">
      <alignment horizontal="center" vertical="center" wrapText="1"/>
    </xf>
    <xf numFmtId="0" fontId="33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18" fillId="11" borderId="9" xfId="0" applyFont="1" applyFill="1" applyBorder="1" applyAlignment="1" applyProtection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34" fillId="0" borderId="9" xfId="0" applyFont="1" applyBorder="1" applyAlignment="1">
      <alignment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9" xfId="0" applyFont="1" applyBorder="1" applyAlignment="1">
      <alignment vertical="center"/>
    </xf>
    <xf numFmtId="0" fontId="32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vertical="center"/>
    </xf>
    <xf numFmtId="0" fontId="23" fillId="11" borderId="9" xfId="0" applyFont="1" applyFill="1" applyBorder="1" applyAlignment="1" applyProtection="1">
      <alignment horizontal="center" vertical="center"/>
    </xf>
    <xf numFmtId="0" fontId="33" fillId="0" borderId="9" xfId="0" applyFont="1" applyBorder="1" applyAlignment="1">
      <alignment vertical="center"/>
    </xf>
    <xf numFmtId="0" fontId="23" fillId="11" borderId="9" xfId="3" applyFont="1" applyFill="1" applyBorder="1" applyAlignment="1" applyProtection="1">
      <alignment horizontal="center" vertical="center"/>
    </xf>
    <xf numFmtId="0" fontId="18" fillId="11" borderId="9" xfId="3" applyFont="1" applyFill="1" applyBorder="1" applyAlignment="1" applyProtection="1">
      <alignment horizontal="center" vertical="center"/>
    </xf>
    <xf numFmtId="0" fontId="23" fillId="0" borderId="13" xfId="3" applyFont="1" applyBorder="1" applyAlignment="1">
      <alignment vertical="center"/>
    </xf>
    <xf numFmtId="0" fontId="34" fillId="0" borderId="9" xfId="3" applyFont="1" applyBorder="1" applyAlignment="1">
      <alignment vertical="center" wrapText="1"/>
    </xf>
    <xf numFmtId="0" fontId="33" fillId="0" borderId="9" xfId="3" applyFont="1" applyBorder="1" applyAlignment="1">
      <alignment vertical="center"/>
    </xf>
    <xf numFmtId="0" fontId="25" fillId="0" borderId="0" xfId="0" applyFont="1" applyAlignment="1">
      <alignment vertical="center"/>
    </xf>
    <xf numFmtId="0" fontId="18" fillId="6" borderId="0" xfId="0" applyFont="1" applyFill="1" applyAlignment="1">
      <alignment vertical="center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8" fillId="0" borderId="13" xfId="0" applyFont="1" applyBorder="1" applyAlignment="1">
      <alignment vertical="center"/>
    </xf>
    <xf numFmtId="0" fontId="0" fillId="0" borderId="36" xfId="0" applyFill="1" applyBorder="1" applyAlignment="1" applyProtection="1">
      <alignment vertical="center"/>
      <protection locked="0"/>
    </xf>
    <xf numFmtId="0" fontId="0" fillId="0" borderId="37" xfId="0" applyFill="1" applyBorder="1" applyAlignment="1" applyProtection="1">
      <alignment vertical="center"/>
      <protection locked="0"/>
    </xf>
    <xf numFmtId="0" fontId="0" fillId="0" borderId="38" xfId="0" applyFill="1" applyBorder="1" applyAlignment="1" applyProtection="1">
      <alignment vertical="center"/>
      <protection locked="0"/>
    </xf>
    <xf numFmtId="0" fontId="0" fillId="0" borderId="39" xfId="0" applyFill="1" applyBorder="1" applyAlignment="1" applyProtection="1">
      <alignment vertical="center"/>
      <protection locked="0"/>
    </xf>
    <xf numFmtId="0" fontId="0" fillId="0" borderId="34" xfId="0" applyFill="1" applyBorder="1" applyAlignment="1" applyProtection="1">
      <alignment vertical="center"/>
      <protection locked="0"/>
    </xf>
    <xf numFmtId="0" fontId="0" fillId="0" borderId="35" xfId="0" applyFill="1" applyBorder="1" applyAlignment="1" applyProtection="1">
      <alignment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hidden="1"/>
    </xf>
    <xf numFmtId="0" fontId="0" fillId="0" borderId="9" xfId="0" applyFill="1" applyBorder="1"/>
    <xf numFmtId="0" fontId="36" fillId="0" borderId="9" xfId="0" applyFont="1" applyBorder="1" applyAlignment="1">
      <alignment horizontal="center" vertical="center"/>
    </xf>
    <xf numFmtId="0" fontId="18" fillId="11" borderId="19" xfId="0" applyFont="1" applyFill="1" applyBorder="1" applyAlignment="1" applyProtection="1">
      <alignment horizontal="center" vertical="center"/>
    </xf>
    <xf numFmtId="172" fontId="25" fillId="0" borderId="9" xfId="3" applyNumberFormat="1" applyFont="1" applyBorder="1" applyAlignment="1">
      <alignment horizontal="center" vertical="center" wrapText="1"/>
    </xf>
    <xf numFmtId="0" fontId="3" fillId="0" borderId="0" xfId="5" applyFont="1"/>
    <xf numFmtId="0" fontId="6" fillId="0" borderId="0" xfId="5" applyFont="1" applyAlignment="1">
      <alignment horizontal="center"/>
    </xf>
    <xf numFmtId="0" fontId="18" fillId="0" borderId="0" xfId="5" applyFont="1"/>
    <xf numFmtId="0" fontId="25" fillId="0" borderId="0" xfId="5" applyFont="1"/>
    <xf numFmtId="0" fontId="37" fillId="0" borderId="0" xfId="5" applyAlignment="1">
      <alignment horizontal="center"/>
    </xf>
    <xf numFmtId="167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2" fontId="3" fillId="0" borderId="0" xfId="5" applyNumberFormat="1" applyFont="1" applyAlignment="1">
      <alignment horizontal="center"/>
    </xf>
    <xf numFmtId="0" fontId="3" fillId="0" borderId="0" xfId="5" applyFont="1" applyAlignment="1" applyProtection="1">
      <alignment horizontal="center"/>
      <protection hidden="1"/>
    </xf>
    <xf numFmtId="0" fontId="1" fillId="9" borderId="0" xfId="5" applyFont="1" applyFill="1" applyAlignment="1" applyProtection="1">
      <alignment horizontal="center"/>
      <protection hidden="1"/>
    </xf>
    <xf numFmtId="0" fontId="3" fillId="9" borderId="0" xfId="5" applyFont="1" applyFill="1" applyAlignment="1" applyProtection="1">
      <alignment horizontal="center"/>
      <protection hidden="1"/>
    </xf>
    <xf numFmtId="0" fontId="37" fillId="0" borderId="0" xfId="5"/>
    <xf numFmtId="0" fontId="3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0" fontId="8" fillId="0" borderId="9" xfId="5" applyFont="1" applyFill="1" applyBorder="1" applyAlignment="1" applyProtection="1">
      <alignment horizontal="center" vertical="center" wrapText="1"/>
      <protection locked="0"/>
    </xf>
    <xf numFmtId="0" fontId="2" fillId="0" borderId="0" xfId="5" applyFont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 wrapText="1"/>
    </xf>
    <xf numFmtId="0" fontId="3" fillId="0" borderId="0" xfId="5" applyFont="1" applyAlignment="1" applyProtection="1">
      <alignment horizontal="center" vertical="center"/>
      <protection hidden="1"/>
    </xf>
    <xf numFmtId="0" fontId="37" fillId="0" borderId="0" xfId="5" applyAlignment="1">
      <alignment vertical="center"/>
    </xf>
    <xf numFmtId="0" fontId="38" fillId="9" borderId="0" xfId="5" applyFont="1" applyFill="1" applyBorder="1" applyAlignment="1" applyProtection="1">
      <alignment horizontal="left" vertical="center"/>
      <protection locked="0"/>
    </xf>
    <xf numFmtId="0" fontId="6" fillId="9" borderId="0" xfId="5" applyFont="1" applyFill="1" applyAlignment="1">
      <alignment horizontal="center" vertical="center"/>
    </xf>
    <xf numFmtId="0" fontId="8" fillId="9" borderId="0" xfId="5" applyFont="1" applyFill="1" applyBorder="1" applyAlignment="1" applyProtection="1">
      <alignment horizontal="center" vertical="center" wrapText="1"/>
      <protection locked="0"/>
    </xf>
    <xf numFmtId="0" fontId="2" fillId="9" borderId="0" xfId="5" applyFont="1" applyFill="1" applyBorder="1" applyAlignment="1">
      <alignment horizontal="center" vertical="center"/>
    </xf>
    <xf numFmtId="0" fontId="9" fillId="9" borderId="0" xfId="5" applyFont="1" applyFill="1" applyBorder="1" applyAlignment="1">
      <alignment horizontal="center" vertical="center"/>
    </xf>
    <xf numFmtId="0" fontId="9" fillId="9" borderId="18" xfId="5" applyFont="1" applyFill="1" applyBorder="1" applyAlignment="1">
      <alignment horizontal="center" vertical="center"/>
    </xf>
    <xf numFmtId="0" fontId="10" fillId="9" borderId="0" xfId="5" applyFont="1" applyFill="1" applyBorder="1" applyAlignment="1">
      <alignment horizontal="center" vertical="center" wrapText="1"/>
    </xf>
    <xf numFmtId="0" fontId="37" fillId="9" borderId="0" xfId="5" applyFill="1" applyAlignment="1">
      <alignment vertical="center"/>
    </xf>
    <xf numFmtId="0" fontId="13" fillId="0" borderId="0" xfId="5" applyFont="1"/>
    <xf numFmtId="0" fontId="37" fillId="0" borderId="0" xfId="5" applyFill="1" applyAlignment="1">
      <alignment horizontal="center"/>
    </xf>
    <xf numFmtId="0" fontId="40" fillId="0" borderId="0" xfId="5" applyFont="1"/>
    <xf numFmtId="0" fontId="1" fillId="0" borderId="0" xfId="5" applyFont="1" applyFill="1" applyBorder="1" applyAlignment="1" applyProtection="1">
      <alignment vertical="center" wrapText="1"/>
      <protection locked="0"/>
    </xf>
    <xf numFmtId="0" fontId="1" fillId="0" borderId="0" xfId="5" applyFont="1" applyFill="1" applyBorder="1" applyAlignment="1" applyProtection="1">
      <alignment horizontal="center" vertical="center" wrapText="1"/>
      <protection locked="0"/>
    </xf>
    <xf numFmtId="167" fontId="41" fillId="0" borderId="0" xfId="5" applyNumberFormat="1" applyFont="1" applyFill="1" applyBorder="1" applyAlignment="1">
      <alignment horizontal="center" vertical="center"/>
    </xf>
    <xf numFmtId="165" fontId="3" fillId="0" borderId="18" xfId="5" applyNumberFormat="1" applyFont="1" applyFill="1" applyBorder="1" applyAlignment="1">
      <alignment horizontal="center" vertical="center" textRotation="90" wrapText="1"/>
    </xf>
    <xf numFmtId="0" fontId="1" fillId="13" borderId="1" xfId="5" applyFont="1" applyFill="1" applyBorder="1" applyAlignment="1">
      <alignment vertical="center" wrapText="1"/>
    </xf>
    <xf numFmtId="0" fontId="3" fillId="2" borderId="54" xfId="5" applyFont="1" applyFill="1" applyBorder="1" applyAlignment="1">
      <alignment vertical="center" wrapText="1"/>
    </xf>
    <xf numFmtId="0" fontId="2" fillId="2" borderId="5" xfId="5" applyFont="1" applyFill="1" applyBorder="1" applyAlignment="1" applyProtection="1">
      <alignment horizontal="center" vertical="center"/>
      <protection hidden="1"/>
    </xf>
    <xf numFmtId="1" fontId="3" fillId="0" borderId="57" xfId="5" applyNumberFormat="1" applyFont="1" applyFill="1" applyBorder="1" applyAlignment="1" applyProtection="1">
      <alignment horizontal="center" vertical="center"/>
    </xf>
    <xf numFmtId="1" fontId="3" fillId="0" borderId="15" xfId="5" applyNumberFormat="1" applyFont="1" applyFill="1" applyBorder="1" applyAlignment="1" applyProtection="1">
      <alignment horizontal="center" vertical="center"/>
    </xf>
    <xf numFmtId="0" fontId="3" fillId="0" borderId="25" xfId="5" applyNumberFormat="1" applyFont="1" applyFill="1" applyBorder="1" applyAlignment="1" applyProtection="1">
      <alignment vertical="center"/>
      <protection hidden="1"/>
    </xf>
    <xf numFmtId="1" fontId="3" fillId="0" borderId="15" xfId="5" applyNumberFormat="1" applyFont="1" applyFill="1" applyBorder="1" applyAlignment="1" applyProtection="1">
      <alignment vertical="center"/>
    </xf>
    <xf numFmtId="1" fontId="3" fillId="0" borderId="15" xfId="5" applyNumberFormat="1" applyFont="1" applyFill="1" applyBorder="1" applyAlignment="1" applyProtection="1">
      <alignment horizontal="center" vertical="center" wrapText="1"/>
    </xf>
    <xf numFmtId="164" fontId="3" fillId="9" borderId="15" xfId="5" applyNumberFormat="1" applyFont="1" applyFill="1" applyBorder="1" applyAlignment="1" applyProtection="1">
      <alignment horizontal="center" vertical="center"/>
    </xf>
    <xf numFmtId="1" fontId="3" fillId="0" borderId="15" xfId="5" applyNumberFormat="1" applyFont="1" applyFill="1" applyBorder="1" applyAlignment="1" applyProtection="1">
      <alignment horizontal="center" vertical="center"/>
      <protection locked="0"/>
    </xf>
    <xf numFmtId="165" fontId="3" fillId="7" borderId="9" xfId="5" applyNumberFormat="1" applyFont="1" applyFill="1" applyBorder="1" applyAlignment="1" applyProtection="1">
      <alignment horizontal="center" vertical="center"/>
      <protection locked="0" hidden="1"/>
    </xf>
    <xf numFmtId="170" fontId="14" fillId="0" borderId="9" xfId="5" applyNumberFormat="1" applyFont="1" applyFill="1" applyBorder="1" applyAlignment="1" applyProtection="1">
      <alignment horizontal="center" vertical="center"/>
      <protection locked="0" hidden="1"/>
    </xf>
    <xf numFmtId="169" fontId="3" fillId="0" borderId="25" xfId="5" applyNumberFormat="1" applyFont="1" applyFill="1" applyBorder="1" applyAlignment="1" applyProtection="1">
      <alignment horizontal="center" vertical="center"/>
      <protection hidden="1"/>
    </xf>
    <xf numFmtId="165" fontId="3" fillId="0" borderId="25" xfId="5" applyNumberFormat="1" applyFont="1" applyFill="1" applyBorder="1" applyAlignment="1" applyProtection="1">
      <alignment horizontal="center" vertical="center"/>
      <protection hidden="1"/>
    </xf>
    <xf numFmtId="171" fontId="3" fillId="0" borderId="25" xfId="5" applyNumberFormat="1" applyFont="1" applyBorder="1" applyAlignment="1" applyProtection="1">
      <alignment horizontal="center" vertical="center"/>
      <protection hidden="1"/>
    </xf>
    <xf numFmtId="168" fontId="3" fillId="0" borderId="25" xfId="1" applyFont="1" applyFill="1" applyBorder="1" applyAlignment="1" applyProtection="1">
      <alignment horizontal="center" vertical="center"/>
      <protection locked="0" hidden="1"/>
    </xf>
    <xf numFmtId="44" fontId="3" fillId="0" borderId="58" xfId="5" applyNumberFormat="1" applyFont="1" applyBorder="1" applyAlignment="1" applyProtection="1">
      <alignment horizontal="center" vertical="center"/>
      <protection hidden="1"/>
    </xf>
    <xf numFmtId="0" fontId="14" fillId="0" borderId="0" xfId="5" applyFont="1" applyAlignment="1">
      <alignment vertical="center"/>
    </xf>
    <xf numFmtId="0" fontId="3" fillId="9" borderId="25" xfId="5" applyNumberFormat="1" applyFont="1" applyFill="1" applyBorder="1" applyAlignment="1" applyProtection="1">
      <alignment vertical="center"/>
      <protection hidden="1"/>
    </xf>
    <xf numFmtId="1" fontId="3" fillId="9" borderId="15" xfId="5" applyNumberFormat="1" applyFont="1" applyFill="1" applyBorder="1" applyAlignment="1" applyProtection="1">
      <alignment vertical="center"/>
    </xf>
    <xf numFmtId="1" fontId="3" fillId="9" borderId="15" xfId="5" applyNumberFormat="1" applyFont="1" applyFill="1" applyBorder="1" applyAlignment="1" applyProtection="1">
      <alignment horizontal="center" vertical="center"/>
    </xf>
    <xf numFmtId="1" fontId="3" fillId="9" borderId="15" xfId="5" applyNumberFormat="1" applyFont="1" applyFill="1" applyBorder="1" applyAlignment="1" applyProtection="1">
      <alignment horizontal="center" vertical="center"/>
      <protection locked="0"/>
    </xf>
    <xf numFmtId="165" fontId="3" fillId="7" borderId="9" xfId="5" applyNumberFormat="1" applyFont="1" applyFill="1" applyBorder="1" applyAlignment="1" applyProtection="1">
      <alignment horizontal="center" vertical="center"/>
      <protection hidden="1"/>
    </xf>
    <xf numFmtId="1" fontId="3" fillId="9" borderId="57" xfId="5" applyNumberFormat="1" applyFont="1" applyFill="1" applyBorder="1" applyAlignment="1" applyProtection="1">
      <alignment horizontal="center" vertical="center"/>
    </xf>
    <xf numFmtId="165" fontId="3" fillId="9" borderId="9" xfId="5" applyNumberFormat="1" applyFont="1" applyFill="1" applyBorder="1" applyAlignment="1" applyProtection="1">
      <alignment horizontal="center" vertical="center"/>
      <protection locked="0" hidden="1"/>
    </xf>
    <xf numFmtId="169" fontId="3" fillId="9" borderId="25" xfId="5" applyNumberFormat="1" applyFont="1" applyFill="1" applyBorder="1" applyAlignment="1" applyProtection="1">
      <alignment horizontal="center" vertical="center"/>
      <protection hidden="1"/>
    </xf>
    <xf numFmtId="165" fontId="3" fillId="9" borderId="25" xfId="5" applyNumberFormat="1" applyFont="1" applyFill="1" applyBorder="1" applyAlignment="1" applyProtection="1">
      <alignment horizontal="center" vertical="center"/>
      <protection hidden="1"/>
    </xf>
    <xf numFmtId="171" fontId="3" fillId="9" borderId="25" xfId="5" applyNumberFormat="1" applyFont="1" applyFill="1" applyBorder="1" applyAlignment="1" applyProtection="1">
      <alignment horizontal="center" vertical="center"/>
      <protection hidden="1"/>
    </xf>
    <xf numFmtId="168" fontId="3" fillId="9" borderId="25" xfId="1" applyFont="1" applyFill="1" applyBorder="1" applyAlignment="1" applyProtection="1">
      <alignment horizontal="center" vertical="center"/>
      <protection locked="0" hidden="1"/>
    </xf>
    <xf numFmtId="1" fontId="3" fillId="9" borderId="9" xfId="5" applyNumberFormat="1" applyFont="1" applyFill="1" applyBorder="1" applyAlignment="1" applyProtection="1">
      <alignment horizontal="center" vertical="center"/>
    </xf>
    <xf numFmtId="170" fontId="14" fillId="9" borderId="9" xfId="5" applyNumberFormat="1" applyFont="1" applyFill="1" applyBorder="1" applyAlignment="1" applyProtection="1">
      <alignment horizontal="center" vertical="center"/>
      <protection locked="0" hidden="1"/>
    </xf>
    <xf numFmtId="0" fontId="43" fillId="0" borderId="0" xfId="5" applyFont="1" applyAlignment="1">
      <alignment vertical="center"/>
    </xf>
    <xf numFmtId="0" fontId="1" fillId="14" borderId="50" xfId="5" applyFont="1" applyFill="1" applyBorder="1" applyAlignment="1">
      <alignment vertical="center"/>
    </xf>
    <xf numFmtId="0" fontId="3" fillId="14" borderId="59" xfId="5" applyFont="1" applyFill="1" applyBorder="1" applyAlignment="1">
      <alignment horizontal="center" vertical="center"/>
    </xf>
    <xf numFmtId="0" fontId="3" fillId="14" borderId="60" xfId="5" applyFont="1" applyFill="1" applyBorder="1" applyAlignment="1">
      <alignment horizontal="center" vertical="center"/>
    </xf>
    <xf numFmtId="167" fontId="1" fillId="14" borderId="60" xfId="5" applyNumberFormat="1" applyFont="1" applyFill="1" applyBorder="1" applyAlignment="1">
      <alignment horizontal="center" vertical="center"/>
    </xf>
    <xf numFmtId="1" fontId="3" fillId="14" borderId="60" xfId="5" applyNumberFormat="1" applyFont="1" applyFill="1" applyBorder="1" applyAlignment="1">
      <alignment horizontal="center" vertical="center"/>
    </xf>
    <xf numFmtId="1" fontId="6" fillId="14" borderId="60" xfId="5" applyNumberFormat="1" applyFont="1" applyFill="1" applyBorder="1" applyAlignment="1">
      <alignment horizontal="center" vertical="center" wrapText="1"/>
    </xf>
    <xf numFmtId="2" fontId="3" fillId="14" borderId="60" xfId="5" applyNumberFormat="1" applyFont="1" applyFill="1" applyBorder="1" applyAlignment="1">
      <alignment horizontal="center" vertical="center"/>
    </xf>
    <xf numFmtId="165" fontId="3" fillId="14" borderId="60" xfId="5" applyNumberFormat="1" applyFont="1" applyFill="1" applyBorder="1" applyAlignment="1" applyProtection="1">
      <alignment horizontal="center" vertical="center"/>
      <protection hidden="1"/>
    </xf>
    <xf numFmtId="170" fontId="44" fillId="14" borderId="60" xfId="5" applyNumberFormat="1" applyFont="1" applyFill="1" applyBorder="1" applyAlignment="1">
      <alignment horizontal="center" vertical="center"/>
    </xf>
    <xf numFmtId="171" fontId="3" fillId="14" borderId="60" xfId="5" applyNumberFormat="1" applyFont="1" applyFill="1" applyBorder="1" applyAlignment="1" applyProtection="1">
      <alignment horizontal="center" vertical="center"/>
      <protection hidden="1"/>
    </xf>
    <xf numFmtId="44" fontId="45" fillId="14" borderId="61" xfId="5" applyNumberFormat="1" applyFont="1" applyFill="1" applyBorder="1" applyAlignment="1" applyProtection="1">
      <alignment horizontal="center" vertical="center"/>
      <protection hidden="1"/>
    </xf>
    <xf numFmtId="44" fontId="3" fillId="14" borderId="62" xfId="5" applyNumberFormat="1" applyFont="1" applyFill="1" applyBorder="1" applyAlignment="1" applyProtection="1">
      <alignment horizontal="center" vertical="center"/>
      <protection hidden="1"/>
    </xf>
    <xf numFmtId="1" fontId="3" fillId="0" borderId="23" xfId="5" applyNumberFormat="1" applyFont="1" applyFill="1" applyBorder="1" applyAlignment="1" applyProtection="1">
      <alignment horizontal="center" vertical="center"/>
    </xf>
    <xf numFmtId="0" fontId="3" fillId="15" borderId="23" xfId="5" applyNumberFormat="1" applyFont="1" applyFill="1" applyBorder="1" applyAlignment="1" applyProtection="1">
      <alignment vertical="center" wrapText="1"/>
      <protection hidden="1"/>
    </xf>
    <xf numFmtId="1" fontId="3" fillId="0" borderId="23" xfId="5" applyNumberFormat="1" applyFont="1" applyFill="1" applyBorder="1" applyAlignment="1" applyProtection="1">
      <alignment vertical="center"/>
    </xf>
    <xf numFmtId="1" fontId="3" fillId="0" borderId="24" xfId="5" applyNumberFormat="1" applyFont="1" applyFill="1" applyBorder="1" applyAlignment="1" applyProtection="1">
      <alignment horizontal="center" vertical="center"/>
    </xf>
    <xf numFmtId="167" fontId="3" fillId="0" borderId="24" xfId="5" applyNumberFormat="1" applyFont="1" applyFill="1" applyBorder="1" applyAlignment="1" applyProtection="1">
      <alignment horizontal="center" vertical="center"/>
    </xf>
    <xf numFmtId="165" fontId="3" fillId="7" borderId="25" xfId="5" applyNumberFormat="1" applyFont="1" applyFill="1" applyBorder="1" applyAlignment="1" applyProtection="1">
      <alignment horizontal="center" vertical="center"/>
      <protection locked="0" hidden="1"/>
    </xf>
    <xf numFmtId="170" fontId="14" fillId="0" borderId="25" xfId="5" applyNumberFormat="1" applyFont="1" applyFill="1" applyBorder="1" applyAlignment="1" applyProtection="1">
      <alignment horizontal="center" vertical="center"/>
      <protection locked="0" hidden="1"/>
    </xf>
    <xf numFmtId="171" fontId="3" fillId="16" borderId="25" xfId="5" applyNumberFormat="1" applyFont="1" applyFill="1" applyBorder="1" applyAlignment="1" applyProtection="1">
      <alignment horizontal="center" vertical="center"/>
      <protection hidden="1"/>
    </xf>
    <xf numFmtId="0" fontId="6" fillId="2" borderId="11" xfId="5" applyFont="1" applyFill="1" applyBorder="1" applyAlignment="1">
      <alignment vertical="center"/>
    </xf>
    <xf numFmtId="0" fontId="1" fillId="2" borderId="11" xfId="5" applyFont="1" applyFill="1" applyBorder="1" applyAlignment="1">
      <alignment vertical="center"/>
    </xf>
    <xf numFmtId="0" fontId="1" fillId="2" borderId="63" xfId="5" applyFont="1" applyFill="1" applyBorder="1" applyAlignment="1">
      <alignment horizontal="center" vertical="center"/>
    </xf>
    <xf numFmtId="0" fontId="3" fillId="2" borderId="64" xfId="5" applyFont="1" applyFill="1" applyBorder="1" applyAlignment="1">
      <alignment horizontal="center" vertical="center"/>
    </xf>
    <xf numFmtId="167" fontId="3" fillId="2" borderId="64" xfId="5" applyNumberFormat="1" applyFont="1" applyFill="1" applyBorder="1" applyAlignment="1">
      <alignment horizontal="center" vertical="center"/>
    </xf>
    <xf numFmtId="1" fontId="3" fillId="2" borderId="64" xfId="5" applyNumberFormat="1" applyFont="1" applyFill="1" applyBorder="1" applyAlignment="1">
      <alignment horizontal="center" vertical="center"/>
    </xf>
    <xf numFmtId="2" fontId="3" fillId="2" borderId="64" xfId="5" applyNumberFormat="1" applyFont="1" applyFill="1" applyBorder="1" applyAlignment="1">
      <alignment horizontal="center" vertical="center"/>
    </xf>
    <xf numFmtId="165" fontId="3" fillId="2" borderId="64" xfId="5" applyNumberFormat="1" applyFont="1" applyFill="1" applyBorder="1" applyAlignment="1" applyProtection="1">
      <alignment horizontal="center" vertical="center"/>
      <protection hidden="1"/>
    </xf>
    <xf numFmtId="170" fontId="44" fillId="2" borderId="64" xfId="5" applyNumberFormat="1" applyFont="1" applyFill="1" applyBorder="1" applyAlignment="1">
      <alignment horizontal="center" vertical="center"/>
    </xf>
    <xf numFmtId="174" fontId="3" fillId="2" borderId="64" xfId="5" applyNumberFormat="1" applyFont="1" applyFill="1" applyBorder="1" applyAlignment="1" applyProtection="1">
      <alignment horizontal="center" vertical="center"/>
      <protection hidden="1"/>
    </xf>
    <xf numFmtId="171" fontId="3" fillId="2" borderId="64" xfId="5" applyNumberFormat="1" applyFont="1" applyFill="1" applyBorder="1" applyAlignment="1" applyProtection="1">
      <alignment horizontal="center" vertical="center"/>
      <protection hidden="1"/>
    </xf>
    <xf numFmtId="175" fontId="3" fillId="2" borderId="64" xfId="5" applyNumberFormat="1" applyFont="1" applyFill="1" applyBorder="1" applyAlignment="1" applyProtection="1">
      <alignment horizontal="center" vertical="center"/>
      <protection hidden="1"/>
    </xf>
    <xf numFmtId="0" fontId="3" fillId="0" borderId="0" xfId="5" applyFont="1" applyAlignment="1">
      <alignment horizontal="center" vertical="center"/>
    </xf>
    <xf numFmtId="167" fontId="3" fillId="0" borderId="0" xfId="5" applyNumberFormat="1" applyFont="1" applyAlignment="1">
      <alignment horizontal="center" vertical="center"/>
    </xf>
    <xf numFmtId="2" fontId="3" fillId="0" borderId="0" xfId="5" applyNumberFormat="1" applyFont="1" applyAlignment="1">
      <alignment horizontal="center" vertical="center"/>
    </xf>
    <xf numFmtId="1" fontId="46" fillId="0" borderId="0" xfId="5" applyNumberFormat="1" applyFont="1" applyAlignment="1" applyProtection="1">
      <alignment horizontal="center" vertical="center"/>
      <protection hidden="1"/>
    </xf>
    <xf numFmtId="0" fontId="37" fillId="0" borderId="0" xfId="5" applyAlignment="1">
      <alignment horizontal="center" vertical="center"/>
    </xf>
    <xf numFmtId="0" fontId="3" fillId="0" borderId="0" xfId="5" applyFont="1" applyAlignment="1" applyProtection="1">
      <alignment horizontal="right" vertical="center"/>
      <protection hidden="1"/>
    </xf>
    <xf numFmtId="0" fontId="3" fillId="0" borderId="0" xfId="5" applyFont="1" applyAlignment="1" applyProtection="1">
      <alignment horizontal="left" vertical="center"/>
      <protection hidden="1"/>
    </xf>
    <xf numFmtId="1" fontId="3" fillId="0" borderId="57" xfId="5" applyNumberFormat="1" applyFont="1" applyFill="1" applyBorder="1" applyAlignment="1" applyProtection="1">
      <alignment vertical="center"/>
    </xf>
    <xf numFmtId="164" fontId="3" fillId="0" borderId="15" xfId="5" applyNumberFormat="1" applyFont="1" applyFill="1" applyBorder="1" applyAlignment="1" applyProtection="1">
      <alignment horizontal="center" vertical="center"/>
    </xf>
    <xf numFmtId="168" fontId="47" fillId="0" borderId="25" xfId="1" applyFont="1" applyFill="1" applyBorder="1" applyAlignment="1" applyProtection="1">
      <alignment horizontal="center" vertical="center"/>
      <protection locked="0" hidden="1"/>
    </xf>
    <xf numFmtId="1" fontId="3" fillId="9" borderId="57" xfId="5" applyNumberFormat="1" applyFont="1" applyFill="1" applyBorder="1" applyAlignment="1" applyProtection="1">
      <alignment vertical="center"/>
    </xf>
    <xf numFmtId="44" fontId="37" fillId="0" borderId="0" xfId="5" applyNumberFormat="1" applyAlignment="1">
      <alignment vertical="center"/>
    </xf>
    <xf numFmtId="0" fontId="1" fillId="14" borderId="67" xfId="5" applyFont="1" applyFill="1" applyBorder="1" applyAlignment="1" applyProtection="1">
      <alignment vertical="center" wrapText="1"/>
      <protection hidden="1"/>
    </xf>
    <xf numFmtId="0" fontId="1" fillId="14" borderId="68" xfId="5" applyFont="1" applyFill="1" applyBorder="1" applyAlignment="1">
      <alignment vertical="center"/>
    </xf>
    <xf numFmtId="0" fontId="3" fillId="14" borderId="66" xfId="5" applyFont="1" applyFill="1" applyBorder="1" applyAlignment="1">
      <alignment horizontal="center" vertical="center"/>
    </xf>
    <xf numFmtId="0" fontId="3" fillId="14" borderId="69" xfId="5" applyFont="1" applyFill="1" applyBorder="1" applyAlignment="1">
      <alignment horizontal="center" vertical="center"/>
    </xf>
    <xf numFmtId="167" fontId="1" fillId="14" borderId="69" xfId="5" applyNumberFormat="1" applyFont="1" applyFill="1" applyBorder="1" applyAlignment="1">
      <alignment horizontal="center" vertical="center"/>
    </xf>
    <xf numFmtId="1" fontId="3" fillId="14" borderId="69" xfId="5" applyNumberFormat="1" applyFont="1" applyFill="1" applyBorder="1" applyAlignment="1">
      <alignment horizontal="center" vertical="center"/>
    </xf>
    <xf numFmtId="1" fontId="6" fillId="14" borderId="69" xfId="5" applyNumberFormat="1" applyFont="1" applyFill="1" applyBorder="1" applyAlignment="1">
      <alignment horizontal="center" vertical="center" wrapText="1"/>
    </xf>
    <xf numFmtId="2" fontId="3" fillId="14" borderId="69" xfId="5" applyNumberFormat="1" applyFont="1" applyFill="1" applyBorder="1" applyAlignment="1">
      <alignment horizontal="center" vertical="center"/>
    </xf>
    <xf numFmtId="165" fontId="3" fillId="14" borderId="69" xfId="5" applyNumberFormat="1" applyFont="1" applyFill="1" applyBorder="1" applyAlignment="1" applyProtection="1">
      <alignment horizontal="center" vertical="center"/>
      <protection hidden="1"/>
    </xf>
    <xf numFmtId="170" fontId="44" fillId="14" borderId="69" xfId="5" applyNumberFormat="1" applyFont="1" applyFill="1" applyBorder="1" applyAlignment="1">
      <alignment horizontal="center" vertical="center"/>
    </xf>
    <xf numFmtId="171" fontId="3" fillId="14" borderId="69" xfId="5" applyNumberFormat="1" applyFont="1" applyFill="1" applyBorder="1" applyAlignment="1" applyProtection="1">
      <alignment horizontal="center" vertical="center"/>
      <protection hidden="1"/>
    </xf>
    <xf numFmtId="44" fontId="45" fillId="14" borderId="67" xfId="5" applyNumberFormat="1" applyFont="1" applyFill="1" applyBorder="1" applyAlignment="1" applyProtection="1">
      <alignment horizontal="center" vertical="center"/>
      <protection hidden="1"/>
    </xf>
    <xf numFmtId="44" fontId="3" fillId="14" borderId="70" xfId="5" applyNumberFormat="1" applyFont="1" applyFill="1" applyBorder="1" applyAlignment="1" applyProtection="1">
      <alignment horizontal="center" vertical="center"/>
      <protection hidden="1"/>
    </xf>
    <xf numFmtId="168" fontId="45" fillId="2" borderId="64" xfId="1" applyFont="1" applyFill="1" applyBorder="1" applyAlignment="1" applyProtection="1">
      <alignment horizontal="center" vertical="center"/>
      <protection hidden="1"/>
    </xf>
    <xf numFmtId="168" fontId="3" fillId="2" borderId="71" xfId="1" applyFont="1" applyFill="1" applyBorder="1" applyAlignment="1" applyProtection="1">
      <alignment horizontal="center" vertical="center"/>
      <protection hidden="1"/>
    </xf>
    <xf numFmtId="1" fontId="3" fillId="0" borderId="52" xfId="5" applyNumberFormat="1" applyFont="1" applyFill="1" applyBorder="1" applyAlignment="1" applyProtection="1">
      <alignment vertical="center"/>
    </xf>
    <xf numFmtId="168" fontId="47" fillId="9" borderId="25" xfId="1" applyFont="1" applyFill="1" applyBorder="1" applyAlignment="1" applyProtection="1">
      <alignment horizontal="center" vertical="center"/>
      <protection locked="0" hidden="1"/>
    </xf>
    <xf numFmtId="0" fontId="1" fillId="14" borderId="18" xfId="5" applyFont="1" applyFill="1" applyBorder="1" applyAlignment="1">
      <alignment vertical="center"/>
    </xf>
    <xf numFmtId="0" fontId="1" fillId="14" borderId="55" xfId="5" applyFont="1" applyFill="1" applyBorder="1" applyAlignment="1">
      <alignment horizontal="center" vertical="center"/>
    </xf>
    <xf numFmtId="0" fontId="1" fillId="14" borderId="69" xfId="5" applyFont="1" applyFill="1" applyBorder="1" applyAlignment="1">
      <alignment horizontal="center" vertical="center"/>
    </xf>
    <xf numFmtId="44" fontId="45" fillId="14" borderId="72" xfId="5" applyNumberFormat="1" applyFont="1" applyFill="1" applyBorder="1" applyAlignment="1" applyProtection="1">
      <alignment horizontal="center" vertical="center"/>
      <protection hidden="1"/>
    </xf>
    <xf numFmtId="44" fontId="3" fillId="14" borderId="56" xfId="5" applyNumberFormat="1" applyFont="1" applyFill="1" applyBorder="1" applyAlignment="1" applyProtection="1">
      <alignment horizontal="center" vertical="center"/>
      <protection hidden="1"/>
    </xf>
    <xf numFmtId="1" fontId="42" fillId="0" borderId="15" xfId="5" applyNumberFormat="1" applyFont="1" applyFill="1" applyBorder="1" applyAlignment="1" applyProtection="1">
      <alignment horizontal="center" vertical="center"/>
    </xf>
    <xf numFmtId="1" fontId="3" fillId="9" borderId="52" xfId="5" applyNumberFormat="1" applyFont="1" applyFill="1" applyBorder="1" applyAlignment="1" applyProtection="1">
      <alignment vertical="center"/>
    </xf>
    <xf numFmtId="44" fontId="3" fillId="9" borderId="58" xfId="5" applyNumberFormat="1" applyFont="1" applyFill="1" applyBorder="1" applyAlignment="1" applyProtection="1">
      <alignment horizontal="center" vertical="center"/>
      <protection hidden="1"/>
    </xf>
    <xf numFmtId="1" fontId="3" fillId="9" borderId="15" xfId="5" applyNumberFormat="1" applyFont="1" applyFill="1" applyBorder="1" applyAlignment="1" applyProtection="1">
      <alignment horizontal="left" vertical="center"/>
    </xf>
    <xf numFmtId="44" fontId="37" fillId="9" borderId="0" xfId="5" applyNumberFormat="1" applyFill="1" applyAlignment="1">
      <alignment vertical="center"/>
    </xf>
    <xf numFmtId="0" fontId="1" fillId="14" borderId="66" xfId="5" applyFont="1" applyFill="1" applyBorder="1" applyAlignment="1">
      <alignment horizontal="center" vertical="center"/>
    </xf>
    <xf numFmtId="1" fontId="1" fillId="14" borderId="69" xfId="5" applyNumberFormat="1" applyFont="1" applyFill="1" applyBorder="1" applyAlignment="1">
      <alignment horizontal="center" vertical="center"/>
    </xf>
    <xf numFmtId="1" fontId="48" fillId="14" borderId="69" xfId="5" applyNumberFormat="1" applyFont="1" applyFill="1" applyBorder="1" applyAlignment="1">
      <alignment horizontal="center" vertical="center" wrapText="1"/>
    </xf>
    <xf numFmtId="2" fontId="1" fillId="14" borderId="69" xfId="5" applyNumberFormat="1" applyFont="1" applyFill="1" applyBorder="1" applyAlignment="1">
      <alignment horizontal="center" vertical="center"/>
    </xf>
    <xf numFmtId="165" fontId="1" fillId="14" borderId="69" xfId="5" applyNumberFormat="1" applyFont="1" applyFill="1" applyBorder="1" applyAlignment="1" applyProtection="1">
      <alignment horizontal="center" vertical="center"/>
      <protection hidden="1"/>
    </xf>
    <xf numFmtId="170" fontId="49" fillId="14" borderId="69" xfId="5" applyNumberFormat="1" applyFont="1" applyFill="1" applyBorder="1" applyAlignment="1">
      <alignment horizontal="center" vertical="center"/>
    </xf>
    <xf numFmtId="171" fontId="1" fillId="14" borderId="69" xfId="5" applyNumberFormat="1" applyFont="1" applyFill="1" applyBorder="1" applyAlignment="1" applyProtection="1">
      <alignment horizontal="center" vertical="center"/>
      <protection hidden="1"/>
    </xf>
    <xf numFmtId="44" fontId="50" fillId="14" borderId="67" xfId="5" applyNumberFormat="1" applyFont="1" applyFill="1" applyBorder="1" applyAlignment="1" applyProtection="1">
      <alignment horizontal="center" vertical="center"/>
      <protection hidden="1"/>
    </xf>
    <xf numFmtId="44" fontId="1" fillId="14" borderId="70" xfId="5" applyNumberFormat="1" applyFont="1" applyFill="1" applyBorder="1" applyAlignment="1" applyProtection="1">
      <alignment horizontal="center" vertical="center"/>
      <protection hidden="1"/>
    </xf>
    <xf numFmtId="164" fontId="3" fillId="0" borderId="0" xfId="5" applyNumberFormat="1" applyFont="1" applyAlignment="1">
      <alignment horizontal="center" vertical="center"/>
    </xf>
    <xf numFmtId="2" fontId="3" fillId="0" borderId="15" xfId="5" applyNumberFormat="1" applyFont="1" applyFill="1" applyBorder="1" applyAlignment="1" applyProtection="1">
      <alignment horizontal="center" vertical="center"/>
    </xf>
    <xf numFmtId="0" fontId="51" fillId="17" borderId="0" xfId="5" applyFont="1" applyFill="1" applyAlignment="1">
      <alignment vertical="center"/>
    </xf>
    <xf numFmtId="0" fontId="6" fillId="17" borderId="0" xfId="5" applyFont="1" applyFill="1" applyAlignment="1">
      <alignment horizontal="center" vertical="center"/>
    </xf>
    <xf numFmtId="0" fontId="37" fillId="17" borderId="0" xfId="5" applyFill="1" applyAlignment="1">
      <alignment vertical="center"/>
    </xf>
    <xf numFmtId="0" fontId="37" fillId="17" borderId="0" xfId="5" applyFill="1" applyAlignment="1">
      <alignment horizontal="center" vertical="center"/>
    </xf>
    <xf numFmtId="167" fontId="3" fillId="17" borderId="0" xfId="5" applyNumberFormat="1" applyFont="1" applyFill="1" applyAlignment="1">
      <alignment horizontal="center" vertical="center"/>
    </xf>
    <xf numFmtId="0" fontId="3" fillId="17" borderId="0" xfId="5" applyFont="1" applyFill="1" applyAlignment="1">
      <alignment horizontal="center" vertical="center"/>
    </xf>
    <xf numFmtId="2" fontId="3" fillId="17" borderId="0" xfId="5" applyNumberFormat="1" applyFont="1" applyFill="1" applyAlignment="1">
      <alignment horizontal="center" vertical="center"/>
    </xf>
    <xf numFmtId="0" fontId="3" fillId="17" borderId="0" xfId="5" applyFont="1" applyFill="1" applyAlignment="1" applyProtection="1">
      <alignment horizontal="center" vertical="center"/>
      <protection hidden="1"/>
    </xf>
    <xf numFmtId="0" fontId="3" fillId="17" borderId="0" xfId="5" applyFont="1" applyFill="1" applyAlignment="1" applyProtection="1">
      <alignment horizontal="right" vertical="center"/>
      <protection hidden="1"/>
    </xf>
    <xf numFmtId="0" fontId="3" fillId="17" borderId="0" xfId="5" applyFont="1" applyFill="1" applyAlignment="1" applyProtection="1">
      <alignment horizontal="left" vertical="center"/>
      <protection hidden="1"/>
    </xf>
    <xf numFmtId="0" fontId="6" fillId="2" borderId="7" xfId="5" applyFont="1" applyFill="1" applyBorder="1" applyAlignment="1">
      <alignment horizontal="center" vertical="center" textRotation="90" wrapText="1"/>
    </xf>
    <xf numFmtId="0" fontId="52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1" fontId="1" fillId="18" borderId="57" xfId="5" applyNumberFormat="1" applyFont="1" applyFill="1" applyBorder="1" applyAlignment="1" applyProtection="1">
      <alignment vertical="center"/>
    </xf>
    <xf numFmtId="1" fontId="3" fillId="18" borderId="15" xfId="5" applyNumberFormat="1" applyFont="1" applyFill="1" applyBorder="1" applyAlignment="1" applyProtection="1">
      <alignment horizontal="center" vertical="center"/>
    </xf>
    <xf numFmtId="0" fontId="3" fillId="18" borderId="25" xfId="5" applyNumberFormat="1" applyFont="1" applyFill="1" applyBorder="1" applyAlignment="1" applyProtection="1">
      <alignment vertical="center"/>
      <protection hidden="1"/>
    </xf>
    <xf numFmtId="1" fontId="3" fillId="18" borderId="15" xfId="5" applyNumberFormat="1" applyFont="1" applyFill="1" applyBorder="1" applyAlignment="1" applyProtection="1">
      <alignment vertical="center"/>
    </xf>
    <xf numFmtId="164" fontId="3" fillId="18" borderId="15" xfId="5" applyNumberFormat="1" applyFont="1" applyFill="1" applyBorder="1" applyAlignment="1" applyProtection="1">
      <alignment horizontal="center" vertical="center"/>
    </xf>
    <xf numFmtId="1" fontId="3" fillId="18" borderId="15" xfId="5" applyNumberFormat="1" applyFont="1" applyFill="1" applyBorder="1" applyAlignment="1" applyProtection="1">
      <alignment horizontal="center" vertical="center"/>
      <protection locked="0"/>
    </xf>
    <xf numFmtId="165" fontId="3" fillId="18" borderId="9" xfId="5" applyNumberFormat="1" applyFont="1" applyFill="1" applyBorder="1" applyAlignment="1" applyProtection="1">
      <alignment horizontal="center" vertical="center"/>
      <protection locked="0" hidden="1"/>
    </xf>
    <xf numFmtId="170" fontId="14" fillId="18" borderId="9" xfId="5" applyNumberFormat="1" applyFont="1" applyFill="1" applyBorder="1" applyAlignment="1" applyProtection="1">
      <alignment horizontal="center" vertical="center"/>
      <protection locked="0" hidden="1"/>
    </xf>
    <xf numFmtId="169" fontId="3" fillId="18" borderId="25" xfId="5" applyNumberFormat="1" applyFont="1" applyFill="1" applyBorder="1" applyAlignment="1" applyProtection="1">
      <alignment horizontal="center" vertical="center"/>
      <protection hidden="1"/>
    </xf>
    <xf numFmtId="165" fontId="3" fillId="18" borderId="25" xfId="5" applyNumberFormat="1" applyFont="1" applyFill="1" applyBorder="1" applyAlignment="1" applyProtection="1">
      <alignment horizontal="center" vertical="center"/>
      <protection hidden="1"/>
    </xf>
    <xf numFmtId="171" fontId="3" fillId="18" borderId="25" xfId="5" applyNumberFormat="1" applyFont="1" applyFill="1" applyBorder="1" applyAlignment="1" applyProtection="1">
      <alignment horizontal="center" vertical="center"/>
      <protection hidden="1"/>
    </xf>
    <xf numFmtId="168" fontId="3" fillId="18" borderId="25" xfId="1" applyFont="1" applyFill="1" applyBorder="1" applyAlignment="1" applyProtection="1">
      <alignment horizontal="center" vertical="center"/>
      <protection locked="0" hidden="1"/>
    </xf>
    <xf numFmtId="44" fontId="3" fillId="18" borderId="58" xfId="5" applyNumberFormat="1" applyFont="1" applyFill="1" applyBorder="1" applyAlignment="1" applyProtection="1">
      <alignment horizontal="center" vertical="center"/>
      <protection hidden="1"/>
    </xf>
    <xf numFmtId="165" fontId="43" fillId="0" borderId="0" xfId="5" applyNumberFormat="1" applyFont="1" applyAlignment="1">
      <alignment vertical="center"/>
    </xf>
    <xf numFmtId="168" fontId="43" fillId="0" borderId="0" xfId="5" applyNumberFormat="1" applyFont="1" applyAlignment="1">
      <alignment vertical="center"/>
    </xf>
    <xf numFmtId="0" fontId="43" fillId="0" borderId="0" xfId="5" applyFont="1" applyAlignment="1">
      <alignment horizontal="right" vertical="center"/>
    </xf>
    <xf numFmtId="0" fontId="1" fillId="19" borderId="67" xfId="5" applyFont="1" applyFill="1" applyBorder="1" applyAlignment="1" applyProtection="1">
      <alignment vertical="center" wrapText="1"/>
      <protection hidden="1"/>
    </xf>
    <xf numFmtId="0" fontId="1" fillId="19" borderId="68" xfId="5" applyFont="1" applyFill="1" applyBorder="1" applyAlignment="1">
      <alignment vertical="center"/>
    </xf>
    <xf numFmtId="0" fontId="1" fillId="19" borderId="66" xfId="5" applyFont="1" applyFill="1" applyBorder="1" applyAlignment="1">
      <alignment horizontal="center" vertical="center"/>
    </xf>
    <xf numFmtId="0" fontId="1" fillId="19" borderId="69" xfId="5" applyFont="1" applyFill="1" applyBorder="1" applyAlignment="1">
      <alignment horizontal="center" vertical="center"/>
    </xf>
    <xf numFmtId="167" fontId="1" fillId="19" borderId="69" xfId="5" applyNumberFormat="1" applyFont="1" applyFill="1" applyBorder="1" applyAlignment="1">
      <alignment horizontal="center" vertical="center"/>
    </xf>
    <xf numFmtId="1" fontId="3" fillId="19" borderId="69" xfId="5" applyNumberFormat="1" applyFont="1" applyFill="1" applyBorder="1" applyAlignment="1">
      <alignment horizontal="center" vertical="center"/>
    </xf>
    <xf numFmtId="1" fontId="6" fillId="19" borderId="69" xfId="5" applyNumberFormat="1" applyFont="1" applyFill="1" applyBorder="1" applyAlignment="1">
      <alignment horizontal="center" vertical="center" wrapText="1"/>
    </xf>
    <xf numFmtId="2" fontId="3" fillId="19" borderId="69" xfId="5" applyNumberFormat="1" applyFont="1" applyFill="1" applyBorder="1" applyAlignment="1">
      <alignment horizontal="center" vertical="center"/>
    </xf>
    <xf numFmtId="165" fontId="3" fillId="19" borderId="69" xfId="5" applyNumberFormat="1" applyFont="1" applyFill="1" applyBorder="1" applyAlignment="1" applyProtection="1">
      <alignment horizontal="center" vertical="center"/>
      <protection hidden="1"/>
    </xf>
    <xf numFmtId="170" fontId="44" fillId="19" borderId="69" xfId="5" applyNumberFormat="1" applyFont="1" applyFill="1" applyBorder="1" applyAlignment="1">
      <alignment horizontal="center" vertical="center"/>
    </xf>
    <xf numFmtId="171" fontId="3" fillId="19" borderId="69" xfId="5" applyNumberFormat="1" applyFont="1" applyFill="1" applyBorder="1" applyAlignment="1" applyProtection="1">
      <alignment horizontal="center" vertical="center"/>
      <protection hidden="1"/>
    </xf>
    <xf numFmtId="44" fontId="45" fillId="19" borderId="67" xfId="5" applyNumberFormat="1" applyFont="1" applyFill="1" applyBorder="1" applyAlignment="1" applyProtection="1">
      <alignment horizontal="center" vertical="center"/>
      <protection hidden="1"/>
    </xf>
    <xf numFmtId="44" fontId="3" fillId="19" borderId="70" xfId="5" applyNumberFormat="1" applyFont="1" applyFill="1" applyBorder="1" applyAlignment="1" applyProtection="1">
      <alignment horizontal="center" vertical="center"/>
      <protection hidden="1"/>
    </xf>
    <xf numFmtId="0" fontId="3" fillId="0" borderId="0" xfId="5" applyFont="1" applyFill="1" applyBorder="1" applyAlignment="1">
      <alignment horizontal="center" vertical="center"/>
    </xf>
    <xf numFmtId="176" fontId="18" fillId="0" borderId="0" xfId="1" applyNumberFormat="1" applyFont="1" applyFill="1" applyBorder="1" applyAlignment="1" applyProtection="1">
      <alignment horizont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53" fillId="0" borderId="0" xfId="5" applyFont="1" applyFill="1" applyBorder="1" applyAlignment="1">
      <alignment horizontal="center" vertical="center" wrapText="1"/>
    </xf>
    <xf numFmtId="167" fontId="18" fillId="0" borderId="0" xfId="1" applyNumberFormat="1" applyFont="1" applyFill="1" applyBorder="1" applyAlignment="1" applyProtection="1">
      <alignment horizontal="center"/>
      <protection locked="0"/>
    </xf>
    <xf numFmtId="176" fontId="18" fillId="0" borderId="0" xfId="1" applyNumberFormat="1" applyFont="1" applyFill="1" applyBorder="1" applyAlignment="1" applyProtection="1">
      <alignment horizontal="center"/>
      <protection locked="0" hidden="1"/>
    </xf>
    <xf numFmtId="0" fontId="37" fillId="0" borderId="0" xfId="5" applyFill="1"/>
    <xf numFmtId="0" fontId="3" fillId="0" borderId="0" xfId="5" applyFont="1" applyFill="1" applyBorder="1" applyAlignment="1">
      <alignment horizontal="center"/>
    </xf>
    <xf numFmtId="0" fontId="3" fillId="0" borderId="0" xfId="5" applyFont="1" applyAlignment="1" applyProtection="1">
      <alignment horizontal="left"/>
      <protection hidden="1"/>
    </xf>
    <xf numFmtId="0" fontId="3" fillId="0" borderId="0" xfId="5" applyFont="1" applyAlignment="1">
      <alignment horizontal="center" vertical="center" wrapText="1"/>
    </xf>
    <xf numFmtId="167" fontId="3" fillId="0" borderId="0" xfId="5" applyNumberFormat="1" applyFont="1" applyAlignment="1">
      <alignment horizontal="center" vertical="center" wrapText="1"/>
    </xf>
    <xf numFmtId="2" fontId="3" fillId="0" borderId="0" xfId="5" applyNumberFormat="1" applyFont="1" applyAlignment="1">
      <alignment horizontal="center" vertical="center" wrapText="1"/>
    </xf>
    <xf numFmtId="0" fontId="3" fillId="0" borderId="0" xfId="5" applyFont="1" applyAlignment="1" applyProtection="1">
      <alignment horizontal="center" vertical="center" wrapText="1"/>
      <protection hidden="1"/>
    </xf>
    <xf numFmtId="0" fontId="3" fillId="0" borderId="0" xfId="5" applyFont="1" applyAlignment="1">
      <alignment horizontal="left" vertical="center" wrapText="1"/>
    </xf>
    <xf numFmtId="0" fontId="37" fillId="0" borderId="0" xfId="5" applyAlignment="1">
      <alignment horizontal="center" vertical="center" wrapText="1"/>
    </xf>
    <xf numFmtId="0" fontId="37" fillId="0" borderId="0" xfId="5" applyAlignment="1">
      <alignment horizontal="left" vertical="center" wrapText="1"/>
    </xf>
    <xf numFmtId="0" fontId="37" fillId="0" borderId="0" xfId="5" applyAlignment="1">
      <alignment horizontal="left"/>
    </xf>
    <xf numFmtId="167" fontId="37" fillId="0" borderId="0" xfId="5" applyNumberFormat="1" applyAlignment="1">
      <alignment horizontal="center"/>
    </xf>
    <xf numFmtId="2" fontId="37" fillId="0" borderId="0" xfId="5" applyNumberFormat="1" applyAlignment="1">
      <alignment horizontal="center"/>
    </xf>
    <xf numFmtId="0" fontId="37" fillId="0" borderId="0" xfId="5" applyAlignment="1" applyProtection="1">
      <alignment horizontal="center"/>
      <protection hidden="1"/>
    </xf>
    <xf numFmtId="0" fontId="3" fillId="7" borderId="9" xfId="5" applyNumberFormat="1" applyFont="1" applyFill="1" applyBorder="1" applyAlignment="1" applyProtection="1">
      <alignment horizontal="center" vertical="center"/>
      <protection locked="0" hidden="1"/>
    </xf>
    <xf numFmtId="0" fontId="3" fillId="9" borderId="9" xfId="5" applyNumberFormat="1" applyFont="1" applyFill="1" applyBorder="1" applyAlignment="1" applyProtection="1">
      <alignment horizontal="center" vertical="center"/>
      <protection locked="0" hidden="1"/>
    </xf>
    <xf numFmtId="168" fontId="19" fillId="0" borderId="74" xfId="1" applyFont="1" applyFill="1" applyBorder="1" applyAlignment="1" applyProtection="1">
      <alignment horizontal="center"/>
      <protection locked="0" hidden="1"/>
    </xf>
    <xf numFmtId="0" fontId="0" fillId="9" borderId="0" xfId="0" applyFill="1" applyBorder="1"/>
    <xf numFmtId="2" fontId="13" fillId="0" borderId="0" xfId="5" applyNumberFormat="1" applyFont="1" applyFill="1" applyBorder="1" applyAlignment="1" applyProtection="1">
      <alignment horizontal="center" vertical="center" wrapText="1"/>
      <protection locked="0" hidden="1"/>
    </xf>
    <xf numFmtId="168" fontId="19" fillId="9" borderId="35" xfId="1" applyFont="1" applyFill="1" applyBorder="1" applyAlignment="1" applyProtection="1">
      <alignment horizontal="center"/>
      <protection locked="0" hidden="1"/>
    </xf>
    <xf numFmtId="0" fontId="1" fillId="20" borderId="50" xfId="5" applyFont="1" applyFill="1" applyBorder="1" applyAlignment="1" applyProtection="1">
      <alignment vertical="center" wrapText="1"/>
      <protection hidden="1"/>
    </xf>
    <xf numFmtId="0" fontId="3" fillId="2" borderId="19" xfId="0" applyFont="1" applyFill="1" applyBorder="1" applyAlignment="1">
      <alignment vertical="center" wrapText="1"/>
    </xf>
    <xf numFmtId="0" fontId="53" fillId="0" borderId="0" xfId="5" applyFont="1" applyFill="1" applyBorder="1" applyAlignment="1">
      <alignment vertical="center" wrapText="1"/>
    </xf>
    <xf numFmtId="0" fontId="53" fillId="0" borderId="50" xfId="5" applyFont="1" applyFill="1" applyBorder="1" applyAlignment="1">
      <alignment vertical="center" wrapText="1"/>
    </xf>
    <xf numFmtId="0" fontId="6" fillId="0" borderId="0" xfId="5" applyFont="1" applyFill="1" applyBorder="1" applyAlignment="1">
      <alignment vertical="center" wrapText="1"/>
    </xf>
    <xf numFmtId="0" fontId="6" fillId="0" borderId="50" xfId="5" applyFont="1" applyFill="1" applyBorder="1" applyAlignment="1">
      <alignment vertical="center" wrapText="1"/>
    </xf>
    <xf numFmtId="0" fontId="0" fillId="9" borderId="46" xfId="0" applyFill="1" applyBorder="1"/>
    <xf numFmtId="0" fontId="53" fillId="9" borderId="0" xfId="5" applyFont="1" applyFill="1" applyBorder="1" applyAlignment="1">
      <alignment vertical="center" wrapText="1"/>
    </xf>
    <xf numFmtId="0" fontId="6" fillId="9" borderId="0" xfId="5" applyFont="1" applyFill="1" applyBorder="1" applyAlignment="1">
      <alignment vertical="center" wrapText="1"/>
    </xf>
    <xf numFmtId="0" fontId="0" fillId="20" borderId="49" xfId="0" applyFill="1" applyBorder="1"/>
    <xf numFmtId="0" fontId="0" fillId="20" borderId="50" xfId="0" applyFill="1" applyBorder="1"/>
    <xf numFmtId="0" fontId="53" fillId="20" borderId="50" xfId="5" applyFont="1" applyFill="1" applyBorder="1" applyAlignment="1">
      <alignment vertical="center" wrapText="1"/>
    </xf>
    <xf numFmtId="0" fontId="6" fillId="20" borderId="50" xfId="5" applyFont="1" applyFill="1" applyBorder="1" applyAlignment="1">
      <alignment vertical="center" wrapText="1"/>
    </xf>
    <xf numFmtId="0" fontId="0" fillId="20" borderId="76" xfId="0" applyFill="1" applyBorder="1"/>
    <xf numFmtId="0" fontId="0" fillId="20" borderId="51" xfId="0" applyFill="1" applyBorder="1"/>
    <xf numFmtId="0" fontId="53" fillId="9" borderId="46" xfId="5" applyFont="1" applyFill="1" applyBorder="1" applyAlignment="1">
      <alignment vertical="center" wrapText="1"/>
    </xf>
    <xf numFmtId="0" fontId="6" fillId="9" borderId="46" xfId="5" applyFont="1" applyFill="1" applyBorder="1" applyAlignment="1">
      <alignment vertical="center" wrapText="1"/>
    </xf>
    <xf numFmtId="173" fontId="3" fillId="16" borderId="22" xfId="1" applyNumberFormat="1" applyFont="1" applyFill="1" applyBorder="1" applyAlignment="1" applyProtection="1">
      <alignment horizontal="center" vertical="center"/>
      <protection locked="0" hidden="1"/>
    </xf>
    <xf numFmtId="168" fontId="3" fillId="16" borderId="22" xfId="1" applyFont="1" applyFill="1" applyBorder="1" applyAlignment="1" applyProtection="1">
      <alignment horizontal="center" vertical="center"/>
      <protection locked="0" hidden="1"/>
    </xf>
    <xf numFmtId="0" fontId="18" fillId="8" borderId="45" xfId="3" applyFont="1" applyFill="1" applyBorder="1" applyAlignment="1">
      <alignment vertical="top" wrapText="1"/>
    </xf>
    <xf numFmtId="0" fontId="57" fillId="0" borderId="31" xfId="3" applyFont="1" applyBorder="1" applyAlignment="1">
      <alignment vertical="top" wrapText="1"/>
    </xf>
    <xf numFmtId="172" fontId="3" fillId="0" borderId="0" xfId="2" applyNumberFormat="1" applyFont="1" applyBorder="1" applyAlignment="1">
      <alignment horizontal="center" vertical="center" wrapText="1"/>
    </xf>
    <xf numFmtId="172" fontId="37" fillId="0" borderId="48" xfId="2" applyNumberFormat="1" applyFont="1" applyBorder="1" applyAlignment="1">
      <alignment horizontal="center"/>
    </xf>
    <xf numFmtId="0" fontId="18" fillId="15" borderId="31" xfId="3" applyFont="1" applyFill="1" applyBorder="1" applyAlignment="1">
      <alignment vertical="top" wrapText="1"/>
    </xf>
    <xf numFmtId="172" fontId="1" fillId="15" borderId="0" xfId="2" applyNumberFormat="1" applyFont="1" applyFill="1" applyBorder="1" applyAlignment="1">
      <alignment horizontal="center" vertical="center" wrapText="1"/>
    </xf>
    <xf numFmtId="172" fontId="25" fillId="15" borderId="48" xfId="2" applyNumberFormat="1" applyFont="1" applyFill="1" applyBorder="1" applyAlignment="1">
      <alignment horizontal="center"/>
    </xf>
    <xf numFmtId="0" fontId="57" fillId="21" borderId="31" xfId="5" applyFont="1" applyFill="1" applyBorder="1" applyAlignment="1">
      <alignment vertical="top" wrapText="1"/>
    </xf>
    <xf numFmtId="172" fontId="3" fillId="21" borderId="0" xfId="2" applyNumberFormat="1" applyFont="1" applyFill="1" applyBorder="1" applyAlignment="1">
      <alignment horizontal="center" vertical="center" wrapText="1"/>
    </xf>
    <xf numFmtId="172" fontId="37" fillId="21" borderId="48" xfId="2" applyNumberFormat="1" applyFont="1" applyFill="1" applyBorder="1" applyAlignment="1">
      <alignment horizontal="center"/>
    </xf>
    <xf numFmtId="0" fontId="57" fillId="21" borderId="49" xfId="5" applyFont="1" applyFill="1" applyBorder="1" applyAlignment="1">
      <alignment vertical="top" wrapText="1"/>
    </xf>
    <xf numFmtId="172" fontId="3" fillId="21" borderId="50" xfId="2" applyNumberFormat="1" applyFont="1" applyFill="1" applyBorder="1" applyAlignment="1">
      <alignment horizontal="center" vertical="center" wrapText="1"/>
    </xf>
    <xf numFmtId="172" fontId="37" fillId="21" borderId="51" xfId="2" applyNumberFormat="1" applyFont="1" applyFill="1" applyBorder="1" applyAlignment="1">
      <alignment horizontal="center"/>
    </xf>
    <xf numFmtId="0" fontId="21" fillId="9" borderId="0" xfId="0" applyFont="1" applyFill="1"/>
    <xf numFmtId="0" fontId="3" fillId="0" borderId="9" xfId="5" applyNumberFormat="1" applyFont="1" applyFill="1" applyBorder="1" applyAlignment="1" applyProtection="1">
      <alignment vertical="center"/>
      <protection hidden="1"/>
    </xf>
    <xf numFmtId="1" fontId="3" fillId="0" borderId="9" xfId="5" applyNumberFormat="1" applyFont="1" applyFill="1" applyBorder="1" applyAlignment="1" applyProtection="1">
      <alignment vertical="center"/>
    </xf>
    <xf numFmtId="1" fontId="7" fillId="0" borderId="9" xfId="5" applyNumberFormat="1" applyFont="1" applyFill="1" applyBorder="1" applyAlignment="1" applyProtection="1">
      <alignment vertical="center"/>
      <protection hidden="1"/>
    </xf>
    <xf numFmtId="167" fontId="7" fillId="0" borderId="25" xfId="5" applyNumberFormat="1" applyFont="1" applyFill="1" applyBorder="1" applyAlignment="1" applyProtection="1">
      <alignment horizontal="center" vertical="center" wrapText="1"/>
      <protection hidden="1"/>
    </xf>
    <xf numFmtId="167" fontId="3" fillId="0" borderId="15" xfId="5" applyNumberFormat="1" applyFont="1" applyFill="1" applyBorder="1" applyAlignment="1" applyProtection="1">
      <alignment horizontal="center" vertical="center"/>
    </xf>
    <xf numFmtId="0" fontId="3" fillId="0" borderId="9" xfId="5" applyNumberFormat="1" applyFont="1" applyFill="1" applyBorder="1" applyAlignment="1" applyProtection="1">
      <alignment horizontal="center" vertical="center"/>
      <protection locked="0" hidden="1"/>
    </xf>
    <xf numFmtId="0" fontId="3" fillId="2" borderId="52" xfId="5" applyFont="1" applyFill="1" applyBorder="1" applyAlignment="1">
      <alignment vertical="center" textRotation="90"/>
    </xf>
    <xf numFmtId="0" fontId="7" fillId="2" borderId="8" xfId="5" applyFont="1" applyFill="1" applyBorder="1" applyAlignment="1">
      <alignment horizontal="center" vertical="center" textRotation="90"/>
    </xf>
    <xf numFmtId="0" fontId="3" fillId="2" borderId="6" xfId="5" applyFont="1" applyFill="1" applyBorder="1" applyAlignment="1">
      <alignment vertical="center" wrapText="1"/>
    </xf>
    <xf numFmtId="0" fontId="6" fillId="2" borderId="7" xfId="5" applyFont="1" applyFill="1" applyBorder="1" applyAlignment="1">
      <alignment horizontal="center" vertical="center" textRotation="90" wrapText="1"/>
    </xf>
    <xf numFmtId="0" fontId="3" fillId="2" borderId="7" xfId="5" applyFont="1" applyFill="1" applyBorder="1" applyAlignment="1">
      <alignment horizontal="center" vertical="center" textRotation="90" wrapText="1"/>
    </xf>
    <xf numFmtId="164" fontId="7" fillId="2" borderId="7" xfId="5" applyNumberFormat="1" applyFont="1" applyFill="1" applyBorder="1" applyAlignment="1">
      <alignment horizontal="center" vertical="center"/>
    </xf>
    <xf numFmtId="0" fontId="12" fillId="2" borderId="17" xfId="5" applyFont="1" applyFill="1" applyBorder="1" applyAlignment="1" applyProtection="1">
      <alignment horizontal="center" vertical="center" wrapText="1"/>
      <protection hidden="1"/>
    </xf>
    <xf numFmtId="165" fontId="3" fillId="2" borderId="7" xfId="5" applyNumberFormat="1" applyFont="1" applyFill="1" applyBorder="1" applyAlignment="1">
      <alignment horizontal="center" vertical="center" textRotation="90" wrapText="1"/>
    </xf>
    <xf numFmtId="0" fontId="6" fillId="2" borderId="7" xfId="5" applyFont="1" applyFill="1" applyBorder="1" applyAlignment="1">
      <alignment horizontal="center" vertical="center" wrapText="1"/>
    </xf>
    <xf numFmtId="2" fontId="3" fillId="2" borderId="7" xfId="5" applyNumberFormat="1" applyFont="1" applyFill="1" applyBorder="1" applyAlignment="1">
      <alignment horizontal="center" vertical="center" textRotation="90" wrapText="1"/>
    </xf>
    <xf numFmtId="0" fontId="12" fillId="2" borderId="6" xfId="5" applyFont="1" applyFill="1" applyBorder="1" applyAlignment="1" applyProtection="1">
      <alignment horizontal="center" vertical="center" wrapText="1"/>
      <protection hidden="1"/>
    </xf>
    <xf numFmtId="165" fontId="2" fillId="2" borderId="7" xfId="5" applyNumberFormat="1" applyFont="1" applyFill="1" applyBorder="1" applyAlignment="1" applyProtection="1">
      <alignment horizontal="center" vertical="center" wrapText="1"/>
      <protection hidden="1"/>
    </xf>
    <xf numFmtId="165" fontId="2" fillId="2" borderId="16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16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7" xfId="5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5" fillId="20" borderId="45" xfId="5" applyFont="1" applyFill="1" applyBorder="1" applyAlignment="1">
      <alignment horizontal="center" vertical="center" wrapText="1"/>
    </xf>
    <xf numFmtId="0" fontId="25" fillId="20" borderId="49" xfId="5" applyFont="1" applyFill="1" applyBorder="1" applyAlignment="1">
      <alignment horizontal="center" vertical="center" wrapText="1"/>
    </xf>
    <xf numFmtId="0" fontId="25" fillId="20" borderId="46" xfId="5" applyFont="1" applyFill="1" applyBorder="1" applyAlignment="1">
      <alignment horizontal="center" vertical="center" wrapText="1"/>
    </xf>
    <xf numFmtId="0" fontId="25" fillId="20" borderId="50" xfId="5" applyFont="1" applyFill="1" applyBorder="1" applyAlignment="1">
      <alignment horizontal="center" vertical="center" wrapText="1"/>
    </xf>
    <xf numFmtId="0" fontId="58" fillId="20" borderId="46" xfId="5" applyFont="1" applyFill="1" applyBorder="1" applyAlignment="1">
      <alignment horizontal="center" vertical="center" wrapText="1"/>
    </xf>
    <xf numFmtId="0" fontId="58" fillId="20" borderId="50" xfId="5" applyFont="1" applyFill="1" applyBorder="1" applyAlignment="1">
      <alignment horizontal="center" vertical="center" wrapText="1"/>
    </xf>
    <xf numFmtId="0" fontId="25" fillId="20" borderId="46" xfId="5" applyFont="1" applyFill="1" applyBorder="1" applyAlignment="1" applyProtection="1">
      <alignment horizontal="center" vertical="center" wrapText="1"/>
      <protection hidden="1"/>
    </xf>
    <xf numFmtId="0" fontId="25" fillId="20" borderId="50" xfId="5" applyFont="1" applyFill="1" applyBorder="1" applyAlignment="1" applyProtection="1">
      <alignment horizontal="center" vertical="center" wrapText="1"/>
      <protection hidden="1"/>
    </xf>
    <xf numFmtId="165" fontId="25" fillId="20" borderId="46" xfId="5" applyNumberFormat="1" applyFont="1" applyFill="1" applyBorder="1" applyAlignment="1" applyProtection="1">
      <alignment horizontal="center" vertical="center" wrapText="1"/>
      <protection hidden="1"/>
    </xf>
    <xf numFmtId="165" fontId="25" fillId="20" borderId="50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26" xfId="0" applyFont="1" applyFill="1" applyBorder="1" applyAlignment="1">
      <alignment horizontal="center" vertical="center" textRotation="90" wrapText="1"/>
    </xf>
    <xf numFmtId="2" fontId="3" fillId="2" borderId="7" xfId="0" applyNumberFormat="1" applyFont="1" applyFill="1" applyBorder="1" applyAlignment="1">
      <alignment horizontal="center" vertical="center" textRotation="90" wrapText="1"/>
    </xf>
    <xf numFmtId="2" fontId="3" fillId="2" borderId="26" xfId="0" applyNumberFormat="1" applyFont="1" applyFill="1" applyBorder="1" applyAlignment="1">
      <alignment horizontal="center" vertical="center" textRotation="90" wrapText="1"/>
    </xf>
    <xf numFmtId="0" fontId="12" fillId="2" borderId="6" xfId="0" applyFont="1" applyFill="1" applyBorder="1" applyAlignment="1" applyProtection="1">
      <alignment horizontal="center" vertical="center" wrapText="1"/>
      <protection hidden="1"/>
    </xf>
    <xf numFmtId="0" fontId="12" fillId="2" borderId="40" xfId="0" applyFont="1" applyFill="1" applyBorder="1" applyAlignment="1" applyProtection="1">
      <alignment horizontal="center" vertical="center" wrapText="1"/>
      <protection hidden="1"/>
    </xf>
    <xf numFmtId="0" fontId="12" fillId="2" borderId="17" xfId="0" applyFont="1" applyFill="1" applyBorder="1" applyAlignment="1" applyProtection="1">
      <alignment horizontal="center" vertical="center" wrapText="1"/>
      <protection hidden="1"/>
    </xf>
    <xf numFmtId="0" fontId="12" fillId="2" borderId="41" xfId="0" applyFont="1" applyFill="1" applyBorder="1" applyAlignment="1" applyProtection="1">
      <alignment horizontal="center" vertical="center" wrapText="1"/>
      <protection hidden="1"/>
    </xf>
    <xf numFmtId="0" fontId="25" fillId="20" borderId="47" xfId="5" applyFont="1" applyFill="1" applyBorder="1" applyAlignment="1">
      <alignment horizontal="center" vertical="center" wrapText="1"/>
    </xf>
    <xf numFmtId="0" fontId="25" fillId="20" borderId="51" xfId="5" applyFont="1" applyFill="1" applyBorder="1" applyAlignment="1">
      <alignment horizontal="center" vertical="center" wrapText="1"/>
    </xf>
    <xf numFmtId="172" fontId="3" fillId="0" borderId="0" xfId="2" applyNumberFormat="1" applyFont="1" applyBorder="1" applyAlignment="1">
      <alignment horizontal="center" vertical="center" wrapText="1"/>
    </xf>
    <xf numFmtId="0" fontId="1" fillId="8" borderId="46" xfId="3" applyNumberFormat="1" applyFont="1" applyFill="1" applyBorder="1" applyAlignment="1">
      <alignment horizontal="center" vertical="center" wrapText="1"/>
    </xf>
    <xf numFmtId="172" fontId="3" fillId="21" borderId="0" xfId="2" applyNumberFormat="1" applyFont="1" applyFill="1" applyBorder="1" applyAlignment="1">
      <alignment horizontal="center" vertical="center" wrapText="1"/>
    </xf>
    <xf numFmtId="172" fontId="3" fillId="21" borderId="50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165" fontId="2" fillId="2" borderId="16" xfId="0" applyNumberFormat="1" applyFont="1" applyFill="1" applyBorder="1" applyAlignment="1" applyProtection="1">
      <alignment horizontal="center" vertical="center" wrapText="1"/>
      <protection hidden="1"/>
    </xf>
    <xf numFmtId="165" fontId="2" fillId="2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textRotation="90"/>
    </xf>
    <xf numFmtId="0" fontId="7" fillId="2" borderId="30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9" fillId="3" borderId="10" xfId="5" applyFont="1" applyFill="1" applyBorder="1" applyAlignment="1">
      <alignment horizontal="center" vertical="center" wrapText="1"/>
    </xf>
    <xf numFmtId="0" fontId="9" fillId="3" borderId="11" xfId="5" applyFont="1" applyFill="1" applyBorder="1" applyAlignment="1">
      <alignment horizontal="center" vertical="center"/>
    </xf>
    <xf numFmtId="0" fontId="9" fillId="3" borderId="12" xfId="5" applyFont="1" applyFill="1" applyBorder="1" applyAlignment="1">
      <alignment horizontal="center" vertical="center"/>
    </xf>
    <xf numFmtId="0" fontId="10" fillId="4" borderId="13" xfId="5" applyFont="1" applyFill="1" applyBorder="1" applyAlignment="1">
      <alignment horizontal="center" vertical="center" wrapText="1"/>
    </xf>
    <xf numFmtId="0" fontId="10" fillId="4" borderId="14" xfId="5" applyFont="1" applyFill="1" applyBorder="1" applyAlignment="1">
      <alignment horizontal="center" vertical="center" wrapText="1"/>
    </xf>
    <xf numFmtId="0" fontId="10" fillId="4" borderId="15" xfId="5" applyFont="1" applyFill="1" applyBorder="1" applyAlignment="1">
      <alignment horizontal="center" vertical="center" wrapText="1"/>
    </xf>
    <xf numFmtId="0" fontId="39" fillId="9" borderId="0" xfId="5" applyFont="1" applyFill="1" applyBorder="1" applyAlignment="1">
      <alignment horizontal="center" vertical="center" wrapText="1"/>
    </xf>
    <xf numFmtId="0" fontId="3" fillId="2" borderId="52" xfId="5" applyFont="1" applyFill="1" applyBorder="1" applyAlignment="1">
      <alignment vertical="center" textRotation="90"/>
    </xf>
    <xf numFmtId="0" fontId="3" fillId="2" borderId="53" xfId="5" applyFont="1" applyFill="1" applyBorder="1" applyAlignment="1">
      <alignment vertical="center" textRotation="90"/>
    </xf>
    <xf numFmtId="0" fontId="7" fillId="2" borderId="8" xfId="5" applyFont="1" applyFill="1" applyBorder="1" applyAlignment="1">
      <alignment horizontal="center" vertical="center" textRotation="90"/>
    </xf>
    <xf numFmtId="0" fontId="7" fillId="2" borderId="54" xfId="5" applyFont="1" applyFill="1" applyBorder="1" applyAlignment="1">
      <alignment horizontal="center" vertical="center" textRotation="90"/>
    </xf>
    <xf numFmtId="0" fontId="3" fillId="2" borderId="6" xfId="5" applyFont="1" applyFill="1" applyBorder="1" applyAlignment="1">
      <alignment vertical="center" wrapText="1"/>
    </xf>
    <xf numFmtId="0" fontId="3" fillId="2" borderId="54" xfId="5" applyFont="1" applyFill="1" applyBorder="1" applyAlignment="1">
      <alignment vertical="center" wrapText="1"/>
    </xf>
    <xf numFmtId="0" fontId="6" fillId="2" borderId="7" xfId="5" applyFont="1" applyFill="1" applyBorder="1" applyAlignment="1">
      <alignment horizontal="center" vertical="center" textRotation="90" wrapText="1"/>
    </xf>
    <xf numFmtId="0" fontId="6" fillId="2" borderId="54" xfId="5" applyFont="1" applyFill="1" applyBorder="1" applyAlignment="1">
      <alignment horizontal="center" vertical="center" textRotation="90" wrapText="1"/>
    </xf>
    <xf numFmtId="0" fontId="3" fillId="2" borderId="7" xfId="5" applyFont="1" applyFill="1" applyBorder="1" applyAlignment="1">
      <alignment horizontal="center" vertical="center" textRotation="90" wrapText="1"/>
    </xf>
    <xf numFmtId="0" fontId="3" fillId="2" borderId="54" xfId="5" applyFont="1" applyFill="1" applyBorder="1" applyAlignment="1">
      <alignment horizontal="center" vertical="center" textRotation="90" wrapText="1"/>
    </xf>
    <xf numFmtId="164" fontId="7" fillId="2" borderId="7" xfId="5" applyNumberFormat="1" applyFont="1" applyFill="1" applyBorder="1" applyAlignment="1">
      <alignment horizontal="center" vertical="center"/>
    </xf>
    <xf numFmtId="164" fontId="7" fillId="2" borderId="54" xfId="5" applyNumberFormat="1" applyFont="1" applyFill="1" applyBorder="1" applyAlignment="1">
      <alignment horizontal="center" vertical="center"/>
    </xf>
    <xf numFmtId="169" fontId="17" fillId="0" borderId="45" xfId="1" applyNumberFormat="1" applyFont="1" applyFill="1" applyBorder="1" applyAlignment="1" applyProtection="1">
      <alignment horizontal="center" wrapText="1"/>
      <protection hidden="1"/>
    </xf>
    <xf numFmtId="169" fontId="17" fillId="0" borderId="46" xfId="1" applyNumberFormat="1" applyFont="1" applyFill="1" applyBorder="1" applyAlignment="1" applyProtection="1">
      <alignment horizontal="center" wrapText="1"/>
      <protection hidden="1"/>
    </xf>
    <xf numFmtId="169" fontId="17" fillId="0" borderId="73" xfId="1" applyNumberFormat="1" applyFont="1" applyFill="1" applyBorder="1" applyAlignment="1" applyProtection="1">
      <alignment horizontal="center" wrapText="1"/>
      <protection hidden="1"/>
    </xf>
    <xf numFmtId="169" fontId="17" fillId="0" borderId="49" xfId="1" applyNumberFormat="1" applyFont="1" applyFill="1" applyBorder="1" applyAlignment="1" applyProtection="1">
      <alignment horizontal="center" wrapText="1"/>
      <protection hidden="1"/>
    </xf>
    <xf numFmtId="169" fontId="17" fillId="0" borderId="50" xfId="1" applyNumberFormat="1" applyFont="1" applyFill="1" applyBorder="1" applyAlignment="1" applyProtection="1">
      <alignment horizontal="center" wrapText="1"/>
      <protection hidden="1"/>
    </xf>
    <xf numFmtId="169" fontId="17" fillId="0" borderId="59" xfId="1" applyNumberFormat="1" applyFont="1" applyFill="1" applyBorder="1" applyAlignment="1" applyProtection="1">
      <alignment horizontal="center" wrapText="1"/>
      <protection hidden="1"/>
    </xf>
    <xf numFmtId="0" fontId="59" fillId="8" borderId="18" xfId="0" applyFont="1" applyFill="1" applyBorder="1" applyAlignment="1" applyProtection="1">
      <alignment horizontal="center" vertical="center" wrapText="1"/>
      <protection locked="0"/>
    </xf>
    <xf numFmtId="0" fontId="59" fillId="8" borderId="75" xfId="0" applyFont="1" applyFill="1" applyBorder="1" applyAlignment="1" applyProtection="1">
      <alignment horizontal="center" vertical="center" wrapText="1"/>
      <protection locked="0"/>
    </xf>
    <xf numFmtId="165" fontId="2" fillId="2" borderId="25" xfId="5" applyNumberFormat="1" applyFont="1" applyFill="1" applyBorder="1" applyAlignment="1" applyProtection="1">
      <alignment horizontal="center" vertical="center" wrapText="1"/>
      <protection hidden="1"/>
    </xf>
    <xf numFmtId="165" fontId="2" fillId="2" borderId="5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25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5" xfId="5" applyNumberFormat="1" applyFont="1" applyFill="1" applyBorder="1" applyAlignment="1" applyProtection="1">
      <alignment horizontal="center" vertical="center" wrapText="1"/>
      <protection hidden="1"/>
    </xf>
    <xf numFmtId="0" fontId="12" fillId="2" borderId="40" xfId="5" applyFont="1" applyFill="1" applyBorder="1" applyAlignment="1" applyProtection="1">
      <alignment horizontal="center" vertical="center" wrapText="1"/>
      <protection hidden="1"/>
    </xf>
    <xf numFmtId="0" fontId="12" fillId="2" borderId="55" xfId="5" applyFont="1" applyFill="1" applyBorder="1" applyAlignment="1" applyProtection="1">
      <alignment horizontal="center" vertical="center" wrapText="1"/>
      <protection hidden="1"/>
    </xf>
    <xf numFmtId="0" fontId="12" fillId="2" borderId="17" xfId="5" applyFont="1" applyFill="1" applyBorder="1" applyAlignment="1" applyProtection="1">
      <alignment horizontal="center" vertical="center" wrapText="1"/>
      <protection hidden="1"/>
    </xf>
    <xf numFmtId="0" fontId="12" fillId="2" borderId="56" xfId="5" applyFont="1" applyFill="1" applyBorder="1" applyAlignment="1" applyProtection="1">
      <alignment horizontal="center" vertical="center" wrapText="1"/>
      <protection hidden="1"/>
    </xf>
    <xf numFmtId="0" fontId="1" fillId="14" borderId="49" xfId="5" applyFont="1" applyFill="1" applyBorder="1" applyAlignment="1">
      <alignment vertical="center"/>
    </xf>
    <xf numFmtId="0" fontId="1" fillId="14" borderId="50" xfId="5" applyFont="1" applyFill="1" applyBorder="1" applyAlignment="1">
      <alignment vertical="center"/>
    </xf>
    <xf numFmtId="0" fontId="1" fillId="2" borderId="10" xfId="5" applyFont="1" applyFill="1" applyBorder="1" applyAlignment="1">
      <alignment vertical="center"/>
    </xf>
    <xf numFmtId="0" fontId="1" fillId="2" borderId="12" xfId="5" applyFont="1" applyFill="1" applyBorder="1" applyAlignment="1">
      <alignment vertical="center"/>
    </xf>
    <xf numFmtId="165" fontId="3" fillId="2" borderId="7" xfId="5" applyNumberFormat="1" applyFont="1" applyFill="1" applyBorder="1" applyAlignment="1">
      <alignment horizontal="center" vertical="center" textRotation="90" wrapText="1"/>
    </xf>
    <xf numFmtId="165" fontId="3" fillId="2" borderId="54" xfId="5" applyNumberFormat="1" applyFont="1" applyFill="1" applyBorder="1" applyAlignment="1">
      <alignment horizontal="center" vertical="center" textRotation="90" wrapText="1"/>
    </xf>
    <xf numFmtId="0" fontId="6" fillId="2" borderId="7" xfId="5" applyFont="1" applyFill="1" applyBorder="1" applyAlignment="1">
      <alignment horizontal="center" vertical="center" wrapText="1"/>
    </xf>
    <xf numFmtId="0" fontId="6" fillId="2" borderId="54" xfId="5" applyFont="1" applyFill="1" applyBorder="1" applyAlignment="1">
      <alignment horizontal="center" vertical="center" wrapText="1"/>
    </xf>
    <xf numFmtId="2" fontId="3" fillId="2" borderId="7" xfId="5" applyNumberFormat="1" applyFont="1" applyFill="1" applyBorder="1" applyAlignment="1">
      <alignment horizontal="center" vertical="center" textRotation="90" wrapText="1"/>
    </xf>
    <xf numFmtId="2" fontId="3" fillId="2" borderId="54" xfId="5" applyNumberFormat="1" applyFont="1" applyFill="1" applyBorder="1" applyAlignment="1">
      <alignment horizontal="center" vertical="center" textRotation="90" wrapText="1"/>
    </xf>
    <xf numFmtId="0" fontId="2" fillId="2" borderId="2" xfId="5" applyFont="1" applyFill="1" applyBorder="1" applyAlignment="1" applyProtection="1">
      <alignment horizontal="center" vertical="center" wrapText="1"/>
      <protection hidden="1"/>
    </xf>
    <xf numFmtId="0" fontId="2" fillId="2" borderId="3" xfId="5" applyFont="1" applyFill="1" applyBorder="1" applyAlignment="1" applyProtection="1">
      <alignment horizontal="center" vertical="center" wrapText="1"/>
      <protection hidden="1"/>
    </xf>
    <xf numFmtId="0" fontId="2" fillId="2" borderId="24" xfId="5" applyFont="1" applyFill="1" applyBorder="1" applyAlignment="1" applyProtection="1">
      <alignment horizontal="center" vertical="center" wrapText="1"/>
      <protection hidden="1"/>
    </xf>
    <xf numFmtId="0" fontId="11" fillId="2" borderId="26" xfId="5" applyFont="1" applyFill="1" applyBorder="1" applyAlignment="1">
      <alignment horizontal="center" vertical="center" wrapText="1"/>
    </xf>
    <xf numFmtId="0" fontId="11" fillId="2" borderId="54" xfId="5" applyFont="1" applyFill="1" applyBorder="1" applyAlignment="1">
      <alignment horizontal="center" vertical="center" wrapText="1"/>
    </xf>
    <xf numFmtId="165" fontId="2" fillId="2" borderId="26" xfId="5" applyNumberFormat="1" applyFont="1" applyFill="1" applyBorder="1" applyAlignment="1" applyProtection="1">
      <alignment horizontal="center" vertical="center" wrapText="1"/>
      <protection hidden="1"/>
    </xf>
    <xf numFmtId="165" fontId="2" fillId="2" borderId="54" xfId="5" applyNumberFormat="1" applyFont="1" applyFill="1" applyBorder="1" applyAlignment="1" applyProtection="1">
      <alignment horizontal="center" vertical="center" wrapText="1"/>
      <protection hidden="1"/>
    </xf>
    <xf numFmtId="0" fontId="12" fillId="2" borderId="6" xfId="5" applyFont="1" applyFill="1" applyBorder="1" applyAlignment="1" applyProtection="1">
      <alignment horizontal="center" vertical="center" wrapText="1"/>
      <protection hidden="1"/>
    </xf>
    <xf numFmtId="165" fontId="2" fillId="2" borderId="7" xfId="5" applyNumberFormat="1" applyFont="1" applyFill="1" applyBorder="1" applyAlignment="1" applyProtection="1">
      <alignment horizontal="center" vertical="center" wrapText="1"/>
      <protection hidden="1"/>
    </xf>
    <xf numFmtId="165" fontId="2" fillId="2" borderId="16" xfId="5" applyNumberFormat="1" applyFont="1" applyFill="1" applyBorder="1" applyAlignment="1" applyProtection="1">
      <alignment horizontal="center" vertical="center" wrapText="1"/>
      <protection hidden="1"/>
    </xf>
    <xf numFmtId="166" fontId="2" fillId="2" borderId="16" xfId="5" applyNumberFormat="1" applyFont="1" applyFill="1" applyBorder="1" applyAlignment="1" applyProtection="1">
      <alignment horizontal="center" vertical="center" wrapText="1"/>
      <protection hidden="1"/>
    </xf>
    <xf numFmtId="0" fontId="1" fillId="14" borderId="65" xfId="5" applyFont="1" applyFill="1" applyBorder="1" applyAlignment="1">
      <alignment vertical="center"/>
    </xf>
    <xf numFmtId="0" fontId="1" fillId="14" borderId="66" xfId="5" applyFont="1" applyFill="1" applyBorder="1" applyAlignment="1">
      <alignment vertical="center"/>
    </xf>
    <xf numFmtId="0" fontId="2" fillId="2" borderId="4" xfId="5" applyFont="1" applyFill="1" applyBorder="1" applyAlignment="1" applyProtection="1">
      <alignment horizontal="center" vertical="center" wrapText="1"/>
      <protection hidden="1"/>
    </xf>
    <xf numFmtId="0" fontId="11" fillId="2" borderId="7" xfId="5" applyFont="1" applyFill="1" applyBorder="1" applyAlignment="1">
      <alignment horizontal="center" vertical="center" wrapText="1"/>
    </xf>
    <xf numFmtId="0" fontId="51" fillId="17" borderId="18" xfId="5" applyFont="1" applyFill="1" applyBorder="1" applyAlignment="1">
      <alignment horizontal="center" vertical="center" wrapText="1"/>
    </xf>
    <xf numFmtId="0" fontId="51" fillId="17" borderId="18" xfId="5" applyFont="1" applyFill="1" applyBorder="1" applyAlignment="1">
      <alignment horizontal="center" vertical="center"/>
    </xf>
    <xf numFmtId="0" fontId="1" fillId="14" borderId="21" xfId="5" applyFont="1" applyFill="1" applyBorder="1" applyAlignment="1">
      <alignment vertical="center"/>
    </xf>
    <xf numFmtId="0" fontId="1" fillId="14" borderId="55" xfId="5" applyFont="1" applyFill="1" applyBorder="1" applyAlignment="1">
      <alignment vertical="center"/>
    </xf>
    <xf numFmtId="0" fontId="1" fillId="19" borderId="65" xfId="5" applyFont="1" applyFill="1" applyBorder="1" applyAlignment="1">
      <alignment vertical="center"/>
    </xf>
    <xf numFmtId="0" fontId="1" fillId="19" borderId="66" xfId="5" applyFont="1" applyFill="1" applyBorder="1" applyAlignment="1">
      <alignment vertical="center"/>
    </xf>
    <xf numFmtId="0" fontId="0" fillId="12" borderId="42" xfId="0" applyFill="1" applyBorder="1" applyAlignment="1">
      <alignment horizontal="center"/>
    </xf>
    <xf numFmtId="0" fontId="0" fillId="12" borderId="43" xfId="0" applyFill="1" applyBorder="1" applyAlignment="1">
      <alignment horizontal="center"/>
    </xf>
    <xf numFmtId="0" fontId="0" fillId="12" borderId="44" xfId="0" applyFill="1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27" fillId="8" borderId="0" xfId="0" applyFont="1" applyFill="1" applyBorder="1" applyAlignment="1" applyProtection="1">
      <alignment horizontal="center" vertical="center" wrapText="1"/>
      <protection locked="0"/>
    </xf>
    <xf numFmtId="0" fontId="18" fillId="12" borderId="0" xfId="0" applyFont="1" applyFill="1" applyAlignment="1">
      <alignment horizontal="center" vertical="center" wrapText="1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8" fillId="11" borderId="30" xfId="0" applyFont="1" applyFill="1" applyBorder="1" applyAlignment="1" applyProtection="1">
      <alignment horizontal="center" vertical="center"/>
    </xf>
    <xf numFmtId="0" fontId="18" fillId="11" borderId="0" xfId="0" applyFont="1" applyFill="1" applyBorder="1" applyAlignment="1" applyProtection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7" fillId="3" borderId="10" xfId="0" applyFont="1" applyFill="1" applyBorder="1" applyAlignment="1">
      <alignment horizontal="center" wrapText="1"/>
    </xf>
    <xf numFmtId="0" fontId="27" fillId="3" borderId="11" xfId="0" applyFont="1" applyFill="1" applyBorder="1" applyAlignment="1">
      <alignment horizontal="center" wrapText="1"/>
    </xf>
    <xf numFmtId="0" fontId="27" fillId="3" borderId="12" xfId="0" applyFont="1" applyFill="1" applyBorder="1" applyAlignment="1">
      <alignment horizont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172" fontId="1" fillId="8" borderId="46" xfId="3" applyNumberFormat="1" applyFont="1" applyFill="1" applyBorder="1" applyAlignment="1">
      <alignment horizontal="center" vertical="center" wrapText="1"/>
    </xf>
    <xf numFmtId="172" fontId="1" fillId="8" borderId="46" xfId="5" applyNumberFormat="1" applyFont="1" applyFill="1" applyBorder="1" applyAlignment="1">
      <alignment horizontal="center" vertical="center" wrapText="1"/>
    </xf>
    <xf numFmtId="172" fontId="25" fillId="8" borderId="47" xfId="5" applyNumberFormat="1" applyFont="1" applyFill="1" applyBorder="1" applyAlignment="1">
      <alignment horizontal="center"/>
    </xf>
    <xf numFmtId="172" fontId="61" fillId="15" borderId="0" xfId="2" applyNumberFormat="1" applyFont="1" applyFill="1" applyBorder="1" applyAlignment="1">
      <alignment vertical="center" wrapText="1"/>
    </xf>
    <xf numFmtId="0" fontId="62" fillId="0" borderId="0" xfId="0" applyFont="1" applyFill="1" applyBorder="1" applyAlignment="1" applyProtection="1">
      <alignment horizontal="center" vertical="center" wrapText="1"/>
      <protection hidden="1"/>
    </xf>
    <xf numFmtId="165" fontId="2" fillId="2" borderId="7" xfId="0" applyNumberFormat="1" applyFont="1" applyFill="1" applyBorder="1" applyAlignment="1" applyProtection="1">
      <alignment horizontal="center" vertical="center" wrapText="1"/>
      <protection hidden="1"/>
    </xf>
    <xf numFmtId="165" fontId="2" fillId="2" borderId="25" xfId="0" applyNumberFormat="1" applyFont="1" applyFill="1" applyBorder="1" applyAlignment="1" applyProtection="1">
      <alignment horizontal="center" vertical="center" wrapText="1"/>
      <protection hidden="1"/>
    </xf>
    <xf numFmtId="177" fontId="0" fillId="0" borderId="9" xfId="0" applyNumberFormat="1" applyBorder="1"/>
    <xf numFmtId="177" fontId="0" fillId="20" borderId="51" xfId="0" applyNumberFormat="1" applyFill="1" applyBorder="1"/>
    <xf numFmtId="177" fontId="0" fillId="20" borderId="76" xfId="0" applyNumberFormat="1" applyFill="1" applyBorder="1"/>
  </cellXfs>
  <cellStyles count="7">
    <cellStyle name="Euro" xfId="1"/>
    <cellStyle name="Monétaire" xfId="2" builtinId="4"/>
    <cellStyle name="Monétaire 2" xfId="6"/>
    <cellStyle name="Normal" xfId="0" builtinId="0"/>
    <cellStyle name="Normal 2" xfId="4"/>
    <cellStyle name="Normal 3" xfId="3"/>
    <cellStyle name="Normal 4" xfId="5"/>
  </cellStyles>
  <dxfs count="41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5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STION%20DES%20MARCHES/MARCHES/NETTOYAGE/NETTOYAGE/2021.44%20Nettoyage%2083&amp;05/2.DCE/Bordereau-de-chiffrageALPES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41301-13-iur1\marches\GESTION%20DES%20MARCHES\MARCHESenREDAC\2023.27%20Nettoyage%20AM%20+%20Bastia\3.%20DCE\Bordereau-de-chiffrage%20AM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ication"/>
      <sheetName val="listes"/>
      <sheetName val="détail de prix"/>
      <sheetName val="récap général"/>
      <sheetName val="BPU"/>
      <sheetName val="Hrs Encadrement"/>
      <sheetName val="Matériel"/>
      <sheetName val="Produits"/>
    </sheetNames>
    <sheetDataSet>
      <sheetData sheetId="0">
        <row r="1">
          <cell r="B1" t="str">
            <v>PRESTATIONS de NETTOYAGE des ALPES MARITIMES</v>
          </cell>
        </row>
      </sheetData>
      <sheetData sheetId="1">
        <row r="2">
          <cell r="B2" t="str">
            <v>Nom du candidat</v>
          </cell>
        </row>
      </sheetData>
      <sheetData sheetId="2">
        <row r="406">
          <cell r="S406" t="e">
            <v>#DIV/0!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topLeftCell="A16" workbookViewId="0">
      <selection activeCell="B9" sqref="B9"/>
    </sheetView>
  </sheetViews>
  <sheetFormatPr baseColWidth="10" defaultRowHeight="15" x14ac:dyDescent="0.25"/>
  <sheetData>
    <row r="1" spans="1:14" ht="33.75" customHeight="1" x14ac:dyDescent="0.3">
      <c r="A1" s="7"/>
      <c r="B1" s="360" t="s">
        <v>478</v>
      </c>
      <c r="C1" s="360"/>
      <c r="D1" s="360"/>
      <c r="E1" s="360"/>
      <c r="F1" s="360"/>
      <c r="G1" s="360"/>
      <c r="H1" s="7"/>
      <c r="I1" s="7"/>
      <c r="J1" s="7"/>
      <c r="K1" s="7"/>
      <c r="L1" s="7"/>
      <c r="M1" s="7"/>
      <c r="N1" s="7"/>
    </row>
    <row r="2" spans="1:14" ht="16.5" x14ac:dyDescent="0.3">
      <c r="A2" s="8">
        <v>1</v>
      </c>
      <c r="B2" s="7" t="s">
        <v>31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6.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6.5" x14ac:dyDescent="0.3">
      <c r="A4" s="8">
        <v>2</v>
      </c>
      <c r="B4" s="7" t="s">
        <v>416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6.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6.5" x14ac:dyDescent="0.3">
      <c r="A6" s="8">
        <v>3</v>
      </c>
      <c r="B6" s="7" t="s">
        <v>417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6.5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6.5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16.5" x14ac:dyDescent="0.3">
      <c r="A9" s="8">
        <v>4</v>
      </c>
      <c r="B9" s="7" t="s">
        <v>479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ht="16.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16.5" x14ac:dyDescent="0.3">
      <c r="A11" s="8">
        <v>5</v>
      </c>
      <c r="B11" s="7" t="s">
        <v>475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16.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16.5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16.5" x14ac:dyDescent="0.3">
      <c r="A14" s="8">
        <v>6</v>
      </c>
      <c r="B14" s="7" t="s">
        <v>32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6.5" x14ac:dyDescent="0.3">
      <c r="A15" s="338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6.5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8" ht="16.5" x14ac:dyDescent="0.3">
      <c r="A17" s="8">
        <v>7</v>
      </c>
      <c r="B17" s="7" t="s">
        <v>33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8" ht="16.5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8" ht="16.5" x14ac:dyDescent="0.3">
      <c r="A19" s="8">
        <v>8</v>
      </c>
      <c r="B19" s="7" t="s">
        <v>34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8" ht="16.5" x14ac:dyDescent="0.3">
      <c r="A20" s="7"/>
      <c r="B20" s="7" t="s">
        <v>35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8" ht="16.5" x14ac:dyDescent="0.3">
      <c r="A21" s="7"/>
      <c r="B21" s="7" t="s">
        <v>36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/>
      <c r="O21" s="9"/>
      <c r="P21" s="9"/>
      <c r="Q21" s="9"/>
      <c r="R21" s="10"/>
    </row>
    <row r="22" spans="1:18" ht="16.5" x14ac:dyDescent="0.3">
      <c r="A22" s="7"/>
      <c r="B22" s="7" t="s">
        <v>37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8" ht="16.5" x14ac:dyDescent="0.3">
      <c r="A23" s="7"/>
      <c r="B23" s="7"/>
      <c r="C23" s="7"/>
      <c r="D23" s="7"/>
      <c r="E23" s="7" t="s">
        <v>38</v>
      </c>
      <c r="F23" s="7"/>
      <c r="G23" s="7"/>
      <c r="H23" s="7"/>
      <c r="I23" s="7"/>
      <c r="J23" s="7"/>
      <c r="K23" s="7"/>
      <c r="L23" s="7"/>
      <c r="M23" s="7"/>
      <c r="N23" s="7"/>
    </row>
    <row r="24" spans="1:18" ht="16.5" x14ac:dyDescent="0.3">
      <c r="A24" s="8">
        <v>9</v>
      </c>
      <c r="B24" s="7" t="s">
        <v>39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8" ht="16.5" x14ac:dyDescent="0.3">
      <c r="A25" s="7"/>
      <c r="B25" s="7"/>
      <c r="C25" s="7"/>
      <c r="D25" s="7"/>
      <c r="E25" s="7" t="s">
        <v>40</v>
      </c>
      <c r="F25" s="7"/>
      <c r="G25" s="7"/>
      <c r="H25" s="7"/>
      <c r="I25" s="7"/>
      <c r="J25" s="7"/>
      <c r="K25" s="7"/>
      <c r="L25" s="7"/>
      <c r="M25" s="7"/>
      <c r="N25" s="7"/>
    </row>
    <row r="26" spans="1:18" ht="16.5" x14ac:dyDescent="0.3">
      <c r="A26" s="7"/>
      <c r="B26" s="7"/>
      <c r="C26" s="7"/>
      <c r="D26" s="7"/>
      <c r="E26" s="7" t="s">
        <v>41</v>
      </c>
      <c r="F26" s="7"/>
      <c r="G26" s="7"/>
      <c r="H26" s="7"/>
      <c r="I26" s="7"/>
      <c r="J26" s="7"/>
      <c r="K26" s="7"/>
      <c r="L26" s="7"/>
      <c r="M26" s="7"/>
      <c r="N26" s="7"/>
    </row>
    <row r="27" spans="1:18" ht="16.5" x14ac:dyDescent="0.3">
      <c r="A27" s="7"/>
      <c r="B27" s="7"/>
      <c r="C27" s="7"/>
      <c r="D27" s="7"/>
      <c r="E27" s="7" t="s">
        <v>42</v>
      </c>
      <c r="F27" s="7"/>
      <c r="G27" s="7"/>
      <c r="H27" s="7"/>
      <c r="I27" s="7"/>
      <c r="J27" s="7"/>
      <c r="K27" s="7"/>
      <c r="L27" s="7"/>
      <c r="M27" s="7"/>
      <c r="N27" s="7"/>
    </row>
    <row r="28" spans="1:18" ht="16.5" x14ac:dyDescent="0.3">
      <c r="A28" s="11"/>
      <c r="B28" s="12" t="s">
        <v>43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8" ht="16.5" x14ac:dyDescent="0.3">
      <c r="A29" s="7"/>
      <c r="B29" s="12" t="s">
        <v>44</v>
      </c>
      <c r="C29" s="7"/>
      <c r="D29" s="7"/>
      <c r="E29" s="7"/>
      <c r="F29" s="7"/>
      <c r="G29" s="7"/>
      <c r="H29" s="7"/>
      <c r="I29" s="7"/>
      <c r="J29" s="7"/>
      <c r="K29" s="7"/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474"/>
  <sheetViews>
    <sheetView topLeftCell="F337" zoomScale="80" zoomScaleNormal="80" workbookViewId="0">
      <selection activeCell="P356" sqref="P356"/>
    </sheetView>
  </sheetViews>
  <sheetFormatPr baseColWidth="10" defaultColWidth="11.42578125" defaultRowHeight="12.75" outlineLevelCol="1" x14ac:dyDescent="0.2"/>
  <cols>
    <col min="1" max="1" width="76.5703125" style="90" customWidth="1"/>
    <col min="2" max="2" width="25" style="94" customWidth="1"/>
    <col min="3" max="3" width="68" style="101" customWidth="1"/>
    <col min="4" max="4" width="17.140625" style="101" customWidth="1"/>
    <col min="5" max="5" width="25.5703125" style="94" customWidth="1" outlineLevel="1"/>
    <col min="6" max="6" width="42.140625" style="94" customWidth="1" outlineLevel="1"/>
    <col min="7" max="7" width="16.5703125" style="94" customWidth="1"/>
    <col min="8" max="8" width="22.7109375" style="297" customWidth="1"/>
    <col min="9" max="9" width="15.28515625" style="94" customWidth="1" outlineLevel="1"/>
    <col min="10" max="10" width="19.85546875" style="94" customWidth="1"/>
    <col min="11" max="11" width="6.42578125" style="298" customWidth="1"/>
    <col min="12" max="12" width="8.5703125" style="299" customWidth="1"/>
    <col min="13" max="13" width="9.7109375" style="299" customWidth="1"/>
    <col min="14" max="14" width="11.140625" style="299" customWidth="1"/>
    <col min="15" max="15" width="12.28515625" style="299" customWidth="1"/>
    <col min="16" max="16" width="10.85546875" style="299" customWidth="1"/>
    <col min="17" max="17" width="7.5703125" style="299" customWidth="1"/>
    <col min="18" max="18" width="7.85546875" style="299" customWidth="1"/>
    <col min="19" max="19" width="9.7109375" style="94" customWidth="1"/>
    <col min="20" max="20" width="9.28515625" style="299" customWidth="1"/>
    <col min="21" max="22" width="10" style="299" customWidth="1"/>
    <col min="23" max="23" width="14" style="98" customWidth="1"/>
    <col min="24" max="24" width="12" style="98" customWidth="1"/>
    <col min="25" max="25" width="11.42578125" style="101"/>
    <col min="26" max="26" width="13.140625" style="101" bestFit="1" customWidth="1"/>
    <col min="27" max="16384" width="11.42578125" style="101"/>
  </cols>
  <sheetData>
    <row r="1" spans="1:25" ht="16.5" customHeight="1" thickBot="1" x14ac:dyDescent="0.3">
      <c r="B1" s="91"/>
      <c r="C1" s="92"/>
      <c r="D1" s="93"/>
      <c r="H1" s="95"/>
      <c r="I1" s="96"/>
      <c r="J1" s="96"/>
      <c r="K1" s="97"/>
      <c r="L1" s="98"/>
      <c r="M1" s="98"/>
      <c r="N1" s="99"/>
      <c r="O1" s="100"/>
      <c r="P1" s="100"/>
      <c r="Q1" s="100"/>
      <c r="R1" s="100"/>
      <c r="S1" s="96"/>
      <c r="T1" s="98"/>
      <c r="U1" s="98"/>
      <c r="V1" s="98"/>
    </row>
    <row r="2" spans="1:25" s="108" customFormat="1" ht="36" customHeight="1" thickTop="1" thickBot="1" x14ac:dyDescent="0.3">
      <c r="A2" s="102"/>
      <c r="B2" s="103"/>
      <c r="C2" s="104" t="s">
        <v>398</v>
      </c>
      <c r="D2" s="105"/>
      <c r="E2" s="396" t="s">
        <v>397</v>
      </c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8"/>
      <c r="Q2" s="106"/>
      <c r="R2" s="399" t="s">
        <v>133</v>
      </c>
      <c r="S2" s="400"/>
      <c r="T2" s="400"/>
      <c r="U2" s="401"/>
      <c r="V2" s="107"/>
      <c r="W2" s="107"/>
      <c r="X2" s="107"/>
    </row>
    <row r="3" spans="1:25" s="116" customFormat="1" ht="24.75" customHeight="1" thickTop="1" thickBot="1" x14ac:dyDescent="0.3">
      <c r="A3" s="109" t="s">
        <v>134</v>
      </c>
      <c r="B3" s="110"/>
      <c r="C3" s="111"/>
      <c r="D3" s="112"/>
      <c r="E3" s="113"/>
      <c r="F3" s="113"/>
      <c r="G3" s="113"/>
      <c r="H3" s="113"/>
      <c r="I3" s="114"/>
      <c r="J3" s="113"/>
      <c r="K3" s="113"/>
      <c r="L3" s="113"/>
      <c r="M3" s="113"/>
      <c r="N3" s="113"/>
      <c r="O3" s="113"/>
      <c r="P3" s="113"/>
      <c r="Q3" s="115"/>
      <c r="R3" s="402" t="s">
        <v>135</v>
      </c>
      <c r="S3" s="402"/>
      <c r="T3" s="402"/>
      <c r="U3" s="402"/>
      <c r="V3" s="402"/>
      <c r="W3" s="402"/>
      <c r="X3" s="402"/>
    </row>
    <row r="4" spans="1:25" ht="49.5" customHeight="1" thickTop="1" thickBot="1" x14ac:dyDescent="0.4">
      <c r="A4" s="117" t="e">
        <f>#REF!</f>
        <v>#REF!</v>
      </c>
      <c r="B4" s="118"/>
      <c r="C4" s="119"/>
      <c r="D4" s="120"/>
      <c r="E4" s="121"/>
      <c r="F4" s="121"/>
      <c r="G4" s="121"/>
      <c r="H4" s="122" t="s">
        <v>136</v>
      </c>
      <c r="I4" s="123"/>
      <c r="J4" s="4"/>
      <c r="K4" s="106"/>
      <c r="L4" s="106"/>
      <c r="M4" s="106"/>
      <c r="N4" s="106"/>
      <c r="O4" s="106"/>
      <c r="P4" s="106"/>
      <c r="Q4" s="106"/>
      <c r="R4" s="415" t="s">
        <v>395</v>
      </c>
      <c r="S4" s="416"/>
      <c r="T4" s="416"/>
      <c r="U4" s="416"/>
      <c r="V4" s="417"/>
      <c r="W4" s="302"/>
      <c r="X4" s="304"/>
    </row>
    <row r="5" spans="1:25" customFormat="1" ht="46.5" customHeight="1" thickTop="1" thickBot="1" x14ac:dyDescent="0.3">
      <c r="A5" s="421" t="s">
        <v>120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422"/>
      <c r="R5" s="418" t="s">
        <v>396</v>
      </c>
      <c r="S5" s="419"/>
      <c r="T5" s="419"/>
      <c r="U5" s="419"/>
      <c r="V5" s="420"/>
      <c r="W5" s="305"/>
      <c r="X5" s="6"/>
      <c r="Y5" s="6"/>
    </row>
    <row r="6" spans="1:25" s="108" customFormat="1" ht="39" customHeight="1" thickTop="1" thickBot="1" x14ac:dyDescent="0.3">
      <c r="A6" s="403" t="s">
        <v>137</v>
      </c>
      <c r="B6" s="405" t="s">
        <v>16</v>
      </c>
      <c r="C6" s="124" t="s">
        <v>138</v>
      </c>
      <c r="D6" s="407" t="s">
        <v>139</v>
      </c>
      <c r="E6" s="409" t="s">
        <v>9</v>
      </c>
      <c r="F6" s="409" t="s">
        <v>10</v>
      </c>
      <c r="G6" s="411" t="s">
        <v>11</v>
      </c>
      <c r="H6" s="413" t="s">
        <v>12</v>
      </c>
      <c r="I6" s="435" t="s">
        <v>13</v>
      </c>
      <c r="J6" s="437" t="s">
        <v>14</v>
      </c>
      <c r="K6" s="439" t="s">
        <v>140</v>
      </c>
      <c r="L6" s="441" t="s">
        <v>0</v>
      </c>
      <c r="M6" s="442"/>
      <c r="N6" s="442"/>
      <c r="O6" s="442"/>
      <c r="P6" s="442"/>
      <c r="Q6" s="442"/>
      <c r="R6" s="443"/>
      <c r="S6" s="444" t="s">
        <v>17</v>
      </c>
      <c r="T6" s="446" t="s">
        <v>18</v>
      </c>
      <c r="U6" s="423" t="s">
        <v>19</v>
      </c>
      <c r="V6" s="425" t="s">
        <v>20</v>
      </c>
      <c r="W6" s="427" t="s">
        <v>21</v>
      </c>
      <c r="X6" s="429" t="s">
        <v>22</v>
      </c>
    </row>
    <row r="7" spans="1:25" s="108" customFormat="1" ht="15" customHeight="1" thickTop="1" thickBot="1" x14ac:dyDescent="0.3">
      <c r="A7" s="404"/>
      <c r="B7" s="406"/>
      <c r="C7" s="125" t="s">
        <v>1</v>
      </c>
      <c r="D7" s="408"/>
      <c r="E7" s="410"/>
      <c r="F7" s="410"/>
      <c r="G7" s="412"/>
      <c r="H7" s="414"/>
      <c r="I7" s="436"/>
      <c r="J7" s="438"/>
      <c r="K7" s="440"/>
      <c r="L7" s="126" t="s">
        <v>2</v>
      </c>
      <c r="M7" s="126" t="s">
        <v>3</v>
      </c>
      <c r="N7" s="126" t="s">
        <v>4</v>
      </c>
      <c r="O7" s="126" t="s">
        <v>5</v>
      </c>
      <c r="P7" s="126" t="s">
        <v>6</v>
      </c>
      <c r="Q7" s="126" t="s">
        <v>7</v>
      </c>
      <c r="R7" s="126" t="s">
        <v>8</v>
      </c>
      <c r="S7" s="445"/>
      <c r="T7" s="447"/>
      <c r="U7" s="424"/>
      <c r="V7" s="426"/>
      <c r="W7" s="428"/>
      <c r="X7" s="430"/>
    </row>
    <row r="8" spans="1:25" s="108" customFormat="1" ht="15" customHeight="1" thickTop="1" x14ac:dyDescent="0.25">
      <c r="A8" s="127" t="s">
        <v>141</v>
      </c>
      <c r="B8" s="128">
        <v>0</v>
      </c>
      <c r="C8" s="129" t="s">
        <v>142</v>
      </c>
      <c r="D8" s="130" t="s">
        <v>143</v>
      </c>
      <c r="E8" s="128" t="s">
        <v>144</v>
      </c>
      <c r="F8" s="128" t="s">
        <v>149</v>
      </c>
      <c r="G8" s="128" t="s">
        <v>145</v>
      </c>
      <c r="H8" s="196">
        <v>65</v>
      </c>
      <c r="I8" s="128">
        <v>1</v>
      </c>
      <c r="J8" s="128">
        <v>6</v>
      </c>
      <c r="K8" s="133">
        <f>IF(J8&lt;&gt;0,(I8*J8)*52,"")</f>
        <v>312</v>
      </c>
      <c r="L8" s="300">
        <v>1</v>
      </c>
      <c r="M8" s="300">
        <v>1</v>
      </c>
      <c r="N8" s="300">
        <v>1</v>
      </c>
      <c r="O8" s="300">
        <v>1</v>
      </c>
      <c r="P8" s="300">
        <v>1</v>
      </c>
      <c r="Q8" s="300">
        <v>1</v>
      </c>
      <c r="R8" s="134" t="str">
        <f>IF(J8=7,T8*I8,"")</f>
        <v/>
      </c>
      <c r="S8" s="135" t="e">
        <f>IF(D8="","",IF(ISTEXT(D8),VLOOKUP(D8,#REF!,2,FALSE),""))</f>
        <v>#REF!</v>
      </c>
      <c r="T8" s="136" t="e">
        <f>IF(S8="","",H8/S8)</f>
        <v>#REF!</v>
      </c>
      <c r="U8" s="137" t="e">
        <f>IF(T8="","",I8*J8*T8)</f>
        <v>#REF!</v>
      </c>
      <c r="V8" s="138" t="e">
        <f t="shared" ref="V8:V46" si="0">IF(U8="","",K8*T8)</f>
        <v>#REF!</v>
      </c>
      <c r="W8" s="139" t="e">
        <f t="shared" ref="W8:W46" si="1">IF(H8="","",$W$4*V8)</f>
        <v>#REF!</v>
      </c>
      <c r="X8" s="140" t="e">
        <f>IF(W8="","",W8*1.2)</f>
        <v>#REF!</v>
      </c>
    </row>
    <row r="9" spans="1:25" s="108" customFormat="1" ht="15" customHeight="1" x14ac:dyDescent="0.25">
      <c r="A9" s="127" t="s">
        <v>141</v>
      </c>
      <c r="B9" s="128">
        <v>0</v>
      </c>
      <c r="C9" s="129" t="s">
        <v>146</v>
      </c>
      <c r="D9" s="130" t="s">
        <v>143</v>
      </c>
      <c r="E9" s="128" t="s">
        <v>144</v>
      </c>
      <c r="F9" s="128" t="s">
        <v>149</v>
      </c>
      <c r="G9" s="128" t="s">
        <v>145</v>
      </c>
      <c r="H9" s="196">
        <v>90</v>
      </c>
      <c r="I9" s="128">
        <v>1</v>
      </c>
      <c r="J9" s="128">
        <v>6</v>
      </c>
      <c r="K9" s="133">
        <f>IF(J9&lt;&gt;0,(I9*J9)*52,"")</f>
        <v>312</v>
      </c>
      <c r="L9" s="300">
        <v>1</v>
      </c>
      <c r="M9" s="300">
        <v>1</v>
      </c>
      <c r="N9" s="300">
        <v>1</v>
      </c>
      <c r="O9" s="300">
        <v>1</v>
      </c>
      <c r="P9" s="300">
        <v>1</v>
      </c>
      <c r="Q9" s="300">
        <v>1</v>
      </c>
      <c r="R9" s="134" t="str">
        <f t="shared" ref="R9:R46" si="2">IF(J9=7,T9*I9,"")</f>
        <v/>
      </c>
      <c r="S9" s="135" t="e">
        <f>IF(D9="","",IF(ISTEXT(D9),VLOOKUP(D9,#REF!,2,FALSE),""))</f>
        <v>#REF!</v>
      </c>
      <c r="T9" s="136" t="e">
        <f t="shared" ref="T9:T46" si="3">IF(S9="","",H9/S9)</f>
        <v>#REF!</v>
      </c>
      <c r="U9" s="137" t="e">
        <f t="shared" ref="U9:U46" si="4">IF(T9="","",I9*J9*T9)</f>
        <v>#REF!</v>
      </c>
      <c r="V9" s="138" t="e">
        <f t="shared" si="0"/>
        <v>#REF!</v>
      </c>
      <c r="W9" s="139" t="e">
        <f t="shared" si="1"/>
        <v>#REF!</v>
      </c>
      <c r="X9" s="140" t="e">
        <f t="shared" ref="X9:X46" si="5">IF(W9="","",W9*1.2)</f>
        <v>#REF!</v>
      </c>
    </row>
    <row r="10" spans="1:25" s="108" customFormat="1" ht="15" customHeight="1" x14ac:dyDescent="0.25">
      <c r="A10" s="127" t="s">
        <v>141</v>
      </c>
      <c r="B10" s="128">
        <v>0</v>
      </c>
      <c r="C10" s="129" t="s">
        <v>147</v>
      </c>
      <c r="D10" s="130" t="s">
        <v>143</v>
      </c>
      <c r="E10" s="128" t="s">
        <v>144</v>
      </c>
      <c r="F10" s="128" t="s">
        <v>149</v>
      </c>
      <c r="G10" s="128" t="s">
        <v>145</v>
      </c>
      <c r="H10" s="196">
        <v>47</v>
      </c>
      <c r="I10" s="128">
        <v>1</v>
      </c>
      <c r="J10" s="128">
        <v>6</v>
      </c>
      <c r="K10" s="133">
        <f>IF(J10&lt;&gt;0,(I10*J10)*52,"")</f>
        <v>312</v>
      </c>
      <c r="L10" s="300">
        <v>1</v>
      </c>
      <c r="M10" s="300">
        <v>1</v>
      </c>
      <c r="N10" s="300">
        <v>1</v>
      </c>
      <c r="O10" s="300">
        <v>1</v>
      </c>
      <c r="P10" s="300">
        <v>1</v>
      </c>
      <c r="Q10" s="300">
        <v>1</v>
      </c>
      <c r="R10" s="134" t="str">
        <f t="shared" si="2"/>
        <v/>
      </c>
      <c r="S10" s="135" t="e">
        <f>IF(D10="","",IF(ISTEXT(D10),VLOOKUP(D10,#REF!,2,FALSE),""))</f>
        <v>#REF!</v>
      </c>
      <c r="T10" s="136" t="e">
        <f t="shared" si="3"/>
        <v>#REF!</v>
      </c>
      <c r="U10" s="137" t="e">
        <f t="shared" si="4"/>
        <v>#REF!</v>
      </c>
      <c r="V10" s="138" t="e">
        <f t="shared" si="0"/>
        <v>#REF!</v>
      </c>
      <c r="W10" s="139" t="e">
        <f t="shared" si="1"/>
        <v>#REF!</v>
      </c>
      <c r="X10" s="140" t="e">
        <f t="shared" si="5"/>
        <v>#REF!</v>
      </c>
    </row>
    <row r="11" spans="1:25" s="108" customFormat="1" ht="15" customHeight="1" x14ac:dyDescent="0.25">
      <c r="A11" s="127" t="s">
        <v>141</v>
      </c>
      <c r="B11" s="128">
        <v>0</v>
      </c>
      <c r="C11" s="129" t="s">
        <v>449</v>
      </c>
      <c r="D11" s="130" t="s">
        <v>148</v>
      </c>
      <c r="E11" s="128" t="s">
        <v>144</v>
      </c>
      <c r="F11" s="128" t="s">
        <v>149</v>
      </c>
      <c r="G11" s="128" t="s">
        <v>145</v>
      </c>
      <c r="H11" s="196">
        <v>25</v>
      </c>
      <c r="I11" s="128">
        <v>1</v>
      </c>
      <c r="J11" s="128">
        <v>2</v>
      </c>
      <c r="K11" s="133">
        <f t="shared" ref="K11:K46" si="6">IF(J11&lt;&gt;0,(I11*J11)*52,"")</f>
        <v>104</v>
      </c>
      <c r="L11" s="134"/>
      <c r="M11" s="134" t="str">
        <f t="shared" ref="M11:M40" si="7">IF(J11=4,T11*I11,IF(J11=5,T11*I11,IF(J11=6,T11*I11,IF(J11=7,T11*I11,""))))</f>
        <v/>
      </c>
      <c r="N11" s="300">
        <v>1</v>
      </c>
      <c r="O11" s="134" t="str">
        <f t="shared" ref="O11:O33" si="8">IF(J11=4,T11*I11,IF(J11=5,T11*I11,IF(J11=6,T11*I11,IF(J11=7,T11*I11,""))))</f>
        <v/>
      </c>
      <c r="P11" s="134" t="str">
        <f t="shared" ref="P11:P40" si="9">IF(J11=3,T11*I11,IF(J11=4,T11*I11,IF(J11=5,T11*I11,IF(J11=6,T11*I11,IF(J11=7,T11*I11,"")))))</f>
        <v/>
      </c>
      <c r="Q11" s="300">
        <v>1</v>
      </c>
      <c r="R11" s="134" t="str">
        <f t="shared" si="2"/>
        <v/>
      </c>
      <c r="S11" s="135" t="e">
        <f>IF(D11="","",IF(ISTEXT(D11),VLOOKUP(D11,#REF!,2,FALSE),""))</f>
        <v>#REF!</v>
      </c>
      <c r="T11" s="136" t="e">
        <f t="shared" si="3"/>
        <v>#REF!</v>
      </c>
      <c r="U11" s="137" t="e">
        <f t="shared" si="4"/>
        <v>#REF!</v>
      </c>
      <c r="V11" s="138" t="e">
        <f t="shared" si="0"/>
        <v>#REF!</v>
      </c>
      <c r="W11" s="139" t="e">
        <f t="shared" si="1"/>
        <v>#REF!</v>
      </c>
      <c r="X11" s="140" t="e">
        <f t="shared" si="5"/>
        <v>#REF!</v>
      </c>
    </row>
    <row r="12" spans="1:25" s="141" customFormat="1" ht="15" customHeight="1" x14ac:dyDescent="0.25">
      <c r="A12" s="127" t="s">
        <v>141</v>
      </c>
      <c r="B12" s="128">
        <v>0</v>
      </c>
      <c r="C12" s="129" t="s">
        <v>29</v>
      </c>
      <c r="D12" s="130" t="s">
        <v>148</v>
      </c>
      <c r="E12" s="128" t="s">
        <v>144</v>
      </c>
      <c r="F12" s="128" t="s">
        <v>149</v>
      </c>
      <c r="G12" s="128" t="s">
        <v>145</v>
      </c>
      <c r="H12" s="196">
        <v>20</v>
      </c>
      <c r="I12" s="128">
        <v>1</v>
      </c>
      <c r="J12" s="128">
        <v>2</v>
      </c>
      <c r="K12" s="133">
        <f t="shared" si="6"/>
        <v>104</v>
      </c>
      <c r="L12" s="134"/>
      <c r="M12" s="134" t="str">
        <f t="shared" si="7"/>
        <v/>
      </c>
      <c r="N12" s="300">
        <v>1</v>
      </c>
      <c r="O12" s="134" t="str">
        <f t="shared" si="8"/>
        <v/>
      </c>
      <c r="P12" s="134" t="str">
        <f t="shared" si="9"/>
        <v/>
      </c>
      <c r="Q12" s="300">
        <v>1</v>
      </c>
      <c r="R12" s="134" t="str">
        <f t="shared" si="2"/>
        <v/>
      </c>
      <c r="S12" s="135" t="e">
        <f>IF(D12="","",IF(ISTEXT(D12),VLOOKUP(D12,#REF!,2,FALSE),""))</f>
        <v>#REF!</v>
      </c>
      <c r="T12" s="136" t="e">
        <f t="shared" si="3"/>
        <v>#REF!</v>
      </c>
      <c r="U12" s="137" t="e">
        <f t="shared" si="4"/>
        <v>#REF!</v>
      </c>
      <c r="V12" s="138" t="e">
        <f t="shared" si="0"/>
        <v>#REF!</v>
      </c>
      <c r="W12" s="139" t="e">
        <f t="shared" si="1"/>
        <v>#REF!</v>
      </c>
      <c r="X12" s="140" t="e">
        <f t="shared" si="5"/>
        <v>#REF!</v>
      </c>
    </row>
    <row r="13" spans="1:25" s="141" customFormat="1" ht="15" customHeight="1" x14ac:dyDescent="0.25">
      <c r="A13" s="127" t="s">
        <v>141</v>
      </c>
      <c r="B13" s="128">
        <v>0</v>
      </c>
      <c r="C13" s="129" t="s">
        <v>448</v>
      </c>
      <c r="D13" s="130" t="s">
        <v>150</v>
      </c>
      <c r="E13" s="128" t="s">
        <v>151</v>
      </c>
      <c r="F13" s="128" t="s">
        <v>149</v>
      </c>
      <c r="G13" s="128" t="s">
        <v>145</v>
      </c>
      <c r="H13" s="196">
        <v>24</v>
      </c>
      <c r="I13" s="128">
        <v>1</v>
      </c>
      <c r="J13" s="128">
        <v>2</v>
      </c>
      <c r="K13" s="133">
        <f t="shared" si="6"/>
        <v>104</v>
      </c>
      <c r="L13" s="134"/>
      <c r="M13" s="134" t="str">
        <f>IF(J13=4,T13*I13,IF(J13=5,T13*I13,IF(J13=6,T13*I13,IF(J13=7,T13*I13,""))))</f>
        <v/>
      </c>
      <c r="N13" s="300">
        <v>1</v>
      </c>
      <c r="O13" s="134" t="str">
        <f t="shared" si="8"/>
        <v/>
      </c>
      <c r="P13" s="134" t="str">
        <f t="shared" si="9"/>
        <v/>
      </c>
      <c r="Q13" s="300">
        <v>1</v>
      </c>
      <c r="R13" s="134" t="str">
        <f t="shared" si="2"/>
        <v/>
      </c>
      <c r="S13" s="135" t="e">
        <f>IF(D13="","",IF(ISTEXT(D13),VLOOKUP(D13,#REF!,2,FALSE),""))</f>
        <v>#REF!</v>
      </c>
      <c r="T13" s="136" t="e">
        <f t="shared" si="3"/>
        <v>#REF!</v>
      </c>
      <c r="U13" s="137" t="e">
        <f t="shared" si="4"/>
        <v>#REF!</v>
      </c>
      <c r="V13" s="138" t="e">
        <f t="shared" si="0"/>
        <v>#REF!</v>
      </c>
      <c r="W13" s="139" t="e">
        <f t="shared" si="1"/>
        <v>#REF!</v>
      </c>
      <c r="X13" s="140" t="e">
        <f t="shared" si="5"/>
        <v>#REF!</v>
      </c>
    </row>
    <row r="14" spans="1:25" s="141" customFormat="1" ht="15" customHeight="1" x14ac:dyDescent="0.25">
      <c r="A14" s="127" t="s">
        <v>141</v>
      </c>
      <c r="B14" s="128">
        <v>0</v>
      </c>
      <c r="C14" s="129" t="s">
        <v>152</v>
      </c>
      <c r="D14" s="130" t="s">
        <v>150</v>
      </c>
      <c r="E14" s="128" t="s">
        <v>151</v>
      </c>
      <c r="F14" s="128" t="s">
        <v>149</v>
      </c>
      <c r="G14" s="128" t="s">
        <v>145</v>
      </c>
      <c r="H14" s="196">
        <v>16</v>
      </c>
      <c r="I14" s="128">
        <v>1</v>
      </c>
      <c r="J14" s="128">
        <v>2</v>
      </c>
      <c r="K14" s="133">
        <f t="shared" si="6"/>
        <v>104</v>
      </c>
      <c r="L14" s="134"/>
      <c r="M14" s="134" t="str">
        <f t="shared" si="7"/>
        <v/>
      </c>
      <c r="N14" s="300">
        <v>1</v>
      </c>
      <c r="O14" s="134" t="str">
        <f t="shared" si="8"/>
        <v/>
      </c>
      <c r="P14" s="134" t="str">
        <f t="shared" si="9"/>
        <v/>
      </c>
      <c r="Q14" s="300">
        <v>1</v>
      </c>
      <c r="R14" s="134" t="str">
        <f t="shared" si="2"/>
        <v/>
      </c>
      <c r="S14" s="135" t="e">
        <f>IF(D14="","",IF(ISTEXT(D14),VLOOKUP(D14,#REF!,2,FALSE),""))</f>
        <v>#REF!</v>
      </c>
      <c r="T14" s="136" t="e">
        <f t="shared" si="3"/>
        <v>#REF!</v>
      </c>
      <c r="U14" s="137" t="e">
        <f t="shared" si="4"/>
        <v>#REF!</v>
      </c>
      <c r="V14" s="138" t="e">
        <f t="shared" si="0"/>
        <v>#REF!</v>
      </c>
      <c r="W14" s="139" t="e">
        <f t="shared" si="1"/>
        <v>#REF!</v>
      </c>
      <c r="X14" s="140" t="e">
        <f t="shared" si="5"/>
        <v>#REF!</v>
      </c>
    </row>
    <row r="15" spans="1:25" s="141" customFormat="1" ht="15" customHeight="1" x14ac:dyDescent="0.25">
      <c r="A15" s="127" t="s">
        <v>141</v>
      </c>
      <c r="B15" s="128">
        <v>0</v>
      </c>
      <c r="C15" s="129" t="s">
        <v>445</v>
      </c>
      <c r="D15" s="130" t="s">
        <v>153</v>
      </c>
      <c r="E15" s="128" t="s">
        <v>144</v>
      </c>
      <c r="F15" s="128" t="s">
        <v>149</v>
      </c>
      <c r="G15" s="128" t="s">
        <v>145</v>
      </c>
      <c r="H15" s="196">
        <v>13</v>
      </c>
      <c r="I15" s="128">
        <v>1</v>
      </c>
      <c r="J15" s="128">
        <v>6</v>
      </c>
      <c r="K15" s="133">
        <f t="shared" si="6"/>
        <v>312</v>
      </c>
      <c r="L15" s="300">
        <v>1</v>
      </c>
      <c r="M15" s="300">
        <v>1</v>
      </c>
      <c r="N15" s="300">
        <v>1</v>
      </c>
      <c r="O15" s="300">
        <v>1</v>
      </c>
      <c r="P15" s="300">
        <v>1</v>
      </c>
      <c r="Q15" s="300">
        <v>1</v>
      </c>
      <c r="R15" s="134" t="str">
        <f t="shared" si="2"/>
        <v/>
      </c>
      <c r="S15" s="135" t="e">
        <f>IF(D15="","",IF(ISTEXT(D15),VLOOKUP(D15,#REF!,2,FALSE),""))</f>
        <v>#REF!</v>
      </c>
      <c r="T15" s="136" t="e">
        <f t="shared" si="3"/>
        <v>#REF!</v>
      </c>
      <c r="U15" s="137" t="e">
        <f t="shared" si="4"/>
        <v>#REF!</v>
      </c>
      <c r="V15" s="138" t="e">
        <f t="shared" si="0"/>
        <v>#REF!</v>
      </c>
      <c r="W15" s="139" t="e">
        <f t="shared" si="1"/>
        <v>#REF!</v>
      </c>
      <c r="X15" s="140" t="e">
        <f t="shared" si="5"/>
        <v>#REF!</v>
      </c>
    </row>
    <row r="16" spans="1:25" s="141" customFormat="1" ht="15" customHeight="1" x14ac:dyDescent="0.25">
      <c r="A16" s="127" t="s">
        <v>141</v>
      </c>
      <c r="B16" s="128">
        <v>0</v>
      </c>
      <c r="C16" s="129" t="s">
        <v>444</v>
      </c>
      <c r="D16" s="130" t="s">
        <v>153</v>
      </c>
      <c r="E16" s="128" t="s">
        <v>144</v>
      </c>
      <c r="F16" s="128" t="s">
        <v>149</v>
      </c>
      <c r="G16" s="128" t="s">
        <v>145</v>
      </c>
      <c r="H16" s="196">
        <v>15</v>
      </c>
      <c r="I16" s="128">
        <v>1</v>
      </c>
      <c r="J16" s="128">
        <v>6</v>
      </c>
      <c r="K16" s="133">
        <f t="shared" si="6"/>
        <v>312</v>
      </c>
      <c r="L16" s="300">
        <v>1</v>
      </c>
      <c r="M16" s="300">
        <v>1</v>
      </c>
      <c r="N16" s="300">
        <v>1</v>
      </c>
      <c r="O16" s="300">
        <v>1</v>
      </c>
      <c r="P16" s="300">
        <v>1</v>
      </c>
      <c r="Q16" s="300">
        <v>1</v>
      </c>
      <c r="R16" s="134" t="str">
        <f t="shared" si="2"/>
        <v/>
      </c>
      <c r="S16" s="135" t="e">
        <f>IF(D16="","",IF(ISTEXT(D16),VLOOKUP(D16,#REF!,2,FALSE),""))</f>
        <v>#REF!</v>
      </c>
      <c r="T16" s="136" t="e">
        <f t="shared" si="3"/>
        <v>#REF!</v>
      </c>
      <c r="U16" s="137" t="e">
        <f t="shared" si="4"/>
        <v>#REF!</v>
      </c>
      <c r="V16" s="138" t="e">
        <f t="shared" si="0"/>
        <v>#REF!</v>
      </c>
      <c r="W16" s="139" t="e">
        <f t="shared" si="1"/>
        <v>#REF!</v>
      </c>
      <c r="X16" s="140" t="e">
        <f t="shared" si="5"/>
        <v>#REF!</v>
      </c>
    </row>
    <row r="17" spans="1:24" s="141" customFormat="1" ht="15" customHeight="1" x14ac:dyDescent="0.25">
      <c r="A17" s="127" t="s">
        <v>141</v>
      </c>
      <c r="B17" s="128">
        <v>0</v>
      </c>
      <c r="C17" s="129" t="s">
        <v>154</v>
      </c>
      <c r="D17" s="130" t="s">
        <v>155</v>
      </c>
      <c r="E17" s="128" t="s">
        <v>144</v>
      </c>
      <c r="F17" s="128"/>
      <c r="G17" s="128" t="s">
        <v>145</v>
      </c>
      <c r="H17" s="196">
        <v>16</v>
      </c>
      <c r="I17" s="128">
        <v>1</v>
      </c>
      <c r="J17" s="128">
        <v>5</v>
      </c>
      <c r="K17" s="133">
        <f t="shared" si="6"/>
        <v>260</v>
      </c>
      <c r="L17" s="300">
        <v>1</v>
      </c>
      <c r="M17" s="300">
        <v>1</v>
      </c>
      <c r="N17" s="300">
        <v>1</v>
      </c>
      <c r="O17" s="300">
        <v>1</v>
      </c>
      <c r="P17" s="300">
        <v>1</v>
      </c>
      <c r="Q17" s="300"/>
      <c r="R17" s="134" t="str">
        <f t="shared" si="2"/>
        <v/>
      </c>
      <c r="S17" s="135" t="e">
        <f>IF(D17="","",IF(ISTEXT(D17),VLOOKUP(D17,#REF!,2,FALSE),""))</f>
        <v>#REF!</v>
      </c>
      <c r="T17" s="136" t="e">
        <f t="shared" si="3"/>
        <v>#REF!</v>
      </c>
      <c r="U17" s="137" t="e">
        <f t="shared" si="4"/>
        <v>#REF!</v>
      </c>
      <c r="V17" s="138" t="e">
        <f t="shared" si="0"/>
        <v>#REF!</v>
      </c>
      <c r="W17" s="139" t="e">
        <f t="shared" si="1"/>
        <v>#REF!</v>
      </c>
      <c r="X17" s="140" t="e">
        <f t="shared" si="5"/>
        <v>#REF!</v>
      </c>
    </row>
    <row r="18" spans="1:24" s="141" customFormat="1" ht="15" customHeight="1" x14ac:dyDescent="0.25">
      <c r="A18" s="127" t="s">
        <v>141</v>
      </c>
      <c r="B18" s="128">
        <v>0</v>
      </c>
      <c r="C18" s="129" t="s">
        <v>156</v>
      </c>
      <c r="D18" s="130" t="s">
        <v>157</v>
      </c>
      <c r="E18" s="128" t="s">
        <v>144</v>
      </c>
      <c r="F18" s="131"/>
      <c r="G18" s="128" t="s">
        <v>24</v>
      </c>
      <c r="H18" s="196">
        <v>11</v>
      </c>
      <c r="I18" s="128">
        <v>1</v>
      </c>
      <c r="J18" s="128">
        <v>2</v>
      </c>
      <c r="K18" s="133">
        <f t="shared" si="6"/>
        <v>104</v>
      </c>
      <c r="L18" s="300">
        <v>1</v>
      </c>
      <c r="M18" s="300"/>
      <c r="N18" s="300"/>
      <c r="O18" s="300">
        <v>1</v>
      </c>
      <c r="P18" s="300"/>
      <c r="Q18" s="300"/>
      <c r="R18" s="134" t="str">
        <f t="shared" si="2"/>
        <v/>
      </c>
      <c r="S18" s="135" t="e">
        <f>IF(D18="","",IF(ISTEXT(D18),VLOOKUP(D18,#REF!,2,FALSE),""))</f>
        <v>#REF!</v>
      </c>
      <c r="T18" s="136" t="e">
        <f t="shared" si="3"/>
        <v>#REF!</v>
      </c>
      <c r="U18" s="137" t="e">
        <f t="shared" si="4"/>
        <v>#REF!</v>
      </c>
      <c r="V18" s="138" t="e">
        <f t="shared" si="0"/>
        <v>#REF!</v>
      </c>
      <c r="W18" s="139" t="e">
        <f t="shared" si="1"/>
        <v>#REF!</v>
      </c>
      <c r="X18" s="140" t="e">
        <f t="shared" si="5"/>
        <v>#REF!</v>
      </c>
    </row>
    <row r="19" spans="1:24" s="141" customFormat="1" ht="15" customHeight="1" x14ac:dyDescent="0.25">
      <c r="A19" s="127" t="s">
        <v>141</v>
      </c>
      <c r="B19" s="128">
        <v>0</v>
      </c>
      <c r="C19" s="129" t="s">
        <v>158</v>
      </c>
      <c r="D19" s="130" t="s">
        <v>155</v>
      </c>
      <c r="E19" s="128" t="s">
        <v>144</v>
      </c>
      <c r="F19" s="128" t="s">
        <v>149</v>
      </c>
      <c r="G19" s="128" t="s">
        <v>24</v>
      </c>
      <c r="H19" s="196">
        <v>17</v>
      </c>
      <c r="I19" s="128">
        <v>1</v>
      </c>
      <c r="J19" s="128">
        <v>6</v>
      </c>
      <c r="K19" s="133">
        <f t="shared" si="6"/>
        <v>312</v>
      </c>
      <c r="L19" s="300">
        <v>1</v>
      </c>
      <c r="M19" s="300">
        <v>1</v>
      </c>
      <c r="N19" s="300">
        <v>1</v>
      </c>
      <c r="O19" s="300">
        <v>1</v>
      </c>
      <c r="P19" s="300">
        <v>1</v>
      </c>
      <c r="Q19" s="300">
        <v>1</v>
      </c>
      <c r="R19" s="134" t="str">
        <f t="shared" si="2"/>
        <v/>
      </c>
      <c r="S19" s="135" t="e">
        <f>IF(D19="","",IF(ISTEXT(D19),VLOOKUP(D19,#REF!,2,FALSE),""))</f>
        <v>#REF!</v>
      </c>
      <c r="T19" s="136" t="e">
        <f t="shared" si="3"/>
        <v>#REF!</v>
      </c>
      <c r="U19" s="137" t="e">
        <f t="shared" si="4"/>
        <v>#REF!</v>
      </c>
      <c r="V19" s="138" t="e">
        <f t="shared" si="0"/>
        <v>#REF!</v>
      </c>
      <c r="W19" s="139" t="e">
        <f t="shared" si="1"/>
        <v>#REF!</v>
      </c>
      <c r="X19" s="140" t="e">
        <f t="shared" si="5"/>
        <v>#REF!</v>
      </c>
    </row>
    <row r="20" spans="1:24" s="141" customFormat="1" ht="15" customHeight="1" x14ac:dyDescent="0.25">
      <c r="A20" s="127" t="s">
        <v>141</v>
      </c>
      <c r="B20" s="128">
        <v>0</v>
      </c>
      <c r="C20" s="129" t="s">
        <v>159</v>
      </c>
      <c r="D20" s="130" t="s">
        <v>160</v>
      </c>
      <c r="E20" s="128" t="s">
        <v>144</v>
      </c>
      <c r="F20" s="128"/>
      <c r="G20" s="128" t="s">
        <v>145</v>
      </c>
      <c r="H20" s="196">
        <v>13</v>
      </c>
      <c r="I20" s="128">
        <v>1</v>
      </c>
      <c r="J20" s="128">
        <v>1</v>
      </c>
      <c r="K20" s="145">
        <f t="shared" si="6"/>
        <v>52</v>
      </c>
      <c r="L20" s="134"/>
      <c r="M20" s="134" t="str">
        <f t="shared" si="7"/>
        <v/>
      </c>
      <c r="N20" s="300">
        <v>1</v>
      </c>
      <c r="O20" s="134" t="str">
        <f t="shared" si="8"/>
        <v/>
      </c>
      <c r="P20" s="134" t="str">
        <f t="shared" si="9"/>
        <v/>
      </c>
      <c r="Q20" s="300">
        <v>1</v>
      </c>
      <c r="R20" s="134" t="str">
        <f t="shared" si="2"/>
        <v/>
      </c>
      <c r="S20" s="135" t="e">
        <f>IF(D20="","",IF(ISTEXT(D20),VLOOKUP(D20,#REF!,2,FALSE),""))</f>
        <v>#REF!</v>
      </c>
      <c r="T20" s="136" t="e">
        <f t="shared" si="3"/>
        <v>#REF!</v>
      </c>
      <c r="U20" s="137" t="e">
        <f t="shared" si="4"/>
        <v>#REF!</v>
      </c>
      <c r="V20" s="138" t="e">
        <f t="shared" si="0"/>
        <v>#REF!</v>
      </c>
      <c r="W20" s="139" t="e">
        <f t="shared" si="1"/>
        <v>#REF!</v>
      </c>
      <c r="X20" s="140" t="e">
        <f t="shared" si="5"/>
        <v>#REF!</v>
      </c>
    </row>
    <row r="21" spans="1:24" s="141" customFormat="1" ht="15" customHeight="1" x14ac:dyDescent="0.25">
      <c r="A21" s="127" t="s">
        <v>141</v>
      </c>
      <c r="B21" s="128">
        <v>0</v>
      </c>
      <c r="C21" s="129" t="s">
        <v>161</v>
      </c>
      <c r="D21" s="130" t="s">
        <v>160</v>
      </c>
      <c r="E21" s="128" t="s">
        <v>144</v>
      </c>
      <c r="F21" s="131"/>
      <c r="G21" s="128" t="s">
        <v>145</v>
      </c>
      <c r="H21" s="196">
        <v>19</v>
      </c>
      <c r="I21" s="128">
        <v>1</v>
      </c>
      <c r="J21" s="128">
        <v>2</v>
      </c>
      <c r="K21" s="145">
        <f t="shared" si="6"/>
        <v>104</v>
      </c>
      <c r="L21" s="300">
        <v>1</v>
      </c>
      <c r="M21" s="300"/>
      <c r="N21" s="300"/>
      <c r="O21" s="300">
        <v>1</v>
      </c>
      <c r="P21" s="300">
        <v>1</v>
      </c>
      <c r="Q21" s="300"/>
      <c r="R21" s="134" t="str">
        <f t="shared" si="2"/>
        <v/>
      </c>
      <c r="S21" s="135" t="e">
        <f>IF(D21="","",IF(ISTEXT(D21),VLOOKUP(D21,#REF!,2,FALSE),""))</f>
        <v>#REF!</v>
      </c>
      <c r="T21" s="136" t="e">
        <f t="shared" si="3"/>
        <v>#REF!</v>
      </c>
      <c r="U21" s="137" t="e">
        <f t="shared" si="4"/>
        <v>#REF!</v>
      </c>
      <c r="V21" s="138" t="e">
        <f t="shared" si="0"/>
        <v>#REF!</v>
      </c>
      <c r="W21" s="139" t="e">
        <f t="shared" si="1"/>
        <v>#REF!</v>
      </c>
      <c r="X21" s="140" t="e">
        <f t="shared" si="5"/>
        <v>#REF!</v>
      </c>
    </row>
    <row r="22" spans="1:24" s="141" customFormat="1" ht="15" customHeight="1" x14ac:dyDescent="0.25">
      <c r="A22" s="127" t="s">
        <v>141</v>
      </c>
      <c r="B22" s="128">
        <v>0</v>
      </c>
      <c r="C22" s="129" t="s">
        <v>162</v>
      </c>
      <c r="D22" s="130" t="s">
        <v>148</v>
      </c>
      <c r="E22" s="128" t="s">
        <v>144</v>
      </c>
      <c r="F22" s="128" t="s">
        <v>149</v>
      </c>
      <c r="G22" s="128" t="s">
        <v>145</v>
      </c>
      <c r="H22" s="196">
        <v>12</v>
      </c>
      <c r="I22" s="128">
        <v>1</v>
      </c>
      <c r="J22" s="128">
        <v>2</v>
      </c>
      <c r="K22" s="145">
        <f t="shared" si="6"/>
        <v>104</v>
      </c>
      <c r="L22" s="134"/>
      <c r="M22" s="146" t="str">
        <f t="shared" si="7"/>
        <v/>
      </c>
      <c r="N22" s="300">
        <v>1</v>
      </c>
      <c r="O22" s="134" t="str">
        <f t="shared" si="8"/>
        <v/>
      </c>
      <c r="P22" s="134" t="str">
        <f t="shared" si="9"/>
        <v/>
      </c>
      <c r="Q22" s="300">
        <v>1</v>
      </c>
      <c r="R22" s="134" t="str">
        <f t="shared" si="2"/>
        <v/>
      </c>
      <c r="S22" s="135" t="e">
        <f>IF(D22="","",IF(ISTEXT(D22),VLOOKUP(D22,#REF!,2,FALSE),""))</f>
        <v>#REF!</v>
      </c>
      <c r="T22" s="136" t="e">
        <f t="shared" si="3"/>
        <v>#REF!</v>
      </c>
      <c r="U22" s="137" t="e">
        <f t="shared" si="4"/>
        <v>#REF!</v>
      </c>
      <c r="V22" s="138" t="e">
        <f t="shared" si="0"/>
        <v>#REF!</v>
      </c>
      <c r="W22" s="139" t="e">
        <f t="shared" si="1"/>
        <v>#REF!</v>
      </c>
      <c r="X22" s="140" t="e">
        <f t="shared" si="5"/>
        <v>#REF!</v>
      </c>
    </row>
    <row r="23" spans="1:24" s="108" customFormat="1" ht="15" customHeight="1" x14ac:dyDescent="0.25">
      <c r="A23" s="127" t="s">
        <v>141</v>
      </c>
      <c r="B23" s="128">
        <v>0</v>
      </c>
      <c r="C23" s="129" t="s">
        <v>162</v>
      </c>
      <c r="D23" s="130" t="s">
        <v>148</v>
      </c>
      <c r="E23" s="128" t="s">
        <v>151</v>
      </c>
      <c r="F23" s="128" t="s">
        <v>149</v>
      </c>
      <c r="G23" s="128" t="s">
        <v>145</v>
      </c>
      <c r="H23" s="196">
        <v>12</v>
      </c>
      <c r="I23" s="128">
        <v>1</v>
      </c>
      <c r="J23" s="128">
        <v>2</v>
      </c>
      <c r="K23" s="145">
        <f t="shared" si="6"/>
        <v>104</v>
      </c>
      <c r="L23" s="134"/>
      <c r="M23" s="146" t="str">
        <f t="shared" si="7"/>
        <v/>
      </c>
      <c r="N23" s="300">
        <v>1</v>
      </c>
      <c r="O23" s="134" t="str">
        <f t="shared" si="8"/>
        <v/>
      </c>
      <c r="P23" s="134" t="str">
        <f t="shared" si="9"/>
        <v/>
      </c>
      <c r="Q23" s="300">
        <v>1</v>
      </c>
      <c r="R23" s="134" t="str">
        <f t="shared" si="2"/>
        <v/>
      </c>
      <c r="S23" s="135" t="e">
        <f>IF(D23="","",IF(ISTEXT(D23),VLOOKUP(D23,#REF!,2,FALSE),""))</f>
        <v>#REF!</v>
      </c>
      <c r="T23" s="136" t="e">
        <f t="shared" si="3"/>
        <v>#REF!</v>
      </c>
      <c r="U23" s="137" t="e">
        <f t="shared" si="4"/>
        <v>#REF!</v>
      </c>
      <c r="V23" s="138" t="e">
        <f t="shared" si="0"/>
        <v>#REF!</v>
      </c>
      <c r="W23" s="139" t="e">
        <f t="shared" si="1"/>
        <v>#REF!</v>
      </c>
      <c r="X23" s="140" t="e">
        <f t="shared" si="5"/>
        <v>#REF!</v>
      </c>
    </row>
    <row r="24" spans="1:24" s="108" customFormat="1" ht="15" customHeight="1" x14ac:dyDescent="0.25">
      <c r="A24" s="127" t="s">
        <v>141</v>
      </c>
      <c r="B24" s="128">
        <v>0</v>
      </c>
      <c r="C24" s="129" t="s">
        <v>162</v>
      </c>
      <c r="D24" s="130" t="s">
        <v>148</v>
      </c>
      <c r="E24" s="128" t="s">
        <v>163</v>
      </c>
      <c r="F24" s="128" t="s">
        <v>149</v>
      </c>
      <c r="G24" s="128" t="s">
        <v>145</v>
      </c>
      <c r="H24" s="196">
        <v>12</v>
      </c>
      <c r="I24" s="128">
        <v>1</v>
      </c>
      <c r="J24" s="128">
        <v>2</v>
      </c>
      <c r="K24" s="145">
        <f t="shared" si="6"/>
        <v>104</v>
      </c>
      <c r="L24" s="134"/>
      <c r="M24" s="146" t="str">
        <f t="shared" si="7"/>
        <v/>
      </c>
      <c r="N24" s="300">
        <v>1</v>
      </c>
      <c r="O24" s="134" t="str">
        <f t="shared" si="8"/>
        <v/>
      </c>
      <c r="P24" s="134" t="str">
        <f t="shared" si="9"/>
        <v/>
      </c>
      <c r="Q24" s="300">
        <v>1</v>
      </c>
      <c r="R24" s="134" t="str">
        <f t="shared" si="2"/>
        <v/>
      </c>
      <c r="S24" s="135" t="e">
        <f>IF(D24="","",IF(ISTEXT(D24),VLOOKUP(D24,#REF!,2,FALSE),""))</f>
        <v>#REF!</v>
      </c>
      <c r="T24" s="136" t="e">
        <f t="shared" si="3"/>
        <v>#REF!</v>
      </c>
      <c r="U24" s="137" t="e">
        <f t="shared" si="4"/>
        <v>#REF!</v>
      </c>
      <c r="V24" s="138" t="e">
        <f t="shared" si="0"/>
        <v>#REF!</v>
      </c>
      <c r="W24" s="139" t="e">
        <f t="shared" si="1"/>
        <v>#REF!</v>
      </c>
      <c r="X24" s="140" t="e">
        <f t="shared" si="5"/>
        <v>#REF!</v>
      </c>
    </row>
    <row r="25" spans="1:24" s="108" customFormat="1" ht="15" customHeight="1" x14ac:dyDescent="0.25">
      <c r="A25" s="127" t="s">
        <v>141</v>
      </c>
      <c r="B25" s="128">
        <v>0</v>
      </c>
      <c r="C25" s="129" t="s">
        <v>162</v>
      </c>
      <c r="D25" s="130" t="s">
        <v>148</v>
      </c>
      <c r="E25" s="128" t="s">
        <v>144</v>
      </c>
      <c r="F25" s="128" t="s">
        <v>149</v>
      </c>
      <c r="G25" s="128" t="s">
        <v>145</v>
      </c>
      <c r="H25" s="196">
        <v>13</v>
      </c>
      <c r="I25" s="128">
        <v>1</v>
      </c>
      <c r="J25" s="128">
        <v>2</v>
      </c>
      <c r="K25" s="145">
        <f t="shared" si="6"/>
        <v>104</v>
      </c>
      <c r="L25" s="134"/>
      <c r="M25" s="146" t="str">
        <f t="shared" si="7"/>
        <v/>
      </c>
      <c r="N25" s="300">
        <v>1</v>
      </c>
      <c r="O25" s="134" t="str">
        <f t="shared" si="8"/>
        <v/>
      </c>
      <c r="P25" s="134" t="str">
        <f t="shared" si="9"/>
        <v/>
      </c>
      <c r="Q25" s="300">
        <v>1</v>
      </c>
      <c r="R25" s="134" t="str">
        <f t="shared" si="2"/>
        <v/>
      </c>
      <c r="S25" s="135" t="e">
        <f>IF(D25="","",IF(ISTEXT(D25),VLOOKUP(D25,#REF!,2,FALSE),""))</f>
        <v>#REF!</v>
      </c>
      <c r="T25" s="136" t="e">
        <f t="shared" si="3"/>
        <v>#REF!</v>
      </c>
      <c r="U25" s="137" t="e">
        <f t="shared" si="4"/>
        <v>#REF!</v>
      </c>
      <c r="V25" s="138" t="e">
        <f t="shared" si="0"/>
        <v>#REF!</v>
      </c>
      <c r="W25" s="139" t="e">
        <f t="shared" si="1"/>
        <v>#REF!</v>
      </c>
      <c r="X25" s="140" t="e">
        <f t="shared" si="5"/>
        <v>#REF!</v>
      </c>
    </row>
    <row r="26" spans="1:24" s="108" customFormat="1" ht="15" customHeight="1" x14ac:dyDescent="0.25">
      <c r="A26" s="127" t="s">
        <v>141</v>
      </c>
      <c r="B26" s="128">
        <v>0</v>
      </c>
      <c r="C26" s="129" t="s">
        <v>162</v>
      </c>
      <c r="D26" s="130" t="s">
        <v>148</v>
      </c>
      <c r="E26" s="128" t="s">
        <v>144</v>
      </c>
      <c r="F26" s="128" t="s">
        <v>149</v>
      </c>
      <c r="G26" s="128" t="s">
        <v>145</v>
      </c>
      <c r="H26" s="196">
        <v>12</v>
      </c>
      <c r="I26" s="128">
        <v>1</v>
      </c>
      <c r="J26" s="128">
        <v>2</v>
      </c>
      <c r="K26" s="145">
        <f t="shared" si="6"/>
        <v>104</v>
      </c>
      <c r="L26" s="134"/>
      <c r="M26" s="146" t="str">
        <f t="shared" si="7"/>
        <v/>
      </c>
      <c r="N26" s="300">
        <v>1</v>
      </c>
      <c r="O26" s="134" t="str">
        <f t="shared" si="8"/>
        <v/>
      </c>
      <c r="P26" s="134" t="str">
        <f t="shared" si="9"/>
        <v/>
      </c>
      <c r="Q26" s="300">
        <v>1</v>
      </c>
      <c r="R26" s="134" t="str">
        <f t="shared" si="2"/>
        <v/>
      </c>
      <c r="S26" s="135" t="e">
        <f>IF(D26="","",IF(ISTEXT(D26),VLOOKUP(D26,#REF!,2,FALSE),""))</f>
        <v>#REF!</v>
      </c>
      <c r="T26" s="136" t="e">
        <f t="shared" si="3"/>
        <v>#REF!</v>
      </c>
      <c r="U26" s="137" t="e">
        <f t="shared" si="4"/>
        <v>#REF!</v>
      </c>
      <c r="V26" s="138" t="e">
        <f t="shared" si="0"/>
        <v>#REF!</v>
      </c>
      <c r="W26" s="139" t="e">
        <f t="shared" si="1"/>
        <v>#REF!</v>
      </c>
      <c r="X26" s="140" t="e">
        <f t="shared" si="5"/>
        <v>#REF!</v>
      </c>
    </row>
    <row r="27" spans="1:24" s="108" customFormat="1" ht="15" customHeight="1" x14ac:dyDescent="0.25">
      <c r="A27" s="127" t="s">
        <v>141</v>
      </c>
      <c r="B27" s="128">
        <v>0</v>
      </c>
      <c r="C27" s="129" t="s">
        <v>164</v>
      </c>
      <c r="D27" s="130" t="s">
        <v>150</v>
      </c>
      <c r="E27" s="128" t="s">
        <v>151</v>
      </c>
      <c r="F27" s="128" t="s">
        <v>149</v>
      </c>
      <c r="G27" s="128" t="s">
        <v>145</v>
      </c>
      <c r="H27" s="196">
        <v>14</v>
      </c>
      <c r="I27" s="128">
        <v>1</v>
      </c>
      <c r="J27" s="128">
        <v>2</v>
      </c>
      <c r="K27" s="145">
        <f t="shared" si="6"/>
        <v>104</v>
      </c>
      <c r="L27" s="134"/>
      <c r="M27" s="146" t="str">
        <f t="shared" si="7"/>
        <v/>
      </c>
      <c r="N27" s="300">
        <v>1</v>
      </c>
      <c r="O27" s="134" t="str">
        <f t="shared" si="8"/>
        <v/>
      </c>
      <c r="P27" s="134" t="str">
        <f t="shared" si="9"/>
        <v/>
      </c>
      <c r="Q27" s="300">
        <v>1</v>
      </c>
      <c r="R27" s="134" t="str">
        <f t="shared" si="2"/>
        <v/>
      </c>
      <c r="S27" s="135" t="e">
        <f>IF(D27="","",IF(ISTEXT(D27),VLOOKUP(D27,#REF!,2,FALSE),""))</f>
        <v>#REF!</v>
      </c>
      <c r="T27" s="136" t="e">
        <f t="shared" si="3"/>
        <v>#REF!</v>
      </c>
      <c r="U27" s="137" t="e">
        <f t="shared" si="4"/>
        <v>#REF!</v>
      </c>
      <c r="V27" s="138" t="e">
        <f t="shared" si="0"/>
        <v>#REF!</v>
      </c>
      <c r="W27" s="139" t="e">
        <f t="shared" si="1"/>
        <v>#REF!</v>
      </c>
      <c r="X27" s="140" t="e">
        <f t="shared" si="5"/>
        <v>#REF!</v>
      </c>
    </row>
    <row r="28" spans="1:24" s="108" customFormat="1" ht="15" customHeight="1" x14ac:dyDescent="0.25">
      <c r="A28" s="127" t="s">
        <v>141</v>
      </c>
      <c r="B28" s="128">
        <v>0</v>
      </c>
      <c r="C28" s="129" t="s">
        <v>165</v>
      </c>
      <c r="D28" s="130" t="s">
        <v>150</v>
      </c>
      <c r="E28" s="128" t="s">
        <v>144</v>
      </c>
      <c r="F28" s="128" t="s">
        <v>149</v>
      </c>
      <c r="G28" s="128" t="s">
        <v>145</v>
      </c>
      <c r="H28" s="196">
        <v>25</v>
      </c>
      <c r="I28" s="128">
        <v>1</v>
      </c>
      <c r="J28" s="128">
        <v>2</v>
      </c>
      <c r="K28" s="145">
        <f t="shared" si="6"/>
        <v>104</v>
      </c>
      <c r="L28" s="300"/>
      <c r="M28" s="300"/>
      <c r="N28" s="300">
        <v>1</v>
      </c>
      <c r="O28" s="300"/>
      <c r="P28" s="300"/>
      <c r="Q28" s="300">
        <v>1</v>
      </c>
      <c r="R28" s="134" t="str">
        <f t="shared" si="2"/>
        <v/>
      </c>
      <c r="S28" s="135" t="e">
        <f>IF(D28="","",IF(ISTEXT(D28),VLOOKUP(D28,#REF!,2,FALSE),""))</f>
        <v>#REF!</v>
      </c>
      <c r="T28" s="136" t="e">
        <f t="shared" si="3"/>
        <v>#REF!</v>
      </c>
      <c r="U28" s="137" t="e">
        <f t="shared" si="4"/>
        <v>#REF!</v>
      </c>
      <c r="V28" s="138" t="e">
        <f t="shared" si="0"/>
        <v>#REF!</v>
      </c>
      <c r="W28" s="139" t="e">
        <f t="shared" si="1"/>
        <v>#REF!</v>
      </c>
      <c r="X28" s="140" t="e">
        <f t="shared" si="5"/>
        <v>#REF!</v>
      </c>
    </row>
    <row r="29" spans="1:24" s="108" customFormat="1" ht="15" customHeight="1" x14ac:dyDescent="0.25">
      <c r="A29" s="127" t="s">
        <v>141</v>
      </c>
      <c r="B29" s="128">
        <v>0</v>
      </c>
      <c r="C29" s="129" t="s">
        <v>166</v>
      </c>
      <c r="D29" s="130" t="s">
        <v>150</v>
      </c>
      <c r="E29" s="128" t="s">
        <v>151</v>
      </c>
      <c r="F29" s="128" t="s">
        <v>149</v>
      </c>
      <c r="G29" s="128" t="s">
        <v>145</v>
      </c>
      <c r="H29" s="196">
        <v>13</v>
      </c>
      <c r="I29" s="128">
        <v>1</v>
      </c>
      <c r="J29" s="128">
        <v>6</v>
      </c>
      <c r="K29" s="145">
        <f t="shared" si="6"/>
        <v>312</v>
      </c>
      <c r="L29" s="300">
        <v>1</v>
      </c>
      <c r="M29" s="300">
        <v>1</v>
      </c>
      <c r="N29" s="300">
        <v>1</v>
      </c>
      <c r="O29" s="300">
        <v>1</v>
      </c>
      <c r="P29" s="300">
        <v>1</v>
      </c>
      <c r="Q29" s="300">
        <v>1</v>
      </c>
      <c r="R29" s="134" t="str">
        <f t="shared" si="2"/>
        <v/>
      </c>
      <c r="S29" s="135" t="e">
        <f>IF(D29="","",IF(ISTEXT(D29),VLOOKUP(D29,#REF!,2,FALSE),""))</f>
        <v>#REF!</v>
      </c>
      <c r="T29" s="136" t="e">
        <f t="shared" si="3"/>
        <v>#REF!</v>
      </c>
      <c r="U29" s="137" t="e">
        <f t="shared" si="4"/>
        <v>#REF!</v>
      </c>
      <c r="V29" s="138" t="e">
        <f t="shared" si="0"/>
        <v>#REF!</v>
      </c>
      <c r="W29" s="139" t="e">
        <f t="shared" si="1"/>
        <v>#REF!</v>
      </c>
      <c r="X29" s="140" t="e">
        <f t="shared" si="5"/>
        <v>#REF!</v>
      </c>
    </row>
    <row r="30" spans="1:24" s="108" customFormat="1" ht="15" customHeight="1" x14ac:dyDescent="0.25">
      <c r="A30" s="127" t="s">
        <v>141</v>
      </c>
      <c r="B30" s="128">
        <v>0</v>
      </c>
      <c r="C30" s="129" t="s">
        <v>167</v>
      </c>
      <c r="D30" s="130" t="s">
        <v>150</v>
      </c>
      <c r="E30" s="128" t="s">
        <v>151</v>
      </c>
      <c r="F30" s="128" t="s">
        <v>149</v>
      </c>
      <c r="G30" s="128" t="s">
        <v>145</v>
      </c>
      <c r="H30" s="196">
        <v>35</v>
      </c>
      <c r="I30" s="128">
        <v>1</v>
      </c>
      <c r="J30" s="128">
        <v>2</v>
      </c>
      <c r="K30" s="145">
        <v>260</v>
      </c>
      <c r="L30" s="134"/>
      <c r="M30" s="134" t="str">
        <f t="shared" si="7"/>
        <v/>
      </c>
      <c r="N30" s="300">
        <v>1</v>
      </c>
      <c r="O30" s="134" t="str">
        <f t="shared" si="8"/>
        <v/>
      </c>
      <c r="P30" s="134" t="str">
        <f t="shared" si="9"/>
        <v/>
      </c>
      <c r="Q30" s="300">
        <v>1</v>
      </c>
      <c r="R30" s="134" t="str">
        <f t="shared" si="2"/>
        <v/>
      </c>
      <c r="S30" s="135" t="e">
        <f>IF(D30="","",IF(ISTEXT(D30),VLOOKUP(D30,#REF!,2,FALSE),""))</f>
        <v>#REF!</v>
      </c>
      <c r="T30" s="136" t="e">
        <f t="shared" si="3"/>
        <v>#REF!</v>
      </c>
      <c r="U30" s="137" t="e">
        <f t="shared" si="4"/>
        <v>#REF!</v>
      </c>
      <c r="V30" s="138" t="e">
        <f t="shared" si="0"/>
        <v>#REF!</v>
      </c>
      <c r="W30" s="139" t="e">
        <f t="shared" si="1"/>
        <v>#REF!</v>
      </c>
      <c r="X30" s="140" t="e">
        <f t="shared" si="5"/>
        <v>#REF!</v>
      </c>
    </row>
    <row r="31" spans="1:24" s="108" customFormat="1" ht="15" customHeight="1" x14ac:dyDescent="0.25">
      <c r="A31" s="127" t="s">
        <v>141</v>
      </c>
      <c r="B31" s="128">
        <v>0</v>
      </c>
      <c r="C31" s="129" t="s">
        <v>447</v>
      </c>
      <c r="D31" s="130" t="s">
        <v>150</v>
      </c>
      <c r="E31" s="128" t="s">
        <v>151</v>
      </c>
      <c r="F31" s="128" t="s">
        <v>149</v>
      </c>
      <c r="G31" s="128" t="s">
        <v>145</v>
      </c>
      <c r="H31" s="196">
        <v>15</v>
      </c>
      <c r="I31" s="128">
        <v>1</v>
      </c>
      <c r="J31" s="128">
        <v>2</v>
      </c>
      <c r="K31" s="145">
        <f t="shared" si="6"/>
        <v>104</v>
      </c>
      <c r="L31" s="134"/>
      <c r="M31" s="134" t="str">
        <f t="shared" si="7"/>
        <v/>
      </c>
      <c r="N31" s="300">
        <v>1</v>
      </c>
      <c r="O31" s="134" t="str">
        <f t="shared" si="8"/>
        <v/>
      </c>
      <c r="P31" s="134" t="str">
        <f t="shared" si="9"/>
        <v/>
      </c>
      <c r="Q31" s="300">
        <v>1</v>
      </c>
      <c r="R31" s="134" t="str">
        <f t="shared" si="2"/>
        <v/>
      </c>
      <c r="S31" s="135" t="e">
        <f>IF(D31="","",IF(ISTEXT(D31),VLOOKUP(D31,#REF!,2,FALSE),""))</f>
        <v>#REF!</v>
      </c>
      <c r="T31" s="136" t="e">
        <f t="shared" si="3"/>
        <v>#REF!</v>
      </c>
      <c r="U31" s="137" t="e">
        <f t="shared" si="4"/>
        <v>#REF!</v>
      </c>
      <c r="V31" s="138" t="e">
        <f t="shared" si="0"/>
        <v>#REF!</v>
      </c>
      <c r="W31" s="139" t="e">
        <f t="shared" si="1"/>
        <v>#REF!</v>
      </c>
      <c r="X31" s="140" t="e">
        <f t="shared" si="5"/>
        <v>#REF!</v>
      </c>
    </row>
    <row r="32" spans="1:24" s="108" customFormat="1" ht="15" customHeight="1" x14ac:dyDescent="0.25">
      <c r="A32" s="127" t="s">
        <v>141</v>
      </c>
      <c r="B32" s="128">
        <v>0</v>
      </c>
      <c r="C32" s="129" t="s">
        <v>446</v>
      </c>
      <c r="D32" s="130" t="s">
        <v>150</v>
      </c>
      <c r="E32" s="128" t="s">
        <v>151</v>
      </c>
      <c r="F32" s="128" t="s">
        <v>149</v>
      </c>
      <c r="G32" s="128" t="s">
        <v>145</v>
      </c>
      <c r="H32" s="196">
        <v>15</v>
      </c>
      <c r="I32" s="128">
        <v>1</v>
      </c>
      <c r="J32" s="128">
        <v>2</v>
      </c>
      <c r="K32" s="145">
        <f t="shared" si="6"/>
        <v>104</v>
      </c>
      <c r="L32" s="134"/>
      <c r="M32" s="134" t="str">
        <f t="shared" si="7"/>
        <v/>
      </c>
      <c r="N32" s="300">
        <v>1</v>
      </c>
      <c r="O32" s="134" t="str">
        <f t="shared" si="8"/>
        <v/>
      </c>
      <c r="P32" s="134" t="str">
        <f t="shared" si="9"/>
        <v/>
      </c>
      <c r="Q32" s="300">
        <v>1</v>
      </c>
      <c r="R32" s="134" t="str">
        <f t="shared" si="2"/>
        <v/>
      </c>
      <c r="S32" s="135" t="e">
        <f>IF(D32="","",IF(ISTEXT(D32),VLOOKUP(D32,#REF!,2,FALSE),""))</f>
        <v>#REF!</v>
      </c>
      <c r="T32" s="136" t="e">
        <f t="shared" si="3"/>
        <v>#REF!</v>
      </c>
      <c r="U32" s="137" t="e">
        <f t="shared" si="4"/>
        <v>#REF!</v>
      </c>
      <c r="V32" s="138" t="e">
        <f t="shared" si="0"/>
        <v>#REF!</v>
      </c>
      <c r="W32" s="139" t="e">
        <f t="shared" si="1"/>
        <v>#REF!</v>
      </c>
      <c r="X32" s="140" t="e">
        <f t="shared" si="5"/>
        <v>#REF!</v>
      </c>
    </row>
    <row r="33" spans="1:28" s="108" customFormat="1" ht="15" customHeight="1" x14ac:dyDescent="0.25">
      <c r="A33" s="127" t="s">
        <v>141</v>
      </c>
      <c r="B33" s="128">
        <v>0</v>
      </c>
      <c r="C33" s="129" t="s">
        <v>168</v>
      </c>
      <c r="D33" s="130" t="s">
        <v>150</v>
      </c>
      <c r="E33" s="128" t="s">
        <v>151</v>
      </c>
      <c r="F33" s="128" t="s">
        <v>149</v>
      </c>
      <c r="G33" s="128" t="s">
        <v>145</v>
      </c>
      <c r="H33" s="196">
        <v>22</v>
      </c>
      <c r="I33" s="128">
        <v>1</v>
      </c>
      <c r="J33" s="128">
        <v>2</v>
      </c>
      <c r="K33" s="145">
        <f t="shared" si="6"/>
        <v>104</v>
      </c>
      <c r="L33" s="134"/>
      <c r="M33" s="134" t="str">
        <f t="shared" si="7"/>
        <v/>
      </c>
      <c r="N33" s="300">
        <v>1</v>
      </c>
      <c r="O33" s="134" t="str">
        <f t="shared" si="8"/>
        <v/>
      </c>
      <c r="P33" s="134" t="str">
        <f t="shared" si="9"/>
        <v/>
      </c>
      <c r="Q33" s="300">
        <v>1</v>
      </c>
      <c r="R33" s="134" t="str">
        <f t="shared" si="2"/>
        <v/>
      </c>
      <c r="S33" s="135" t="e">
        <f>IF(D33="","",IF(ISTEXT(D33),VLOOKUP(D33,#REF!,2,FALSE),""))</f>
        <v>#REF!</v>
      </c>
      <c r="T33" s="136" t="e">
        <f t="shared" si="3"/>
        <v>#REF!</v>
      </c>
      <c r="U33" s="137" t="e">
        <f t="shared" si="4"/>
        <v>#REF!</v>
      </c>
      <c r="V33" s="138" t="e">
        <f t="shared" si="0"/>
        <v>#REF!</v>
      </c>
      <c r="W33" s="139" t="e">
        <f t="shared" si="1"/>
        <v>#REF!</v>
      </c>
      <c r="X33" s="140" t="e">
        <f t="shared" si="5"/>
        <v>#REF!</v>
      </c>
    </row>
    <row r="34" spans="1:28" s="108" customFormat="1" ht="15" customHeight="1" x14ac:dyDescent="0.25">
      <c r="A34" s="127" t="s">
        <v>141</v>
      </c>
      <c r="B34" s="128">
        <v>0</v>
      </c>
      <c r="C34" s="129" t="s">
        <v>169</v>
      </c>
      <c r="D34" s="130" t="s">
        <v>160</v>
      </c>
      <c r="E34" s="128" t="s">
        <v>144</v>
      </c>
      <c r="F34" s="128"/>
      <c r="G34" s="128" t="s">
        <v>145</v>
      </c>
      <c r="H34" s="196">
        <v>34</v>
      </c>
      <c r="I34" s="128">
        <v>1</v>
      </c>
      <c r="J34" s="128">
        <v>2</v>
      </c>
      <c r="K34" s="145">
        <f t="shared" si="6"/>
        <v>104</v>
      </c>
      <c r="L34" s="300"/>
      <c r="M34" s="300"/>
      <c r="N34" s="300">
        <v>1</v>
      </c>
      <c r="O34" s="300"/>
      <c r="P34" s="300"/>
      <c r="Q34" s="300">
        <v>1</v>
      </c>
      <c r="R34" s="134" t="str">
        <f t="shared" si="2"/>
        <v/>
      </c>
      <c r="S34" s="135" t="e">
        <f>IF(D34="","",IF(ISTEXT(D34),VLOOKUP(D34,#REF!,2,FALSE),""))</f>
        <v>#REF!</v>
      </c>
      <c r="T34" s="136" t="e">
        <f t="shared" si="3"/>
        <v>#REF!</v>
      </c>
      <c r="U34" s="137" t="e">
        <f t="shared" si="4"/>
        <v>#REF!</v>
      </c>
      <c r="V34" s="138" t="e">
        <f t="shared" si="0"/>
        <v>#REF!</v>
      </c>
      <c r="W34" s="139" t="e">
        <f t="shared" si="1"/>
        <v>#REF!</v>
      </c>
      <c r="X34" s="140" t="e">
        <f t="shared" si="5"/>
        <v>#REF!</v>
      </c>
    </row>
    <row r="35" spans="1:28" s="108" customFormat="1" ht="15" customHeight="1" x14ac:dyDescent="0.25">
      <c r="A35" s="127" t="s">
        <v>141</v>
      </c>
      <c r="B35" s="128">
        <v>0</v>
      </c>
      <c r="C35" s="129" t="s">
        <v>170</v>
      </c>
      <c r="D35" s="130" t="s">
        <v>171</v>
      </c>
      <c r="E35" s="128" t="s">
        <v>144</v>
      </c>
      <c r="F35" s="128" t="s">
        <v>149</v>
      </c>
      <c r="G35" s="128" t="s">
        <v>145</v>
      </c>
      <c r="H35" s="196">
        <v>3</v>
      </c>
      <c r="I35" s="128">
        <v>1</v>
      </c>
      <c r="J35" s="128">
        <v>6</v>
      </c>
      <c r="K35" s="145">
        <v>364</v>
      </c>
      <c r="L35" s="300">
        <v>1</v>
      </c>
      <c r="M35" s="300">
        <v>1</v>
      </c>
      <c r="N35" s="300">
        <v>1</v>
      </c>
      <c r="O35" s="300">
        <v>1</v>
      </c>
      <c r="P35" s="300">
        <v>1</v>
      </c>
      <c r="Q35" s="300">
        <v>1</v>
      </c>
      <c r="R35" s="134" t="str">
        <f t="shared" si="2"/>
        <v/>
      </c>
      <c r="S35" s="135" t="e">
        <f>IF(D35="","",IF(ISTEXT(D35),VLOOKUP(D35,#REF!,2,FALSE),""))</f>
        <v>#REF!</v>
      </c>
      <c r="T35" s="136" t="e">
        <f t="shared" si="3"/>
        <v>#REF!</v>
      </c>
      <c r="U35" s="137" t="e">
        <f t="shared" si="4"/>
        <v>#REF!</v>
      </c>
      <c r="V35" s="138" t="e">
        <f t="shared" si="0"/>
        <v>#REF!</v>
      </c>
      <c r="W35" s="139" t="e">
        <f t="shared" si="1"/>
        <v>#REF!</v>
      </c>
      <c r="X35" s="140" t="e">
        <f t="shared" si="5"/>
        <v>#REF!</v>
      </c>
    </row>
    <row r="36" spans="1:28" s="108" customFormat="1" ht="15" customHeight="1" x14ac:dyDescent="0.25">
      <c r="A36" s="127" t="s">
        <v>141</v>
      </c>
      <c r="B36" s="128">
        <v>0</v>
      </c>
      <c r="C36" s="129" t="s">
        <v>172</v>
      </c>
      <c r="D36" s="130" t="s">
        <v>171</v>
      </c>
      <c r="E36" s="128" t="s">
        <v>144</v>
      </c>
      <c r="F36" s="128" t="s">
        <v>149</v>
      </c>
      <c r="G36" s="128" t="s">
        <v>145</v>
      </c>
      <c r="H36" s="196">
        <v>3</v>
      </c>
      <c r="I36" s="128">
        <v>1</v>
      </c>
      <c r="J36" s="128">
        <v>6</v>
      </c>
      <c r="K36" s="145">
        <v>364</v>
      </c>
      <c r="L36" s="300">
        <v>1</v>
      </c>
      <c r="M36" s="300">
        <v>1</v>
      </c>
      <c r="N36" s="300">
        <v>1</v>
      </c>
      <c r="O36" s="300">
        <v>1</v>
      </c>
      <c r="P36" s="300">
        <v>1</v>
      </c>
      <c r="Q36" s="300">
        <v>1</v>
      </c>
      <c r="R36" s="134" t="str">
        <f t="shared" si="2"/>
        <v/>
      </c>
      <c r="S36" s="135" t="e">
        <f>IF(D36="","",IF(ISTEXT(D36),VLOOKUP(D36,#REF!,2,FALSE),""))</f>
        <v>#REF!</v>
      </c>
      <c r="T36" s="136" t="e">
        <f t="shared" si="3"/>
        <v>#REF!</v>
      </c>
      <c r="U36" s="137" t="e">
        <f t="shared" si="4"/>
        <v>#REF!</v>
      </c>
      <c r="V36" s="138" t="e">
        <f t="shared" si="0"/>
        <v>#REF!</v>
      </c>
      <c r="W36" s="139" t="e">
        <f t="shared" si="1"/>
        <v>#REF!</v>
      </c>
      <c r="X36" s="140" t="e">
        <f t="shared" si="5"/>
        <v>#REF!</v>
      </c>
    </row>
    <row r="37" spans="1:28" s="108" customFormat="1" ht="15" customHeight="1" x14ac:dyDescent="0.25">
      <c r="A37" s="127" t="s">
        <v>141</v>
      </c>
      <c r="B37" s="128">
        <v>0</v>
      </c>
      <c r="C37" s="129" t="s">
        <v>173</v>
      </c>
      <c r="D37" s="130" t="s">
        <v>171</v>
      </c>
      <c r="E37" s="128" t="s">
        <v>144</v>
      </c>
      <c r="F37" s="128" t="s">
        <v>149</v>
      </c>
      <c r="G37" s="128" t="s">
        <v>145</v>
      </c>
      <c r="H37" s="196">
        <v>3</v>
      </c>
      <c r="I37" s="128">
        <v>1</v>
      </c>
      <c r="J37" s="128">
        <v>6</v>
      </c>
      <c r="K37" s="145">
        <v>364</v>
      </c>
      <c r="L37" s="300">
        <v>1</v>
      </c>
      <c r="M37" s="300">
        <v>1</v>
      </c>
      <c r="N37" s="300">
        <v>1</v>
      </c>
      <c r="O37" s="300">
        <v>1</v>
      </c>
      <c r="P37" s="300">
        <v>1</v>
      </c>
      <c r="Q37" s="300">
        <v>1</v>
      </c>
      <c r="R37" s="134" t="str">
        <f t="shared" si="2"/>
        <v/>
      </c>
      <c r="S37" s="135" t="e">
        <f>IF(D37="","",IF(ISTEXT(D37),VLOOKUP(D37,#REF!,2,FALSE),""))</f>
        <v>#REF!</v>
      </c>
      <c r="T37" s="136" t="e">
        <f t="shared" si="3"/>
        <v>#REF!</v>
      </c>
      <c r="U37" s="137" t="e">
        <f t="shared" si="4"/>
        <v>#REF!</v>
      </c>
      <c r="V37" s="138" t="e">
        <f t="shared" si="0"/>
        <v>#REF!</v>
      </c>
      <c r="W37" s="139" t="e">
        <f t="shared" si="1"/>
        <v>#REF!</v>
      </c>
      <c r="X37" s="140" t="e">
        <f t="shared" si="5"/>
        <v>#REF!</v>
      </c>
    </row>
    <row r="38" spans="1:28" s="108" customFormat="1" ht="15" customHeight="1" x14ac:dyDescent="0.25">
      <c r="A38" s="127" t="s">
        <v>141</v>
      </c>
      <c r="B38" s="128"/>
      <c r="C38" s="129" t="s">
        <v>174</v>
      </c>
      <c r="D38" s="130" t="s">
        <v>171</v>
      </c>
      <c r="E38" s="128" t="s">
        <v>175</v>
      </c>
      <c r="F38" s="128" t="s">
        <v>149</v>
      </c>
      <c r="G38" s="128" t="s">
        <v>145</v>
      </c>
      <c r="H38" s="196">
        <v>4</v>
      </c>
      <c r="I38" s="128">
        <v>1</v>
      </c>
      <c r="J38" s="128">
        <v>6</v>
      </c>
      <c r="K38" s="145">
        <v>364</v>
      </c>
      <c r="L38" s="300">
        <v>1</v>
      </c>
      <c r="M38" s="300">
        <v>1</v>
      </c>
      <c r="N38" s="300">
        <v>1</v>
      </c>
      <c r="O38" s="300">
        <v>1</v>
      </c>
      <c r="P38" s="300">
        <v>1</v>
      </c>
      <c r="Q38" s="300">
        <v>1</v>
      </c>
      <c r="R38" s="134" t="str">
        <f t="shared" si="2"/>
        <v/>
      </c>
      <c r="S38" s="135" t="e">
        <f>IF(D38="","",IF(ISTEXT(D38),VLOOKUP(D38,#REF!,2,FALSE),""))</f>
        <v>#REF!</v>
      </c>
      <c r="T38" s="136" t="e">
        <f t="shared" si="3"/>
        <v>#REF!</v>
      </c>
      <c r="U38" s="137" t="e">
        <f t="shared" si="4"/>
        <v>#REF!</v>
      </c>
      <c r="V38" s="138" t="e">
        <f t="shared" si="0"/>
        <v>#REF!</v>
      </c>
      <c r="W38" s="139" t="e">
        <f t="shared" si="1"/>
        <v>#REF!</v>
      </c>
      <c r="X38" s="140" t="e">
        <f t="shared" si="5"/>
        <v>#REF!</v>
      </c>
    </row>
    <row r="39" spans="1:28" s="116" customFormat="1" ht="15" customHeight="1" x14ac:dyDescent="0.25">
      <c r="A39" s="147" t="s">
        <v>141</v>
      </c>
      <c r="B39" s="144">
        <v>0</v>
      </c>
      <c r="C39" s="129" t="s">
        <v>440</v>
      </c>
      <c r="D39" s="130" t="s">
        <v>153</v>
      </c>
      <c r="E39" s="128" t="s">
        <v>144</v>
      </c>
      <c r="F39" s="128" t="s">
        <v>149</v>
      </c>
      <c r="G39" s="128" t="s">
        <v>145</v>
      </c>
      <c r="H39" s="196">
        <v>13</v>
      </c>
      <c r="I39" s="128">
        <v>1</v>
      </c>
      <c r="J39" s="128">
        <v>6</v>
      </c>
      <c r="K39" s="145">
        <f t="shared" si="6"/>
        <v>312</v>
      </c>
      <c r="L39" s="300">
        <v>1</v>
      </c>
      <c r="M39" s="300">
        <v>1</v>
      </c>
      <c r="N39" s="300">
        <v>1</v>
      </c>
      <c r="O39" s="300">
        <v>1</v>
      </c>
      <c r="P39" s="300">
        <v>1</v>
      </c>
      <c r="Q39" s="300">
        <v>1</v>
      </c>
      <c r="R39" s="148" t="str">
        <f t="shared" si="2"/>
        <v/>
      </c>
      <c r="S39" s="135" t="e">
        <f>IF(D39="","",IF(ISTEXT(D39),VLOOKUP(D39,#REF!,2,FALSE),""))</f>
        <v>#REF!</v>
      </c>
      <c r="T39" s="149" t="e">
        <f t="shared" si="3"/>
        <v>#REF!</v>
      </c>
      <c r="U39" s="150" t="e">
        <f t="shared" si="4"/>
        <v>#REF!</v>
      </c>
      <c r="V39" s="151" t="e">
        <f t="shared" si="0"/>
        <v>#REF!</v>
      </c>
      <c r="W39" s="152" t="e">
        <f t="shared" si="1"/>
        <v>#REF!</v>
      </c>
      <c r="X39" s="140" t="e">
        <f t="shared" si="5"/>
        <v>#REF!</v>
      </c>
      <c r="Y39" s="108"/>
      <c r="Z39" s="108"/>
      <c r="AA39" s="108"/>
      <c r="AB39" s="108"/>
    </row>
    <row r="40" spans="1:28" s="116" customFormat="1" ht="15" customHeight="1" x14ac:dyDescent="0.25">
      <c r="A40" s="147" t="s">
        <v>141</v>
      </c>
      <c r="B40" s="153">
        <v>0</v>
      </c>
      <c r="C40" s="339" t="s">
        <v>176</v>
      </c>
      <c r="D40" s="340" t="s">
        <v>150</v>
      </c>
      <c r="E40" s="128" t="s">
        <v>144</v>
      </c>
      <c r="F40" s="128" t="s">
        <v>149</v>
      </c>
      <c r="G40" s="128" t="s">
        <v>145</v>
      </c>
      <c r="H40" s="196">
        <v>11</v>
      </c>
      <c r="I40" s="128">
        <v>1</v>
      </c>
      <c r="J40" s="128">
        <v>1</v>
      </c>
      <c r="K40" s="145">
        <f t="shared" si="6"/>
        <v>52</v>
      </c>
      <c r="L40" s="148"/>
      <c r="M40" s="148" t="str">
        <f t="shared" si="7"/>
        <v/>
      </c>
      <c r="N40" s="148" t="str">
        <f t="shared" ref="N40" si="10">IF(J40=2,T40*I40,IF(J40=3,T40*I40,IF(J40=5,T40*I40,IF(J40=6,T40*I40,IF(J40=7,T40*I40,"")))))</f>
        <v/>
      </c>
      <c r="O40" s="148"/>
      <c r="P40" s="148" t="str">
        <f t="shared" si="9"/>
        <v/>
      </c>
      <c r="Q40" s="300">
        <v>1</v>
      </c>
      <c r="R40" s="148" t="str">
        <f t="shared" si="2"/>
        <v/>
      </c>
      <c r="S40" s="135" t="e">
        <f>IF(D40="","",IF(ISTEXT(D40),VLOOKUP(D40,#REF!,2,FALSE),""))</f>
        <v>#REF!</v>
      </c>
      <c r="T40" s="149" t="e">
        <f t="shared" si="3"/>
        <v>#REF!</v>
      </c>
      <c r="U40" s="150" t="e">
        <f t="shared" si="4"/>
        <v>#REF!</v>
      </c>
      <c r="V40" s="151" t="e">
        <f t="shared" si="0"/>
        <v>#REF!</v>
      </c>
      <c r="W40" s="152" t="e">
        <f t="shared" si="1"/>
        <v>#REF!</v>
      </c>
      <c r="X40" s="140" t="e">
        <f t="shared" si="5"/>
        <v>#REF!</v>
      </c>
      <c r="Y40" s="108"/>
      <c r="Z40" s="108"/>
      <c r="AA40" s="108"/>
      <c r="AB40" s="108"/>
    </row>
    <row r="41" spans="1:28" s="116" customFormat="1" ht="15" customHeight="1" x14ac:dyDescent="0.25">
      <c r="A41" s="147" t="s">
        <v>177</v>
      </c>
      <c r="B41" s="153">
        <v>-1</v>
      </c>
      <c r="C41" s="341" t="s">
        <v>439</v>
      </c>
      <c r="D41" s="340" t="s">
        <v>153</v>
      </c>
      <c r="E41" s="128" t="s">
        <v>144</v>
      </c>
      <c r="F41" s="128" t="s">
        <v>149</v>
      </c>
      <c r="G41" s="128" t="s">
        <v>145</v>
      </c>
      <c r="H41" s="342">
        <v>13</v>
      </c>
      <c r="I41" s="128">
        <v>1</v>
      </c>
      <c r="J41" s="128">
        <v>6</v>
      </c>
      <c r="K41" s="145">
        <f t="shared" si="6"/>
        <v>312</v>
      </c>
      <c r="L41" s="301">
        <v>1</v>
      </c>
      <c r="M41" s="301">
        <v>1</v>
      </c>
      <c r="N41" s="301">
        <v>1</v>
      </c>
      <c r="O41" s="301">
        <v>1</v>
      </c>
      <c r="P41" s="301">
        <v>1</v>
      </c>
      <c r="Q41" s="300">
        <v>1</v>
      </c>
      <c r="R41" s="148" t="str">
        <f t="shared" si="2"/>
        <v/>
      </c>
      <c r="S41" s="135" t="e">
        <f>IF(D41="","",IF(ISTEXT(D41),VLOOKUP(D41,#REF!,2,FALSE),""))</f>
        <v>#REF!</v>
      </c>
      <c r="T41" s="149" t="e">
        <f t="shared" si="3"/>
        <v>#REF!</v>
      </c>
      <c r="U41" s="150" t="e">
        <f t="shared" si="4"/>
        <v>#REF!</v>
      </c>
      <c r="V41" s="151" t="e">
        <f t="shared" si="0"/>
        <v>#REF!</v>
      </c>
      <c r="W41" s="152" t="e">
        <f t="shared" si="1"/>
        <v>#REF!</v>
      </c>
      <c r="X41" s="140" t="e">
        <f t="shared" si="5"/>
        <v>#REF!</v>
      </c>
      <c r="Y41" s="108"/>
      <c r="Z41" s="108"/>
      <c r="AA41" s="108"/>
      <c r="AB41" s="108"/>
    </row>
    <row r="42" spans="1:28" s="116" customFormat="1" ht="15" customHeight="1" x14ac:dyDescent="0.25">
      <c r="A42" s="147" t="s">
        <v>177</v>
      </c>
      <c r="B42" s="153">
        <v>-1</v>
      </c>
      <c r="C42" s="129" t="s">
        <v>438</v>
      </c>
      <c r="D42" s="340" t="s">
        <v>153</v>
      </c>
      <c r="E42" s="128" t="s">
        <v>144</v>
      </c>
      <c r="F42" s="128" t="s">
        <v>149</v>
      </c>
      <c r="G42" s="128" t="s">
        <v>145</v>
      </c>
      <c r="H42" s="196">
        <v>15</v>
      </c>
      <c r="I42" s="128">
        <v>1</v>
      </c>
      <c r="J42" s="128">
        <v>6</v>
      </c>
      <c r="K42" s="145">
        <f t="shared" si="6"/>
        <v>312</v>
      </c>
      <c r="L42" s="301">
        <v>1</v>
      </c>
      <c r="M42" s="301">
        <v>1</v>
      </c>
      <c r="N42" s="301">
        <v>1</v>
      </c>
      <c r="O42" s="301">
        <v>1</v>
      </c>
      <c r="P42" s="301">
        <v>1</v>
      </c>
      <c r="Q42" s="300">
        <v>1</v>
      </c>
      <c r="R42" s="148" t="str">
        <f t="shared" si="2"/>
        <v/>
      </c>
      <c r="S42" s="135" t="e">
        <f>IF(D42="","",IF(ISTEXT(D42),VLOOKUP(D42,#REF!,2,FALSE),""))</f>
        <v>#REF!</v>
      </c>
      <c r="T42" s="149" t="e">
        <f t="shared" si="3"/>
        <v>#REF!</v>
      </c>
      <c r="U42" s="150" t="e">
        <f t="shared" si="4"/>
        <v>#REF!</v>
      </c>
      <c r="V42" s="151" t="e">
        <f t="shared" si="0"/>
        <v>#REF!</v>
      </c>
      <c r="W42" s="152" t="e">
        <f t="shared" si="1"/>
        <v>#REF!</v>
      </c>
      <c r="X42" s="140" t="e">
        <f t="shared" si="5"/>
        <v>#REF!</v>
      </c>
      <c r="Y42" s="108"/>
      <c r="Z42" s="108"/>
      <c r="AA42" s="108"/>
      <c r="AB42" s="108"/>
    </row>
    <row r="43" spans="1:28" s="116" customFormat="1" ht="15" customHeight="1" x14ac:dyDescent="0.25">
      <c r="A43" s="147" t="s">
        <v>177</v>
      </c>
      <c r="B43" s="153">
        <v>-1</v>
      </c>
      <c r="C43" s="129" t="s">
        <v>440</v>
      </c>
      <c r="D43" s="340" t="s">
        <v>153</v>
      </c>
      <c r="E43" s="128" t="s">
        <v>144</v>
      </c>
      <c r="F43" s="128" t="s">
        <v>149</v>
      </c>
      <c r="G43" s="128" t="s">
        <v>145</v>
      </c>
      <c r="H43" s="196">
        <v>13</v>
      </c>
      <c r="I43" s="128">
        <v>1</v>
      </c>
      <c r="J43" s="128">
        <v>6</v>
      </c>
      <c r="K43" s="145">
        <f t="shared" si="6"/>
        <v>312</v>
      </c>
      <c r="L43" s="301">
        <v>1</v>
      </c>
      <c r="M43" s="301">
        <v>1</v>
      </c>
      <c r="N43" s="301">
        <v>1</v>
      </c>
      <c r="O43" s="301">
        <v>1</v>
      </c>
      <c r="P43" s="301">
        <v>1</v>
      </c>
      <c r="Q43" s="300">
        <v>1</v>
      </c>
      <c r="R43" s="148" t="str">
        <f t="shared" si="2"/>
        <v/>
      </c>
      <c r="S43" s="135" t="e">
        <f>IF(D43="","",IF(ISTEXT(D43),VLOOKUP(D43,#REF!,2,FALSE),""))</f>
        <v>#REF!</v>
      </c>
      <c r="T43" s="149" t="e">
        <f t="shared" si="3"/>
        <v>#REF!</v>
      </c>
      <c r="U43" s="150" t="e">
        <f t="shared" si="4"/>
        <v>#REF!</v>
      </c>
      <c r="V43" s="151" t="e">
        <f t="shared" si="0"/>
        <v>#REF!</v>
      </c>
      <c r="W43" s="152" t="e">
        <f t="shared" si="1"/>
        <v>#REF!</v>
      </c>
      <c r="X43" s="140" t="e">
        <f t="shared" si="5"/>
        <v>#REF!</v>
      </c>
      <c r="Y43" s="108"/>
      <c r="Z43" s="108"/>
      <c r="AA43" s="108"/>
      <c r="AB43" s="108"/>
    </row>
    <row r="44" spans="1:28" s="116" customFormat="1" ht="15" customHeight="1" x14ac:dyDescent="0.25">
      <c r="A44" s="147" t="s">
        <v>178</v>
      </c>
      <c r="B44" s="153">
        <v>-2</v>
      </c>
      <c r="C44" s="129" t="s">
        <v>438</v>
      </c>
      <c r="D44" s="340" t="s">
        <v>153</v>
      </c>
      <c r="E44" s="128" t="s">
        <v>144</v>
      </c>
      <c r="F44" s="128" t="s">
        <v>149</v>
      </c>
      <c r="G44" s="128" t="s">
        <v>145</v>
      </c>
      <c r="H44" s="196">
        <v>13</v>
      </c>
      <c r="I44" s="128">
        <v>1</v>
      </c>
      <c r="J44" s="128">
        <v>6</v>
      </c>
      <c r="K44" s="145">
        <f t="shared" si="6"/>
        <v>312</v>
      </c>
      <c r="L44" s="301">
        <v>1</v>
      </c>
      <c r="M44" s="301">
        <v>1</v>
      </c>
      <c r="N44" s="301">
        <v>1</v>
      </c>
      <c r="O44" s="301">
        <v>1</v>
      </c>
      <c r="P44" s="301">
        <v>1</v>
      </c>
      <c r="Q44" s="300">
        <v>1</v>
      </c>
      <c r="R44" s="148" t="str">
        <f t="shared" si="2"/>
        <v/>
      </c>
      <c r="S44" s="135" t="e">
        <f>IF(D44="","",IF(ISTEXT(D44),VLOOKUP(D44,#REF!,2,FALSE),""))</f>
        <v>#REF!</v>
      </c>
      <c r="T44" s="149" t="e">
        <f t="shared" si="3"/>
        <v>#REF!</v>
      </c>
      <c r="U44" s="150" t="e">
        <f t="shared" si="4"/>
        <v>#REF!</v>
      </c>
      <c r="V44" s="151" t="e">
        <f t="shared" si="0"/>
        <v>#REF!</v>
      </c>
      <c r="W44" s="152" t="e">
        <f t="shared" si="1"/>
        <v>#REF!</v>
      </c>
      <c r="X44" s="140" t="e">
        <f t="shared" si="5"/>
        <v>#REF!</v>
      </c>
      <c r="Y44" s="108"/>
      <c r="Z44" s="108"/>
      <c r="AA44" s="108"/>
      <c r="AB44" s="108"/>
    </row>
    <row r="45" spans="1:28" s="116" customFormat="1" ht="15" customHeight="1" x14ac:dyDescent="0.25">
      <c r="A45" s="147" t="s">
        <v>178</v>
      </c>
      <c r="B45" s="153">
        <v>-2</v>
      </c>
      <c r="C45" s="341" t="s">
        <v>439</v>
      </c>
      <c r="D45" s="340" t="s">
        <v>153</v>
      </c>
      <c r="E45" s="128" t="s">
        <v>144</v>
      </c>
      <c r="F45" s="128" t="s">
        <v>149</v>
      </c>
      <c r="G45" s="128" t="s">
        <v>145</v>
      </c>
      <c r="H45" s="196">
        <v>15</v>
      </c>
      <c r="I45" s="128">
        <v>1</v>
      </c>
      <c r="J45" s="128">
        <v>6</v>
      </c>
      <c r="K45" s="145">
        <f t="shared" si="6"/>
        <v>312</v>
      </c>
      <c r="L45" s="301">
        <v>1</v>
      </c>
      <c r="M45" s="301">
        <v>1</v>
      </c>
      <c r="N45" s="301">
        <v>1</v>
      </c>
      <c r="O45" s="301">
        <v>1</v>
      </c>
      <c r="P45" s="301">
        <v>1</v>
      </c>
      <c r="Q45" s="300">
        <v>1</v>
      </c>
      <c r="R45" s="148" t="str">
        <f t="shared" si="2"/>
        <v/>
      </c>
      <c r="S45" s="135" t="e">
        <f>IF(D45="","",IF(ISTEXT(D45),VLOOKUP(D45,#REF!,2,FALSE),""))</f>
        <v>#REF!</v>
      </c>
      <c r="T45" s="149" t="e">
        <f t="shared" si="3"/>
        <v>#REF!</v>
      </c>
      <c r="U45" s="150" t="e">
        <f t="shared" si="4"/>
        <v>#REF!</v>
      </c>
      <c r="V45" s="151" t="e">
        <f t="shared" si="0"/>
        <v>#REF!</v>
      </c>
      <c r="W45" s="152" t="e">
        <f t="shared" si="1"/>
        <v>#REF!</v>
      </c>
      <c r="X45" s="140" t="e">
        <f t="shared" si="5"/>
        <v>#REF!</v>
      </c>
      <c r="Y45" s="108"/>
      <c r="Z45" s="108"/>
      <c r="AA45" s="108"/>
      <c r="AB45" s="108"/>
    </row>
    <row r="46" spans="1:28" s="116" customFormat="1" ht="15" customHeight="1" x14ac:dyDescent="0.25">
      <c r="A46" s="147" t="s">
        <v>178</v>
      </c>
      <c r="B46" s="153">
        <v>-2</v>
      </c>
      <c r="C46" s="129" t="s">
        <v>440</v>
      </c>
      <c r="D46" s="340" t="s">
        <v>153</v>
      </c>
      <c r="E46" s="128" t="s">
        <v>144</v>
      </c>
      <c r="F46" s="128" t="s">
        <v>149</v>
      </c>
      <c r="G46" s="128" t="s">
        <v>145</v>
      </c>
      <c r="H46" s="343">
        <v>13</v>
      </c>
      <c r="I46" s="128">
        <v>1</v>
      </c>
      <c r="J46" s="128">
        <v>6</v>
      </c>
      <c r="K46" s="145">
        <f t="shared" si="6"/>
        <v>312</v>
      </c>
      <c r="L46" s="301">
        <v>1</v>
      </c>
      <c r="M46" s="301">
        <v>1</v>
      </c>
      <c r="N46" s="301">
        <v>1</v>
      </c>
      <c r="O46" s="301">
        <v>1</v>
      </c>
      <c r="P46" s="301">
        <v>1</v>
      </c>
      <c r="Q46" s="300">
        <v>1</v>
      </c>
      <c r="R46" s="148" t="str">
        <f t="shared" si="2"/>
        <v/>
      </c>
      <c r="S46" s="135" t="e">
        <f>IF(D46="","",IF(ISTEXT(D46),VLOOKUP(D46,#REF!,2,FALSE),""))</f>
        <v>#REF!</v>
      </c>
      <c r="T46" s="149" t="e">
        <f t="shared" si="3"/>
        <v>#REF!</v>
      </c>
      <c r="U46" s="150" t="e">
        <f t="shared" si="4"/>
        <v>#REF!</v>
      </c>
      <c r="V46" s="151" t="e">
        <f t="shared" si="0"/>
        <v>#REF!</v>
      </c>
      <c r="W46" s="152" t="e">
        <f t="shared" si="1"/>
        <v>#REF!</v>
      </c>
      <c r="X46" s="140" t="e">
        <f t="shared" si="5"/>
        <v>#REF!</v>
      </c>
      <c r="Y46" s="108"/>
      <c r="Z46" s="108"/>
      <c r="AA46" s="108"/>
      <c r="AB46" s="108"/>
    </row>
    <row r="47" spans="1:28" s="116" customFormat="1" ht="15" customHeight="1" thickBot="1" x14ac:dyDescent="0.3">
      <c r="A47" s="431" t="s">
        <v>179</v>
      </c>
      <c r="B47" s="432"/>
      <c r="C47" s="306" t="s">
        <v>180</v>
      </c>
      <c r="D47" s="156"/>
      <c r="E47" s="157"/>
      <c r="F47" s="157"/>
      <c r="G47" s="158"/>
      <c r="H47" s="159">
        <f>SUM(H8:H46)</f>
        <v>744</v>
      </c>
      <c r="I47" s="160"/>
      <c r="J47" s="161"/>
      <c r="K47" s="162"/>
      <c r="L47" s="163"/>
      <c r="M47" s="163"/>
      <c r="N47" s="163"/>
      <c r="O47" s="163"/>
      <c r="P47" s="163"/>
      <c r="Q47" s="163"/>
      <c r="R47" s="163"/>
      <c r="S47" s="164" t="e">
        <f>IF(T47=0,0,H47/T47)</f>
        <v>#REF!</v>
      </c>
      <c r="T47" s="163" t="e">
        <f>SUM(T8:T46)</f>
        <v>#REF!</v>
      </c>
      <c r="U47" s="163" t="e">
        <f>SUM(U8:U46)</f>
        <v>#REF!</v>
      </c>
      <c r="V47" s="165" t="e">
        <f>SUM(V8:V46)</f>
        <v>#REF!</v>
      </c>
      <c r="W47" s="166" t="e">
        <f>SUM(W8:W46)</f>
        <v>#REF!</v>
      </c>
      <c r="X47" s="167" t="e">
        <f>SUM(X8:X46)</f>
        <v>#REF!</v>
      </c>
      <c r="Y47" s="108"/>
      <c r="Z47" s="108"/>
      <c r="AA47" s="108"/>
      <c r="AB47" s="108"/>
    </row>
    <row r="48" spans="1:28" s="116" customFormat="1" ht="15" customHeight="1" thickBot="1" x14ac:dyDescent="0.3">
      <c r="A48" s="153"/>
      <c r="B48" s="168"/>
      <c r="C48" s="169" t="s">
        <v>181</v>
      </c>
      <c r="D48" s="170"/>
      <c r="E48" s="171"/>
      <c r="F48" s="171"/>
      <c r="G48" s="171"/>
      <c r="H48" s="172"/>
      <c r="I48" s="171"/>
      <c r="J48" s="171"/>
      <c r="K48" s="171"/>
      <c r="L48" s="173"/>
      <c r="M48" s="173"/>
      <c r="N48" s="173"/>
      <c r="O48" s="173"/>
      <c r="P48" s="173"/>
      <c r="Q48" s="173"/>
      <c r="R48" s="173"/>
      <c r="S48" s="174"/>
      <c r="T48" s="136"/>
      <c r="U48" s="137"/>
      <c r="V48" s="175"/>
      <c r="W48" s="323">
        <f>V48*40</f>
        <v>0</v>
      </c>
      <c r="X48" s="324">
        <f>W48*1.2</f>
        <v>0</v>
      </c>
      <c r="Y48" s="108"/>
      <c r="Z48" s="108"/>
      <c r="AA48" s="108"/>
      <c r="AB48" s="108"/>
    </row>
    <row r="49" spans="1:24" s="108" customFormat="1" ht="15" customHeight="1" thickTop="1" thickBot="1" x14ac:dyDescent="0.3">
      <c r="A49" s="433" t="s">
        <v>182</v>
      </c>
      <c r="B49" s="434"/>
      <c r="C49" s="176" t="str">
        <f>+C6</f>
        <v>CMRA BRIANCON 0</v>
      </c>
      <c r="D49" s="177"/>
      <c r="E49" s="178"/>
      <c r="F49" s="178"/>
      <c r="G49" s="179"/>
      <c r="H49" s="180">
        <f>SUM(H8:H46)</f>
        <v>744</v>
      </c>
      <c r="I49" s="181"/>
      <c r="J49" s="181"/>
      <c r="K49" s="182"/>
      <c r="L49" s="183"/>
      <c r="M49" s="183"/>
      <c r="N49" s="183"/>
      <c r="O49" s="183"/>
      <c r="P49" s="183"/>
      <c r="Q49" s="183"/>
      <c r="R49" s="183"/>
      <c r="S49" s="184"/>
      <c r="T49" s="185" t="e">
        <f>T47</f>
        <v>#REF!</v>
      </c>
      <c r="U49" s="183" t="e">
        <f>U47</f>
        <v>#REF!</v>
      </c>
      <c r="V49" s="186" t="e">
        <f>SUM(V47:V48)</f>
        <v>#REF!</v>
      </c>
      <c r="W49" s="187" t="e">
        <f>SUM(W47:W48)</f>
        <v>#REF!</v>
      </c>
      <c r="X49" s="187" t="e">
        <f>SUM(X47:X48)</f>
        <v>#REF!</v>
      </c>
    </row>
    <row r="50" spans="1:24" s="108" customFormat="1" ht="15" customHeight="1" thickTop="1" x14ac:dyDescent="0.25">
      <c r="A50" s="102"/>
      <c r="B50" s="188"/>
      <c r="C50" s="102"/>
      <c r="D50" s="102"/>
      <c r="E50" s="188"/>
      <c r="F50" s="188"/>
      <c r="G50" s="188"/>
      <c r="H50" s="189"/>
      <c r="I50" s="188"/>
      <c r="J50" s="188"/>
      <c r="K50" s="190"/>
      <c r="L50" s="107"/>
      <c r="M50" s="107"/>
      <c r="N50" s="107"/>
      <c r="O50" s="107"/>
      <c r="P50" s="107"/>
      <c r="Q50" s="107"/>
      <c r="R50" s="107"/>
      <c r="S50" s="188"/>
      <c r="T50" s="107"/>
      <c r="U50" s="107"/>
      <c r="V50" s="107"/>
      <c r="W50" s="191"/>
      <c r="X50" s="107"/>
    </row>
    <row r="51" spans="1:24" s="108" customFormat="1" ht="15" customHeight="1" thickBot="1" x14ac:dyDescent="0.3">
      <c r="A51" s="102"/>
      <c r="B51" s="103"/>
      <c r="E51" s="192"/>
      <c r="F51" s="192"/>
      <c r="G51" s="192"/>
      <c r="H51" s="189"/>
      <c r="I51" s="188"/>
      <c r="J51" s="188"/>
      <c r="K51" s="190"/>
      <c r="L51" s="107"/>
      <c r="M51" s="107"/>
      <c r="N51" s="107"/>
      <c r="O51" s="107"/>
      <c r="P51" s="107"/>
      <c r="Q51" s="107"/>
      <c r="R51" s="107"/>
      <c r="S51" s="188"/>
      <c r="T51" s="107"/>
      <c r="U51" s="107"/>
      <c r="V51" s="107"/>
      <c r="W51" s="193" t="s">
        <v>183</v>
      </c>
      <c r="X51" s="194">
        <f>1</f>
        <v>1</v>
      </c>
    </row>
    <row r="52" spans="1:24" s="108" customFormat="1" ht="39" customHeight="1" thickTop="1" thickBot="1" x14ac:dyDescent="0.3">
      <c r="A52" s="403" t="s">
        <v>137</v>
      </c>
      <c r="B52" s="405" t="s">
        <v>16</v>
      </c>
      <c r="C52" s="124" t="s">
        <v>184</v>
      </c>
      <c r="D52" s="407" t="s">
        <v>139</v>
      </c>
      <c r="E52" s="409" t="s">
        <v>9</v>
      </c>
      <c r="F52" s="409" t="s">
        <v>10</v>
      </c>
      <c r="G52" s="411" t="s">
        <v>11</v>
      </c>
      <c r="H52" s="413" t="s">
        <v>12</v>
      </c>
      <c r="I52" s="435" t="s">
        <v>13</v>
      </c>
      <c r="J52" s="437" t="s">
        <v>14</v>
      </c>
      <c r="K52" s="439" t="s">
        <v>185</v>
      </c>
      <c r="L52" s="441" t="s">
        <v>0</v>
      </c>
      <c r="M52" s="442"/>
      <c r="N52" s="442"/>
      <c r="O52" s="442"/>
      <c r="P52" s="442"/>
      <c r="Q52" s="442"/>
      <c r="R52" s="454"/>
      <c r="S52" s="455" t="s">
        <v>17</v>
      </c>
      <c r="T52" s="449" t="s">
        <v>18</v>
      </c>
      <c r="U52" s="450" t="s">
        <v>19</v>
      </c>
      <c r="V52" s="451" t="s">
        <v>20</v>
      </c>
      <c r="W52" s="448" t="s">
        <v>21</v>
      </c>
      <c r="X52" s="429" t="s">
        <v>22</v>
      </c>
    </row>
    <row r="53" spans="1:24" s="108" customFormat="1" ht="15" customHeight="1" thickTop="1" thickBot="1" x14ac:dyDescent="0.3">
      <c r="A53" s="404"/>
      <c r="B53" s="406"/>
      <c r="C53" s="125" t="s">
        <v>1</v>
      </c>
      <c r="D53" s="408"/>
      <c r="E53" s="410"/>
      <c r="F53" s="410"/>
      <c r="G53" s="412"/>
      <c r="H53" s="414"/>
      <c r="I53" s="436"/>
      <c r="J53" s="438"/>
      <c r="K53" s="440"/>
      <c r="L53" s="126" t="s">
        <v>2</v>
      </c>
      <c r="M53" s="126" t="s">
        <v>3</v>
      </c>
      <c r="N53" s="126" t="s">
        <v>4</v>
      </c>
      <c r="O53" s="126" t="s">
        <v>5</v>
      </c>
      <c r="P53" s="126" t="s">
        <v>6</v>
      </c>
      <c r="Q53" s="126" t="s">
        <v>7</v>
      </c>
      <c r="R53" s="126" t="s">
        <v>8</v>
      </c>
      <c r="S53" s="445"/>
      <c r="T53" s="447"/>
      <c r="U53" s="424"/>
      <c r="V53" s="426"/>
      <c r="W53" s="428"/>
      <c r="X53" s="430"/>
    </row>
    <row r="54" spans="1:24" s="108" customFormat="1" ht="15" customHeight="1" thickTop="1" x14ac:dyDescent="0.25">
      <c r="A54" s="195" t="s">
        <v>186</v>
      </c>
      <c r="B54" s="128">
        <v>-3</v>
      </c>
      <c r="C54" s="129" t="s">
        <v>187</v>
      </c>
      <c r="D54" s="130" t="s">
        <v>188</v>
      </c>
      <c r="E54" s="128" t="s">
        <v>144</v>
      </c>
      <c r="F54" s="128" t="s">
        <v>423</v>
      </c>
      <c r="G54" s="128" t="s">
        <v>189</v>
      </c>
      <c r="H54" s="196">
        <v>50</v>
      </c>
      <c r="I54" s="128">
        <v>1</v>
      </c>
      <c r="J54" s="128">
        <v>5</v>
      </c>
      <c r="K54" s="133">
        <f t="shared" ref="K54:K117" si="11">IF(J54&lt;&gt;0,(I54*J54)*52,"")</f>
        <v>260</v>
      </c>
      <c r="L54" s="300">
        <v>1</v>
      </c>
      <c r="M54" s="300">
        <v>1</v>
      </c>
      <c r="N54" s="300">
        <v>1</v>
      </c>
      <c r="O54" s="300">
        <v>1</v>
      </c>
      <c r="P54" s="300">
        <v>1</v>
      </c>
      <c r="Q54" s="300" t="str">
        <f t="shared" ref="Q54:Q68" si="12">IF(J54=6,T54*I54,IF(J54=7,T54*I54,""))</f>
        <v/>
      </c>
      <c r="R54" s="300" t="str">
        <f t="shared" ref="R54:R68" si="13">IF(J54=7,T54*I54,"")</f>
        <v/>
      </c>
      <c r="S54" s="135" t="e">
        <f>IF(D54="","",IF(ISTEXT(D54),VLOOKUP(D54,#REF!,2,FALSE),""))</f>
        <v>#REF!</v>
      </c>
      <c r="T54" s="136" t="e">
        <f>IF(S54="","",H54/S54)</f>
        <v>#REF!</v>
      </c>
      <c r="U54" s="137" t="e">
        <f>IF(T54="","",I54*J54*T54)</f>
        <v>#REF!</v>
      </c>
      <c r="V54" s="138" t="e">
        <f t="shared" ref="V54:V85" si="14">IF(U54="","",K54*T54)</f>
        <v>#REF!</v>
      </c>
      <c r="W54" s="197" t="e">
        <f t="shared" ref="W54:W85" si="15">IF(H54="","",$W$4*V54)</f>
        <v>#REF!</v>
      </c>
      <c r="X54" s="140" t="e">
        <f>IF(W54="","",W54*1.2)</f>
        <v>#REF!</v>
      </c>
    </row>
    <row r="55" spans="1:24" s="108" customFormat="1" ht="15" customHeight="1" x14ac:dyDescent="0.25">
      <c r="A55" s="195" t="s">
        <v>186</v>
      </c>
      <c r="B55" s="128">
        <v>-3</v>
      </c>
      <c r="C55" s="129" t="s">
        <v>190</v>
      </c>
      <c r="D55" s="130" t="s">
        <v>155</v>
      </c>
      <c r="E55" s="128" t="s">
        <v>144</v>
      </c>
      <c r="F55" s="128"/>
      <c r="G55" s="128" t="s">
        <v>189</v>
      </c>
      <c r="H55" s="196">
        <v>5</v>
      </c>
      <c r="I55" s="128">
        <v>1</v>
      </c>
      <c r="J55" s="128">
        <v>5</v>
      </c>
      <c r="K55" s="133">
        <f t="shared" si="11"/>
        <v>260</v>
      </c>
      <c r="L55" s="300">
        <v>1</v>
      </c>
      <c r="M55" s="300">
        <v>1</v>
      </c>
      <c r="N55" s="300">
        <v>1</v>
      </c>
      <c r="O55" s="300">
        <v>1</v>
      </c>
      <c r="P55" s="300">
        <v>1</v>
      </c>
      <c r="Q55" s="300" t="str">
        <f t="shared" si="12"/>
        <v/>
      </c>
      <c r="R55" s="300" t="str">
        <f t="shared" si="13"/>
        <v/>
      </c>
      <c r="S55" s="135" t="e">
        <f>IF(D55="","",IF(ISTEXT(D55),VLOOKUP(D55,#REF!,2,FALSE),""))</f>
        <v>#REF!</v>
      </c>
      <c r="T55" s="136" t="e">
        <f t="shared" ref="T55:T68" si="16">IF(S55="","",H55/S55)</f>
        <v>#REF!</v>
      </c>
      <c r="U55" s="137" t="e">
        <f t="shared" ref="U55:U68" si="17">IF(T55="","",I55*J55*T55)</f>
        <v>#REF!</v>
      </c>
      <c r="V55" s="138" t="e">
        <f t="shared" si="14"/>
        <v>#REF!</v>
      </c>
      <c r="W55" s="197" t="e">
        <f t="shared" si="15"/>
        <v>#REF!</v>
      </c>
      <c r="X55" s="140" t="e">
        <f t="shared" ref="X55:X116" si="18">IF(W55="","",W55*1.2)</f>
        <v>#REF!</v>
      </c>
    </row>
    <row r="56" spans="1:24" s="108" customFormat="1" ht="15" customHeight="1" x14ac:dyDescent="0.25">
      <c r="A56" s="195" t="s">
        <v>186</v>
      </c>
      <c r="B56" s="128">
        <v>-3</v>
      </c>
      <c r="C56" s="129" t="s">
        <v>191</v>
      </c>
      <c r="D56" s="130" t="s">
        <v>155</v>
      </c>
      <c r="E56" s="128" t="s">
        <v>144</v>
      </c>
      <c r="F56" s="128"/>
      <c r="G56" s="128" t="s">
        <v>189</v>
      </c>
      <c r="H56" s="196">
        <v>5</v>
      </c>
      <c r="I56" s="128">
        <v>1</v>
      </c>
      <c r="J56" s="128">
        <v>5</v>
      </c>
      <c r="K56" s="133">
        <f t="shared" si="11"/>
        <v>260</v>
      </c>
      <c r="L56" s="300">
        <v>1</v>
      </c>
      <c r="M56" s="300">
        <v>1</v>
      </c>
      <c r="N56" s="300">
        <v>1</v>
      </c>
      <c r="O56" s="300">
        <v>1</v>
      </c>
      <c r="P56" s="300">
        <v>1</v>
      </c>
      <c r="Q56" s="300" t="str">
        <f t="shared" si="12"/>
        <v/>
      </c>
      <c r="R56" s="300" t="str">
        <f t="shared" si="13"/>
        <v/>
      </c>
      <c r="S56" s="135" t="e">
        <f>IF(D56="","",IF(ISTEXT(D56),VLOOKUP(D56,#REF!,2,FALSE),""))</f>
        <v>#REF!</v>
      </c>
      <c r="T56" s="136" t="e">
        <f t="shared" si="16"/>
        <v>#REF!</v>
      </c>
      <c r="U56" s="137" t="e">
        <f t="shared" si="17"/>
        <v>#REF!</v>
      </c>
      <c r="V56" s="138" t="e">
        <f t="shared" si="14"/>
        <v>#REF!</v>
      </c>
      <c r="W56" s="197" t="e">
        <f t="shared" si="15"/>
        <v>#REF!</v>
      </c>
      <c r="X56" s="140" t="e">
        <f t="shared" si="18"/>
        <v>#REF!</v>
      </c>
    </row>
    <row r="57" spans="1:24" s="108" customFormat="1" ht="15" customHeight="1" x14ac:dyDescent="0.25">
      <c r="A57" s="195" t="s">
        <v>186</v>
      </c>
      <c r="B57" s="128">
        <v>-3</v>
      </c>
      <c r="C57" s="129" t="s">
        <v>192</v>
      </c>
      <c r="D57" s="130" t="s">
        <v>193</v>
      </c>
      <c r="E57" s="128" t="s">
        <v>144</v>
      </c>
      <c r="F57" s="128"/>
      <c r="G57" s="128" t="s">
        <v>189</v>
      </c>
      <c r="H57" s="196">
        <v>4</v>
      </c>
      <c r="I57" s="128">
        <v>1</v>
      </c>
      <c r="J57" s="128">
        <v>5</v>
      </c>
      <c r="K57" s="133">
        <f t="shared" si="11"/>
        <v>260</v>
      </c>
      <c r="L57" s="300">
        <v>1</v>
      </c>
      <c r="M57" s="300">
        <v>1</v>
      </c>
      <c r="N57" s="300">
        <v>1</v>
      </c>
      <c r="O57" s="300">
        <v>1</v>
      </c>
      <c r="P57" s="300">
        <v>1</v>
      </c>
      <c r="Q57" s="300" t="str">
        <f t="shared" si="12"/>
        <v/>
      </c>
      <c r="R57" s="300" t="str">
        <f t="shared" si="13"/>
        <v/>
      </c>
      <c r="S57" s="135" t="e">
        <f>IF(D57="","",IF(ISTEXT(D57),VLOOKUP(D57,#REF!,2,FALSE),""))</f>
        <v>#REF!</v>
      </c>
      <c r="T57" s="136" t="e">
        <f t="shared" si="16"/>
        <v>#REF!</v>
      </c>
      <c r="U57" s="137" t="e">
        <f t="shared" si="17"/>
        <v>#REF!</v>
      </c>
      <c r="V57" s="138" t="e">
        <f t="shared" si="14"/>
        <v>#REF!</v>
      </c>
      <c r="W57" s="197" t="e">
        <f t="shared" si="15"/>
        <v>#REF!</v>
      </c>
      <c r="X57" s="140" t="e">
        <f t="shared" si="18"/>
        <v>#REF!</v>
      </c>
    </row>
    <row r="58" spans="1:24" s="108" customFormat="1" ht="15" customHeight="1" x14ac:dyDescent="0.25">
      <c r="A58" s="195" t="s">
        <v>186</v>
      </c>
      <c r="B58" s="128">
        <v>-3</v>
      </c>
      <c r="C58" s="129" t="s">
        <v>26</v>
      </c>
      <c r="D58" s="130" t="s">
        <v>155</v>
      </c>
      <c r="E58" s="128" t="s">
        <v>144</v>
      </c>
      <c r="F58" s="128"/>
      <c r="G58" s="128" t="s">
        <v>189</v>
      </c>
      <c r="H58" s="196">
        <v>2</v>
      </c>
      <c r="I58" s="128">
        <v>1</v>
      </c>
      <c r="J58" s="128">
        <v>5</v>
      </c>
      <c r="K58" s="133">
        <f t="shared" si="11"/>
        <v>260</v>
      </c>
      <c r="L58" s="300">
        <v>1</v>
      </c>
      <c r="M58" s="300">
        <v>1</v>
      </c>
      <c r="N58" s="300">
        <v>1</v>
      </c>
      <c r="O58" s="300">
        <v>1</v>
      </c>
      <c r="P58" s="300">
        <v>1</v>
      </c>
      <c r="Q58" s="300" t="str">
        <f t="shared" si="12"/>
        <v/>
      </c>
      <c r="R58" s="300" t="str">
        <f t="shared" si="13"/>
        <v/>
      </c>
      <c r="S58" s="135" t="e">
        <f>IF(D58="","",IF(ISTEXT(D58),VLOOKUP(D58,#REF!,2,FALSE),""))</f>
        <v>#REF!</v>
      </c>
      <c r="T58" s="136" t="e">
        <f t="shared" si="16"/>
        <v>#REF!</v>
      </c>
      <c r="U58" s="137" t="e">
        <f t="shared" si="17"/>
        <v>#REF!</v>
      </c>
      <c r="V58" s="138" t="e">
        <f t="shared" si="14"/>
        <v>#REF!</v>
      </c>
      <c r="W58" s="197" t="e">
        <f t="shared" si="15"/>
        <v>#REF!</v>
      </c>
      <c r="X58" s="140" t="e">
        <f t="shared" si="18"/>
        <v>#REF!</v>
      </c>
    </row>
    <row r="59" spans="1:24" s="108" customFormat="1" ht="15" customHeight="1" x14ac:dyDescent="0.25">
      <c r="A59" s="195" t="s">
        <v>186</v>
      </c>
      <c r="B59" s="128">
        <v>-3</v>
      </c>
      <c r="C59" s="129" t="s">
        <v>194</v>
      </c>
      <c r="D59" s="130" t="s">
        <v>193</v>
      </c>
      <c r="E59" s="128" t="s">
        <v>144</v>
      </c>
      <c r="F59" s="128"/>
      <c r="G59" s="128" t="s">
        <v>189</v>
      </c>
      <c r="H59" s="196">
        <v>29</v>
      </c>
      <c r="I59" s="128">
        <v>1</v>
      </c>
      <c r="J59" s="128">
        <v>5</v>
      </c>
      <c r="K59" s="133">
        <f t="shared" si="11"/>
        <v>260</v>
      </c>
      <c r="L59" s="300">
        <v>1</v>
      </c>
      <c r="M59" s="300">
        <v>1</v>
      </c>
      <c r="N59" s="300">
        <v>1</v>
      </c>
      <c r="O59" s="300">
        <v>1</v>
      </c>
      <c r="P59" s="300">
        <v>1</v>
      </c>
      <c r="Q59" s="300" t="str">
        <f t="shared" si="12"/>
        <v/>
      </c>
      <c r="R59" s="300" t="str">
        <f t="shared" si="13"/>
        <v/>
      </c>
      <c r="S59" s="135" t="e">
        <f>IF(D59="","",IF(ISTEXT(D59),VLOOKUP(D59,#REF!,2,FALSE),""))</f>
        <v>#REF!</v>
      </c>
      <c r="T59" s="136" t="e">
        <f t="shared" si="16"/>
        <v>#REF!</v>
      </c>
      <c r="U59" s="137" t="e">
        <f t="shared" si="17"/>
        <v>#REF!</v>
      </c>
      <c r="V59" s="138" t="e">
        <f t="shared" si="14"/>
        <v>#REF!</v>
      </c>
      <c r="W59" s="197" t="e">
        <f t="shared" si="15"/>
        <v>#REF!</v>
      </c>
      <c r="X59" s="140" t="e">
        <f t="shared" si="18"/>
        <v>#REF!</v>
      </c>
    </row>
    <row r="60" spans="1:24" s="108" customFormat="1" ht="15" customHeight="1" x14ac:dyDescent="0.25">
      <c r="A60" s="195" t="s">
        <v>186</v>
      </c>
      <c r="B60" s="128">
        <v>-3</v>
      </c>
      <c r="C60" s="129" t="s">
        <v>195</v>
      </c>
      <c r="D60" s="130" t="s">
        <v>155</v>
      </c>
      <c r="E60" s="128" t="s">
        <v>144</v>
      </c>
      <c r="F60" s="128"/>
      <c r="G60" s="128" t="s">
        <v>189</v>
      </c>
      <c r="H60" s="196">
        <v>3</v>
      </c>
      <c r="I60" s="128">
        <v>1</v>
      </c>
      <c r="J60" s="128">
        <v>5</v>
      </c>
      <c r="K60" s="133">
        <f t="shared" si="11"/>
        <v>260</v>
      </c>
      <c r="L60" s="300">
        <v>1</v>
      </c>
      <c r="M60" s="300">
        <v>1</v>
      </c>
      <c r="N60" s="300">
        <v>1</v>
      </c>
      <c r="O60" s="300">
        <v>1</v>
      </c>
      <c r="P60" s="300">
        <v>1</v>
      </c>
      <c r="Q60" s="300" t="str">
        <f t="shared" si="12"/>
        <v/>
      </c>
      <c r="R60" s="300" t="str">
        <f t="shared" si="13"/>
        <v/>
      </c>
      <c r="S60" s="135" t="e">
        <f>IF(D60="","",IF(ISTEXT(D60),VLOOKUP(D60,#REF!,2,FALSE),""))</f>
        <v>#REF!</v>
      </c>
      <c r="T60" s="136" t="e">
        <f t="shared" si="16"/>
        <v>#REF!</v>
      </c>
      <c r="U60" s="137" t="e">
        <f t="shared" si="17"/>
        <v>#REF!</v>
      </c>
      <c r="V60" s="138" t="e">
        <f t="shared" si="14"/>
        <v>#REF!</v>
      </c>
      <c r="W60" s="197" t="e">
        <f t="shared" si="15"/>
        <v>#REF!</v>
      </c>
      <c r="X60" s="140" t="e">
        <f t="shared" si="18"/>
        <v>#REF!</v>
      </c>
    </row>
    <row r="61" spans="1:24" s="108" customFormat="1" ht="15" customHeight="1" x14ac:dyDescent="0.25">
      <c r="A61" s="195" t="s">
        <v>186</v>
      </c>
      <c r="B61" s="128">
        <v>-3</v>
      </c>
      <c r="C61" s="129" t="s">
        <v>196</v>
      </c>
      <c r="D61" s="130" t="s">
        <v>155</v>
      </c>
      <c r="E61" s="128" t="s">
        <v>144</v>
      </c>
      <c r="F61" s="128"/>
      <c r="G61" s="128" t="s">
        <v>189</v>
      </c>
      <c r="H61" s="196">
        <v>7</v>
      </c>
      <c r="I61" s="128">
        <v>1</v>
      </c>
      <c r="J61" s="128">
        <v>5</v>
      </c>
      <c r="K61" s="133">
        <f t="shared" si="11"/>
        <v>260</v>
      </c>
      <c r="L61" s="300">
        <v>1</v>
      </c>
      <c r="M61" s="300">
        <v>1</v>
      </c>
      <c r="N61" s="300">
        <v>1</v>
      </c>
      <c r="O61" s="300">
        <v>1</v>
      </c>
      <c r="P61" s="300">
        <v>1</v>
      </c>
      <c r="Q61" s="300" t="str">
        <f t="shared" si="12"/>
        <v/>
      </c>
      <c r="R61" s="300" t="str">
        <f t="shared" si="13"/>
        <v/>
      </c>
      <c r="S61" s="135" t="e">
        <f>IF(D61="","",IF(ISTEXT(D61),VLOOKUP(D61,#REF!,2,FALSE),""))</f>
        <v>#REF!</v>
      </c>
      <c r="T61" s="136" t="e">
        <f t="shared" si="16"/>
        <v>#REF!</v>
      </c>
      <c r="U61" s="137" t="e">
        <f t="shared" si="17"/>
        <v>#REF!</v>
      </c>
      <c r="V61" s="138" t="e">
        <f t="shared" si="14"/>
        <v>#REF!</v>
      </c>
      <c r="W61" s="197" t="e">
        <f t="shared" si="15"/>
        <v>#REF!</v>
      </c>
      <c r="X61" s="140" t="e">
        <f t="shared" si="18"/>
        <v>#REF!</v>
      </c>
    </row>
    <row r="62" spans="1:24" s="108" customFormat="1" ht="15" customHeight="1" x14ac:dyDescent="0.25">
      <c r="A62" s="195" t="s">
        <v>186</v>
      </c>
      <c r="B62" s="128">
        <v>-3</v>
      </c>
      <c r="C62" s="129" t="s">
        <v>450</v>
      </c>
      <c r="D62" s="130" t="s">
        <v>143</v>
      </c>
      <c r="E62" s="128" t="s">
        <v>144</v>
      </c>
      <c r="F62" s="128"/>
      <c r="G62" s="128" t="s">
        <v>189</v>
      </c>
      <c r="H62" s="196">
        <v>33</v>
      </c>
      <c r="I62" s="128">
        <v>1</v>
      </c>
      <c r="J62" s="128">
        <v>5</v>
      </c>
      <c r="K62" s="133">
        <f t="shared" si="11"/>
        <v>260</v>
      </c>
      <c r="L62" s="300">
        <v>1</v>
      </c>
      <c r="M62" s="300">
        <v>1</v>
      </c>
      <c r="N62" s="300">
        <v>1</v>
      </c>
      <c r="O62" s="300">
        <v>1</v>
      </c>
      <c r="P62" s="300">
        <v>1</v>
      </c>
      <c r="Q62" s="300" t="str">
        <f t="shared" si="12"/>
        <v/>
      </c>
      <c r="R62" s="300" t="str">
        <f t="shared" si="13"/>
        <v/>
      </c>
      <c r="S62" s="135" t="e">
        <f>IF(D62="","",IF(ISTEXT(D62),VLOOKUP(D62,#REF!,2,FALSE),""))</f>
        <v>#REF!</v>
      </c>
      <c r="T62" s="136" t="e">
        <f t="shared" si="16"/>
        <v>#REF!</v>
      </c>
      <c r="U62" s="137" t="e">
        <f t="shared" si="17"/>
        <v>#REF!</v>
      </c>
      <c r="V62" s="138" t="e">
        <f t="shared" si="14"/>
        <v>#REF!</v>
      </c>
      <c r="W62" s="197" t="e">
        <f t="shared" si="15"/>
        <v>#REF!</v>
      </c>
      <c r="X62" s="140" t="e">
        <f t="shared" si="18"/>
        <v>#REF!</v>
      </c>
    </row>
    <row r="63" spans="1:24" s="108" customFormat="1" ht="15" customHeight="1" x14ac:dyDescent="0.25">
      <c r="A63" s="195" t="s">
        <v>186</v>
      </c>
      <c r="B63" s="128">
        <v>-3</v>
      </c>
      <c r="C63" s="129" t="s">
        <v>197</v>
      </c>
      <c r="D63" s="130" t="s">
        <v>157</v>
      </c>
      <c r="E63" s="128" t="s">
        <v>144</v>
      </c>
      <c r="F63" s="128"/>
      <c r="G63" s="128" t="s">
        <v>189</v>
      </c>
      <c r="H63" s="196">
        <v>8</v>
      </c>
      <c r="I63" s="128">
        <v>1</v>
      </c>
      <c r="J63" s="128">
        <v>5</v>
      </c>
      <c r="K63" s="133">
        <f t="shared" si="11"/>
        <v>260</v>
      </c>
      <c r="L63" s="300">
        <v>1</v>
      </c>
      <c r="M63" s="300">
        <v>1</v>
      </c>
      <c r="N63" s="300">
        <v>1</v>
      </c>
      <c r="O63" s="300">
        <v>1</v>
      </c>
      <c r="P63" s="300">
        <v>1</v>
      </c>
      <c r="Q63" s="300" t="str">
        <f t="shared" si="12"/>
        <v/>
      </c>
      <c r="R63" s="300" t="str">
        <f t="shared" si="13"/>
        <v/>
      </c>
      <c r="S63" s="135" t="e">
        <f>IF(D63="","",IF(ISTEXT(D63),VLOOKUP(D63,#REF!,2,FALSE),""))</f>
        <v>#REF!</v>
      </c>
      <c r="T63" s="136" t="e">
        <f t="shared" si="16"/>
        <v>#REF!</v>
      </c>
      <c r="U63" s="137" t="e">
        <f t="shared" si="17"/>
        <v>#REF!</v>
      </c>
      <c r="V63" s="138" t="e">
        <f t="shared" si="14"/>
        <v>#REF!</v>
      </c>
      <c r="W63" s="197" t="e">
        <f t="shared" si="15"/>
        <v>#REF!</v>
      </c>
      <c r="X63" s="140" t="e">
        <f t="shared" si="18"/>
        <v>#REF!</v>
      </c>
    </row>
    <row r="64" spans="1:24" s="108" customFormat="1" ht="15" customHeight="1" x14ac:dyDescent="0.25">
      <c r="A64" s="195" t="s">
        <v>186</v>
      </c>
      <c r="B64" s="128">
        <v>-3</v>
      </c>
      <c r="C64" s="129" t="s">
        <v>198</v>
      </c>
      <c r="D64" s="130" t="s">
        <v>155</v>
      </c>
      <c r="E64" s="128" t="s">
        <v>144</v>
      </c>
      <c r="F64" s="128"/>
      <c r="G64" s="128" t="s">
        <v>189</v>
      </c>
      <c r="H64" s="196">
        <v>3</v>
      </c>
      <c r="I64" s="128">
        <v>1</v>
      </c>
      <c r="J64" s="128">
        <v>5</v>
      </c>
      <c r="K64" s="133">
        <f t="shared" si="11"/>
        <v>260</v>
      </c>
      <c r="L64" s="300">
        <v>1</v>
      </c>
      <c r="M64" s="300">
        <v>1</v>
      </c>
      <c r="N64" s="300">
        <v>1</v>
      </c>
      <c r="O64" s="300">
        <v>1</v>
      </c>
      <c r="P64" s="300">
        <v>1</v>
      </c>
      <c r="Q64" s="300" t="str">
        <f t="shared" si="12"/>
        <v/>
      </c>
      <c r="R64" s="300" t="str">
        <f t="shared" si="13"/>
        <v/>
      </c>
      <c r="S64" s="135" t="e">
        <f>IF(D64="","",IF(ISTEXT(D64),VLOOKUP(D64,#REF!,2,FALSE),""))</f>
        <v>#REF!</v>
      </c>
      <c r="T64" s="136" t="e">
        <f t="shared" si="16"/>
        <v>#REF!</v>
      </c>
      <c r="U64" s="137" t="e">
        <f t="shared" si="17"/>
        <v>#REF!</v>
      </c>
      <c r="V64" s="138" t="e">
        <f t="shared" si="14"/>
        <v>#REF!</v>
      </c>
      <c r="W64" s="197" t="e">
        <f t="shared" si="15"/>
        <v>#REF!</v>
      </c>
      <c r="X64" s="140" t="e">
        <f t="shared" si="18"/>
        <v>#REF!</v>
      </c>
    </row>
    <row r="65" spans="1:24" s="108" customFormat="1" ht="15" customHeight="1" x14ac:dyDescent="0.25">
      <c r="A65" s="195" t="s">
        <v>186</v>
      </c>
      <c r="B65" s="128">
        <v>-3</v>
      </c>
      <c r="C65" s="129" t="s">
        <v>199</v>
      </c>
      <c r="D65" s="130" t="s">
        <v>193</v>
      </c>
      <c r="E65" s="128" t="s">
        <v>144</v>
      </c>
      <c r="F65" s="128"/>
      <c r="G65" s="128" t="s">
        <v>189</v>
      </c>
      <c r="H65" s="196">
        <v>25</v>
      </c>
      <c r="I65" s="128">
        <v>1</v>
      </c>
      <c r="J65" s="128">
        <v>5</v>
      </c>
      <c r="K65" s="133">
        <f t="shared" si="11"/>
        <v>260</v>
      </c>
      <c r="L65" s="300">
        <v>1</v>
      </c>
      <c r="M65" s="300">
        <v>1</v>
      </c>
      <c r="N65" s="300">
        <v>1</v>
      </c>
      <c r="O65" s="300">
        <v>1</v>
      </c>
      <c r="P65" s="300">
        <v>1</v>
      </c>
      <c r="Q65" s="300" t="str">
        <f t="shared" si="12"/>
        <v/>
      </c>
      <c r="R65" s="300" t="str">
        <f t="shared" si="13"/>
        <v/>
      </c>
      <c r="S65" s="135" t="e">
        <f>IF(D65="","",IF(ISTEXT(D65),VLOOKUP(D65,#REF!,2,FALSE),""))</f>
        <v>#REF!</v>
      </c>
      <c r="T65" s="136" t="e">
        <f t="shared" si="16"/>
        <v>#REF!</v>
      </c>
      <c r="U65" s="137" t="e">
        <f t="shared" si="17"/>
        <v>#REF!</v>
      </c>
      <c r="V65" s="138" t="e">
        <f t="shared" si="14"/>
        <v>#REF!</v>
      </c>
      <c r="W65" s="197" t="e">
        <f t="shared" si="15"/>
        <v>#REF!</v>
      </c>
      <c r="X65" s="140" t="e">
        <f t="shared" si="18"/>
        <v>#REF!</v>
      </c>
    </row>
    <row r="66" spans="1:24" s="108" customFormat="1" ht="15" customHeight="1" x14ac:dyDescent="0.25">
      <c r="A66" s="195" t="s">
        <v>186</v>
      </c>
      <c r="B66" s="128">
        <v>-3</v>
      </c>
      <c r="C66" s="129" t="s">
        <v>200</v>
      </c>
      <c r="D66" s="130" t="s">
        <v>157</v>
      </c>
      <c r="E66" s="128" t="s">
        <v>144</v>
      </c>
      <c r="F66" s="128"/>
      <c r="G66" s="128" t="s">
        <v>189</v>
      </c>
      <c r="H66" s="196">
        <v>7</v>
      </c>
      <c r="I66" s="128">
        <v>1</v>
      </c>
      <c r="J66" s="128">
        <v>5</v>
      </c>
      <c r="K66" s="133">
        <f t="shared" si="11"/>
        <v>260</v>
      </c>
      <c r="L66" s="300">
        <v>1</v>
      </c>
      <c r="M66" s="300">
        <v>1</v>
      </c>
      <c r="N66" s="300">
        <v>1</v>
      </c>
      <c r="O66" s="300">
        <v>1</v>
      </c>
      <c r="P66" s="300">
        <v>1</v>
      </c>
      <c r="Q66" s="300" t="str">
        <f t="shared" si="12"/>
        <v/>
      </c>
      <c r="R66" s="300" t="str">
        <f t="shared" si="13"/>
        <v/>
      </c>
      <c r="S66" s="135" t="e">
        <f>IF(D66="","",IF(ISTEXT(D66),VLOOKUP(D66,#REF!,2,FALSE),""))</f>
        <v>#REF!</v>
      </c>
      <c r="T66" s="136" t="e">
        <f t="shared" si="16"/>
        <v>#REF!</v>
      </c>
      <c r="U66" s="137" t="e">
        <f t="shared" si="17"/>
        <v>#REF!</v>
      </c>
      <c r="V66" s="138" t="e">
        <f t="shared" si="14"/>
        <v>#REF!</v>
      </c>
      <c r="W66" s="197" t="e">
        <f t="shared" si="15"/>
        <v>#REF!</v>
      </c>
      <c r="X66" s="140" t="e">
        <f t="shared" si="18"/>
        <v>#REF!</v>
      </c>
    </row>
    <row r="67" spans="1:24" s="108" customFormat="1" ht="15" customHeight="1" x14ac:dyDescent="0.25">
      <c r="A67" s="195" t="s">
        <v>186</v>
      </c>
      <c r="B67" s="128">
        <v>-3</v>
      </c>
      <c r="C67" s="129" t="s">
        <v>201</v>
      </c>
      <c r="D67" s="130" t="s">
        <v>188</v>
      </c>
      <c r="E67" s="128" t="s">
        <v>144</v>
      </c>
      <c r="F67" s="128"/>
      <c r="G67" s="128" t="s">
        <v>189</v>
      </c>
      <c r="H67" s="196">
        <v>16</v>
      </c>
      <c r="I67" s="128">
        <v>1</v>
      </c>
      <c r="J67" s="128">
        <v>5</v>
      </c>
      <c r="K67" s="133">
        <f t="shared" si="11"/>
        <v>260</v>
      </c>
      <c r="L67" s="300">
        <v>1</v>
      </c>
      <c r="M67" s="300">
        <v>1</v>
      </c>
      <c r="N67" s="300">
        <v>1</v>
      </c>
      <c r="O67" s="300">
        <v>1</v>
      </c>
      <c r="P67" s="300">
        <v>1</v>
      </c>
      <c r="Q67" s="300" t="str">
        <f t="shared" si="12"/>
        <v/>
      </c>
      <c r="R67" s="300" t="str">
        <f t="shared" si="13"/>
        <v/>
      </c>
      <c r="S67" s="135" t="e">
        <f>IF(D67="","",IF(ISTEXT(D67),VLOOKUP(D67,#REF!,2,FALSE),""))</f>
        <v>#REF!</v>
      </c>
      <c r="T67" s="136" t="e">
        <f t="shared" si="16"/>
        <v>#REF!</v>
      </c>
      <c r="U67" s="137" t="e">
        <f t="shared" si="17"/>
        <v>#REF!</v>
      </c>
      <c r="V67" s="138" t="e">
        <f t="shared" si="14"/>
        <v>#REF!</v>
      </c>
      <c r="W67" s="197" t="e">
        <f t="shared" si="15"/>
        <v>#REF!</v>
      </c>
      <c r="X67" s="140" t="e">
        <f t="shared" si="18"/>
        <v>#REF!</v>
      </c>
    </row>
    <row r="68" spans="1:24" s="108" customFormat="1" ht="15" customHeight="1" x14ac:dyDescent="0.25">
      <c r="A68" s="195" t="s">
        <v>186</v>
      </c>
      <c r="B68" s="128">
        <v>-3</v>
      </c>
      <c r="C68" s="129" t="s">
        <v>146</v>
      </c>
      <c r="D68" s="130" t="s">
        <v>202</v>
      </c>
      <c r="E68" s="128" t="s">
        <v>144</v>
      </c>
      <c r="F68" s="128"/>
      <c r="G68" s="128" t="s">
        <v>145</v>
      </c>
      <c r="H68" s="196">
        <v>7</v>
      </c>
      <c r="I68" s="128">
        <v>1</v>
      </c>
      <c r="J68" s="128">
        <v>5</v>
      </c>
      <c r="K68" s="133">
        <f t="shared" si="11"/>
        <v>260</v>
      </c>
      <c r="L68" s="300">
        <v>1</v>
      </c>
      <c r="M68" s="300">
        <v>1</v>
      </c>
      <c r="N68" s="300">
        <v>1</v>
      </c>
      <c r="O68" s="300">
        <v>1</v>
      </c>
      <c r="P68" s="300">
        <v>1</v>
      </c>
      <c r="Q68" s="300" t="str">
        <f t="shared" si="12"/>
        <v/>
      </c>
      <c r="R68" s="300" t="str">
        <f t="shared" si="13"/>
        <v/>
      </c>
      <c r="S68" s="135" t="e">
        <f>IF(D68="","",IF(ISTEXT(D68),VLOOKUP(D68,#REF!,2,FALSE),""))</f>
        <v>#REF!</v>
      </c>
      <c r="T68" s="136" t="e">
        <f t="shared" si="16"/>
        <v>#REF!</v>
      </c>
      <c r="U68" s="137" t="e">
        <f t="shared" si="17"/>
        <v>#REF!</v>
      </c>
      <c r="V68" s="138" t="e">
        <f t="shared" si="14"/>
        <v>#REF!</v>
      </c>
      <c r="W68" s="197" t="e">
        <f t="shared" si="15"/>
        <v>#REF!</v>
      </c>
      <c r="X68" s="140" t="e">
        <f t="shared" si="18"/>
        <v>#REF!</v>
      </c>
    </row>
    <row r="69" spans="1:24" s="108" customFormat="1" ht="15" customHeight="1" x14ac:dyDescent="0.25">
      <c r="A69" s="195" t="s">
        <v>186</v>
      </c>
      <c r="B69" s="128">
        <v>-3</v>
      </c>
      <c r="C69" s="129" t="s">
        <v>439</v>
      </c>
      <c r="D69" s="130" t="s">
        <v>153</v>
      </c>
      <c r="E69" s="128" t="s">
        <v>144</v>
      </c>
      <c r="F69" s="128"/>
      <c r="G69" s="128" t="s">
        <v>145</v>
      </c>
      <c r="H69" s="196">
        <v>13</v>
      </c>
      <c r="I69" s="128">
        <v>1</v>
      </c>
      <c r="J69" s="128">
        <v>5</v>
      </c>
      <c r="K69" s="133">
        <f t="shared" si="11"/>
        <v>260</v>
      </c>
      <c r="L69" s="300">
        <v>1</v>
      </c>
      <c r="M69" s="300">
        <v>1</v>
      </c>
      <c r="N69" s="300">
        <v>1</v>
      </c>
      <c r="O69" s="300">
        <v>1</v>
      </c>
      <c r="P69" s="300">
        <v>1</v>
      </c>
      <c r="Q69" s="300" t="str">
        <f>IF(J69=6,T69*I69,IF(J69=7,T69*I69,""))</f>
        <v/>
      </c>
      <c r="R69" s="300" t="str">
        <f>IF(J69=7,T69*I69,"")</f>
        <v/>
      </c>
      <c r="S69" s="135" t="e">
        <f>IF(D69="","",IF(ISTEXT(D69),VLOOKUP(D69,#REF!,2,FALSE),""))</f>
        <v>#REF!</v>
      </c>
      <c r="T69" s="136" t="e">
        <f>IF(S69="","",H69/S69)</f>
        <v>#REF!</v>
      </c>
      <c r="U69" s="137" t="e">
        <f>IF(T69="","",I69*J69*T69)</f>
        <v>#REF!</v>
      </c>
      <c r="V69" s="138" t="e">
        <f t="shared" si="14"/>
        <v>#REF!</v>
      </c>
      <c r="W69" s="197" t="e">
        <f t="shared" si="15"/>
        <v>#REF!</v>
      </c>
      <c r="X69" s="140" t="e">
        <f t="shared" si="18"/>
        <v>#REF!</v>
      </c>
    </row>
    <row r="70" spans="1:24" s="108" customFormat="1" ht="15" customHeight="1" x14ac:dyDescent="0.25">
      <c r="A70" s="195" t="s">
        <v>186</v>
      </c>
      <c r="B70" s="128">
        <v>-3</v>
      </c>
      <c r="C70" s="129" t="s">
        <v>204</v>
      </c>
      <c r="D70" s="130" t="s">
        <v>193</v>
      </c>
      <c r="E70" s="128" t="s">
        <v>144</v>
      </c>
      <c r="F70" s="128"/>
      <c r="G70" s="128" t="s">
        <v>145</v>
      </c>
      <c r="H70" s="196">
        <v>20</v>
      </c>
      <c r="I70" s="128">
        <v>1</v>
      </c>
      <c r="J70" s="128">
        <v>5</v>
      </c>
      <c r="K70" s="133">
        <f t="shared" si="11"/>
        <v>260</v>
      </c>
      <c r="L70" s="300">
        <v>1</v>
      </c>
      <c r="M70" s="300">
        <v>1</v>
      </c>
      <c r="N70" s="300">
        <v>1</v>
      </c>
      <c r="O70" s="300">
        <v>1</v>
      </c>
      <c r="P70" s="300">
        <v>1</v>
      </c>
      <c r="Q70" s="300" t="str">
        <f>IF(J70=6,T70*I70,IF(J70=7,T70*I70,""))</f>
        <v/>
      </c>
      <c r="R70" s="300" t="str">
        <f>IF(J70=7,T70*I70,"")</f>
        <v/>
      </c>
      <c r="S70" s="135" t="e">
        <f>IF(D70="","",IF(ISTEXT(D70),VLOOKUP(D70,#REF!,2,FALSE),""))</f>
        <v>#REF!</v>
      </c>
      <c r="T70" s="136" t="e">
        <f>IF(S70="","",H70/S70)</f>
        <v>#REF!</v>
      </c>
      <c r="U70" s="137" t="e">
        <f>IF(T70="","",I70*J70*T70)</f>
        <v>#REF!</v>
      </c>
      <c r="V70" s="138" t="e">
        <f t="shared" si="14"/>
        <v>#REF!</v>
      </c>
      <c r="W70" s="197" t="e">
        <f t="shared" si="15"/>
        <v>#REF!</v>
      </c>
      <c r="X70" s="140" t="e">
        <f t="shared" si="18"/>
        <v>#REF!</v>
      </c>
    </row>
    <row r="71" spans="1:24" s="116" customFormat="1" ht="15" customHeight="1" x14ac:dyDescent="0.25">
      <c r="A71" s="195" t="s">
        <v>205</v>
      </c>
      <c r="B71" s="128">
        <v>-3</v>
      </c>
      <c r="C71" s="129" t="s">
        <v>204</v>
      </c>
      <c r="D71" s="130" t="s">
        <v>193</v>
      </c>
      <c r="E71" s="128" t="s">
        <v>144</v>
      </c>
      <c r="F71" s="128"/>
      <c r="G71" s="128" t="s">
        <v>145</v>
      </c>
      <c r="H71" s="196">
        <v>20</v>
      </c>
      <c r="I71" s="128">
        <v>1</v>
      </c>
      <c r="J71" s="128">
        <v>5</v>
      </c>
      <c r="K71" s="145">
        <f t="shared" si="11"/>
        <v>260</v>
      </c>
      <c r="L71" s="300">
        <v>1</v>
      </c>
      <c r="M71" s="300">
        <v>1</v>
      </c>
      <c r="N71" s="300">
        <v>1</v>
      </c>
      <c r="O71" s="300">
        <v>1</v>
      </c>
      <c r="P71" s="300">
        <v>1</v>
      </c>
      <c r="Q71" s="300" t="str">
        <f>IF(J71=6,T71*I71,IF(J71=7,T71*I71,""))</f>
        <v/>
      </c>
      <c r="R71" s="300" t="str">
        <f>IF(J71=7,T71*I71,"")</f>
        <v/>
      </c>
      <c r="S71" s="135" t="e">
        <f>IF(D71="","",IF(ISTEXT(D71),VLOOKUP(D71,#REF!,2,FALSE),""))</f>
        <v>#REF!</v>
      </c>
      <c r="T71" s="136" t="e">
        <f>IF(S71="","",H71/S71)</f>
        <v>#REF!</v>
      </c>
      <c r="U71" s="137" t="e">
        <f>IF(T71="","",I71*J71*T71)</f>
        <v>#REF!</v>
      </c>
      <c r="V71" s="138" t="e">
        <f t="shared" si="14"/>
        <v>#REF!</v>
      </c>
      <c r="W71" s="197" t="e">
        <f t="shared" si="15"/>
        <v>#REF!</v>
      </c>
      <c r="X71" s="140" t="e">
        <f t="shared" si="18"/>
        <v>#REF!</v>
      </c>
    </row>
    <row r="72" spans="1:24" s="108" customFormat="1" ht="15" customHeight="1" x14ac:dyDescent="0.25">
      <c r="A72" s="195" t="s">
        <v>186</v>
      </c>
      <c r="B72" s="128">
        <v>-3</v>
      </c>
      <c r="C72" s="129" t="s">
        <v>451</v>
      </c>
      <c r="D72" s="130" t="s">
        <v>160</v>
      </c>
      <c r="E72" s="128" t="s">
        <v>144</v>
      </c>
      <c r="F72" s="128"/>
      <c r="G72" s="128" t="s">
        <v>145</v>
      </c>
      <c r="H72" s="196">
        <v>16</v>
      </c>
      <c r="I72" s="128">
        <v>1</v>
      </c>
      <c r="J72" s="128">
        <v>5</v>
      </c>
      <c r="K72" s="145">
        <f t="shared" si="11"/>
        <v>260</v>
      </c>
      <c r="L72" s="300">
        <v>1</v>
      </c>
      <c r="M72" s="300">
        <v>1</v>
      </c>
      <c r="N72" s="300">
        <v>1</v>
      </c>
      <c r="O72" s="300">
        <v>1</v>
      </c>
      <c r="P72" s="300">
        <v>1</v>
      </c>
      <c r="Q72" s="300" t="str">
        <f>IF(J72=6,T72*I72,IF(J72=7,T72*I72,""))</f>
        <v/>
      </c>
      <c r="R72" s="300" t="str">
        <f>IF(J72=7,T72*I72,"")</f>
        <v/>
      </c>
      <c r="S72" s="135" t="e">
        <f>IF(D72="","",IF(ISTEXT(D72),VLOOKUP(D72,#REF!,2,FALSE),""))</f>
        <v>#REF!</v>
      </c>
      <c r="T72" s="136" t="e">
        <f>IF(S72="","",H72/S72)</f>
        <v>#REF!</v>
      </c>
      <c r="U72" s="137" t="e">
        <f>IF(T72="","",I72*J72*T72)</f>
        <v>#REF!</v>
      </c>
      <c r="V72" s="138" t="e">
        <f t="shared" si="14"/>
        <v>#REF!</v>
      </c>
      <c r="W72" s="197" t="e">
        <f t="shared" si="15"/>
        <v>#REF!</v>
      </c>
      <c r="X72" s="140" t="e">
        <f t="shared" si="18"/>
        <v>#REF!</v>
      </c>
    </row>
    <row r="73" spans="1:24" s="108" customFormat="1" ht="15" customHeight="1" x14ac:dyDescent="0.25">
      <c r="A73" s="195" t="s">
        <v>186</v>
      </c>
      <c r="B73" s="128">
        <v>-3</v>
      </c>
      <c r="C73" s="129" t="s">
        <v>206</v>
      </c>
      <c r="D73" s="130" t="s">
        <v>155</v>
      </c>
      <c r="E73" s="128" t="s">
        <v>144</v>
      </c>
      <c r="F73" s="128"/>
      <c r="G73" s="128" t="s">
        <v>24</v>
      </c>
      <c r="H73" s="196">
        <v>11</v>
      </c>
      <c r="I73" s="128">
        <v>1</v>
      </c>
      <c r="J73" s="128">
        <v>5</v>
      </c>
      <c r="K73" s="145">
        <f t="shared" si="11"/>
        <v>260</v>
      </c>
      <c r="L73" s="300">
        <v>1</v>
      </c>
      <c r="M73" s="300">
        <v>1</v>
      </c>
      <c r="N73" s="300">
        <v>1</v>
      </c>
      <c r="O73" s="300">
        <v>1</v>
      </c>
      <c r="P73" s="300">
        <v>1</v>
      </c>
      <c r="Q73" s="300" t="str">
        <f>IF(J73=6,T73*I73,IF(J73=7,T73*I73,""))</f>
        <v/>
      </c>
      <c r="R73" s="300" t="str">
        <f>IF(J73=7,T73*I73,"")</f>
        <v/>
      </c>
      <c r="S73" s="135" t="e">
        <f>IF(D73="","",IF(ISTEXT(D73),VLOOKUP(D73,#REF!,2,FALSE),""))</f>
        <v>#REF!</v>
      </c>
      <c r="T73" s="136" t="e">
        <f>IF(S73="","",H73/S73)</f>
        <v>#REF!</v>
      </c>
      <c r="U73" s="137" t="e">
        <f>IF(T73="","",I73*J73*T73)</f>
        <v>#REF!</v>
      </c>
      <c r="V73" s="138" t="e">
        <f t="shared" si="14"/>
        <v>#REF!</v>
      </c>
      <c r="W73" s="197" t="e">
        <f t="shared" si="15"/>
        <v>#REF!</v>
      </c>
      <c r="X73" s="140" t="e">
        <f t="shared" si="18"/>
        <v>#REF!</v>
      </c>
    </row>
    <row r="74" spans="1:24" s="108" customFormat="1" ht="15" customHeight="1" x14ac:dyDescent="0.25">
      <c r="A74" s="195" t="s">
        <v>186</v>
      </c>
      <c r="B74" s="128">
        <v>-3</v>
      </c>
      <c r="C74" s="129" t="s">
        <v>206</v>
      </c>
      <c r="D74" s="130" t="s">
        <v>155</v>
      </c>
      <c r="E74" s="128" t="s">
        <v>144</v>
      </c>
      <c r="F74" s="128"/>
      <c r="G74" s="128" t="s">
        <v>24</v>
      </c>
      <c r="H74" s="196">
        <v>11</v>
      </c>
      <c r="I74" s="128">
        <v>1</v>
      </c>
      <c r="J74" s="128">
        <v>5</v>
      </c>
      <c r="K74" s="145">
        <f t="shared" si="11"/>
        <v>260</v>
      </c>
      <c r="L74" s="300">
        <v>1</v>
      </c>
      <c r="M74" s="300">
        <v>1</v>
      </c>
      <c r="N74" s="300">
        <v>1</v>
      </c>
      <c r="O74" s="300">
        <v>1</v>
      </c>
      <c r="P74" s="300">
        <v>1</v>
      </c>
      <c r="Q74" s="300" t="str">
        <f t="shared" ref="Q74:Q124" si="19">IF(J74=6,T74*I74,IF(J74=7,T74*I74,""))</f>
        <v/>
      </c>
      <c r="R74" s="300" t="str">
        <f t="shared" ref="R74:R124" si="20">IF(J74=7,T74*I74,"")</f>
        <v/>
      </c>
      <c r="S74" s="135" t="e">
        <f>IF(D74="","",IF(ISTEXT(D74),VLOOKUP(D74,#REF!,2,FALSE),""))</f>
        <v>#REF!</v>
      </c>
      <c r="T74" s="136" t="e">
        <f t="shared" ref="T74:T124" si="21">IF(S74="","",H74/S74)</f>
        <v>#REF!</v>
      </c>
      <c r="U74" s="137" t="e">
        <f t="shared" ref="U74:U124" si="22">IF(T74="","",I74*J74*T74)</f>
        <v>#REF!</v>
      </c>
      <c r="V74" s="138" t="e">
        <f t="shared" si="14"/>
        <v>#REF!</v>
      </c>
      <c r="W74" s="197" t="e">
        <f t="shared" si="15"/>
        <v>#REF!</v>
      </c>
      <c r="X74" s="140" t="e">
        <f t="shared" si="18"/>
        <v>#REF!</v>
      </c>
    </row>
    <row r="75" spans="1:24" s="108" customFormat="1" ht="15" customHeight="1" x14ac:dyDescent="0.25">
      <c r="A75" s="195" t="s">
        <v>186</v>
      </c>
      <c r="B75" s="128">
        <v>-3</v>
      </c>
      <c r="C75" s="129" t="s">
        <v>29</v>
      </c>
      <c r="D75" s="130" t="s">
        <v>150</v>
      </c>
      <c r="E75" s="128" t="s">
        <v>151</v>
      </c>
      <c r="F75" s="128"/>
      <c r="G75" s="128" t="s">
        <v>145</v>
      </c>
      <c r="H75" s="196">
        <v>12</v>
      </c>
      <c r="I75" s="128">
        <v>1</v>
      </c>
      <c r="J75" s="128">
        <v>3</v>
      </c>
      <c r="K75" s="145">
        <f t="shared" si="11"/>
        <v>156</v>
      </c>
      <c r="L75" s="300">
        <v>1</v>
      </c>
      <c r="M75" s="300" t="str">
        <f>IF(J75=4,T75*I75,IF(J75=5,T75*I75,IF(J75=6,T75*I75,IF(J75=7,T75*I75,""))))</f>
        <v/>
      </c>
      <c r="N75" s="300">
        <v>1</v>
      </c>
      <c r="O75" s="300" t="str">
        <f>IF(J75=4,T75*I75,IF(J75=5,T75*I75,IF(J75=6,T75*I75,IF(J75=7,T75*I75,""))))</f>
        <v/>
      </c>
      <c r="P75" s="300">
        <v>1</v>
      </c>
      <c r="Q75" s="300" t="str">
        <f t="shared" si="19"/>
        <v/>
      </c>
      <c r="R75" s="300" t="str">
        <f t="shared" si="20"/>
        <v/>
      </c>
      <c r="S75" s="135" t="e">
        <f>IF(D75="","",IF(ISTEXT(D75),VLOOKUP(D75,#REF!,2,FALSE),""))</f>
        <v>#REF!</v>
      </c>
      <c r="T75" s="136" t="e">
        <f t="shared" si="21"/>
        <v>#REF!</v>
      </c>
      <c r="U75" s="137" t="e">
        <f t="shared" si="22"/>
        <v>#REF!</v>
      </c>
      <c r="V75" s="138" t="e">
        <f t="shared" si="14"/>
        <v>#REF!</v>
      </c>
      <c r="W75" s="197" t="e">
        <f t="shared" si="15"/>
        <v>#REF!</v>
      </c>
      <c r="X75" s="140" t="e">
        <f t="shared" si="18"/>
        <v>#REF!</v>
      </c>
    </row>
    <row r="76" spans="1:24" s="108" customFormat="1" ht="15" customHeight="1" x14ac:dyDescent="0.25">
      <c r="A76" s="195" t="s">
        <v>186</v>
      </c>
      <c r="B76" s="128">
        <v>-3</v>
      </c>
      <c r="C76" s="129" t="s">
        <v>438</v>
      </c>
      <c r="D76" s="130" t="s">
        <v>153</v>
      </c>
      <c r="E76" s="128" t="s">
        <v>144</v>
      </c>
      <c r="F76" s="128"/>
      <c r="G76" s="128" t="s">
        <v>145</v>
      </c>
      <c r="H76" s="196">
        <v>15</v>
      </c>
      <c r="I76" s="128">
        <v>1</v>
      </c>
      <c r="J76" s="128">
        <v>5</v>
      </c>
      <c r="K76" s="145">
        <f t="shared" si="11"/>
        <v>260</v>
      </c>
      <c r="L76" s="300">
        <v>1</v>
      </c>
      <c r="M76" s="300">
        <v>1</v>
      </c>
      <c r="N76" s="300">
        <v>1</v>
      </c>
      <c r="O76" s="300">
        <v>1</v>
      </c>
      <c r="P76" s="300">
        <v>1</v>
      </c>
      <c r="Q76" s="300" t="str">
        <f t="shared" si="19"/>
        <v/>
      </c>
      <c r="R76" s="300" t="str">
        <f t="shared" si="20"/>
        <v/>
      </c>
      <c r="S76" s="135" t="e">
        <f>IF(D76="","",IF(ISTEXT(D76),VLOOKUP(D76,#REF!,2,FALSE),""))</f>
        <v>#REF!</v>
      </c>
      <c r="T76" s="136" t="e">
        <f t="shared" si="21"/>
        <v>#REF!</v>
      </c>
      <c r="U76" s="137" t="e">
        <f t="shared" si="22"/>
        <v>#REF!</v>
      </c>
      <c r="V76" s="138" t="e">
        <f t="shared" si="14"/>
        <v>#REF!</v>
      </c>
      <c r="W76" s="197" t="e">
        <f t="shared" si="15"/>
        <v>#REF!</v>
      </c>
      <c r="X76" s="140" t="e">
        <f t="shared" si="18"/>
        <v>#REF!</v>
      </c>
    </row>
    <row r="77" spans="1:24" s="108" customFormat="1" ht="15" customHeight="1" x14ac:dyDescent="0.25">
      <c r="A77" s="195" t="s">
        <v>186</v>
      </c>
      <c r="B77" s="128">
        <v>-3</v>
      </c>
      <c r="C77" s="129" t="s">
        <v>452</v>
      </c>
      <c r="D77" s="130" t="s">
        <v>207</v>
      </c>
      <c r="E77" s="128" t="s">
        <v>151</v>
      </c>
      <c r="F77" s="128"/>
      <c r="G77" s="128" t="s">
        <v>145</v>
      </c>
      <c r="H77" s="196">
        <v>22</v>
      </c>
      <c r="I77" s="128">
        <v>1</v>
      </c>
      <c r="J77" s="128">
        <v>3</v>
      </c>
      <c r="K77" s="145">
        <f t="shared" si="11"/>
        <v>156</v>
      </c>
      <c r="L77" s="300">
        <v>1</v>
      </c>
      <c r="M77" s="300" t="str">
        <f>IF(J77=4,T77*I77,IF(J77=5,T77*I77,IF(J77=6,T77*I77,IF(J77=7,T77*I77,""))))</f>
        <v/>
      </c>
      <c r="N77" s="300">
        <v>1</v>
      </c>
      <c r="O77" s="300" t="str">
        <f>IF(J77=4,T77*I77,IF(J77=5,T77*I77,IF(J77=6,T77*I77,IF(J77=7,T77*I77,""))))</f>
        <v/>
      </c>
      <c r="P77" s="300">
        <v>1</v>
      </c>
      <c r="Q77" s="300" t="str">
        <f t="shared" si="19"/>
        <v/>
      </c>
      <c r="R77" s="300" t="str">
        <f t="shared" si="20"/>
        <v/>
      </c>
      <c r="S77" s="135" t="e">
        <f>IF(D77="","",IF(ISTEXT(D77),VLOOKUP(D77,#REF!,2,FALSE),""))</f>
        <v>#REF!</v>
      </c>
      <c r="T77" s="136" t="e">
        <f t="shared" si="21"/>
        <v>#REF!</v>
      </c>
      <c r="U77" s="137" t="e">
        <f t="shared" si="22"/>
        <v>#REF!</v>
      </c>
      <c r="V77" s="138" t="e">
        <f t="shared" si="14"/>
        <v>#REF!</v>
      </c>
      <c r="W77" s="197" t="e">
        <f t="shared" si="15"/>
        <v>#REF!</v>
      </c>
      <c r="X77" s="140" t="e">
        <f t="shared" si="18"/>
        <v>#REF!</v>
      </c>
    </row>
    <row r="78" spans="1:24" s="108" customFormat="1" ht="15" customHeight="1" x14ac:dyDescent="0.25">
      <c r="A78" s="195" t="s">
        <v>186</v>
      </c>
      <c r="B78" s="128">
        <v>-3</v>
      </c>
      <c r="C78" s="129" t="s">
        <v>453</v>
      </c>
      <c r="D78" s="130" t="s">
        <v>148</v>
      </c>
      <c r="E78" s="128" t="s">
        <v>144</v>
      </c>
      <c r="F78" s="128"/>
      <c r="G78" s="128" t="s">
        <v>145</v>
      </c>
      <c r="H78" s="196">
        <v>11</v>
      </c>
      <c r="I78" s="128">
        <v>1</v>
      </c>
      <c r="J78" s="128">
        <v>3</v>
      </c>
      <c r="K78" s="145">
        <f t="shared" si="11"/>
        <v>156</v>
      </c>
      <c r="L78" s="300">
        <v>1</v>
      </c>
      <c r="M78" s="300" t="str">
        <f>IF(J78=4,T78*I78,IF(J78=5,T78*I78,IF(J78=6,T78*I78,IF(J78=7,T78*I78,""))))</f>
        <v/>
      </c>
      <c r="N78" s="300">
        <v>1</v>
      </c>
      <c r="O78" s="300" t="str">
        <f>IF(J78=4,T78*I78,IF(J78=5,T78*I78,IF(J78=6,T78*I78,IF(J78=7,T78*I78,""))))</f>
        <v/>
      </c>
      <c r="P78" s="300">
        <v>1</v>
      </c>
      <c r="Q78" s="300" t="str">
        <f t="shared" si="19"/>
        <v/>
      </c>
      <c r="R78" s="300" t="str">
        <f t="shared" si="20"/>
        <v/>
      </c>
      <c r="S78" s="135" t="e">
        <f>IF(D78="","",IF(ISTEXT(D78),VLOOKUP(D78,#REF!,2,FALSE),""))</f>
        <v>#REF!</v>
      </c>
      <c r="T78" s="136" t="e">
        <f t="shared" si="21"/>
        <v>#REF!</v>
      </c>
      <c r="U78" s="137" t="e">
        <f t="shared" si="22"/>
        <v>#REF!</v>
      </c>
      <c r="V78" s="138" t="e">
        <f t="shared" si="14"/>
        <v>#REF!</v>
      </c>
      <c r="W78" s="197" t="e">
        <f t="shared" si="15"/>
        <v>#REF!</v>
      </c>
      <c r="X78" s="140" t="e">
        <f t="shared" si="18"/>
        <v>#REF!</v>
      </c>
    </row>
    <row r="79" spans="1:24" s="108" customFormat="1" ht="15" customHeight="1" x14ac:dyDescent="0.25">
      <c r="A79" s="195" t="s">
        <v>186</v>
      </c>
      <c r="B79" s="128">
        <v>-3</v>
      </c>
      <c r="C79" s="129" t="s">
        <v>454</v>
      </c>
      <c r="D79" s="130" t="s">
        <v>148</v>
      </c>
      <c r="E79" s="128" t="s">
        <v>144</v>
      </c>
      <c r="F79" s="128"/>
      <c r="G79" s="128" t="s">
        <v>145</v>
      </c>
      <c r="H79" s="196">
        <v>11</v>
      </c>
      <c r="I79" s="128">
        <v>1</v>
      </c>
      <c r="J79" s="128">
        <v>3</v>
      </c>
      <c r="K79" s="145">
        <f t="shared" si="11"/>
        <v>156</v>
      </c>
      <c r="L79" s="300">
        <v>1</v>
      </c>
      <c r="M79" s="300" t="str">
        <f>IF(J79=4,T79*I79,IF(J79=5,T79*I79,IF(J79=6,T79*I79,IF(J79=7,T79*I79,""))))</f>
        <v/>
      </c>
      <c r="N79" s="300">
        <v>1</v>
      </c>
      <c r="O79" s="300" t="str">
        <f>IF(J79=4,T79*I79,IF(J79=5,T79*I79,IF(J79=6,T79*I79,IF(J79=7,T79*I79,""))))</f>
        <v/>
      </c>
      <c r="P79" s="300">
        <v>1</v>
      </c>
      <c r="Q79" s="300" t="str">
        <f t="shared" si="19"/>
        <v/>
      </c>
      <c r="R79" s="300" t="str">
        <f t="shared" si="20"/>
        <v/>
      </c>
      <c r="S79" s="135" t="e">
        <f>IF(D79="","",IF(ISTEXT(D79),VLOOKUP(D79,#REF!,2,FALSE),""))</f>
        <v>#REF!</v>
      </c>
      <c r="T79" s="136" t="e">
        <f t="shared" si="21"/>
        <v>#REF!</v>
      </c>
      <c r="U79" s="137" t="e">
        <f t="shared" si="22"/>
        <v>#REF!</v>
      </c>
      <c r="V79" s="138" t="e">
        <f t="shared" si="14"/>
        <v>#REF!</v>
      </c>
      <c r="W79" s="197" t="e">
        <f t="shared" si="15"/>
        <v>#REF!</v>
      </c>
      <c r="X79" s="140" t="e">
        <f t="shared" si="18"/>
        <v>#REF!</v>
      </c>
    </row>
    <row r="80" spans="1:24" s="108" customFormat="1" ht="15" customHeight="1" x14ac:dyDescent="0.25">
      <c r="A80" s="195" t="s">
        <v>186</v>
      </c>
      <c r="B80" s="128">
        <v>-3</v>
      </c>
      <c r="C80" s="129" t="s">
        <v>208</v>
      </c>
      <c r="D80" s="130" t="s">
        <v>148</v>
      </c>
      <c r="E80" s="128" t="s">
        <v>144</v>
      </c>
      <c r="F80" s="128"/>
      <c r="G80" s="128" t="s">
        <v>145</v>
      </c>
      <c r="H80" s="196">
        <v>11</v>
      </c>
      <c r="I80" s="128">
        <v>1</v>
      </c>
      <c r="J80" s="128">
        <v>3</v>
      </c>
      <c r="K80" s="145">
        <f t="shared" si="11"/>
        <v>156</v>
      </c>
      <c r="L80" s="300">
        <v>1</v>
      </c>
      <c r="M80" s="300"/>
      <c r="N80" s="300">
        <v>1</v>
      </c>
      <c r="O80" s="300"/>
      <c r="P80" s="300">
        <v>1</v>
      </c>
      <c r="Q80" s="300" t="str">
        <f t="shared" si="19"/>
        <v/>
      </c>
      <c r="R80" s="300" t="str">
        <f t="shared" si="20"/>
        <v/>
      </c>
      <c r="S80" s="135" t="e">
        <f>IF(D80="","",IF(ISTEXT(D80),VLOOKUP(D80,#REF!,2,FALSE),""))</f>
        <v>#REF!</v>
      </c>
      <c r="T80" s="136" t="e">
        <f t="shared" si="21"/>
        <v>#REF!</v>
      </c>
      <c r="U80" s="137" t="e">
        <f t="shared" si="22"/>
        <v>#REF!</v>
      </c>
      <c r="V80" s="138" t="e">
        <f t="shared" si="14"/>
        <v>#REF!</v>
      </c>
      <c r="W80" s="197" t="e">
        <f t="shared" si="15"/>
        <v>#REF!</v>
      </c>
      <c r="X80" s="140" t="e">
        <f t="shared" si="18"/>
        <v>#REF!</v>
      </c>
    </row>
    <row r="81" spans="1:24" s="108" customFormat="1" ht="15" customHeight="1" x14ac:dyDescent="0.25">
      <c r="A81" s="195" t="s">
        <v>186</v>
      </c>
      <c r="B81" s="128">
        <v>-3</v>
      </c>
      <c r="C81" s="129" t="s">
        <v>208</v>
      </c>
      <c r="D81" s="130" t="s">
        <v>148</v>
      </c>
      <c r="E81" s="128" t="s">
        <v>144</v>
      </c>
      <c r="F81" s="128"/>
      <c r="G81" s="128" t="s">
        <v>145</v>
      </c>
      <c r="H81" s="196">
        <v>10</v>
      </c>
      <c r="I81" s="128">
        <v>1</v>
      </c>
      <c r="J81" s="128">
        <v>3</v>
      </c>
      <c r="K81" s="145">
        <f t="shared" si="11"/>
        <v>156</v>
      </c>
      <c r="L81" s="300">
        <v>1</v>
      </c>
      <c r="M81" s="300"/>
      <c r="N81" s="300">
        <v>1</v>
      </c>
      <c r="O81" s="300"/>
      <c r="P81" s="300">
        <v>1</v>
      </c>
      <c r="Q81" s="300" t="str">
        <f t="shared" si="19"/>
        <v/>
      </c>
      <c r="R81" s="300" t="str">
        <f t="shared" si="20"/>
        <v/>
      </c>
      <c r="S81" s="135" t="e">
        <f>IF(D81="","",IF(ISTEXT(D81),VLOOKUP(D81,#REF!,2,FALSE),""))</f>
        <v>#REF!</v>
      </c>
      <c r="T81" s="136" t="e">
        <f t="shared" si="21"/>
        <v>#REF!</v>
      </c>
      <c r="U81" s="137" t="e">
        <f t="shared" si="22"/>
        <v>#REF!</v>
      </c>
      <c r="V81" s="138" t="e">
        <f t="shared" si="14"/>
        <v>#REF!</v>
      </c>
      <c r="W81" s="197" t="e">
        <f t="shared" si="15"/>
        <v>#REF!</v>
      </c>
      <c r="X81" s="140" t="e">
        <f t="shared" si="18"/>
        <v>#REF!</v>
      </c>
    </row>
    <row r="82" spans="1:24" s="108" customFormat="1" ht="15" customHeight="1" x14ac:dyDescent="0.25">
      <c r="A82" s="195" t="s">
        <v>186</v>
      </c>
      <c r="B82" s="128">
        <v>-3</v>
      </c>
      <c r="C82" s="129" t="s">
        <v>368</v>
      </c>
      <c r="D82" s="130" t="s">
        <v>148</v>
      </c>
      <c r="E82" s="128" t="s">
        <v>144</v>
      </c>
      <c r="F82" s="128"/>
      <c r="G82" s="128" t="s">
        <v>145</v>
      </c>
      <c r="H82" s="196">
        <v>10</v>
      </c>
      <c r="I82" s="128">
        <v>1</v>
      </c>
      <c r="J82" s="128">
        <v>3</v>
      </c>
      <c r="K82" s="145">
        <f t="shared" si="11"/>
        <v>156</v>
      </c>
      <c r="L82" s="300">
        <v>1</v>
      </c>
      <c r="M82" s="300"/>
      <c r="N82" s="300">
        <v>1</v>
      </c>
      <c r="O82" s="300"/>
      <c r="P82" s="300">
        <v>1</v>
      </c>
      <c r="Q82" s="300" t="str">
        <f t="shared" si="19"/>
        <v/>
      </c>
      <c r="R82" s="300" t="str">
        <f t="shared" si="20"/>
        <v/>
      </c>
      <c r="S82" s="135" t="e">
        <f>IF(D82="","",IF(ISTEXT(D82),VLOOKUP(D82,#REF!,2,FALSE),""))</f>
        <v>#REF!</v>
      </c>
      <c r="T82" s="136" t="e">
        <f t="shared" si="21"/>
        <v>#REF!</v>
      </c>
      <c r="U82" s="137" t="e">
        <f t="shared" si="22"/>
        <v>#REF!</v>
      </c>
      <c r="V82" s="138" t="e">
        <f t="shared" si="14"/>
        <v>#REF!</v>
      </c>
      <c r="W82" s="197" t="e">
        <f t="shared" si="15"/>
        <v>#REF!</v>
      </c>
      <c r="X82" s="140" t="e">
        <f t="shared" si="18"/>
        <v>#REF!</v>
      </c>
    </row>
    <row r="83" spans="1:24" s="108" customFormat="1" ht="15" customHeight="1" x14ac:dyDescent="0.25">
      <c r="A83" s="195" t="s">
        <v>186</v>
      </c>
      <c r="B83" s="128">
        <v>-3</v>
      </c>
      <c r="C83" s="129" t="s">
        <v>209</v>
      </c>
      <c r="D83" s="130" t="s">
        <v>148</v>
      </c>
      <c r="E83" s="128" t="s">
        <v>144</v>
      </c>
      <c r="F83" s="128"/>
      <c r="G83" s="128" t="s">
        <v>145</v>
      </c>
      <c r="H83" s="196">
        <v>11</v>
      </c>
      <c r="I83" s="128">
        <v>1</v>
      </c>
      <c r="J83" s="128">
        <v>3</v>
      </c>
      <c r="K83" s="145">
        <f t="shared" si="11"/>
        <v>156</v>
      </c>
      <c r="L83" s="300">
        <v>1</v>
      </c>
      <c r="M83" s="300"/>
      <c r="N83" s="300">
        <v>1</v>
      </c>
      <c r="O83" s="300"/>
      <c r="P83" s="300">
        <v>1</v>
      </c>
      <c r="Q83" s="300" t="str">
        <f t="shared" si="19"/>
        <v/>
      </c>
      <c r="R83" s="300" t="str">
        <f t="shared" si="20"/>
        <v/>
      </c>
      <c r="S83" s="135" t="e">
        <f>IF(D83="","",IF(ISTEXT(D83),VLOOKUP(D83,#REF!,2,FALSE),""))</f>
        <v>#REF!</v>
      </c>
      <c r="T83" s="136" t="e">
        <f t="shared" si="21"/>
        <v>#REF!</v>
      </c>
      <c r="U83" s="137" t="e">
        <f t="shared" si="22"/>
        <v>#REF!</v>
      </c>
      <c r="V83" s="138" t="e">
        <f t="shared" si="14"/>
        <v>#REF!</v>
      </c>
      <c r="W83" s="197" t="e">
        <f t="shared" si="15"/>
        <v>#REF!</v>
      </c>
      <c r="X83" s="140" t="e">
        <f t="shared" si="18"/>
        <v>#REF!</v>
      </c>
    </row>
    <row r="84" spans="1:24" s="108" customFormat="1" ht="15" customHeight="1" x14ac:dyDescent="0.25">
      <c r="A84" s="195" t="s">
        <v>186</v>
      </c>
      <c r="B84" s="128">
        <v>-3</v>
      </c>
      <c r="C84" s="129" t="s">
        <v>455</v>
      </c>
      <c r="D84" s="130" t="s">
        <v>160</v>
      </c>
      <c r="E84" s="128" t="s">
        <v>144</v>
      </c>
      <c r="F84" s="128"/>
      <c r="G84" s="128" t="s">
        <v>145</v>
      </c>
      <c r="H84" s="196">
        <v>10</v>
      </c>
      <c r="I84" s="128">
        <v>1</v>
      </c>
      <c r="J84" s="128">
        <v>3</v>
      </c>
      <c r="K84" s="145">
        <f t="shared" si="11"/>
        <v>156</v>
      </c>
      <c r="L84" s="300">
        <v>1</v>
      </c>
      <c r="M84" s="300"/>
      <c r="N84" s="300">
        <v>1</v>
      </c>
      <c r="O84" s="300"/>
      <c r="P84" s="300">
        <v>1</v>
      </c>
      <c r="Q84" s="300" t="str">
        <f t="shared" si="19"/>
        <v/>
      </c>
      <c r="R84" s="300" t="str">
        <f t="shared" si="20"/>
        <v/>
      </c>
      <c r="S84" s="135" t="e">
        <f>IF(D84="","",IF(ISTEXT(D84),VLOOKUP(D84,#REF!,2,FALSE),""))</f>
        <v>#REF!</v>
      </c>
      <c r="T84" s="136" t="e">
        <f t="shared" si="21"/>
        <v>#REF!</v>
      </c>
      <c r="U84" s="137" t="e">
        <f t="shared" si="22"/>
        <v>#REF!</v>
      </c>
      <c r="V84" s="138" t="e">
        <f t="shared" si="14"/>
        <v>#REF!</v>
      </c>
      <c r="W84" s="197" t="e">
        <f t="shared" si="15"/>
        <v>#REF!</v>
      </c>
      <c r="X84" s="140" t="e">
        <f t="shared" si="18"/>
        <v>#REF!</v>
      </c>
    </row>
    <row r="85" spans="1:24" s="108" customFormat="1" ht="15" customHeight="1" x14ac:dyDescent="0.25">
      <c r="A85" s="195" t="s">
        <v>186</v>
      </c>
      <c r="B85" s="128">
        <v>-3</v>
      </c>
      <c r="C85" s="129" t="s">
        <v>456</v>
      </c>
      <c r="D85" s="130" t="s">
        <v>150</v>
      </c>
      <c r="E85" s="128" t="s">
        <v>151</v>
      </c>
      <c r="F85" s="128"/>
      <c r="G85" s="128" t="s">
        <v>145</v>
      </c>
      <c r="H85" s="196">
        <v>11</v>
      </c>
      <c r="I85" s="128">
        <v>1</v>
      </c>
      <c r="J85" s="128">
        <v>3</v>
      </c>
      <c r="K85" s="145">
        <f t="shared" si="11"/>
        <v>156</v>
      </c>
      <c r="L85" s="300">
        <v>1</v>
      </c>
      <c r="M85" s="300"/>
      <c r="N85" s="300">
        <v>1</v>
      </c>
      <c r="O85" s="300"/>
      <c r="P85" s="300">
        <v>1</v>
      </c>
      <c r="Q85" s="300" t="str">
        <f t="shared" si="19"/>
        <v/>
      </c>
      <c r="R85" s="300" t="str">
        <f t="shared" si="20"/>
        <v/>
      </c>
      <c r="S85" s="135" t="e">
        <f>IF(D85="","",IF(ISTEXT(D85),VLOOKUP(D85,#REF!,2,FALSE),""))</f>
        <v>#REF!</v>
      </c>
      <c r="T85" s="136" t="e">
        <f t="shared" si="21"/>
        <v>#REF!</v>
      </c>
      <c r="U85" s="137" t="e">
        <f t="shared" si="22"/>
        <v>#REF!</v>
      </c>
      <c r="V85" s="138" t="e">
        <f t="shared" si="14"/>
        <v>#REF!</v>
      </c>
      <c r="W85" s="197" t="e">
        <f t="shared" si="15"/>
        <v>#REF!</v>
      </c>
      <c r="X85" s="140" t="e">
        <f t="shared" si="18"/>
        <v>#REF!</v>
      </c>
    </row>
    <row r="86" spans="1:24" s="108" customFormat="1" ht="15" customHeight="1" x14ac:dyDescent="0.25">
      <c r="A86" s="195" t="s">
        <v>186</v>
      </c>
      <c r="B86" s="128">
        <v>-3</v>
      </c>
      <c r="C86" s="129" t="s">
        <v>210</v>
      </c>
      <c r="D86" s="130" t="s">
        <v>211</v>
      </c>
      <c r="E86" s="128" t="s">
        <v>144</v>
      </c>
      <c r="F86" s="128"/>
      <c r="G86" s="128" t="s">
        <v>145</v>
      </c>
      <c r="H86" s="196">
        <v>12</v>
      </c>
      <c r="I86" s="128">
        <v>1</v>
      </c>
      <c r="J86" s="128">
        <v>5</v>
      </c>
      <c r="K86" s="145">
        <f t="shared" si="11"/>
        <v>260</v>
      </c>
      <c r="L86" s="300">
        <v>1</v>
      </c>
      <c r="M86" s="300">
        <v>1</v>
      </c>
      <c r="N86" s="300">
        <v>1</v>
      </c>
      <c r="O86" s="300">
        <v>1</v>
      </c>
      <c r="P86" s="300">
        <v>1</v>
      </c>
      <c r="Q86" s="300" t="str">
        <f t="shared" si="19"/>
        <v/>
      </c>
      <c r="R86" s="300" t="str">
        <f t="shared" si="20"/>
        <v/>
      </c>
      <c r="S86" s="135" t="e">
        <f>IF(D86="","",IF(ISTEXT(D86),VLOOKUP(D86,#REF!,2,FALSE),""))</f>
        <v>#REF!</v>
      </c>
      <c r="T86" s="136" t="e">
        <f t="shared" si="21"/>
        <v>#REF!</v>
      </c>
      <c r="U86" s="137" t="e">
        <f t="shared" si="22"/>
        <v>#REF!</v>
      </c>
      <c r="V86" s="138" t="e">
        <f t="shared" ref="V86:V115" si="23">IF(U86="","",K86*T86)</f>
        <v>#REF!</v>
      </c>
      <c r="W86" s="197" t="e">
        <f t="shared" ref="W86:W115" si="24">IF(H86="","",$W$4*V86)</f>
        <v>#REF!</v>
      </c>
      <c r="X86" s="140" t="e">
        <f t="shared" si="18"/>
        <v>#REF!</v>
      </c>
    </row>
    <row r="87" spans="1:24" s="108" customFormat="1" ht="15" customHeight="1" x14ac:dyDescent="0.25">
      <c r="A87" s="195" t="s">
        <v>186</v>
      </c>
      <c r="B87" s="128">
        <v>-3</v>
      </c>
      <c r="C87" s="129" t="s">
        <v>212</v>
      </c>
      <c r="D87" s="130" t="s">
        <v>155</v>
      </c>
      <c r="E87" s="128" t="s">
        <v>144</v>
      </c>
      <c r="F87" s="128"/>
      <c r="G87" s="128" t="s">
        <v>145</v>
      </c>
      <c r="H87" s="196">
        <v>2</v>
      </c>
      <c r="I87" s="128">
        <v>1</v>
      </c>
      <c r="J87" s="128">
        <v>5</v>
      </c>
      <c r="K87" s="145">
        <f t="shared" si="11"/>
        <v>260</v>
      </c>
      <c r="L87" s="300">
        <v>1</v>
      </c>
      <c r="M87" s="300">
        <v>1</v>
      </c>
      <c r="N87" s="300">
        <v>1</v>
      </c>
      <c r="O87" s="300">
        <v>1</v>
      </c>
      <c r="P87" s="300">
        <v>1</v>
      </c>
      <c r="Q87" s="300" t="str">
        <f t="shared" si="19"/>
        <v/>
      </c>
      <c r="R87" s="300" t="str">
        <f t="shared" si="20"/>
        <v/>
      </c>
      <c r="S87" s="135" t="e">
        <f>IF(D87="","",IF(ISTEXT(D87),VLOOKUP(D87,#REF!,2,FALSE),""))</f>
        <v>#REF!</v>
      </c>
      <c r="T87" s="136" t="e">
        <f t="shared" si="21"/>
        <v>#REF!</v>
      </c>
      <c r="U87" s="137" t="e">
        <f t="shared" si="22"/>
        <v>#REF!</v>
      </c>
      <c r="V87" s="138" t="e">
        <f t="shared" si="23"/>
        <v>#REF!</v>
      </c>
      <c r="W87" s="197" t="e">
        <f t="shared" si="24"/>
        <v>#REF!</v>
      </c>
      <c r="X87" s="140" t="e">
        <f t="shared" si="18"/>
        <v>#REF!</v>
      </c>
    </row>
    <row r="88" spans="1:24" s="108" customFormat="1" ht="15" customHeight="1" x14ac:dyDescent="0.25">
      <c r="A88" s="195" t="s">
        <v>186</v>
      </c>
      <c r="B88" s="128">
        <v>-3</v>
      </c>
      <c r="C88" s="129" t="s">
        <v>212</v>
      </c>
      <c r="D88" s="130" t="s">
        <v>155</v>
      </c>
      <c r="E88" s="128" t="s">
        <v>144</v>
      </c>
      <c r="F88" s="128"/>
      <c r="G88" s="128" t="s">
        <v>145</v>
      </c>
      <c r="H88" s="196">
        <v>2</v>
      </c>
      <c r="I88" s="128">
        <v>1</v>
      </c>
      <c r="J88" s="128">
        <v>5</v>
      </c>
      <c r="K88" s="145">
        <f t="shared" si="11"/>
        <v>260</v>
      </c>
      <c r="L88" s="300">
        <v>1</v>
      </c>
      <c r="M88" s="300">
        <v>1</v>
      </c>
      <c r="N88" s="300">
        <v>1</v>
      </c>
      <c r="O88" s="300">
        <v>1</v>
      </c>
      <c r="P88" s="300">
        <v>1</v>
      </c>
      <c r="Q88" s="300" t="str">
        <f t="shared" si="19"/>
        <v/>
      </c>
      <c r="R88" s="300" t="str">
        <f t="shared" si="20"/>
        <v/>
      </c>
      <c r="S88" s="135" t="e">
        <f>IF(D88="","",IF(ISTEXT(D88),VLOOKUP(D88,#REF!,2,FALSE),""))</f>
        <v>#REF!</v>
      </c>
      <c r="T88" s="136" t="e">
        <f t="shared" si="21"/>
        <v>#REF!</v>
      </c>
      <c r="U88" s="137" t="e">
        <f t="shared" si="22"/>
        <v>#REF!</v>
      </c>
      <c r="V88" s="138" t="e">
        <f t="shared" si="23"/>
        <v>#REF!</v>
      </c>
      <c r="W88" s="197" t="e">
        <f t="shared" si="24"/>
        <v>#REF!</v>
      </c>
      <c r="X88" s="140" t="e">
        <f t="shared" si="18"/>
        <v>#REF!</v>
      </c>
    </row>
    <row r="89" spans="1:24" s="108" customFormat="1" ht="15" customHeight="1" x14ac:dyDescent="0.25">
      <c r="A89" s="195" t="s">
        <v>186</v>
      </c>
      <c r="B89" s="128">
        <v>-3</v>
      </c>
      <c r="C89" s="129" t="s">
        <v>457</v>
      </c>
      <c r="D89" s="130" t="s">
        <v>160</v>
      </c>
      <c r="E89" s="128" t="s">
        <v>144</v>
      </c>
      <c r="F89" s="128"/>
      <c r="G89" s="128" t="s">
        <v>145</v>
      </c>
      <c r="H89" s="196">
        <v>23</v>
      </c>
      <c r="I89" s="128">
        <v>1</v>
      </c>
      <c r="J89" s="128">
        <v>5</v>
      </c>
      <c r="K89" s="145">
        <f t="shared" si="11"/>
        <v>260</v>
      </c>
      <c r="L89" s="300">
        <v>1</v>
      </c>
      <c r="M89" s="300">
        <v>1</v>
      </c>
      <c r="N89" s="300">
        <v>1</v>
      </c>
      <c r="O89" s="300">
        <v>1</v>
      </c>
      <c r="P89" s="300">
        <v>1</v>
      </c>
      <c r="Q89" s="300" t="str">
        <f t="shared" si="19"/>
        <v/>
      </c>
      <c r="R89" s="300" t="str">
        <f t="shared" si="20"/>
        <v/>
      </c>
      <c r="S89" s="135" t="e">
        <f>IF(D89="","",IF(ISTEXT(D89),VLOOKUP(D89,#REF!,2,FALSE),""))</f>
        <v>#REF!</v>
      </c>
      <c r="T89" s="136" t="e">
        <f t="shared" si="21"/>
        <v>#REF!</v>
      </c>
      <c r="U89" s="137" t="e">
        <f t="shared" si="22"/>
        <v>#REF!</v>
      </c>
      <c r="V89" s="138" t="e">
        <f t="shared" si="23"/>
        <v>#REF!</v>
      </c>
      <c r="W89" s="197" t="e">
        <f t="shared" si="24"/>
        <v>#REF!</v>
      </c>
      <c r="X89" s="140" t="e">
        <f t="shared" si="18"/>
        <v>#REF!</v>
      </c>
    </row>
    <row r="90" spans="1:24" s="108" customFormat="1" ht="15" customHeight="1" x14ac:dyDescent="0.25">
      <c r="A90" s="195" t="s">
        <v>186</v>
      </c>
      <c r="B90" s="128">
        <v>-3</v>
      </c>
      <c r="C90" s="129" t="s">
        <v>146</v>
      </c>
      <c r="D90" s="130" t="s">
        <v>202</v>
      </c>
      <c r="E90" s="128" t="s">
        <v>144</v>
      </c>
      <c r="F90" s="128"/>
      <c r="G90" s="128" t="s">
        <v>145</v>
      </c>
      <c r="H90" s="196">
        <v>33</v>
      </c>
      <c r="I90" s="128">
        <v>1</v>
      </c>
      <c r="J90" s="128">
        <v>5</v>
      </c>
      <c r="K90" s="145">
        <f t="shared" si="11"/>
        <v>260</v>
      </c>
      <c r="L90" s="300">
        <v>1</v>
      </c>
      <c r="M90" s="300">
        <v>1</v>
      </c>
      <c r="N90" s="300">
        <v>1</v>
      </c>
      <c r="O90" s="300">
        <v>1</v>
      </c>
      <c r="P90" s="300">
        <v>1</v>
      </c>
      <c r="Q90" s="300" t="str">
        <f t="shared" si="19"/>
        <v/>
      </c>
      <c r="R90" s="300" t="str">
        <f t="shared" si="20"/>
        <v/>
      </c>
      <c r="S90" s="135" t="e">
        <f>IF(D90="","",IF(ISTEXT(D90),VLOOKUP(D90,#REF!,2,FALSE),""))</f>
        <v>#REF!</v>
      </c>
      <c r="T90" s="136" t="e">
        <f t="shared" si="21"/>
        <v>#REF!</v>
      </c>
      <c r="U90" s="137" t="e">
        <f t="shared" si="22"/>
        <v>#REF!</v>
      </c>
      <c r="V90" s="138" t="e">
        <f t="shared" si="23"/>
        <v>#REF!</v>
      </c>
      <c r="W90" s="197" t="e">
        <f t="shared" si="24"/>
        <v>#REF!</v>
      </c>
      <c r="X90" s="140" t="e">
        <f t="shared" si="18"/>
        <v>#REF!</v>
      </c>
    </row>
    <row r="91" spans="1:24" s="108" customFormat="1" ht="15" customHeight="1" x14ac:dyDescent="0.25">
      <c r="A91" s="195" t="s">
        <v>186</v>
      </c>
      <c r="B91" s="128">
        <v>-3</v>
      </c>
      <c r="C91" s="129" t="s">
        <v>215</v>
      </c>
      <c r="D91" s="130" t="s">
        <v>148</v>
      </c>
      <c r="E91" s="128" t="s">
        <v>144</v>
      </c>
      <c r="F91" s="128"/>
      <c r="G91" s="128" t="s">
        <v>145</v>
      </c>
      <c r="H91" s="196">
        <v>19</v>
      </c>
      <c r="I91" s="128">
        <v>1</v>
      </c>
      <c r="J91" s="128">
        <v>3</v>
      </c>
      <c r="K91" s="145">
        <f t="shared" si="11"/>
        <v>156</v>
      </c>
      <c r="L91" s="300">
        <v>1</v>
      </c>
      <c r="M91" s="300" t="str">
        <f>IF(J91=4,T91*I91,IF(J91=5,T91*I91,IF(J91=6,T91*I91,IF(J91=7,T91*I91,""))))</f>
        <v/>
      </c>
      <c r="N91" s="300">
        <v>1</v>
      </c>
      <c r="O91" s="300" t="str">
        <f>IF(J91=4,T91*I91,IF(J91=5,T91*I91,IF(J91=6,T91*I91,IF(J91=7,T91*I91,""))))</f>
        <v/>
      </c>
      <c r="P91" s="300">
        <v>1</v>
      </c>
      <c r="Q91" s="300" t="str">
        <f t="shared" si="19"/>
        <v/>
      </c>
      <c r="R91" s="300" t="str">
        <f t="shared" si="20"/>
        <v/>
      </c>
      <c r="S91" s="135" t="e">
        <f>IF(D91="","",IF(ISTEXT(D91),VLOOKUP(D91,#REF!,2,FALSE),""))</f>
        <v>#REF!</v>
      </c>
      <c r="T91" s="136" t="e">
        <f t="shared" si="21"/>
        <v>#REF!</v>
      </c>
      <c r="U91" s="137" t="e">
        <f t="shared" si="22"/>
        <v>#REF!</v>
      </c>
      <c r="V91" s="138" t="e">
        <f t="shared" si="23"/>
        <v>#REF!</v>
      </c>
      <c r="W91" s="197" t="e">
        <f t="shared" si="24"/>
        <v>#REF!</v>
      </c>
      <c r="X91" s="140" t="e">
        <f t="shared" si="18"/>
        <v>#REF!</v>
      </c>
    </row>
    <row r="92" spans="1:24" s="108" customFormat="1" ht="15" customHeight="1" x14ac:dyDescent="0.25">
      <c r="A92" s="195" t="s">
        <v>186</v>
      </c>
      <c r="B92" s="128">
        <v>-3</v>
      </c>
      <c r="C92" s="129" t="s">
        <v>216</v>
      </c>
      <c r="D92" s="130" t="s">
        <v>157</v>
      </c>
      <c r="E92" s="128" t="s">
        <v>144</v>
      </c>
      <c r="F92" s="128"/>
      <c r="G92" s="128" t="s">
        <v>145</v>
      </c>
      <c r="H92" s="196">
        <v>9</v>
      </c>
      <c r="I92" s="128">
        <v>1</v>
      </c>
      <c r="J92" s="128">
        <v>5</v>
      </c>
      <c r="K92" s="145">
        <f t="shared" si="11"/>
        <v>260</v>
      </c>
      <c r="L92" s="300">
        <v>1</v>
      </c>
      <c r="M92" s="300">
        <v>1</v>
      </c>
      <c r="N92" s="300">
        <v>1</v>
      </c>
      <c r="O92" s="300">
        <v>1</v>
      </c>
      <c r="P92" s="300">
        <v>1</v>
      </c>
      <c r="Q92" s="300" t="str">
        <f t="shared" si="19"/>
        <v/>
      </c>
      <c r="R92" s="300" t="str">
        <f t="shared" si="20"/>
        <v/>
      </c>
      <c r="S92" s="135" t="e">
        <f>IF(D92="","",IF(ISTEXT(D92),VLOOKUP(D92,#REF!,2,FALSE),""))</f>
        <v>#REF!</v>
      </c>
      <c r="T92" s="136" t="e">
        <f t="shared" si="21"/>
        <v>#REF!</v>
      </c>
      <c r="U92" s="137" t="e">
        <f t="shared" si="22"/>
        <v>#REF!</v>
      </c>
      <c r="V92" s="138" t="e">
        <f t="shared" si="23"/>
        <v>#REF!</v>
      </c>
      <c r="W92" s="197" t="e">
        <f t="shared" si="24"/>
        <v>#REF!</v>
      </c>
      <c r="X92" s="140" t="e">
        <f t="shared" si="18"/>
        <v>#REF!</v>
      </c>
    </row>
    <row r="93" spans="1:24" s="108" customFormat="1" ht="15" customHeight="1" x14ac:dyDescent="0.25">
      <c r="A93" s="195" t="s">
        <v>186</v>
      </c>
      <c r="B93" s="128">
        <v>-3</v>
      </c>
      <c r="C93" s="129" t="s">
        <v>216</v>
      </c>
      <c r="D93" s="130" t="s">
        <v>157</v>
      </c>
      <c r="E93" s="128" t="s">
        <v>144</v>
      </c>
      <c r="F93" s="128"/>
      <c r="G93" s="128" t="s">
        <v>145</v>
      </c>
      <c r="H93" s="196">
        <v>9</v>
      </c>
      <c r="I93" s="128">
        <v>1</v>
      </c>
      <c r="J93" s="128">
        <v>5</v>
      </c>
      <c r="K93" s="145">
        <f t="shared" si="11"/>
        <v>260</v>
      </c>
      <c r="L93" s="300">
        <v>1</v>
      </c>
      <c r="M93" s="300">
        <v>1</v>
      </c>
      <c r="N93" s="300">
        <v>1</v>
      </c>
      <c r="O93" s="300">
        <v>1</v>
      </c>
      <c r="P93" s="300">
        <v>1</v>
      </c>
      <c r="Q93" s="300" t="str">
        <f t="shared" si="19"/>
        <v/>
      </c>
      <c r="R93" s="300" t="str">
        <f t="shared" si="20"/>
        <v/>
      </c>
      <c r="S93" s="135" t="e">
        <f>IF(D93="","",IF(ISTEXT(D93),VLOOKUP(D93,#REF!,2,FALSE),""))</f>
        <v>#REF!</v>
      </c>
      <c r="T93" s="136" t="e">
        <f t="shared" si="21"/>
        <v>#REF!</v>
      </c>
      <c r="U93" s="137" t="e">
        <f t="shared" si="22"/>
        <v>#REF!</v>
      </c>
      <c r="V93" s="138" t="e">
        <f t="shared" si="23"/>
        <v>#REF!</v>
      </c>
      <c r="W93" s="197" t="e">
        <f t="shared" si="24"/>
        <v>#REF!</v>
      </c>
      <c r="X93" s="140" t="e">
        <f t="shared" si="18"/>
        <v>#REF!</v>
      </c>
    </row>
    <row r="94" spans="1:24" s="108" customFormat="1" ht="15" customHeight="1" x14ac:dyDescent="0.25">
      <c r="A94" s="195" t="s">
        <v>186</v>
      </c>
      <c r="B94" s="128">
        <v>-3</v>
      </c>
      <c r="C94" s="129" t="s">
        <v>216</v>
      </c>
      <c r="D94" s="130" t="s">
        <v>157</v>
      </c>
      <c r="E94" s="128" t="s">
        <v>144</v>
      </c>
      <c r="F94" s="128"/>
      <c r="G94" s="128" t="s">
        <v>145</v>
      </c>
      <c r="H94" s="196">
        <v>9</v>
      </c>
      <c r="I94" s="128">
        <v>1</v>
      </c>
      <c r="J94" s="128">
        <v>5</v>
      </c>
      <c r="K94" s="145">
        <f t="shared" si="11"/>
        <v>260</v>
      </c>
      <c r="L94" s="300">
        <v>1</v>
      </c>
      <c r="M94" s="300">
        <v>1</v>
      </c>
      <c r="N94" s="300">
        <v>1</v>
      </c>
      <c r="O94" s="300">
        <v>1</v>
      </c>
      <c r="P94" s="300">
        <v>1</v>
      </c>
      <c r="Q94" s="300" t="str">
        <f t="shared" si="19"/>
        <v/>
      </c>
      <c r="R94" s="300" t="str">
        <f t="shared" si="20"/>
        <v/>
      </c>
      <c r="S94" s="135" t="e">
        <f>IF(D94="","",IF(ISTEXT(D94),VLOOKUP(D94,#REF!,2,FALSE),""))</f>
        <v>#REF!</v>
      </c>
      <c r="T94" s="136" t="e">
        <f t="shared" si="21"/>
        <v>#REF!</v>
      </c>
      <c r="U94" s="137" t="e">
        <f t="shared" si="22"/>
        <v>#REF!</v>
      </c>
      <c r="V94" s="138" t="e">
        <f t="shared" si="23"/>
        <v>#REF!</v>
      </c>
      <c r="W94" s="197" t="e">
        <f t="shared" si="24"/>
        <v>#REF!</v>
      </c>
      <c r="X94" s="140" t="e">
        <f t="shared" si="18"/>
        <v>#REF!</v>
      </c>
    </row>
    <row r="95" spans="1:24" s="108" customFormat="1" ht="15" customHeight="1" x14ac:dyDescent="0.25">
      <c r="A95" s="195" t="s">
        <v>186</v>
      </c>
      <c r="B95" s="128">
        <v>-3</v>
      </c>
      <c r="C95" s="129" t="s">
        <v>216</v>
      </c>
      <c r="D95" s="130" t="s">
        <v>157</v>
      </c>
      <c r="E95" s="128" t="s">
        <v>144</v>
      </c>
      <c r="F95" s="128"/>
      <c r="G95" s="128" t="s">
        <v>145</v>
      </c>
      <c r="H95" s="196">
        <v>9</v>
      </c>
      <c r="I95" s="128">
        <v>1</v>
      </c>
      <c r="J95" s="128">
        <v>5</v>
      </c>
      <c r="K95" s="145">
        <f t="shared" si="11"/>
        <v>260</v>
      </c>
      <c r="L95" s="300">
        <v>1</v>
      </c>
      <c r="M95" s="300">
        <v>1</v>
      </c>
      <c r="N95" s="300">
        <v>1</v>
      </c>
      <c r="O95" s="300">
        <v>1</v>
      </c>
      <c r="P95" s="300">
        <v>1</v>
      </c>
      <c r="Q95" s="300" t="str">
        <f t="shared" si="19"/>
        <v/>
      </c>
      <c r="R95" s="300" t="str">
        <f t="shared" si="20"/>
        <v/>
      </c>
      <c r="S95" s="135" t="e">
        <f>IF(D95="","",IF(ISTEXT(D95),VLOOKUP(D95,#REF!,2,FALSE),""))</f>
        <v>#REF!</v>
      </c>
      <c r="T95" s="136" t="e">
        <f t="shared" si="21"/>
        <v>#REF!</v>
      </c>
      <c r="U95" s="137" t="e">
        <f t="shared" si="22"/>
        <v>#REF!</v>
      </c>
      <c r="V95" s="138" t="e">
        <f t="shared" si="23"/>
        <v>#REF!</v>
      </c>
      <c r="W95" s="197" t="e">
        <f t="shared" si="24"/>
        <v>#REF!</v>
      </c>
      <c r="X95" s="140" t="e">
        <f t="shared" si="18"/>
        <v>#REF!</v>
      </c>
    </row>
    <row r="96" spans="1:24" s="108" customFormat="1" ht="15" customHeight="1" x14ac:dyDescent="0.25">
      <c r="A96" s="195" t="s">
        <v>186</v>
      </c>
      <c r="B96" s="128">
        <v>-3</v>
      </c>
      <c r="C96" s="129" t="s">
        <v>440</v>
      </c>
      <c r="D96" s="130" t="s">
        <v>153</v>
      </c>
      <c r="E96" s="128" t="s">
        <v>144</v>
      </c>
      <c r="F96" s="128"/>
      <c r="G96" s="128" t="s">
        <v>145</v>
      </c>
      <c r="H96" s="196">
        <v>13</v>
      </c>
      <c r="I96" s="128">
        <v>1</v>
      </c>
      <c r="J96" s="128">
        <v>5</v>
      </c>
      <c r="K96" s="145">
        <f t="shared" si="11"/>
        <v>260</v>
      </c>
      <c r="L96" s="300">
        <v>1</v>
      </c>
      <c r="M96" s="300">
        <v>1</v>
      </c>
      <c r="N96" s="300">
        <v>1</v>
      </c>
      <c r="O96" s="300">
        <v>1</v>
      </c>
      <c r="P96" s="300">
        <v>1</v>
      </c>
      <c r="Q96" s="300" t="str">
        <f t="shared" si="19"/>
        <v/>
      </c>
      <c r="R96" s="300" t="str">
        <f t="shared" si="20"/>
        <v/>
      </c>
      <c r="S96" s="135" t="e">
        <f>IF(D96="","",IF(ISTEXT(D96),VLOOKUP(D96,#REF!,2,FALSE),""))</f>
        <v>#REF!</v>
      </c>
      <c r="T96" s="136" t="e">
        <f t="shared" si="21"/>
        <v>#REF!</v>
      </c>
      <c r="U96" s="137" t="e">
        <f t="shared" si="22"/>
        <v>#REF!</v>
      </c>
      <c r="V96" s="138" t="e">
        <f t="shared" si="23"/>
        <v>#REF!</v>
      </c>
      <c r="W96" s="197" t="e">
        <f t="shared" si="24"/>
        <v>#REF!</v>
      </c>
      <c r="X96" s="140" t="e">
        <f t="shared" si="18"/>
        <v>#REF!</v>
      </c>
    </row>
    <row r="97" spans="1:24" s="108" customFormat="1" ht="15" customHeight="1" x14ac:dyDescent="0.25">
      <c r="A97" s="195" t="s">
        <v>186</v>
      </c>
      <c r="B97" s="128">
        <v>-3</v>
      </c>
      <c r="C97" s="129" t="s">
        <v>217</v>
      </c>
      <c r="D97" s="130" t="s">
        <v>160</v>
      </c>
      <c r="E97" s="128" t="s">
        <v>144</v>
      </c>
      <c r="F97" s="128"/>
      <c r="G97" s="128" t="s">
        <v>145</v>
      </c>
      <c r="H97" s="196">
        <v>13</v>
      </c>
      <c r="I97" s="128">
        <v>1</v>
      </c>
      <c r="J97" s="128">
        <v>5</v>
      </c>
      <c r="K97" s="145">
        <f t="shared" si="11"/>
        <v>260</v>
      </c>
      <c r="L97" s="300">
        <v>1</v>
      </c>
      <c r="M97" s="300">
        <v>1</v>
      </c>
      <c r="N97" s="300">
        <v>1</v>
      </c>
      <c r="O97" s="300">
        <v>1</v>
      </c>
      <c r="P97" s="300">
        <v>1</v>
      </c>
      <c r="Q97" s="300" t="str">
        <f t="shared" si="19"/>
        <v/>
      </c>
      <c r="R97" s="300" t="str">
        <f t="shared" si="20"/>
        <v/>
      </c>
      <c r="S97" s="135" t="e">
        <f>IF(D97="","",IF(ISTEXT(D97),VLOOKUP(D97,#REF!,2,FALSE),""))</f>
        <v>#REF!</v>
      </c>
      <c r="T97" s="136" t="e">
        <f t="shared" si="21"/>
        <v>#REF!</v>
      </c>
      <c r="U97" s="137" t="e">
        <f t="shared" si="22"/>
        <v>#REF!</v>
      </c>
      <c r="V97" s="138" t="e">
        <f t="shared" si="23"/>
        <v>#REF!</v>
      </c>
      <c r="W97" s="197" t="e">
        <f t="shared" si="24"/>
        <v>#REF!</v>
      </c>
      <c r="X97" s="140" t="e">
        <f t="shared" si="18"/>
        <v>#REF!</v>
      </c>
    </row>
    <row r="98" spans="1:24" s="108" customFormat="1" ht="15" customHeight="1" x14ac:dyDescent="0.25">
      <c r="A98" s="195" t="s">
        <v>186</v>
      </c>
      <c r="B98" s="128">
        <v>-3</v>
      </c>
      <c r="C98" s="129" t="s">
        <v>218</v>
      </c>
      <c r="D98" s="130" t="s">
        <v>160</v>
      </c>
      <c r="E98" s="128" t="s">
        <v>144</v>
      </c>
      <c r="F98" s="128"/>
      <c r="G98" s="128" t="s">
        <v>145</v>
      </c>
      <c r="H98" s="196">
        <v>37</v>
      </c>
      <c r="I98" s="128">
        <v>1</v>
      </c>
      <c r="J98" s="128">
        <v>5</v>
      </c>
      <c r="K98" s="133">
        <f t="shared" si="11"/>
        <v>260</v>
      </c>
      <c r="L98" s="300">
        <v>1</v>
      </c>
      <c r="M98" s="300">
        <v>1</v>
      </c>
      <c r="N98" s="300">
        <v>1</v>
      </c>
      <c r="O98" s="300">
        <v>1</v>
      </c>
      <c r="P98" s="300">
        <v>1</v>
      </c>
      <c r="Q98" s="300" t="str">
        <f t="shared" si="19"/>
        <v/>
      </c>
      <c r="R98" s="300" t="str">
        <f t="shared" si="20"/>
        <v/>
      </c>
      <c r="S98" s="135" t="e">
        <f>IF(D98="","",IF(ISTEXT(D98),VLOOKUP(D98,#REF!,2,FALSE),""))</f>
        <v>#REF!</v>
      </c>
      <c r="T98" s="136" t="e">
        <f t="shared" si="21"/>
        <v>#REF!</v>
      </c>
      <c r="U98" s="137" t="e">
        <f t="shared" si="22"/>
        <v>#REF!</v>
      </c>
      <c r="V98" s="138" t="e">
        <f t="shared" si="23"/>
        <v>#REF!</v>
      </c>
      <c r="W98" s="197" t="e">
        <f t="shared" si="24"/>
        <v>#REF!</v>
      </c>
      <c r="X98" s="140" t="e">
        <f t="shared" si="18"/>
        <v>#REF!</v>
      </c>
    </row>
    <row r="99" spans="1:24" s="108" customFormat="1" ht="15" customHeight="1" x14ac:dyDescent="0.25">
      <c r="A99" s="195" t="s">
        <v>186</v>
      </c>
      <c r="B99" s="128">
        <v>-3</v>
      </c>
      <c r="C99" s="129" t="s">
        <v>219</v>
      </c>
      <c r="D99" s="130" t="s">
        <v>160</v>
      </c>
      <c r="E99" s="128" t="s">
        <v>144</v>
      </c>
      <c r="F99" s="128"/>
      <c r="G99" s="128" t="s">
        <v>145</v>
      </c>
      <c r="H99" s="196">
        <v>20</v>
      </c>
      <c r="I99" s="128">
        <v>1</v>
      </c>
      <c r="J99" s="128">
        <v>5</v>
      </c>
      <c r="K99" s="133">
        <f t="shared" si="11"/>
        <v>260</v>
      </c>
      <c r="L99" s="300">
        <v>1</v>
      </c>
      <c r="M99" s="300">
        <v>1</v>
      </c>
      <c r="N99" s="300">
        <v>1</v>
      </c>
      <c r="O99" s="300">
        <v>1</v>
      </c>
      <c r="P99" s="300">
        <v>1</v>
      </c>
      <c r="Q99" s="300" t="str">
        <f t="shared" si="19"/>
        <v/>
      </c>
      <c r="R99" s="300" t="str">
        <f t="shared" si="20"/>
        <v/>
      </c>
      <c r="S99" s="135" t="e">
        <f>IF(D99="","",IF(ISTEXT(D99),VLOOKUP(D99,#REF!,2,FALSE),""))</f>
        <v>#REF!</v>
      </c>
      <c r="T99" s="136" t="e">
        <f t="shared" si="21"/>
        <v>#REF!</v>
      </c>
      <c r="U99" s="137" t="e">
        <f t="shared" si="22"/>
        <v>#REF!</v>
      </c>
      <c r="V99" s="138" t="e">
        <f t="shared" si="23"/>
        <v>#REF!</v>
      </c>
      <c r="W99" s="197" t="e">
        <f t="shared" si="24"/>
        <v>#REF!</v>
      </c>
      <c r="X99" s="140" t="e">
        <f t="shared" si="18"/>
        <v>#REF!</v>
      </c>
    </row>
    <row r="100" spans="1:24" s="108" customFormat="1" ht="15" customHeight="1" x14ac:dyDescent="0.25">
      <c r="A100" s="195" t="s">
        <v>186</v>
      </c>
      <c r="B100" s="128">
        <v>-3</v>
      </c>
      <c r="C100" s="129" t="s">
        <v>220</v>
      </c>
      <c r="D100" s="130" t="s">
        <v>157</v>
      </c>
      <c r="E100" s="128" t="s">
        <v>144</v>
      </c>
      <c r="F100" s="128"/>
      <c r="G100" s="128" t="s">
        <v>145</v>
      </c>
      <c r="H100" s="196">
        <v>16</v>
      </c>
      <c r="I100" s="128">
        <v>1</v>
      </c>
      <c r="J100" s="128">
        <v>5</v>
      </c>
      <c r="K100" s="133">
        <f t="shared" si="11"/>
        <v>260</v>
      </c>
      <c r="L100" s="300">
        <v>1</v>
      </c>
      <c r="M100" s="300">
        <v>1</v>
      </c>
      <c r="N100" s="300">
        <v>1</v>
      </c>
      <c r="O100" s="300">
        <v>1</v>
      </c>
      <c r="P100" s="300">
        <v>1</v>
      </c>
      <c r="Q100" s="300" t="str">
        <f t="shared" si="19"/>
        <v/>
      </c>
      <c r="R100" s="300" t="str">
        <f t="shared" si="20"/>
        <v/>
      </c>
      <c r="S100" s="135" t="e">
        <f>IF(D100="","",IF(ISTEXT(D100),VLOOKUP(D100,#REF!,2,FALSE),""))</f>
        <v>#REF!</v>
      </c>
      <c r="T100" s="136" t="e">
        <f t="shared" si="21"/>
        <v>#REF!</v>
      </c>
      <c r="U100" s="137" t="e">
        <f t="shared" si="22"/>
        <v>#REF!</v>
      </c>
      <c r="V100" s="138" t="e">
        <f t="shared" si="23"/>
        <v>#REF!</v>
      </c>
      <c r="W100" s="197" t="e">
        <f t="shared" si="24"/>
        <v>#REF!</v>
      </c>
      <c r="X100" s="140" t="e">
        <f t="shared" si="18"/>
        <v>#REF!</v>
      </c>
    </row>
    <row r="101" spans="1:24" s="108" customFormat="1" ht="15" customHeight="1" x14ac:dyDescent="0.25">
      <c r="A101" s="195" t="s">
        <v>186</v>
      </c>
      <c r="B101" s="128">
        <v>-3</v>
      </c>
      <c r="C101" s="129" t="s">
        <v>221</v>
      </c>
      <c r="D101" s="130" t="s">
        <v>160</v>
      </c>
      <c r="E101" s="128" t="s">
        <v>144</v>
      </c>
      <c r="F101" s="128"/>
      <c r="G101" s="128" t="s">
        <v>145</v>
      </c>
      <c r="H101" s="196">
        <v>213</v>
      </c>
      <c r="I101" s="128">
        <v>1</v>
      </c>
      <c r="J101" s="128">
        <v>5</v>
      </c>
      <c r="K101" s="133">
        <f t="shared" si="11"/>
        <v>260</v>
      </c>
      <c r="L101" s="300">
        <v>1</v>
      </c>
      <c r="M101" s="300">
        <v>1</v>
      </c>
      <c r="N101" s="300">
        <v>1</v>
      </c>
      <c r="O101" s="300">
        <v>1</v>
      </c>
      <c r="P101" s="300">
        <v>1</v>
      </c>
      <c r="Q101" s="300" t="str">
        <f t="shared" si="19"/>
        <v/>
      </c>
      <c r="R101" s="300" t="str">
        <f t="shared" si="20"/>
        <v/>
      </c>
      <c r="S101" s="135" t="e">
        <f>IF(D101="","",IF(ISTEXT(D101),VLOOKUP(D101,#REF!,2,FALSE),""))</f>
        <v>#REF!</v>
      </c>
      <c r="T101" s="136" t="e">
        <f t="shared" si="21"/>
        <v>#REF!</v>
      </c>
      <c r="U101" s="137" t="e">
        <f t="shared" si="22"/>
        <v>#REF!</v>
      </c>
      <c r="V101" s="138" t="e">
        <f t="shared" si="23"/>
        <v>#REF!</v>
      </c>
      <c r="W101" s="197" t="e">
        <f t="shared" si="24"/>
        <v>#REF!</v>
      </c>
      <c r="X101" s="140" t="e">
        <f t="shared" si="18"/>
        <v>#REF!</v>
      </c>
    </row>
    <row r="102" spans="1:24" s="108" customFormat="1" ht="15" customHeight="1" x14ac:dyDescent="0.25">
      <c r="A102" s="195" t="s">
        <v>186</v>
      </c>
      <c r="B102" s="128">
        <v>-3</v>
      </c>
      <c r="C102" s="129" t="s">
        <v>216</v>
      </c>
      <c r="D102" s="130" t="s">
        <v>157</v>
      </c>
      <c r="E102" s="128" t="s">
        <v>144</v>
      </c>
      <c r="F102" s="128"/>
      <c r="G102" s="128" t="s">
        <v>145</v>
      </c>
      <c r="H102" s="196">
        <v>9</v>
      </c>
      <c r="I102" s="128">
        <v>1</v>
      </c>
      <c r="J102" s="128">
        <v>5</v>
      </c>
      <c r="K102" s="133">
        <f t="shared" si="11"/>
        <v>260</v>
      </c>
      <c r="L102" s="300">
        <v>1</v>
      </c>
      <c r="M102" s="300">
        <v>1</v>
      </c>
      <c r="N102" s="300">
        <v>1</v>
      </c>
      <c r="O102" s="300">
        <v>1</v>
      </c>
      <c r="P102" s="300">
        <v>1</v>
      </c>
      <c r="Q102" s="300" t="str">
        <f t="shared" si="19"/>
        <v/>
      </c>
      <c r="R102" s="300" t="str">
        <f t="shared" si="20"/>
        <v/>
      </c>
      <c r="S102" s="135" t="e">
        <f>IF(D102="","",IF(ISTEXT(D102),VLOOKUP(D102,#REF!,2,FALSE),""))</f>
        <v>#REF!</v>
      </c>
      <c r="T102" s="136" t="e">
        <f t="shared" si="21"/>
        <v>#REF!</v>
      </c>
      <c r="U102" s="137" t="e">
        <f t="shared" si="22"/>
        <v>#REF!</v>
      </c>
      <c r="V102" s="138" t="e">
        <f t="shared" si="23"/>
        <v>#REF!</v>
      </c>
      <c r="W102" s="197" t="e">
        <f t="shared" si="24"/>
        <v>#REF!</v>
      </c>
      <c r="X102" s="140" t="e">
        <f t="shared" si="18"/>
        <v>#REF!</v>
      </c>
    </row>
    <row r="103" spans="1:24" s="108" customFormat="1" ht="15" customHeight="1" x14ac:dyDescent="0.25">
      <c r="A103" s="195" t="s">
        <v>186</v>
      </c>
      <c r="B103" s="128">
        <v>-3</v>
      </c>
      <c r="C103" s="129" t="s">
        <v>222</v>
      </c>
      <c r="D103" s="130" t="s">
        <v>214</v>
      </c>
      <c r="E103" s="128" t="s">
        <v>144</v>
      </c>
      <c r="F103" s="128"/>
      <c r="G103" s="128" t="s">
        <v>145</v>
      </c>
      <c r="H103" s="196">
        <v>11</v>
      </c>
      <c r="I103" s="128">
        <v>1</v>
      </c>
      <c r="J103" s="128">
        <v>3</v>
      </c>
      <c r="K103" s="145">
        <f t="shared" si="11"/>
        <v>156</v>
      </c>
      <c r="L103" s="300">
        <v>1</v>
      </c>
      <c r="M103" s="300"/>
      <c r="N103" s="300">
        <v>1</v>
      </c>
      <c r="O103" s="300"/>
      <c r="P103" s="300">
        <v>1</v>
      </c>
      <c r="Q103" s="300" t="str">
        <f t="shared" si="19"/>
        <v/>
      </c>
      <c r="R103" s="300" t="str">
        <f t="shared" si="20"/>
        <v/>
      </c>
      <c r="S103" s="135" t="e">
        <f>IF(D103="","",IF(ISTEXT(D103),VLOOKUP(D103,#REF!,2,FALSE),""))</f>
        <v>#REF!</v>
      </c>
      <c r="T103" s="136" t="e">
        <f t="shared" si="21"/>
        <v>#REF!</v>
      </c>
      <c r="U103" s="137" t="e">
        <f t="shared" si="22"/>
        <v>#REF!</v>
      </c>
      <c r="V103" s="138" t="e">
        <f t="shared" si="23"/>
        <v>#REF!</v>
      </c>
      <c r="W103" s="197" t="e">
        <f t="shared" si="24"/>
        <v>#REF!</v>
      </c>
      <c r="X103" s="140" t="e">
        <f t="shared" si="18"/>
        <v>#REF!</v>
      </c>
    </row>
    <row r="104" spans="1:24" s="108" customFormat="1" ht="15" customHeight="1" x14ac:dyDescent="0.25">
      <c r="A104" s="195" t="s">
        <v>186</v>
      </c>
      <c r="B104" s="128">
        <v>-3</v>
      </c>
      <c r="C104" s="129" t="s">
        <v>223</v>
      </c>
      <c r="D104" s="130" t="s">
        <v>160</v>
      </c>
      <c r="E104" s="128" t="s">
        <v>144</v>
      </c>
      <c r="F104" s="128"/>
      <c r="G104" s="128" t="s">
        <v>145</v>
      </c>
      <c r="H104" s="196">
        <v>19</v>
      </c>
      <c r="I104" s="128">
        <v>1</v>
      </c>
      <c r="J104" s="128">
        <v>5</v>
      </c>
      <c r="K104" s="145">
        <f t="shared" si="11"/>
        <v>260</v>
      </c>
      <c r="L104" s="300">
        <v>1</v>
      </c>
      <c r="M104" s="300">
        <v>1</v>
      </c>
      <c r="N104" s="300">
        <v>1</v>
      </c>
      <c r="O104" s="300">
        <v>1</v>
      </c>
      <c r="P104" s="300">
        <v>1</v>
      </c>
      <c r="Q104" s="300" t="str">
        <f t="shared" si="19"/>
        <v/>
      </c>
      <c r="R104" s="300" t="str">
        <f t="shared" si="20"/>
        <v/>
      </c>
      <c r="S104" s="135" t="e">
        <f>IF(D104="","",IF(ISTEXT(D104),VLOOKUP(D104,#REF!,2,FALSE),""))</f>
        <v>#REF!</v>
      </c>
      <c r="T104" s="136" t="e">
        <f t="shared" si="21"/>
        <v>#REF!</v>
      </c>
      <c r="U104" s="137" t="e">
        <f t="shared" si="22"/>
        <v>#REF!</v>
      </c>
      <c r="V104" s="138" t="e">
        <f t="shared" si="23"/>
        <v>#REF!</v>
      </c>
      <c r="W104" s="197" t="e">
        <f t="shared" si="24"/>
        <v>#REF!</v>
      </c>
      <c r="X104" s="140" t="e">
        <f t="shared" si="18"/>
        <v>#REF!</v>
      </c>
    </row>
    <row r="105" spans="1:24" s="108" customFormat="1" ht="15" customHeight="1" x14ac:dyDescent="0.25">
      <c r="A105" s="195" t="s">
        <v>186</v>
      </c>
      <c r="B105" s="128">
        <v>-3</v>
      </c>
      <c r="C105" s="129" t="s">
        <v>224</v>
      </c>
      <c r="D105" s="130" t="s">
        <v>160</v>
      </c>
      <c r="E105" s="128" t="s">
        <v>144</v>
      </c>
      <c r="F105" s="128"/>
      <c r="G105" s="128" t="s">
        <v>189</v>
      </c>
      <c r="H105" s="196">
        <v>15</v>
      </c>
      <c r="I105" s="128">
        <v>1</v>
      </c>
      <c r="J105" s="128">
        <v>5</v>
      </c>
      <c r="K105" s="145">
        <f t="shared" si="11"/>
        <v>260</v>
      </c>
      <c r="L105" s="300">
        <v>1</v>
      </c>
      <c r="M105" s="300">
        <v>1</v>
      </c>
      <c r="N105" s="300">
        <v>1</v>
      </c>
      <c r="O105" s="300">
        <v>1</v>
      </c>
      <c r="P105" s="300">
        <v>1</v>
      </c>
      <c r="Q105" s="300" t="str">
        <f t="shared" si="19"/>
        <v/>
      </c>
      <c r="R105" s="300" t="str">
        <f t="shared" si="20"/>
        <v/>
      </c>
      <c r="S105" s="135" t="e">
        <f>IF(D105="","",IF(ISTEXT(D105),VLOOKUP(D105,#REF!,2,FALSE),""))</f>
        <v>#REF!</v>
      </c>
      <c r="T105" s="136" t="e">
        <f t="shared" si="21"/>
        <v>#REF!</v>
      </c>
      <c r="U105" s="137" t="e">
        <f t="shared" si="22"/>
        <v>#REF!</v>
      </c>
      <c r="V105" s="138" t="e">
        <f t="shared" si="23"/>
        <v>#REF!</v>
      </c>
      <c r="W105" s="197" t="e">
        <f t="shared" si="24"/>
        <v>#REF!</v>
      </c>
      <c r="X105" s="140" t="e">
        <f t="shared" si="18"/>
        <v>#REF!</v>
      </c>
    </row>
    <row r="106" spans="1:24" s="108" customFormat="1" ht="15" customHeight="1" x14ac:dyDescent="0.25">
      <c r="A106" s="195" t="s">
        <v>186</v>
      </c>
      <c r="B106" s="128">
        <v>-3</v>
      </c>
      <c r="C106" s="129" t="s">
        <v>221</v>
      </c>
      <c r="D106" s="130" t="s">
        <v>160</v>
      </c>
      <c r="E106" s="128" t="s">
        <v>144</v>
      </c>
      <c r="F106" s="128"/>
      <c r="G106" s="128" t="s">
        <v>145</v>
      </c>
      <c r="H106" s="196">
        <v>98</v>
      </c>
      <c r="I106" s="128">
        <v>1</v>
      </c>
      <c r="J106" s="128">
        <v>5</v>
      </c>
      <c r="K106" s="145">
        <f t="shared" si="11"/>
        <v>260</v>
      </c>
      <c r="L106" s="300">
        <v>1</v>
      </c>
      <c r="M106" s="300">
        <v>1</v>
      </c>
      <c r="N106" s="300">
        <v>1</v>
      </c>
      <c r="O106" s="300">
        <v>1</v>
      </c>
      <c r="P106" s="300">
        <v>1</v>
      </c>
      <c r="Q106" s="300" t="str">
        <f t="shared" si="19"/>
        <v/>
      </c>
      <c r="R106" s="300" t="str">
        <f t="shared" si="20"/>
        <v/>
      </c>
      <c r="S106" s="135" t="e">
        <f>IF(D106="","",IF(ISTEXT(D106),VLOOKUP(D106,#REF!,2,FALSE),""))</f>
        <v>#REF!</v>
      </c>
      <c r="T106" s="136" t="e">
        <f t="shared" si="21"/>
        <v>#REF!</v>
      </c>
      <c r="U106" s="137" t="e">
        <f t="shared" si="22"/>
        <v>#REF!</v>
      </c>
      <c r="V106" s="138" t="e">
        <f t="shared" si="23"/>
        <v>#REF!</v>
      </c>
      <c r="W106" s="197" t="e">
        <f t="shared" si="24"/>
        <v>#REF!</v>
      </c>
      <c r="X106" s="140" t="e">
        <f t="shared" si="18"/>
        <v>#REF!</v>
      </c>
    </row>
    <row r="107" spans="1:24" s="108" customFormat="1" ht="15" customHeight="1" x14ac:dyDescent="0.25">
      <c r="A107" s="195" t="s">
        <v>186</v>
      </c>
      <c r="B107" s="128">
        <v>-3</v>
      </c>
      <c r="C107" s="129" t="s">
        <v>213</v>
      </c>
      <c r="D107" s="130" t="s">
        <v>214</v>
      </c>
      <c r="E107" s="128" t="s">
        <v>144</v>
      </c>
      <c r="F107" s="128"/>
      <c r="G107" s="128" t="s">
        <v>145</v>
      </c>
      <c r="H107" s="196">
        <v>27</v>
      </c>
      <c r="I107" s="128">
        <v>1</v>
      </c>
      <c r="J107" s="128">
        <v>3</v>
      </c>
      <c r="K107" s="145">
        <f t="shared" si="11"/>
        <v>156</v>
      </c>
      <c r="L107" s="301">
        <v>1</v>
      </c>
      <c r="M107" s="300" t="str">
        <f>IF(J107=4,T107*I107,IF(J107=5,T107*I107,IF(J107=6,T107*I107,IF(J107=7,T107*I107,""))))</f>
        <v/>
      </c>
      <c r="N107" s="300">
        <v>1</v>
      </c>
      <c r="O107" s="300" t="str">
        <f>IF(J107=4,T107*I107,IF(J107=5,T107*I107,IF(J107=6,T107*I107,IF(J107=7,T107*I107,""))))</f>
        <v/>
      </c>
      <c r="P107" s="300">
        <v>1</v>
      </c>
      <c r="Q107" s="300" t="str">
        <f t="shared" si="19"/>
        <v/>
      </c>
      <c r="R107" s="300" t="str">
        <f t="shared" si="20"/>
        <v/>
      </c>
      <c r="S107" s="135" t="e">
        <f>IF(D107="","",IF(ISTEXT(D107),VLOOKUP(D107,#REF!,2,FALSE),""))</f>
        <v>#REF!</v>
      </c>
      <c r="T107" s="136" t="e">
        <f t="shared" si="21"/>
        <v>#REF!</v>
      </c>
      <c r="U107" s="137" t="e">
        <f t="shared" si="22"/>
        <v>#REF!</v>
      </c>
      <c r="V107" s="138" t="e">
        <f t="shared" si="23"/>
        <v>#REF!</v>
      </c>
      <c r="W107" s="197" t="e">
        <f t="shared" si="24"/>
        <v>#REF!</v>
      </c>
      <c r="X107" s="140" t="e">
        <f t="shared" si="18"/>
        <v>#REF!</v>
      </c>
    </row>
    <row r="108" spans="1:24" s="108" customFormat="1" ht="15" customHeight="1" x14ac:dyDescent="0.25">
      <c r="A108" s="195" t="s">
        <v>186</v>
      </c>
      <c r="B108" s="128">
        <v>-3</v>
      </c>
      <c r="C108" s="129" t="s">
        <v>225</v>
      </c>
      <c r="D108" s="130" t="s">
        <v>148</v>
      </c>
      <c r="E108" s="128" t="s">
        <v>144</v>
      </c>
      <c r="F108" s="128"/>
      <c r="G108" s="128" t="s">
        <v>145</v>
      </c>
      <c r="H108" s="196">
        <v>12</v>
      </c>
      <c r="I108" s="128">
        <v>1</v>
      </c>
      <c r="J108" s="128">
        <v>3</v>
      </c>
      <c r="K108" s="145">
        <f t="shared" si="11"/>
        <v>156</v>
      </c>
      <c r="L108" s="301">
        <v>1</v>
      </c>
      <c r="M108" s="300" t="str">
        <f>IF(J108=4,T108*I108,IF(J108=5,T108*I108,IF(J108=6,T108*I108,IF(J108=7,T108*I108,""))))</f>
        <v/>
      </c>
      <c r="N108" s="300">
        <v>1</v>
      </c>
      <c r="O108" s="300" t="str">
        <f>IF(J108=4,T108*I108,IF(J108=5,T108*I108,IF(J108=6,T108*I108,IF(J108=7,T108*I108,""))))</f>
        <v/>
      </c>
      <c r="P108" s="300">
        <v>1</v>
      </c>
      <c r="Q108" s="300" t="str">
        <f t="shared" si="19"/>
        <v/>
      </c>
      <c r="R108" s="300" t="str">
        <f t="shared" si="20"/>
        <v/>
      </c>
      <c r="S108" s="135" t="e">
        <f>IF(D108="","",IF(ISTEXT(D108),VLOOKUP(D108,#REF!,2,FALSE),""))</f>
        <v>#REF!</v>
      </c>
      <c r="T108" s="136" t="e">
        <f t="shared" si="21"/>
        <v>#REF!</v>
      </c>
      <c r="U108" s="137" t="e">
        <f t="shared" si="22"/>
        <v>#REF!</v>
      </c>
      <c r="V108" s="138" t="e">
        <f t="shared" si="23"/>
        <v>#REF!</v>
      </c>
      <c r="W108" s="197" t="e">
        <f t="shared" si="24"/>
        <v>#REF!</v>
      </c>
      <c r="X108" s="140" t="e">
        <f t="shared" si="18"/>
        <v>#REF!</v>
      </c>
    </row>
    <row r="109" spans="1:24" s="108" customFormat="1" ht="15" customHeight="1" x14ac:dyDescent="0.25">
      <c r="A109" s="195" t="s">
        <v>186</v>
      </c>
      <c r="B109" s="128">
        <v>-3</v>
      </c>
      <c r="C109" s="129" t="s">
        <v>23</v>
      </c>
      <c r="D109" s="130" t="s">
        <v>226</v>
      </c>
      <c r="E109" s="128" t="s">
        <v>144</v>
      </c>
      <c r="F109" s="128"/>
      <c r="G109" s="128" t="s">
        <v>145</v>
      </c>
      <c r="H109" s="196">
        <v>19</v>
      </c>
      <c r="I109" s="128">
        <v>1</v>
      </c>
      <c r="J109" s="128">
        <v>5</v>
      </c>
      <c r="K109" s="145">
        <f t="shared" si="11"/>
        <v>260</v>
      </c>
      <c r="L109" s="301">
        <v>1</v>
      </c>
      <c r="M109" s="301">
        <v>1</v>
      </c>
      <c r="N109" s="301">
        <v>1</v>
      </c>
      <c r="O109" s="301">
        <v>1</v>
      </c>
      <c r="P109" s="301">
        <v>1</v>
      </c>
      <c r="Q109" s="300" t="str">
        <f t="shared" si="19"/>
        <v/>
      </c>
      <c r="R109" s="300" t="str">
        <f t="shared" si="20"/>
        <v/>
      </c>
      <c r="S109" s="135" t="e">
        <f>IF(D109="","",IF(ISTEXT(D109),VLOOKUP(D109,#REF!,2,FALSE),""))</f>
        <v>#REF!</v>
      </c>
      <c r="T109" s="136" t="e">
        <f t="shared" si="21"/>
        <v>#REF!</v>
      </c>
      <c r="U109" s="137" t="e">
        <f t="shared" si="22"/>
        <v>#REF!</v>
      </c>
      <c r="V109" s="138" t="e">
        <f t="shared" si="23"/>
        <v>#REF!</v>
      </c>
      <c r="W109" s="197" t="e">
        <f t="shared" si="24"/>
        <v>#REF!</v>
      </c>
      <c r="X109" s="140" t="e">
        <f t="shared" si="18"/>
        <v>#REF!</v>
      </c>
    </row>
    <row r="110" spans="1:24" s="108" customFormat="1" ht="15" customHeight="1" x14ac:dyDescent="0.25">
      <c r="A110" s="195" t="s">
        <v>186</v>
      </c>
      <c r="B110" s="128">
        <v>-3</v>
      </c>
      <c r="C110" s="129" t="s">
        <v>25</v>
      </c>
      <c r="D110" s="130" t="s">
        <v>155</v>
      </c>
      <c r="E110" s="128" t="s">
        <v>144</v>
      </c>
      <c r="F110" s="128"/>
      <c r="G110" s="128" t="s">
        <v>145</v>
      </c>
      <c r="H110" s="196">
        <v>7</v>
      </c>
      <c r="I110" s="128">
        <v>1</v>
      </c>
      <c r="J110" s="128">
        <v>5</v>
      </c>
      <c r="K110" s="133">
        <f t="shared" si="11"/>
        <v>260</v>
      </c>
      <c r="L110" s="301">
        <v>1</v>
      </c>
      <c r="M110" s="301">
        <v>1</v>
      </c>
      <c r="N110" s="301">
        <v>1</v>
      </c>
      <c r="O110" s="301">
        <v>1</v>
      </c>
      <c r="P110" s="301">
        <v>1</v>
      </c>
      <c r="Q110" s="300" t="str">
        <f t="shared" si="19"/>
        <v/>
      </c>
      <c r="R110" s="300" t="str">
        <f t="shared" si="20"/>
        <v/>
      </c>
      <c r="S110" s="135" t="e">
        <f>IF(D110="","",IF(ISTEXT(D110),VLOOKUP(D110,#REF!,2,FALSE),""))</f>
        <v>#REF!</v>
      </c>
      <c r="T110" s="136" t="e">
        <f t="shared" si="21"/>
        <v>#REF!</v>
      </c>
      <c r="U110" s="137" t="e">
        <f t="shared" si="22"/>
        <v>#REF!</v>
      </c>
      <c r="V110" s="138" t="e">
        <f t="shared" si="23"/>
        <v>#REF!</v>
      </c>
      <c r="W110" s="197" t="e">
        <f t="shared" si="24"/>
        <v>#REF!</v>
      </c>
      <c r="X110" s="140" t="e">
        <f t="shared" si="18"/>
        <v>#REF!</v>
      </c>
    </row>
    <row r="111" spans="1:24" s="141" customFormat="1" ht="15" customHeight="1" x14ac:dyDescent="0.25">
      <c r="A111" s="195" t="s">
        <v>186</v>
      </c>
      <c r="B111" s="128">
        <v>-3</v>
      </c>
      <c r="C111" s="129" t="s">
        <v>227</v>
      </c>
      <c r="D111" s="130" t="s">
        <v>188</v>
      </c>
      <c r="E111" s="128" t="s">
        <v>144</v>
      </c>
      <c r="F111" s="128"/>
      <c r="G111" s="128" t="s">
        <v>145</v>
      </c>
      <c r="H111" s="196">
        <v>110</v>
      </c>
      <c r="I111" s="128">
        <v>1</v>
      </c>
      <c r="J111" s="128">
        <v>5</v>
      </c>
      <c r="K111" s="133">
        <f t="shared" si="11"/>
        <v>260</v>
      </c>
      <c r="L111" s="301">
        <v>1</v>
      </c>
      <c r="M111" s="301">
        <v>1</v>
      </c>
      <c r="N111" s="301">
        <v>1</v>
      </c>
      <c r="O111" s="301">
        <v>1</v>
      </c>
      <c r="P111" s="301">
        <v>1</v>
      </c>
      <c r="Q111" s="300" t="str">
        <f t="shared" si="19"/>
        <v/>
      </c>
      <c r="R111" s="300" t="str">
        <f t="shared" si="20"/>
        <v/>
      </c>
      <c r="S111" s="135" t="e">
        <f>IF(D111="","",IF(ISTEXT(D111),VLOOKUP(D111,#REF!,2,FALSE),""))</f>
        <v>#REF!</v>
      </c>
      <c r="T111" s="136" t="e">
        <f t="shared" si="21"/>
        <v>#REF!</v>
      </c>
      <c r="U111" s="137" t="e">
        <f t="shared" si="22"/>
        <v>#REF!</v>
      </c>
      <c r="V111" s="138" t="e">
        <f t="shared" si="23"/>
        <v>#REF!</v>
      </c>
      <c r="W111" s="139" t="e">
        <f t="shared" si="24"/>
        <v>#REF!</v>
      </c>
      <c r="X111" s="140" t="e">
        <f t="shared" si="18"/>
        <v>#REF!</v>
      </c>
    </row>
    <row r="112" spans="1:24" s="141" customFormat="1" ht="15" customHeight="1" x14ac:dyDescent="0.25">
      <c r="A112" s="198" t="s">
        <v>186</v>
      </c>
      <c r="B112" s="144">
        <v>-3</v>
      </c>
      <c r="C112" s="129" t="s">
        <v>228</v>
      </c>
      <c r="D112" s="130" t="s">
        <v>188</v>
      </c>
      <c r="E112" s="128" t="s">
        <v>144</v>
      </c>
      <c r="F112" s="128"/>
      <c r="G112" s="128" t="s">
        <v>145</v>
      </c>
      <c r="H112" s="196">
        <v>83</v>
      </c>
      <c r="I112" s="128">
        <v>1</v>
      </c>
      <c r="J112" s="128">
        <v>5</v>
      </c>
      <c r="K112" s="145">
        <f t="shared" si="11"/>
        <v>260</v>
      </c>
      <c r="L112" s="301">
        <v>1</v>
      </c>
      <c r="M112" s="301">
        <v>1</v>
      </c>
      <c r="N112" s="301">
        <v>1</v>
      </c>
      <c r="O112" s="301">
        <v>1</v>
      </c>
      <c r="P112" s="301">
        <v>1</v>
      </c>
      <c r="Q112" s="301" t="str">
        <f t="shared" si="19"/>
        <v/>
      </c>
      <c r="R112" s="301" t="str">
        <f t="shared" si="20"/>
        <v/>
      </c>
      <c r="S112" s="135" t="e">
        <f>IF(D112="","",IF(ISTEXT(D112),VLOOKUP(D112,#REF!,2,FALSE),""))</f>
        <v>#REF!</v>
      </c>
      <c r="T112" s="149" t="e">
        <f t="shared" si="21"/>
        <v>#REF!</v>
      </c>
      <c r="U112" s="150" t="e">
        <f t="shared" si="22"/>
        <v>#REF!</v>
      </c>
      <c r="V112" s="151" t="e">
        <f t="shared" si="23"/>
        <v>#REF!</v>
      </c>
      <c r="W112" s="152" t="e">
        <f t="shared" si="24"/>
        <v>#REF!</v>
      </c>
      <c r="X112" s="140" t="e">
        <f t="shared" si="18"/>
        <v>#REF!</v>
      </c>
    </row>
    <row r="113" spans="1:26" s="155" customFormat="1" ht="15" customHeight="1" x14ac:dyDescent="0.25">
      <c r="A113" s="198" t="s">
        <v>186</v>
      </c>
      <c r="B113" s="144">
        <v>-3</v>
      </c>
      <c r="C113" s="129" t="s">
        <v>229</v>
      </c>
      <c r="D113" s="130" t="s">
        <v>230</v>
      </c>
      <c r="E113" s="128" t="s">
        <v>144</v>
      </c>
      <c r="F113" s="128"/>
      <c r="G113" s="128" t="s">
        <v>145</v>
      </c>
      <c r="H113" s="196">
        <v>80</v>
      </c>
      <c r="I113" s="128">
        <v>1</v>
      </c>
      <c r="J113" s="128">
        <v>5</v>
      </c>
      <c r="K113" s="145">
        <f t="shared" si="11"/>
        <v>260</v>
      </c>
      <c r="L113" s="301">
        <v>1</v>
      </c>
      <c r="M113" s="301">
        <v>1</v>
      </c>
      <c r="N113" s="301">
        <v>1</v>
      </c>
      <c r="O113" s="301">
        <v>1</v>
      </c>
      <c r="P113" s="301">
        <v>1</v>
      </c>
      <c r="Q113" s="301" t="str">
        <f t="shared" si="19"/>
        <v/>
      </c>
      <c r="R113" s="301" t="str">
        <f t="shared" si="20"/>
        <v/>
      </c>
      <c r="S113" s="135" t="e">
        <f>IF(D113="","",IF(ISTEXT(D113),VLOOKUP(D113,#REF!,2,FALSE),""))</f>
        <v>#REF!</v>
      </c>
      <c r="T113" s="149" t="e">
        <f t="shared" si="21"/>
        <v>#REF!</v>
      </c>
      <c r="U113" s="150" t="e">
        <f t="shared" si="22"/>
        <v>#REF!</v>
      </c>
      <c r="V113" s="151" t="e">
        <f t="shared" si="23"/>
        <v>#REF!</v>
      </c>
      <c r="W113" s="152" t="e">
        <f t="shared" si="24"/>
        <v>#REF!</v>
      </c>
      <c r="X113" s="140" t="e">
        <f t="shared" si="18"/>
        <v>#REF!</v>
      </c>
      <c r="Y113" s="141"/>
    </row>
    <row r="114" spans="1:26" s="108" customFormat="1" ht="15" customHeight="1" x14ac:dyDescent="0.25">
      <c r="A114" s="195" t="s">
        <v>186</v>
      </c>
      <c r="B114" s="128">
        <v>-3</v>
      </c>
      <c r="C114" s="129" t="s">
        <v>231</v>
      </c>
      <c r="D114" s="130" t="s">
        <v>232</v>
      </c>
      <c r="E114" s="128" t="s">
        <v>144</v>
      </c>
      <c r="F114" s="128"/>
      <c r="G114" s="128" t="s">
        <v>145</v>
      </c>
      <c r="H114" s="196">
        <v>26</v>
      </c>
      <c r="I114" s="128">
        <v>1</v>
      </c>
      <c r="J114" s="128">
        <v>5</v>
      </c>
      <c r="K114" s="133">
        <f t="shared" si="11"/>
        <v>260</v>
      </c>
      <c r="L114" s="301">
        <v>1</v>
      </c>
      <c r="M114" s="301">
        <v>1</v>
      </c>
      <c r="N114" s="301">
        <v>1</v>
      </c>
      <c r="O114" s="301">
        <v>1</v>
      </c>
      <c r="P114" s="301">
        <v>1</v>
      </c>
      <c r="Q114" s="300" t="str">
        <f t="shared" si="19"/>
        <v/>
      </c>
      <c r="R114" s="300" t="str">
        <f t="shared" si="20"/>
        <v/>
      </c>
      <c r="S114" s="135" t="e">
        <f>IF(D114="","",IF(ISTEXT(D114),VLOOKUP(D114,#REF!,2,FALSE),""))</f>
        <v>#REF!</v>
      </c>
      <c r="T114" s="136" t="e">
        <f t="shared" si="21"/>
        <v>#REF!</v>
      </c>
      <c r="U114" s="137" t="e">
        <f t="shared" si="22"/>
        <v>#REF!</v>
      </c>
      <c r="V114" s="138" t="e">
        <f t="shared" si="23"/>
        <v>#REF!</v>
      </c>
      <c r="W114" s="139" t="e">
        <f t="shared" si="24"/>
        <v>#REF!</v>
      </c>
      <c r="X114" s="140" t="e">
        <f t="shared" si="18"/>
        <v>#REF!</v>
      </c>
      <c r="Y114" s="141"/>
    </row>
    <row r="115" spans="1:26" s="108" customFormat="1" ht="15" customHeight="1" x14ac:dyDescent="0.25">
      <c r="A115" s="195" t="s">
        <v>186</v>
      </c>
      <c r="B115" s="128">
        <v>-3</v>
      </c>
      <c r="C115" s="129" t="s">
        <v>233</v>
      </c>
      <c r="D115" s="130" t="s">
        <v>234</v>
      </c>
      <c r="E115" s="128" t="s">
        <v>144</v>
      </c>
      <c r="F115" s="128"/>
      <c r="G115" s="128" t="s">
        <v>145</v>
      </c>
      <c r="H115" s="196">
        <v>21</v>
      </c>
      <c r="I115" s="128">
        <v>1</v>
      </c>
      <c r="J115" s="128">
        <v>5</v>
      </c>
      <c r="K115" s="133">
        <f t="shared" si="11"/>
        <v>260</v>
      </c>
      <c r="L115" s="301">
        <v>1</v>
      </c>
      <c r="M115" s="301">
        <v>1</v>
      </c>
      <c r="N115" s="301">
        <v>1</v>
      </c>
      <c r="O115" s="301">
        <v>1</v>
      </c>
      <c r="P115" s="301">
        <v>1</v>
      </c>
      <c r="Q115" s="300" t="str">
        <f t="shared" si="19"/>
        <v/>
      </c>
      <c r="R115" s="300" t="str">
        <f t="shared" si="20"/>
        <v/>
      </c>
      <c r="S115" s="135" t="e">
        <f>IF(D115="","",IF(ISTEXT(D115),VLOOKUP(D115,#REF!,2,FALSE),""))</f>
        <v>#REF!</v>
      </c>
      <c r="T115" s="136" t="e">
        <f t="shared" si="21"/>
        <v>#REF!</v>
      </c>
      <c r="U115" s="137" t="e">
        <f t="shared" si="22"/>
        <v>#REF!</v>
      </c>
      <c r="V115" s="138" t="e">
        <f t="shared" si="23"/>
        <v>#REF!</v>
      </c>
      <c r="W115" s="139" t="e">
        <f t="shared" si="24"/>
        <v>#REF!</v>
      </c>
      <c r="X115" s="140" t="e">
        <f t="shared" si="18"/>
        <v>#REF!</v>
      </c>
      <c r="Y115" s="141"/>
    </row>
    <row r="116" spans="1:26" s="108" customFormat="1" ht="15" customHeight="1" x14ac:dyDescent="0.25">
      <c r="A116" s="195" t="s">
        <v>186</v>
      </c>
      <c r="B116" s="128">
        <v>-3</v>
      </c>
      <c r="C116" s="129" t="s">
        <v>235</v>
      </c>
      <c r="D116" s="130" t="s">
        <v>214</v>
      </c>
      <c r="E116" s="128" t="s">
        <v>144</v>
      </c>
      <c r="F116" s="128"/>
      <c r="G116" s="128" t="s">
        <v>145</v>
      </c>
      <c r="H116" s="196">
        <v>7</v>
      </c>
      <c r="I116" s="128">
        <v>1</v>
      </c>
      <c r="J116" s="128">
        <v>3</v>
      </c>
      <c r="K116" s="133">
        <f t="shared" si="11"/>
        <v>156</v>
      </c>
      <c r="L116" s="301">
        <v>1</v>
      </c>
      <c r="M116" s="301"/>
      <c r="N116" s="301">
        <v>1</v>
      </c>
      <c r="O116" s="301"/>
      <c r="P116" s="301">
        <v>1</v>
      </c>
      <c r="Q116" s="300" t="str">
        <f t="shared" si="19"/>
        <v/>
      </c>
      <c r="R116" s="300" t="str">
        <f t="shared" si="20"/>
        <v/>
      </c>
      <c r="S116" s="135" t="e">
        <f>IF(D116="","",IF(ISTEXT(D116),VLOOKUP(D116,#REF!,2,FALSE),""))</f>
        <v>#REF!</v>
      </c>
      <c r="T116" s="136" t="e">
        <f t="shared" si="21"/>
        <v>#REF!</v>
      </c>
      <c r="U116" s="137" t="e">
        <f t="shared" si="22"/>
        <v>#REF!</v>
      </c>
      <c r="V116" s="138" t="e">
        <f t="shared" ref="V116:V124" si="25">IF(U116="","",K116*T116)</f>
        <v>#REF!</v>
      </c>
      <c r="W116" s="197" t="e">
        <f t="shared" ref="W116:W124" si="26">IF(H116="","",$W$4*V116)</f>
        <v>#REF!</v>
      </c>
      <c r="X116" s="140" t="e">
        <f t="shared" si="18"/>
        <v>#REF!</v>
      </c>
    </row>
    <row r="117" spans="1:26" s="108" customFormat="1" ht="15" customHeight="1" x14ac:dyDescent="0.25">
      <c r="A117" s="195" t="s">
        <v>186</v>
      </c>
      <c r="B117" s="128">
        <v>-3</v>
      </c>
      <c r="C117" s="129" t="s">
        <v>236</v>
      </c>
      <c r="D117" s="130" t="s">
        <v>157</v>
      </c>
      <c r="E117" s="128" t="s">
        <v>144</v>
      </c>
      <c r="F117" s="128"/>
      <c r="G117" s="128" t="s">
        <v>145</v>
      </c>
      <c r="H117" s="196">
        <v>9</v>
      </c>
      <c r="I117" s="128">
        <v>1</v>
      </c>
      <c r="J117" s="128">
        <v>5</v>
      </c>
      <c r="K117" s="133">
        <f t="shared" si="11"/>
        <v>260</v>
      </c>
      <c r="L117" s="301">
        <v>1</v>
      </c>
      <c r="M117" s="301">
        <v>1</v>
      </c>
      <c r="N117" s="301">
        <v>1</v>
      </c>
      <c r="O117" s="301">
        <v>1</v>
      </c>
      <c r="P117" s="301">
        <v>1</v>
      </c>
      <c r="Q117" s="300" t="str">
        <f t="shared" si="19"/>
        <v/>
      </c>
      <c r="R117" s="300" t="str">
        <f t="shared" si="20"/>
        <v/>
      </c>
      <c r="S117" s="135" t="e">
        <f>IF(D117="","",IF(ISTEXT(D117),VLOOKUP(D117,#REF!,2,FALSE),""))</f>
        <v>#REF!</v>
      </c>
      <c r="T117" s="136" t="e">
        <f t="shared" si="21"/>
        <v>#REF!</v>
      </c>
      <c r="U117" s="137" t="e">
        <f t="shared" si="22"/>
        <v>#REF!</v>
      </c>
      <c r="V117" s="138" t="e">
        <f t="shared" si="25"/>
        <v>#REF!</v>
      </c>
      <c r="W117" s="197" t="e">
        <f t="shared" si="26"/>
        <v>#REF!</v>
      </c>
      <c r="X117" s="140" t="e">
        <f t="shared" ref="X117:X124" si="27">IF(W117="","",W117*1.2)</f>
        <v>#REF!</v>
      </c>
    </row>
    <row r="118" spans="1:26" s="108" customFormat="1" ht="15" customHeight="1" x14ac:dyDescent="0.25">
      <c r="A118" s="195" t="s">
        <v>186</v>
      </c>
      <c r="B118" s="128">
        <v>-3</v>
      </c>
      <c r="C118" s="129" t="s">
        <v>237</v>
      </c>
      <c r="D118" s="130" t="s">
        <v>160</v>
      </c>
      <c r="E118" s="128" t="s">
        <v>144</v>
      </c>
      <c r="F118" s="128"/>
      <c r="G118" s="128" t="s">
        <v>145</v>
      </c>
      <c r="H118" s="196">
        <v>63</v>
      </c>
      <c r="I118" s="128">
        <v>1</v>
      </c>
      <c r="J118" s="128">
        <v>5</v>
      </c>
      <c r="K118" s="133">
        <f t="shared" ref="K118:K124" si="28">IF(J118&lt;&gt;0,(I118*J118)*52,"")</f>
        <v>260</v>
      </c>
      <c r="L118" s="301">
        <v>1</v>
      </c>
      <c r="M118" s="301">
        <v>1</v>
      </c>
      <c r="N118" s="301">
        <v>1</v>
      </c>
      <c r="O118" s="301">
        <v>1</v>
      </c>
      <c r="P118" s="301">
        <v>1</v>
      </c>
      <c r="Q118" s="300" t="str">
        <f t="shared" si="19"/>
        <v/>
      </c>
      <c r="R118" s="300" t="str">
        <f t="shared" si="20"/>
        <v/>
      </c>
      <c r="S118" s="135" t="e">
        <f>IF(D118="","",IF(ISTEXT(D118),VLOOKUP(D118,#REF!,2,FALSE),""))</f>
        <v>#REF!</v>
      </c>
      <c r="T118" s="136" t="e">
        <f t="shared" si="21"/>
        <v>#REF!</v>
      </c>
      <c r="U118" s="137" t="e">
        <f t="shared" si="22"/>
        <v>#REF!</v>
      </c>
      <c r="V118" s="138" t="e">
        <f t="shared" si="25"/>
        <v>#REF!</v>
      </c>
      <c r="W118" s="197" t="e">
        <f t="shared" si="26"/>
        <v>#REF!</v>
      </c>
      <c r="X118" s="140" t="e">
        <f t="shared" si="27"/>
        <v>#REF!</v>
      </c>
    </row>
    <row r="119" spans="1:26" s="108" customFormat="1" ht="15" customHeight="1" x14ac:dyDescent="0.25">
      <c r="A119" s="195" t="s">
        <v>186</v>
      </c>
      <c r="B119" s="128">
        <v>-3</v>
      </c>
      <c r="C119" s="129" t="s">
        <v>238</v>
      </c>
      <c r="D119" s="130" t="s">
        <v>239</v>
      </c>
      <c r="E119" s="128" t="s">
        <v>144</v>
      </c>
      <c r="F119" s="128"/>
      <c r="G119" s="128" t="s">
        <v>145</v>
      </c>
      <c r="H119" s="196">
        <v>26</v>
      </c>
      <c r="I119" s="128">
        <v>1</v>
      </c>
      <c r="J119" s="128">
        <v>5</v>
      </c>
      <c r="K119" s="133">
        <f t="shared" si="28"/>
        <v>260</v>
      </c>
      <c r="L119" s="301">
        <v>1</v>
      </c>
      <c r="M119" s="301">
        <v>1</v>
      </c>
      <c r="N119" s="301">
        <v>1</v>
      </c>
      <c r="O119" s="301">
        <v>1</v>
      </c>
      <c r="P119" s="301">
        <v>1</v>
      </c>
      <c r="Q119" s="300" t="str">
        <f t="shared" si="19"/>
        <v/>
      </c>
      <c r="R119" s="300" t="str">
        <f t="shared" si="20"/>
        <v/>
      </c>
      <c r="S119" s="135" t="e">
        <f>IF(D119="","",IF(ISTEXT(D119),VLOOKUP(D119,#REF!,2,FALSE),""))</f>
        <v>#REF!</v>
      </c>
      <c r="T119" s="136" t="e">
        <f t="shared" si="21"/>
        <v>#REF!</v>
      </c>
      <c r="U119" s="137" t="e">
        <f t="shared" si="22"/>
        <v>#REF!</v>
      </c>
      <c r="V119" s="138" t="e">
        <f t="shared" si="25"/>
        <v>#REF!</v>
      </c>
      <c r="W119" s="197" t="e">
        <f t="shared" si="26"/>
        <v>#REF!</v>
      </c>
      <c r="X119" s="140" t="e">
        <f t="shared" si="27"/>
        <v>#REF!</v>
      </c>
    </row>
    <row r="120" spans="1:26" s="108" customFormat="1" ht="15" customHeight="1" x14ac:dyDescent="0.25">
      <c r="A120" s="195" t="s">
        <v>186</v>
      </c>
      <c r="B120" s="128">
        <v>-3</v>
      </c>
      <c r="C120" s="129" t="s">
        <v>238</v>
      </c>
      <c r="D120" s="130" t="s">
        <v>239</v>
      </c>
      <c r="E120" s="128" t="s">
        <v>144</v>
      </c>
      <c r="F120" s="128"/>
      <c r="G120" s="128" t="s">
        <v>145</v>
      </c>
      <c r="H120" s="196">
        <v>25</v>
      </c>
      <c r="I120" s="128">
        <v>1</v>
      </c>
      <c r="J120" s="128">
        <v>5</v>
      </c>
      <c r="K120" s="133">
        <f t="shared" si="28"/>
        <v>260</v>
      </c>
      <c r="L120" s="301">
        <v>1</v>
      </c>
      <c r="M120" s="301">
        <v>1</v>
      </c>
      <c r="N120" s="301">
        <v>1</v>
      </c>
      <c r="O120" s="301">
        <v>1</v>
      </c>
      <c r="P120" s="301">
        <v>1</v>
      </c>
      <c r="Q120" s="300" t="str">
        <f t="shared" si="19"/>
        <v/>
      </c>
      <c r="R120" s="300" t="str">
        <f t="shared" si="20"/>
        <v/>
      </c>
      <c r="S120" s="135" t="e">
        <f>IF(D120="","",IF(ISTEXT(D120),VLOOKUP(D120,#REF!,2,FALSE),""))</f>
        <v>#REF!</v>
      </c>
      <c r="T120" s="136" t="e">
        <f t="shared" si="21"/>
        <v>#REF!</v>
      </c>
      <c r="U120" s="137" t="e">
        <f t="shared" si="22"/>
        <v>#REF!</v>
      </c>
      <c r="V120" s="138" t="e">
        <f t="shared" si="25"/>
        <v>#REF!</v>
      </c>
      <c r="W120" s="197" t="e">
        <f t="shared" si="26"/>
        <v>#REF!</v>
      </c>
      <c r="X120" s="140" t="e">
        <f t="shared" si="27"/>
        <v>#REF!</v>
      </c>
    </row>
    <row r="121" spans="1:26" s="108" customFormat="1" ht="15" customHeight="1" x14ac:dyDescent="0.25">
      <c r="A121" s="195" t="s">
        <v>186</v>
      </c>
      <c r="B121" s="128">
        <v>-3</v>
      </c>
      <c r="C121" s="129" t="s">
        <v>147</v>
      </c>
      <c r="D121" s="130" t="s">
        <v>143</v>
      </c>
      <c r="E121" s="128" t="s">
        <v>144</v>
      </c>
      <c r="F121" s="128"/>
      <c r="G121" s="128" t="s">
        <v>145</v>
      </c>
      <c r="H121" s="196">
        <v>47</v>
      </c>
      <c r="I121" s="128">
        <v>1</v>
      </c>
      <c r="J121" s="128">
        <v>5</v>
      </c>
      <c r="K121" s="133">
        <f t="shared" si="28"/>
        <v>260</v>
      </c>
      <c r="L121" s="301">
        <v>1</v>
      </c>
      <c r="M121" s="301">
        <v>1</v>
      </c>
      <c r="N121" s="301">
        <v>1</v>
      </c>
      <c r="O121" s="301">
        <v>1</v>
      </c>
      <c r="P121" s="301">
        <v>1</v>
      </c>
      <c r="Q121" s="300" t="str">
        <f t="shared" si="19"/>
        <v/>
      </c>
      <c r="R121" s="300" t="str">
        <f t="shared" si="20"/>
        <v/>
      </c>
      <c r="S121" s="135" t="e">
        <f>IF(D121="","",IF(ISTEXT(D121),VLOOKUP(D121,#REF!,2,FALSE),""))</f>
        <v>#REF!</v>
      </c>
      <c r="T121" s="136" t="e">
        <f t="shared" si="21"/>
        <v>#REF!</v>
      </c>
      <c r="U121" s="137" t="e">
        <f t="shared" si="22"/>
        <v>#REF!</v>
      </c>
      <c r="V121" s="138" t="e">
        <f t="shared" si="25"/>
        <v>#REF!</v>
      </c>
      <c r="W121" s="197" t="e">
        <f t="shared" si="26"/>
        <v>#REF!</v>
      </c>
      <c r="X121" s="140" t="e">
        <f t="shared" si="27"/>
        <v>#REF!</v>
      </c>
    </row>
    <row r="122" spans="1:26" s="108" customFormat="1" ht="15" customHeight="1" x14ac:dyDescent="0.25">
      <c r="A122" s="195" t="s">
        <v>186</v>
      </c>
      <c r="B122" s="128">
        <v>-3</v>
      </c>
      <c r="C122" s="129" t="s">
        <v>146</v>
      </c>
      <c r="D122" s="130" t="s">
        <v>202</v>
      </c>
      <c r="E122" s="128" t="s">
        <v>144</v>
      </c>
      <c r="F122" s="128"/>
      <c r="G122" s="128" t="s">
        <v>145</v>
      </c>
      <c r="H122" s="196">
        <v>93</v>
      </c>
      <c r="I122" s="128">
        <v>1</v>
      </c>
      <c r="J122" s="128">
        <v>5</v>
      </c>
      <c r="K122" s="133">
        <f t="shared" si="28"/>
        <v>260</v>
      </c>
      <c r="L122" s="301">
        <v>1</v>
      </c>
      <c r="M122" s="301">
        <v>1</v>
      </c>
      <c r="N122" s="301">
        <v>1</v>
      </c>
      <c r="O122" s="301">
        <v>1</v>
      </c>
      <c r="P122" s="301">
        <v>1</v>
      </c>
      <c r="Q122" s="300" t="str">
        <f t="shared" si="19"/>
        <v/>
      </c>
      <c r="R122" s="300" t="str">
        <f t="shared" si="20"/>
        <v/>
      </c>
      <c r="S122" s="135" t="e">
        <f>IF(D122="","",IF(ISTEXT(D122),VLOOKUP(D122,#REF!,2,FALSE),""))</f>
        <v>#REF!</v>
      </c>
      <c r="T122" s="136" t="e">
        <f t="shared" si="21"/>
        <v>#REF!</v>
      </c>
      <c r="U122" s="137" t="e">
        <f t="shared" si="22"/>
        <v>#REF!</v>
      </c>
      <c r="V122" s="138" t="e">
        <f t="shared" si="25"/>
        <v>#REF!</v>
      </c>
      <c r="W122" s="197" t="e">
        <f t="shared" si="26"/>
        <v>#REF!</v>
      </c>
      <c r="X122" s="140" t="e">
        <f t="shared" si="27"/>
        <v>#REF!</v>
      </c>
    </row>
    <row r="123" spans="1:26" s="108" customFormat="1" ht="15" customHeight="1" x14ac:dyDescent="0.25">
      <c r="A123" s="195" t="s">
        <v>186</v>
      </c>
      <c r="B123" s="128">
        <v>-3</v>
      </c>
      <c r="C123" s="129" t="s">
        <v>147</v>
      </c>
      <c r="D123" s="130" t="s">
        <v>143</v>
      </c>
      <c r="E123" s="128" t="s">
        <v>144</v>
      </c>
      <c r="F123" s="128"/>
      <c r="G123" s="128" t="s">
        <v>145</v>
      </c>
      <c r="H123" s="196">
        <v>37</v>
      </c>
      <c r="I123" s="128">
        <v>1</v>
      </c>
      <c r="J123" s="128">
        <v>5</v>
      </c>
      <c r="K123" s="133">
        <f t="shared" si="28"/>
        <v>260</v>
      </c>
      <c r="L123" s="301">
        <v>1</v>
      </c>
      <c r="M123" s="301">
        <v>1</v>
      </c>
      <c r="N123" s="301">
        <v>1</v>
      </c>
      <c r="O123" s="301">
        <v>1</v>
      </c>
      <c r="P123" s="301">
        <v>1</v>
      </c>
      <c r="Q123" s="300" t="str">
        <f t="shared" si="19"/>
        <v/>
      </c>
      <c r="R123" s="300" t="str">
        <f t="shared" si="20"/>
        <v/>
      </c>
      <c r="S123" s="135" t="e">
        <f>IF(D123="","",IF(ISTEXT(D123),VLOOKUP(D123,#REF!,2,FALSE),""))</f>
        <v>#REF!</v>
      </c>
      <c r="T123" s="136" t="e">
        <f t="shared" si="21"/>
        <v>#REF!</v>
      </c>
      <c r="U123" s="137" t="e">
        <f t="shared" si="22"/>
        <v>#REF!</v>
      </c>
      <c r="V123" s="138" t="e">
        <f t="shared" si="25"/>
        <v>#REF!</v>
      </c>
      <c r="W123" s="197" t="e">
        <f t="shared" si="26"/>
        <v>#REF!</v>
      </c>
      <c r="X123" s="140" t="e">
        <f t="shared" si="27"/>
        <v>#REF!</v>
      </c>
    </row>
    <row r="124" spans="1:26" s="108" customFormat="1" ht="15" customHeight="1" thickBot="1" x14ac:dyDescent="0.3">
      <c r="A124" s="195" t="s">
        <v>186</v>
      </c>
      <c r="B124" s="128">
        <v>-3</v>
      </c>
      <c r="C124" s="129" t="s">
        <v>147</v>
      </c>
      <c r="D124" s="130" t="s">
        <v>143</v>
      </c>
      <c r="E124" s="128" t="s">
        <v>144</v>
      </c>
      <c r="F124" s="128"/>
      <c r="G124" s="128" t="s">
        <v>145</v>
      </c>
      <c r="H124" s="196">
        <v>39</v>
      </c>
      <c r="I124" s="128">
        <v>1</v>
      </c>
      <c r="J124" s="128">
        <v>5</v>
      </c>
      <c r="K124" s="133">
        <f t="shared" si="28"/>
        <v>260</v>
      </c>
      <c r="L124" s="301">
        <v>1</v>
      </c>
      <c r="M124" s="301">
        <v>1</v>
      </c>
      <c r="N124" s="301">
        <v>1</v>
      </c>
      <c r="O124" s="301">
        <v>1</v>
      </c>
      <c r="P124" s="301">
        <v>1</v>
      </c>
      <c r="Q124" s="300" t="str">
        <f t="shared" si="19"/>
        <v/>
      </c>
      <c r="R124" s="300" t="str">
        <f t="shared" si="20"/>
        <v/>
      </c>
      <c r="S124" s="135" t="e">
        <f>IF(D124="","",IF(ISTEXT(D124),VLOOKUP(D124,#REF!,2,FALSE),""))</f>
        <v>#REF!</v>
      </c>
      <c r="T124" s="136" t="e">
        <f t="shared" si="21"/>
        <v>#REF!</v>
      </c>
      <c r="U124" s="137" t="e">
        <f t="shared" si="22"/>
        <v>#REF!</v>
      </c>
      <c r="V124" s="138" t="e">
        <f t="shared" si="25"/>
        <v>#REF!</v>
      </c>
      <c r="W124" s="197" t="e">
        <f t="shared" si="26"/>
        <v>#REF!</v>
      </c>
      <c r="X124" s="140" t="e">
        <f t="shared" si="27"/>
        <v>#REF!</v>
      </c>
      <c r="Z124" s="199"/>
    </row>
    <row r="125" spans="1:26" s="108" customFormat="1" ht="15" customHeight="1" thickBot="1" x14ac:dyDescent="0.3">
      <c r="A125" s="452" t="s">
        <v>179</v>
      </c>
      <c r="B125" s="453"/>
      <c r="C125" s="200" t="s">
        <v>180</v>
      </c>
      <c r="D125" s="201"/>
      <c r="E125" s="202"/>
      <c r="F125" s="202"/>
      <c r="G125" s="203"/>
      <c r="H125" s="204">
        <f>SUM(H54:H124)</f>
        <v>1751</v>
      </c>
      <c r="I125" s="205"/>
      <c r="J125" s="206"/>
      <c r="K125" s="207"/>
      <c r="L125" s="208"/>
      <c r="M125" s="208"/>
      <c r="N125" s="208"/>
      <c r="O125" s="208"/>
      <c r="P125" s="208"/>
      <c r="Q125" s="208"/>
      <c r="R125" s="208"/>
      <c r="S125" s="209" t="e">
        <f>IF(T125=0,0,H125/T125)</f>
        <v>#REF!</v>
      </c>
      <c r="T125" s="208" t="e">
        <f>SUM(T54:T124)</f>
        <v>#REF!</v>
      </c>
      <c r="U125" s="208" t="e">
        <f>SUM(U54:U124)</f>
        <v>#REF!</v>
      </c>
      <c r="V125" s="210" t="e">
        <f>SUM(V54:V124)</f>
        <v>#REF!</v>
      </c>
      <c r="W125" s="211" t="e">
        <f>SUM(W54:W124)</f>
        <v>#REF!</v>
      </c>
      <c r="X125" s="212" t="e">
        <f>SUM(X54:X124)</f>
        <v>#REF!</v>
      </c>
    </row>
    <row r="126" spans="1:26" s="108" customFormat="1" ht="15" customHeight="1" thickTop="1" thickBot="1" x14ac:dyDescent="0.3">
      <c r="A126" s="153"/>
      <c r="B126" s="168"/>
      <c r="C126" s="169" t="s">
        <v>181</v>
      </c>
      <c r="D126" s="170"/>
      <c r="E126" s="171"/>
      <c r="F126" s="171"/>
      <c r="G126" s="171"/>
      <c r="H126" s="172"/>
      <c r="I126" s="171"/>
      <c r="J126" s="171"/>
      <c r="K126" s="171"/>
      <c r="L126" s="173"/>
      <c r="M126" s="173"/>
      <c r="N126" s="173"/>
      <c r="O126" s="173"/>
      <c r="P126" s="173"/>
      <c r="Q126" s="173"/>
      <c r="R126" s="173"/>
      <c r="S126" s="174"/>
      <c r="T126" s="136"/>
      <c r="U126" s="137"/>
      <c r="V126" s="175"/>
      <c r="W126" s="323">
        <f>V126*40</f>
        <v>0</v>
      </c>
      <c r="X126" s="324">
        <f>W126*1.2</f>
        <v>0</v>
      </c>
    </row>
    <row r="127" spans="1:26" s="108" customFormat="1" ht="15" customHeight="1" thickTop="1" thickBot="1" x14ac:dyDescent="0.3">
      <c r="A127" s="433" t="s">
        <v>182</v>
      </c>
      <c r="B127" s="434"/>
      <c r="C127" s="176" t="str">
        <f>+C52</f>
        <v>CMRA BRIANCON -3</v>
      </c>
      <c r="D127" s="177"/>
      <c r="E127" s="178"/>
      <c r="F127" s="178"/>
      <c r="G127" s="179"/>
      <c r="H127" s="180">
        <f>SUM(H54:H124)</f>
        <v>1751</v>
      </c>
      <c r="I127" s="181"/>
      <c r="J127" s="181"/>
      <c r="K127" s="182"/>
      <c r="L127" s="183">
        <f>L125</f>
        <v>0</v>
      </c>
      <c r="M127" s="183" t="e">
        <f>M125+#REF!</f>
        <v>#REF!</v>
      </c>
      <c r="N127" s="183" t="e">
        <f>N125+#REF!</f>
        <v>#REF!</v>
      </c>
      <c r="O127" s="183" t="e">
        <f>O125+#REF!</f>
        <v>#REF!</v>
      </c>
      <c r="P127" s="183" t="e">
        <f>P125+#REF!</f>
        <v>#REF!</v>
      </c>
      <c r="Q127" s="183" t="e">
        <f>Q125+#REF!</f>
        <v>#REF!</v>
      </c>
      <c r="R127" s="183" t="e">
        <f>R125+#REF!</f>
        <v>#REF!</v>
      </c>
      <c r="S127" s="184"/>
      <c r="T127" s="185" t="e">
        <f>T125+#REF!</f>
        <v>#REF!</v>
      </c>
      <c r="U127" s="183" t="e">
        <f>U125+#REF!</f>
        <v>#REF!</v>
      </c>
      <c r="V127" s="186" t="e">
        <f>SUM(V125:V126)</f>
        <v>#REF!</v>
      </c>
      <c r="W127" s="213" t="e">
        <f>W125+W126</f>
        <v>#REF!</v>
      </c>
      <c r="X127" s="214" t="e">
        <f>SUM(X125:X126)</f>
        <v>#REF!</v>
      </c>
    </row>
    <row r="128" spans="1:26" s="108" customFormat="1" ht="15" customHeight="1" thickTop="1" x14ac:dyDescent="0.25">
      <c r="A128" s="102"/>
      <c r="B128" s="188"/>
      <c r="C128" s="102"/>
      <c r="D128" s="102"/>
      <c r="E128" s="188"/>
      <c r="F128" s="188"/>
      <c r="G128" s="188"/>
      <c r="H128" s="189"/>
      <c r="I128" s="188"/>
      <c r="J128" s="188"/>
      <c r="K128" s="190"/>
      <c r="L128" s="107"/>
      <c r="M128" s="107"/>
      <c r="N128" s="107"/>
      <c r="O128" s="107"/>
      <c r="P128" s="107"/>
      <c r="Q128" s="107"/>
      <c r="R128" s="107"/>
      <c r="S128" s="188"/>
      <c r="T128" s="107"/>
      <c r="U128" s="107"/>
      <c r="V128" s="107"/>
      <c r="W128" s="191"/>
      <c r="X128" s="107"/>
    </row>
    <row r="129" spans="1:24" s="108" customFormat="1" ht="15" customHeight="1" thickBot="1" x14ac:dyDescent="0.3">
      <c r="A129" s="102"/>
      <c r="B129" s="103"/>
      <c r="E129" s="192"/>
      <c r="F129" s="192"/>
      <c r="G129" s="192"/>
      <c r="H129" s="189"/>
      <c r="I129" s="188"/>
      <c r="J129" s="188"/>
      <c r="K129" s="190"/>
      <c r="L129" s="107"/>
      <c r="M129" s="107"/>
      <c r="N129" s="107"/>
      <c r="O129" s="107"/>
      <c r="P129" s="107"/>
      <c r="Q129" s="107"/>
      <c r="R129" s="107"/>
      <c r="S129" s="188"/>
      <c r="T129" s="107"/>
      <c r="U129" s="107"/>
      <c r="V129" s="107"/>
      <c r="W129" s="193" t="s">
        <v>183</v>
      </c>
      <c r="X129" s="194">
        <f>X51+1</f>
        <v>2</v>
      </c>
    </row>
    <row r="130" spans="1:24" s="108" customFormat="1" ht="39" customHeight="1" thickTop="1" thickBot="1" x14ac:dyDescent="0.3">
      <c r="A130" s="403" t="s">
        <v>137</v>
      </c>
      <c r="B130" s="405" t="s">
        <v>16</v>
      </c>
      <c r="C130" s="124" t="s">
        <v>240</v>
      </c>
      <c r="D130" s="407" t="s">
        <v>139</v>
      </c>
      <c r="E130" s="409" t="s">
        <v>9</v>
      </c>
      <c r="F130" s="409" t="s">
        <v>10</v>
      </c>
      <c r="G130" s="411" t="s">
        <v>11</v>
      </c>
      <c r="H130" s="413" t="s">
        <v>12</v>
      </c>
      <c r="I130" s="435" t="s">
        <v>13</v>
      </c>
      <c r="J130" s="437" t="s">
        <v>14</v>
      </c>
      <c r="K130" s="439" t="s">
        <v>185</v>
      </c>
      <c r="L130" s="441" t="s">
        <v>0</v>
      </c>
      <c r="M130" s="442"/>
      <c r="N130" s="442"/>
      <c r="O130" s="442"/>
      <c r="P130" s="442"/>
      <c r="Q130" s="442"/>
      <c r="R130" s="454"/>
      <c r="S130" s="455" t="s">
        <v>17</v>
      </c>
      <c r="T130" s="449" t="s">
        <v>18</v>
      </c>
      <c r="U130" s="450" t="s">
        <v>19</v>
      </c>
      <c r="V130" s="451" t="s">
        <v>20</v>
      </c>
      <c r="W130" s="448" t="s">
        <v>21</v>
      </c>
      <c r="X130" s="429" t="s">
        <v>22</v>
      </c>
    </row>
    <row r="131" spans="1:24" s="108" customFormat="1" ht="15" customHeight="1" thickTop="1" thickBot="1" x14ac:dyDescent="0.3">
      <c r="A131" s="404"/>
      <c r="B131" s="406"/>
      <c r="C131" s="125" t="s">
        <v>1</v>
      </c>
      <c r="D131" s="408"/>
      <c r="E131" s="410"/>
      <c r="F131" s="410"/>
      <c r="G131" s="412"/>
      <c r="H131" s="414"/>
      <c r="I131" s="436"/>
      <c r="J131" s="438"/>
      <c r="K131" s="440"/>
      <c r="L131" s="126" t="s">
        <v>2</v>
      </c>
      <c r="M131" s="126" t="s">
        <v>3</v>
      </c>
      <c r="N131" s="126" t="s">
        <v>4</v>
      </c>
      <c r="O131" s="126" t="s">
        <v>5</v>
      </c>
      <c r="P131" s="126" t="s">
        <v>6</v>
      </c>
      <c r="Q131" s="126" t="s">
        <v>7</v>
      </c>
      <c r="R131" s="126" t="s">
        <v>8</v>
      </c>
      <c r="S131" s="445"/>
      <c r="T131" s="447"/>
      <c r="U131" s="424"/>
      <c r="V131" s="426"/>
      <c r="W131" s="428"/>
      <c r="X131" s="430"/>
    </row>
    <row r="132" spans="1:24" s="108" customFormat="1" ht="15" customHeight="1" thickTop="1" thickBot="1" x14ac:dyDescent="0.3">
      <c r="A132" s="215" t="s">
        <v>205</v>
      </c>
      <c r="B132" s="128">
        <v>-4</v>
      </c>
      <c r="C132" s="129" t="s">
        <v>440</v>
      </c>
      <c r="D132" s="130" t="s">
        <v>153</v>
      </c>
      <c r="E132" s="128" t="s">
        <v>144</v>
      </c>
      <c r="F132" s="128"/>
      <c r="G132" s="128" t="s">
        <v>145</v>
      </c>
      <c r="H132" s="196">
        <v>13</v>
      </c>
      <c r="I132" s="128">
        <v>1</v>
      </c>
      <c r="J132" s="128">
        <v>5</v>
      </c>
      <c r="K132" s="133">
        <f t="shared" ref="K132:K145" si="29">IF(J132&lt;&gt;0,(I132*J132)*52,"")</f>
        <v>260</v>
      </c>
      <c r="L132" s="300">
        <v>1</v>
      </c>
      <c r="M132" s="300">
        <v>1</v>
      </c>
      <c r="N132" s="300">
        <v>1</v>
      </c>
      <c r="O132" s="300">
        <v>1</v>
      </c>
      <c r="P132" s="300">
        <v>1</v>
      </c>
      <c r="Q132" s="300" t="str">
        <f t="shared" ref="Q132:Q147" si="30">IF(J132=6,T132*I132,IF(J132=7,T132*I132,""))</f>
        <v/>
      </c>
      <c r="R132" s="300" t="str">
        <f t="shared" ref="R132:R147" si="31">IF(J132=7,T132*I132,"")</f>
        <v/>
      </c>
      <c r="S132" s="135" t="e">
        <f>IF(D132="","",IF(ISTEXT(D132),VLOOKUP(D132,#REF!,2,FALSE),""))</f>
        <v>#REF!</v>
      </c>
      <c r="T132" s="136" t="e">
        <f>IF(S132="","",H132/S132)</f>
        <v>#REF!</v>
      </c>
      <c r="U132" s="137" t="e">
        <f>IF(T132="","",I132*J132*T132)</f>
        <v>#REF!</v>
      </c>
      <c r="V132" s="138" t="e">
        <f t="shared" ref="V132:V147" si="32">IF(U132="","",K132*T132)</f>
        <v>#REF!</v>
      </c>
      <c r="W132" s="197" t="e">
        <f t="shared" ref="W132:W147" si="33">IF(H132="","",$W$4*V132)</f>
        <v>#REF!</v>
      </c>
      <c r="X132" s="140" t="e">
        <f>IF(W132="","",W132*1.2)</f>
        <v>#REF!</v>
      </c>
    </row>
    <row r="133" spans="1:24" s="108" customFormat="1" ht="15" customHeight="1" thickTop="1" thickBot="1" x14ac:dyDescent="0.3">
      <c r="A133" s="215" t="s">
        <v>205</v>
      </c>
      <c r="B133" s="128">
        <v>-4</v>
      </c>
      <c r="C133" s="129" t="s">
        <v>147</v>
      </c>
      <c r="D133" s="130" t="s">
        <v>143</v>
      </c>
      <c r="E133" s="128" t="s">
        <v>144</v>
      </c>
      <c r="F133" s="128"/>
      <c r="G133" s="128" t="s">
        <v>145</v>
      </c>
      <c r="H133" s="196">
        <v>44</v>
      </c>
      <c r="I133" s="128">
        <v>1</v>
      </c>
      <c r="J133" s="128">
        <v>5</v>
      </c>
      <c r="K133" s="133">
        <f t="shared" si="29"/>
        <v>260</v>
      </c>
      <c r="L133" s="300">
        <v>1</v>
      </c>
      <c r="M133" s="300">
        <v>1</v>
      </c>
      <c r="N133" s="300">
        <v>1</v>
      </c>
      <c r="O133" s="300">
        <v>1</v>
      </c>
      <c r="P133" s="300">
        <v>1</v>
      </c>
      <c r="Q133" s="300" t="str">
        <f t="shared" si="30"/>
        <v/>
      </c>
      <c r="R133" s="300" t="str">
        <f t="shared" si="31"/>
        <v/>
      </c>
      <c r="S133" s="135" t="e">
        <f>IF(D133="","",IF(ISTEXT(D133),VLOOKUP(D133,#REF!,2,FALSE),""))</f>
        <v>#REF!</v>
      </c>
      <c r="T133" s="136" t="e">
        <f t="shared" ref="T133:T147" si="34">IF(S133="","",H133/S133)</f>
        <v>#REF!</v>
      </c>
      <c r="U133" s="137" t="e">
        <f t="shared" ref="U133:U147" si="35">IF(T133="","",I133*J133*T133)</f>
        <v>#REF!</v>
      </c>
      <c r="V133" s="138" t="e">
        <f t="shared" si="32"/>
        <v>#REF!</v>
      </c>
      <c r="W133" s="197" t="e">
        <f t="shared" si="33"/>
        <v>#REF!</v>
      </c>
      <c r="X133" s="140" t="e">
        <f t="shared" ref="X133:X147" si="36">IF(W133="","",W133*1.2)</f>
        <v>#REF!</v>
      </c>
    </row>
    <row r="134" spans="1:24" s="108" customFormat="1" ht="15" customHeight="1" thickTop="1" thickBot="1" x14ac:dyDescent="0.3">
      <c r="A134" s="215" t="s">
        <v>205</v>
      </c>
      <c r="B134" s="128">
        <v>-4</v>
      </c>
      <c r="C134" s="129" t="s">
        <v>212</v>
      </c>
      <c r="D134" s="130" t="s">
        <v>155</v>
      </c>
      <c r="E134" s="128" t="s">
        <v>144</v>
      </c>
      <c r="F134" s="128" t="s">
        <v>149</v>
      </c>
      <c r="G134" s="128" t="s">
        <v>145</v>
      </c>
      <c r="H134" s="196">
        <v>14</v>
      </c>
      <c r="I134" s="128">
        <v>1</v>
      </c>
      <c r="J134" s="128">
        <v>6</v>
      </c>
      <c r="K134" s="133">
        <f t="shared" si="29"/>
        <v>312</v>
      </c>
      <c r="L134" s="300">
        <v>1</v>
      </c>
      <c r="M134" s="300">
        <v>1</v>
      </c>
      <c r="N134" s="300">
        <v>1</v>
      </c>
      <c r="O134" s="300">
        <v>1</v>
      </c>
      <c r="P134" s="300">
        <v>1</v>
      </c>
      <c r="Q134" s="300">
        <v>1</v>
      </c>
      <c r="R134" s="300" t="str">
        <f t="shared" si="31"/>
        <v/>
      </c>
      <c r="S134" s="135" t="e">
        <f>IF(D134="","",IF(ISTEXT(D134),VLOOKUP(D134,#REF!,2,FALSE),""))</f>
        <v>#REF!</v>
      </c>
      <c r="T134" s="136" t="e">
        <f t="shared" si="34"/>
        <v>#REF!</v>
      </c>
      <c r="U134" s="137" t="e">
        <f t="shared" si="35"/>
        <v>#REF!</v>
      </c>
      <c r="V134" s="138" t="e">
        <f t="shared" si="32"/>
        <v>#REF!</v>
      </c>
      <c r="W134" s="197" t="e">
        <f t="shared" si="33"/>
        <v>#REF!</v>
      </c>
      <c r="X134" s="140" t="e">
        <f t="shared" si="36"/>
        <v>#REF!</v>
      </c>
    </row>
    <row r="135" spans="1:24" s="108" customFormat="1" ht="15" customHeight="1" thickTop="1" thickBot="1" x14ac:dyDescent="0.3">
      <c r="A135" s="215" t="s">
        <v>205</v>
      </c>
      <c r="B135" s="128">
        <v>-4</v>
      </c>
      <c r="C135" s="129" t="s">
        <v>212</v>
      </c>
      <c r="D135" s="130" t="s">
        <v>155</v>
      </c>
      <c r="E135" s="128" t="s">
        <v>144</v>
      </c>
      <c r="F135" s="128" t="s">
        <v>149</v>
      </c>
      <c r="G135" s="128" t="s">
        <v>145</v>
      </c>
      <c r="H135" s="196">
        <v>14</v>
      </c>
      <c r="I135" s="128">
        <v>1</v>
      </c>
      <c r="J135" s="128">
        <v>6</v>
      </c>
      <c r="K135" s="133">
        <f t="shared" si="29"/>
        <v>312</v>
      </c>
      <c r="L135" s="300">
        <v>1</v>
      </c>
      <c r="M135" s="300">
        <v>1</v>
      </c>
      <c r="N135" s="300">
        <v>1</v>
      </c>
      <c r="O135" s="300">
        <v>1</v>
      </c>
      <c r="P135" s="300">
        <v>1</v>
      </c>
      <c r="Q135" s="300">
        <v>1</v>
      </c>
      <c r="R135" s="300" t="str">
        <f t="shared" si="31"/>
        <v/>
      </c>
      <c r="S135" s="135" t="e">
        <f>IF(D135="","",IF(ISTEXT(D135),VLOOKUP(D135,#REF!,2,FALSE),""))</f>
        <v>#REF!</v>
      </c>
      <c r="T135" s="136" t="e">
        <f t="shared" si="34"/>
        <v>#REF!</v>
      </c>
      <c r="U135" s="137" t="e">
        <f t="shared" si="35"/>
        <v>#REF!</v>
      </c>
      <c r="V135" s="138" t="e">
        <f t="shared" si="32"/>
        <v>#REF!</v>
      </c>
      <c r="W135" s="197" t="e">
        <f t="shared" si="33"/>
        <v>#REF!</v>
      </c>
      <c r="X135" s="140" t="e">
        <f t="shared" si="36"/>
        <v>#REF!</v>
      </c>
    </row>
    <row r="136" spans="1:24" s="108" customFormat="1" ht="15" customHeight="1" thickTop="1" thickBot="1" x14ac:dyDescent="0.3">
      <c r="A136" s="215" t="s">
        <v>205</v>
      </c>
      <c r="B136" s="128">
        <v>-4</v>
      </c>
      <c r="C136" s="129" t="s">
        <v>241</v>
      </c>
      <c r="D136" s="130" t="s">
        <v>143</v>
      </c>
      <c r="E136" s="128" t="s">
        <v>144</v>
      </c>
      <c r="F136" s="128"/>
      <c r="G136" s="128" t="s">
        <v>145</v>
      </c>
      <c r="H136" s="196">
        <v>77</v>
      </c>
      <c r="I136" s="128">
        <v>1</v>
      </c>
      <c r="J136" s="128">
        <v>5</v>
      </c>
      <c r="K136" s="133">
        <f t="shared" si="29"/>
        <v>260</v>
      </c>
      <c r="L136" s="300">
        <v>1</v>
      </c>
      <c r="M136" s="300">
        <v>1</v>
      </c>
      <c r="N136" s="300">
        <v>1</v>
      </c>
      <c r="O136" s="300">
        <v>1</v>
      </c>
      <c r="P136" s="300">
        <v>1</v>
      </c>
      <c r="Q136" s="300" t="str">
        <f t="shared" si="30"/>
        <v/>
      </c>
      <c r="R136" s="300" t="str">
        <f t="shared" si="31"/>
        <v/>
      </c>
      <c r="S136" s="135" t="e">
        <f>IF(D136="","",IF(ISTEXT(D136),VLOOKUP(D136,#REF!,2,FALSE),""))</f>
        <v>#REF!</v>
      </c>
      <c r="T136" s="136" t="e">
        <f t="shared" si="34"/>
        <v>#REF!</v>
      </c>
      <c r="U136" s="137" t="e">
        <f t="shared" si="35"/>
        <v>#REF!</v>
      </c>
      <c r="V136" s="138" t="e">
        <f t="shared" si="32"/>
        <v>#REF!</v>
      </c>
      <c r="W136" s="197" t="e">
        <f t="shared" si="33"/>
        <v>#REF!</v>
      </c>
      <c r="X136" s="140" t="e">
        <f t="shared" si="36"/>
        <v>#REF!</v>
      </c>
    </row>
    <row r="137" spans="1:24" s="108" customFormat="1" ht="15" customHeight="1" thickTop="1" thickBot="1" x14ac:dyDescent="0.3">
      <c r="A137" s="215" t="s">
        <v>205</v>
      </c>
      <c r="B137" s="128">
        <v>-4</v>
      </c>
      <c r="C137" s="129" t="s">
        <v>242</v>
      </c>
      <c r="D137" s="130" t="s">
        <v>202</v>
      </c>
      <c r="E137" s="128" t="s">
        <v>144</v>
      </c>
      <c r="F137" s="128"/>
      <c r="G137" s="128" t="s">
        <v>145</v>
      </c>
      <c r="H137" s="196">
        <v>7</v>
      </c>
      <c r="I137" s="128">
        <v>1</v>
      </c>
      <c r="J137" s="128">
        <v>5</v>
      </c>
      <c r="K137" s="133">
        <f t="shared" si="29"/>
        <v>260</v>
      </c>
      <c r="L137" s="300">
        <v>1</v>
      </c>
      <c r="M137" s="300">
        <v>1</v>
      </c>
      <c r="N137" s="300">
        <v>1</v>
      </c>
      <c r="O137" s="300">
        <v>1</v>
      </c>
      <c r="P137" s="300">
        <v>1</v>
      </c>
      <c r="Q137" s="300" t="str">
        <f t="shared" si="30"/>
        <v/>
      </c>
      <c r="R137" s="300" t="str">
        <f t="shared" si="31"/>
        <v/>
      </c>
      <c r="S137" s="135" t="e">
        <f>IF(D137="","",IF(ISTEXT(D137),VLOOKUP(D137,#REF!,2,FALSE),""))</f>
        <v>#REF!</v>
      </c>
      <c r="T137" s="136" t="e">
        <f t="shared" si="34"/>
        <v>#REF!</v>
      </c>
      <c r="U137" s="137" t="e">
        <f t="shared" si="35"/>
        <v>#REF!</v>
      </c>
      <c r="V137" s="138" t="e">
        <f t="shared" si="32"/>
        <v>#REF!</v>
      </c>
      <c r="W137" s="197" t="e">
        <f t="shared" si="33"/>
        <v>#REF!</v>
      </c>
      <c r="X137" s="140" t="e">
        <f t="shared" si="36"/>
        <v>#REF!</v>
      </c>
    </row>
    <row r="138" spans="1:24" s="108" customFormat="1" ht="15" customHeight="1" thickTop="1" thickBot="1" x14ac:dyDescent="0.3">
      <c r="A138" s="215" t="s">
        <v>205</v>
      </c>
      <c r="B138" s="128">
        <v>-4</v>
      </c>
      <c r="C138" s="129" t="s">
        <v>441</v>
      </c>
      <c r="D138" s="130" t="s">
        <v>150</v>
      </c>
      <c r="E138" s="128" t="s">
        <v>151</v>
      </c>
      <c r="F138" s="128"/>
      <c r="G138" s="128" t="s">
        <v>145</v>
      </c>
      <c r="H138" s="196">
        <v>30</v>
      </c>
      <c r="I138" s="128">
        <v>1</v>
      </c>
      <c r="J138" s="128">
        <v>1</v>
      </c>
      <c r="K138" s="133">
        <f t="shared" si="29"/>
        <v>52</v>
      </c>
      <c r="L138" s="300"/>
      <c r="M138" s="300"/>
      <c r="N138" s="300">
        <v>1</v>
      </c>
      <c r="O138" s="300"/>
      <c r="P138" s="300"/>
      <c r="Q138" s="300"/>
      <c r="R138" s="300"/>
      <c r="S138" s="135" t="e">
        <f>IF(D138="","",IF(ISTEXT(D138),VLOOKUP(D138,#REF!,2,FALSE),""))</f>
        <v>#REF!</v>
      </c>
      <c r="T138" s="136" t="e">
        <f t="shared" ref="T138:T142" si="37">IF(S138="","",H138/S138)</f>
        <v>#REF!</v>
      </c>
      <c r="U138" s="137" t="e">
        <f t="shared" ref="U138:U142" si="38">IF(T138="","",I138*J138*T138)</f>
        <v>#REF!</v>
      </c>
      <c r="V138" s="138" t="e">
        <f t="shared" ref="V138:V142" si="39">IF(U138="","",K138*T138)</f>
        <v>#REF!</v>
      </c>
      <c r="W138" s="197" t="e">
        <f t="shared" ref="W138:W142" si="40">IF(H138="","",$W$4*V138)</f>
        <v>#REF!</v>
      </c>
      <c r="X138" s="140" t="e">
        <f t="shared" ref="X138:X142" si="41">IF(W138="","",W138*1.2)</f>
        <v>#REF!</v>
      </c>
    </row>
    <row r="139" spans="1:24" s="108" customFormat="1" ht="15" customHeight="1" thickTop="1" thickBot="1" x14ac:dyDescent="0.3">
      <c r="A139" s="215" t="s">
        <v>205</v>
      </c>
      <c r="B139" s="128">
        <v>-4</v>
      </c>
      <c r="C139" s="129" t="s">
        <v>243</v>
      </c>
      <c r="D139" s="130" t="s">
        <v>150</v>
      </c>
      <c r="E139" s="128" t="s">
        <v>151</v>
      </c>
      <c r="F139" s="128"/>
      <c r="G139" s="128" t="s">
        <v>145</v>
      </c>
      <c r="H139" s="196">
        <v>10</v>
      </c>
      <c r="I139" s="128">
        <v>1</v>
      </c>
      <c r="J139" s="128">
        <v>1</v>
      </c>
      <c r="K139" s="133">
        <f t="shared" si="29"/>
        <v>52</v>
      </c>
      <c r="L139" s="300"/>
      <c r="M139" s="300" t="str">
        <f>IF(J139=4,T139*I139,IF(J139=5,T139*I139,IF(J139=6,T139*I139,IF(J139=7,T139*I139,""))))</f>
        <v/>
      </c>
      <c r="N139" s="300">
        <v>1</v>
      </c>
      <c r="O139" s="300" t="str">
        <f>IF(J139=4,T139*I139,IF(J139=5,T139*I139,IF(J139=6,T139*I139,IF(J139=7,T139*I139,""))))</f>
        <v/>
      </c>
      <c r="P139" s="300" t="str">
        <f>IF(J139=3,T139*I139,IF(J139=4,T139*I139,IF(J139=5,T139*I139,IF(J139=6,T139*I139,IF(J139=7,T139*I139,"")))))</f>
        <v/>
      </c>
      <c r="Q139" s="300" t="str">
        <f t="shared" si="30"/>
        <v/>
      </c>
      <c r="R139" s="300" t="str">
        <f t="shared" si="31"/>
        <v/>
      </c>
      <c r="S139" s="135" t="e">
        <f>IF(D139="","",IF(ISTEXT(D139),VLOOKUP(D139,#REF!,2,FALSE),""))</f>
        <v>#REF!</v>
      </c>
      <c r="T139" s="136" t="e">
        <f t="shared" si="37"/>
        <v>#REF!</v>
      </c>
      <c r="U139" s="137" t="e">
        <f t="shared" si="38"/>
        <v>#REF!</v>
      </c>
      <c r="V139" s="138" t="e">
        <f t="shared" si="39"/>
        <v>#REF!</v>
      </c>
      <c r="W139" s="197" t="e">
        <f t="shared" si="40"/>
        <v>#REF!</v>
      </c>
      <c r="X139" s="140" t="e">
        <f t="shared" si="41"/>
        <v>#REF!</v>
      </c>
    </row>
    <row r="140" spans="1:24" s="108" customFormat="1" ht="15" customHeight="1" thickTop="1" thickBot="1" x14ac:dyDescent="0.3">
      <c r="A140" s="215" t="s">
        <v>205</v>
      </c>
      <c r="B140" s="128">
        <v>-4</v>
      </c>
      <c r="C140" s="129" t="s">
        <v>443</v>
      </c>
      <c r="D140" s="130" t="s">
        <v>150</v>
      </c>
      <c r="E140" s="128" t="s">
        <v>151</v>
      </c>
      <c r="F140" s="128"/>
      <c r="G140" s="128" t="s">
        <v>145</v>
      </c>
      <c r="H140" s="196">
        <v>10</v>
      </c>
      <c r="I140" s="128">
        <v>1</v>
      </c>
      <c r="J140" s="128">
        <v>1</v>
      </c>
      <c r="K140" s="133">
        <f t="shared" si="29"/>
        <v>52</v>
      </c>
      <c r="L140" s="300"/>
      <c r="M140" s="300"/>
      <c r="N140" s="300">
        <v>1</v>
      </c>
      <c r="O140" s="300"/>
      <c r="P140" s="300"/>
      <c r="Q140" s="300"/>
      <c r="R140" s="300"/>
      <c r="S140" s="135" t="e">
        <f>IF(D140="","",IF(ISTEXT(D140),VLOOKUP(D140,#REF!,2,FALSE),""))</f>
        <v>#REF!</v>
      </c>
      <c r="T140" s="136" t="e">
        <f t="shared" si="37"/>
        <v>#REF!</v>
      </c>
      <c r="U140" s="137" t="e">
        <f t="shared" si="38"/>
        <v>#REF!</v>
      </c>
      <c r="V140" s="138" t="e">
        <f t="shared" si="39"/>
        <v>#REF!</v>
      </c>
      <c r="W140" s="197" t="e">
        <f t="shared" si="40"/>
        <v>#REF!</v>
      </c>
      <c r="X140" s="140" t="e">
        <f t="shared" si="41"/>
        <v>#REF!</v>
      </c>
    </row>
    <row r="141" spans="1:24" s="108" customFormat="1" ht="15" customHeight="1" thickTop="1" thickBot="1" x14ac:dyDescent="0.3">
      <c r="A141" s="215" t="s">
        <v>205</v>
      </c>
      <c r="B141" s="128">
        <v>-4</v>
      </c>
      <c r="C141" s="129" t="s">
        <v>443</v>
      </c>
      <c r="D141" s="130" t="s">
        <v>150</v>
      </c>
      <c r="E141" s="128" t="s">
        <v>151</v>
      </c>
      <c r="F141" s="128"/>
      <c r="G141" s="128" t="s">
        <v>145</v>
      </c>
      <c r="H141" s="196">
        <v>10</v>
      </c>
      <c r="I141" s="128">
        <v>1</v>
      </c>
      <c r="J141" s="128">
        <v>1</v>
      </c>
      <c r="K141" s="133">
        <f t="shared" si="29"/>
        <v>52</v>
      </c>
      <c r="L141" s="300"/>
      <c r="M141" s="300"/>
      <c r="N141" s="300">
        <v>1</v>
      </c>
      <c r="O141" s="300"/>
      <c r="P141" s="300"/>
      <c r="Q141" s="300"/>
      <c r="R141" s="300"/>
      <c r="S141" s="135" t="e">
        <f>IF(D141="","",IF(ISTEXT(D141),VLOOKUP(D141,#REF!,2,FALSE),""))</f>
        <v>#REF!</v>
      </c>
      <c r="T141" s="136" t="e">
        <f t="shared" si="37"/>
        <v>#REF!</v>
      </c>
      <c r="U141" s="137" t="e">
        <f t="shared" si="38"/>
        <v>#REF!</v>
      </c>
      <c r="V141" s="138" t="e">
        <f t="shared" si="39"/>
        <v>#REF!</v>
      </c>
      <c r="W141" s="197" t="e">
        <f t="shared" si="40"/>
        <v>#REF!</v>
      </c>
      <c r="X141" s="140" t="e">
        <f t="shared" si="41"/>
        <v>#REF!</v>
      </c>
    </row>
    <row r="142" spans="1:24" s="108" customFormat="1" ht="15" customHeight="1" thickTop="1" thickBot="1" x14ac:dyDescent="0.3">
      <c r="A142" s="215" t="s">
        <v>205</v>
      </c>
      <c r="B142" s="128">
        <v>-4</v>
      </c>
      <c r="C142" s="129" t="s">
        <v>442</v>
      </c>
      <c r="D142" s="130" t="s">
        <v>150</v>
      </c>
      <c r="E142" s="128" t="s">
        <v>151</v>
      </c>
      <c r="F142" s="128"/>
      <c r="G142" s="128" t="s">
        <v>145</v>
      </c>
      <c r="H142" s="196">
        <v>10</v>
      </c>
      <c r="I142" s="128">
        <v>1</v>
      </c>
      <c r="J142" s="128">
        <v>1</v>
      </c>
      <c r="K142" s="133">
        <f t="shared" si="29"/>
        <v>52</v>
      </c>
      <c r="L142" s="300"/>
      <c r="M142" s="300"/>
      <c r="N142" s="300">
        <v>1</v>
      </c>
      <c r="O142" s="300"/>
      <c r="P142" s="300"/>
      <c r="Q142" s="300"/>
      <c r="R142" s="300"/>
      <c r="S142" s="135" t="e">
        <f>IF(D142="","",IF(ISTEXT(D142),VLOOKUP(D142,#REF!,2,FALSE),""))</f>
        <v>#REF!</v>
      </c>
      <c r="T142" s="136" t="e">
        <f t="shared" si="37"/>
        <v>#REF!</v>
      </c>
      <c r="U142" s="137" t="e">
        <f t="shared" si="38"/>
        <v>#REF!</v>
      </c>
      <c r="V142" s="138" t="e">
        <f t="shared" si="39"/>
        <v>#REF!</v>
      </c>
      <c r="W142" s="197" t="e">
        <f t="shared" si="40"/>
        <v>#REF!</v>
      </c>
      <c r="X142" s="140" t="e">
        <f t="shared" si="41"/>
        <v>#REF!</v>
      </c>
    </row>
    <row r="143" spans="1:24" s="108" customFormat="1" ht="15" customHeight="1" thickTop="1" thickBot="1" x14ac:dyDescent="0.3">
      <c r="A143" s="215" t="s">
        <v>205</v>
      </c>
      <c r="B143" s="128">
        <v>-4</v>
      </c>
      <c r="C143" s="129" t="s">
        <v>244</v>
      </c>
      <c r="D143" s="130" t="s">
        <v>157</v>
      </c>
      <c r="E143" s="128" t="s">
        <v>144</v>
      </c>
      <c r="F143" s="128"/>
      <c r="G143" s="128" t="s">
        <v>145</v>
      </c>
      <c r="H143" s="196">
        <v>9</v>
      </c>
      <c r="I143" s="128">
        <v>1</v>
      </c>
      <c r="J143" s="128">
        <v>1</v>
      </c>
      <c r="K143" s="133">
        <f t="shared" si="29"/>
        <v>52</v>
      </c>
      <c r="L143" s="300"/>
      <c r="M143" s="300"/>
      <c r="N143" s="300">
        <v>1</v>
      </c>
      <c r="O143" s="300"/>
      <c r="P143" s="300"/>
      <c r="Q143" s="300"/>
      <c r="R143" s="300" t="str">
        <f t="shared" si="31"/>
        <v/>
      </c>
      <c r="S143" s="135" t="e">
        <f>IF(D143="","",IF(ISTEXT(D143),VLOOKUP(D143,#REF!,2,FALSE),""))</f>
        <v>#REF!</v>
      </c>
      <c r="T143" s="136" t="e">
        <f t="shared" si="34"/>
        <v>#REF!</v>
      </c>
      <c r="U143" s="137" t="e">
        <f t="shared" si="35"/>
        <v>#REF!</v>
      </c>
      <c r="V143" s="138" t="e">
        <f t="shared" si="32"/>
        <v>#REF!</v>
      </c>
      <c r="W143" s="197" t="e">
        <f t="shared" si="33"/>
        <v>#REF!</v>
      </c>
      <c r="X143" s="140" t="e">
        <f t="shared" si="36"/>
        <v>#REF!</v>
      </c>
    </row>
    <row r="144" spans="1:24" s="108" customFormat="1" ht="15" customHeight="1" thickTop="1" thickBot="1" x14ac:dyDescent="0.3">
      <c r="A144" s="215" t="s">
        <v>205</v>
      </c>
      <c r="B144" s="128">
        <v>-4</v>
      </c>
      <c r="C144" s="129" t="s">
        <v>27</v>
      </c>
      <c r="D144" s="130" t="s">
        <v>193</v>
      </c>
      <c r="E144" s="128" t="s">
        <v>144</v>
      </c>
      <c r="F144" s="128" t="s">
        <v>149</v>
      </c>
      <c r="G144" s="128" t="s">
        <v>145</v>
      </c>
      <c r="H144" s="196">
        <v>46</v>
      </c>
      <c r="I144" s="128">
        <v>1</v>
      </c>
      <c r="J144" s="128">
        <v>6</v>
      </c>
      <c r="K144" s="133">
        <f t="shared" si="29"/>
        <v>312</v>
      </c>
      <c r="L144" s="300">
        <v>1</v>
      </c>
      <c r="M144" s="300">
        <v>1</v>
      </c>
      <c r="N144" s="300">
        <v>1</v>
      </c>
      <c r="O144" s="300">
        <v>1</v>
      </c>
      <c r="P144" s="300">
        <v>1</v>
      </c>
      <c r="Q144" s="300">
        <v>1</v>
      </c>
      <c r="R144" s="300" t="str">
        <f t="shared" si="31"/>
        <v/>
      </c>
      <c r="S144" s="135" t="e">
        <f>IF(D144="","",IF(ISTEXT(D144),VLOOKUP(D144,#REF!,2,FALSE),""))</f>
        <v>#REF!</v>
      </c>
      <c r="T144" s="136" t="e">
        <f t="shared" si="34"/>
        <v>#REF!</v>
      </c>
      <c r="U144" s="137" t="e">
        <f t="shared" si="35"/>
        <v>#REF!</v>
      </c>
      <c r="V144" s="138" t="e">
        <f t="shared" si="32"/>
        <v>#REF!</v>
      </c>
      <c r="W144" s="197" t="e">
        <f t="shared" si="33"/>
        <v>#REF!</v>
      </c>
      <c r="X144" s="140" t="e">
        <f t="shared" si="36"/>
        <v>#REF!</v>
      </c>
    </row>
    <row r="145" spans="1:24" s="108" customFormat="1" ht="15" customHeight="1" thickTop="1" thickBot="1" x14ac:dyDescent="0.3">
      <c r="A145" s="215" t="s">
        <v>205</v>
      </c>
      <c r="B145" s="128">
        <v>-4</v>
      </c>
      <c r="C145" s="129" t="s">
        <v>28</v>
      </c>
      <c r="D145" s="130" t="s">
        <v>193</v>
      </c>
      <c r="E145" s="128" t="s">
        <v>144</v>
      </c>
      <c r="F145" s="128" t="s">
        <v>149</v>
      </c>
      <c r="G145" s="128" t="s">
        <v>145</v>
      </c>
      <c r="H145" s="196">
        <v>88</v>
      </c>
      <c r="I145" s="128">
        <v>1</v>
      </c>
      <c r="J145" s="128">
        <v>6</v>
      </c>
      <c r="K145" s="133">
        <f t="shared" si="29"/>
        <v>312</v>
      </c>
      <c r="L145" s="300">
        <v>1</v>
      </c>
      <c r="M145" s="300">
        <v>1</v>
      </c>
      <c r="N145" s="300">
        <v>1</v>
      </c>
      <c r="O145" s="300">
        <v>1</v>
      </c>
      <c r="P145" s="300">
        <v>1</v>
      </c>
      <c r="Q145" s="300">
        <v>1</v>
      </c>
      <c r="R145" s="300" t="str">
        <f t="shared" si="31"/>
        <v/>
      </c>
      <c r="S145" s="135" t="e">
        <f>IF(D145="","",IF(ISTEXT(D145),VLOOKUP(D145,#REF!,2,FALSE),""))</f>
        <v>#REF!</v>
      </c>
      <c r="T145" s="136" t="e">
        <f t="shared" si="34"/>
        <v>#REF!</v>
      </c>
      <c r="U145" s="137" t="e">
        <f t="shared" si="35"/>
        <v>#REF!</v>
      </c>
      <c r="V145" s="138" t="e">
        <f t="shared" si="32"/>
        <v>#REF!</v>
      </c>
      <c r="W145" s="197" t="e">
        <f t="shared" si="33"/>
        <v>#REF!</v>
      </c>
      <c r="X145" s="140" t="e">
        <f t="shared" si="36"/>
        <v>#REF!</v>
      </c>
    </row>
    <row r="146" spans="1:24" s="116" customFormat="1" ht="15" customHeight="1" thickTop="1" thickBot="1" x14ac:dyDescent="0.3">
      <c r="A146" s="215" t="s">
        <v>205</v>
      </c>
      <c r="B146" s="128">
        <v>-4</v>
      </c>
      <c r="C146" s="129" t="s">
        <v>438</v>
      </c>
      <c r="D146" s="130" t="s">
        <v>153</v>
      </c>
      <c r="E146" s="128" t="s">
        <v>144</v>
      </c>
      <c r="F146" s="128"/>
      <c r="G146" s="128" t="s">
        <v>145</v>
      </c>
      <c r="H146" s="196">
        <v>15</v>
      </c>
      <c r="I146" s="128">
        <v>1</v>
      </c>
      <c r="J146" s="128">
        <v>5</v>
      </c>
      <c r="K146" s="145">
        <v>260</v>
      </c>
      <c r="L146" s="300">
        <v>1</v>
      </c>
      <c r="M146" s="300">
        <v>1</v>
      </c>
      <c r="N146" s="300">
        <v>1</v>
      </c>
      <c r="O146" s="300">
        <v>1</v>
      </c>
      <c r="P146" s="300">
        <v>1</v>
      </c>
      <c r="Q146" s="301" t="str">
        <f t="shared" si="30"/>
        <v/>
      </c>
      <c r="R146" s="301" t="str">
        <f t="shared" si="31"/>
        <v/>
      </c>
      <c r="S146" s="154" t="e">
        <f>IF(D146="","",IF(ISTEXT(D146),VLOOKUP(D146,#REF!,2,FALSE),""))</f>
        <v>#REF!</v>
      </c>
      <c r="T146" s="149" t="e">
        <f t="shared" si="34"/>
        <v>#REF!</v>
      </c>
      <c r="U146" s="150" t="e">
        <f t="shared" si="35"/>
        <v>#REF!</v>
      </c>
      <c r="V146" s="151" t="e">
        <f t="shared" si="32"/>
        <v>#REF!</v>
      </c>
      <c r="W146" s="216" t="e">
        <f t="shared" si="33"/>
        <v>#REF!</v>
      </c>
      <c r="X146" s="140" t="e">
        <f t="shared" si="36"/>
        <v>#REF!</v>
      </c>
    </row>
    <row r="147" spans="1:24" s="116" customFormat="1" ht="15" customHeight="1" thickTop="1" thickBot="1" x14ac:dyDescent="0.3">
      <c r="A147" s="215" t="s">
        <v>205</v>
      </c>
      <c r="B147" s="128">
        <v>-4</v>
      </c>
      <c r="C147" s="129" t="s">
        <v>439</v>
      </c>
      <c r="D147" s="130" t="s">
        <v>153</v>
      </c>
      <c r="E147" s="128" t="s">
        <v>144</v>
      </c>
      <c r="F147" s="128"/>
      <c r="G147" s="128" t="s">
        <v>145</v>
      </c>
      <c r="H147" s="196">
        <v>13</v>
      </c>
      <c r="I147" s="128">
        <v>1</v>
      </c>
      <c r="J147" s="128">
        <v>5</v>
      </c>
      <c r="K147" s="145">
        <v>260</v>
      </c>
      <c r="L147" s="300">
        <v>1</v>
      </c>
      <c r="M147" s="300">
        <v>1</v>
      </c>
      <c r="N147" s="300">
        <v>1</v>
      </c>
      <c r="O147" s="300">
        <v>1</v>
      </c>
      <c r="P147" s="300">
        <v>1</v>
      </c>
      <c r="Q147" s="301" t="str">
        <f t="shared" si="30"/>
        <v/>
      </c>
      <c r="R147" s="301" t="str">
        <f t="shared" si="31"/>
        <v/>
      </c>
      <c r="S147" s="154" t="e">
        <f>IF(D147="","",IF(ISTEXT(D147),VLOOKUP(D147,#REF!,2,FALSE),""))</f>
        <v>#REF!</v>
      </c>
      <c r="T147" s="149" t="e">
        <f t="shared" si="34"/>
        <v>#REF!</v>
      </c>
      <c r="U147" s="150" t="e">
        <f t="shared" si="35"/>
        <v>#REF!</v>
      </c>
      <c r="V147" s="151" t="e">
        <f t="shared" si="32"/>
        <v>#REF!</v>
      </c>
      <c r="W147" s="216" t="e">
        <f t="shared" si="33"/>
        <v>#REF!</v>
      </c>
      <c r="X147" s="140" t="e">
        <f t="shared" si="36"/>
        <v>#REF!</v>
      </c>
    </row>
    <row r="148" spans="1:24" s="108" customFormat="1" ht="15" customHeight="1" thickBot="1" x14ac:dyDescent="0.3">
      <c r="A148" s="452" t="s">
        <v>179</v>
      </c>
      <c r="B148" s="453"/>
      <c r="C148" s="200" t="s">
        <v>180</v>
      </c>
      <c r="D148" s="217"/>
      <c r="E148" s="218"/>
      <c r="F148" s="218"/>
      <c r="G148" s="219"/>
      <c r="H148" s="204">
        <f>SUM(H132:H147)</f>
        <v>410</v>
      </c>
      <c r="I148" s="205"/>
      <c r="J148" s="206"/>
      <c r="K148" s="207"/>
      <c r="L148" s="208"/>
      <c r="M148" s="208"/>
      <c r="N148" s="208"/>
      <c r="O148" s="208"/>
      <c r="P148" s="208"/>
      <c r="Q148" s="208"/>
      <c r="R148" s="208"/>
      <c r="S148" s="209" t="e">
        <f>IF(T148=0,0,H148/T148)</f>
        <v>#REF!</v>
      </c>
      <c r="T148" s="208" t="e">
        <f>SUM(T132:T147)</f>
        <v>#REF!</v>
      </c>
      <c r="U148" s="208" t="e">
        <f>SUM(U132:U147)</f>
        <v>#REF!</v>
      </c>
      <c r="V148" s="210" t="e">
        <f>SUM(V132:V147)</f>
        <v>#REF!</v>
      </c>
      <c r="W148" s="220" t="e">
        <f>SUM(W132:W147)</f>
        <v>#REF!</v>
      </c>
      <c r="X148" s="221" t="e">
        <f>SUM(X132:X147)</f>
        <v>#REF!</v>
      </c>
    </row>
    <row r="149" spans="1:24" s="108" customFormat="1" ht="15" customHeight="1" thickTop="1" thickBot="1" x14ac:dyDescent="0.3">
      <c r="A149" s="153"/>
      <c r="B149" s="168"/>
      <c r="C149" s="169" t="s">
        <v>181</v>
      </c>
      <c r="D149" s="170"/>
      <c r="E149" s="171"/>
      <c r="F149" s="171"/>
      <c r="G149" s="171"/>
      <c r="H149" s="172"/>
      <c r="I149" s="171"/>
      <c r="J149" s="171"/>
      <c r="K149" s="171"/>
      <c r="L149" s="173"/>
      <c r="M149" s="173"/>
      <c r="N149" s="173"/>
      <c r="O149" s="173"/>
      <c r="P149" s="173"/>
      <c r="Q149" s="173"/>
      <c r="R149" s="173"/>
      <c r="S149" s="174"/>
      <c r="T149" s="136"/>
      <c r="U149" s="137"/>
      <c r="V149" s="175"/>
      <c r="W149" s="323">
        <f>V149*40</f>
        <v>0</v>
      </c>
      <c r="X149" s="324">
        <f>W149*1.2</f>
        <v>0</v>
      </c>
    </row>
    <row r="150" spans="1:24" s="108" customFormat="1" ht="15" customHeight="1" thickTop="1" thickBot="1" x14ac:dyDescent="0.3">
      <c r="A150" s="433" t="s">
        <v>182</v>
      </c>
      <c r="B150" s="434"/>
      <c r="C150" s="176" t="str">
        <f>+C130</f>
        <v>CMRA BRIANCON -4</v>
      </c>
      <c r="D150" s="177"/>
      <c r="E150" s="178"/>
      <c r="F150" s="178"/>
      <c r="G150" s="179"/>
      <c r="H150" s="180">
        <f>SUM(H132:H147)</f>
        <v>410</v>
      </c>
      <c r="I150" s="181"/>
      <c r="J150" s="181"/>
      <c r="K150" s="182"/>
      <c r="L150" s="183">
        <f>L148</f>
        <v>0</v>
      </c>
      <c r="M150" s="183">
        <f>M148</f>
        <v>0</v>
      </c>
      <c r="N150" s="183">
        <f>N148</f>
        <v>0</v>
      </c>
      <c r="O150" s="183">
        <f>O148</f>
        <v>0</v>
      </c>
      <c r="P150" s="183">
        <f>P148</f>
        <v>0</v>
      </c>
      <c r="Q150" s="183">
        <f>Q1551</f>
        <v>0</v>
      </c>
      <c r="R150" s="183">
        <f>R148</f>
        <v>0</v>
      </c>
      <c r="S150" s="184"/>
      <c r="T150" s="185" t="e">
        <f>T148</f>
        <v>#REF!</v>
      </c>
      <c r="U150" s="183" t="e">
        <f>U148</f>
        <v>#REF!</v>
      </c>
      <c r="V150" s="186" t="e">
        <f>V148+V149</f>
        <v>#REF!</v>
      </c>
      <c r="W150" s="213" t="e">
        <f>W148+W149</f>
        <v>#REF!</v>
      </c>
      <c r="X150" s="214" t="e">
        <f>X148+X149</f>
        <v>#REF!</v>
      </c>
    </row>
    <row r="151" spans="1:24" s="108" customFormat="1" ht="15" customHeight="1" thickTop="1" x14ac:dyDescent="0.25">
      <c r="A151" s="102"/>
      <c r="B151" s="188"/>
      <c r="C151" s="102"/>
      <c r="D151" s="102"/>
      <c r="E151" s="188"/>
      <c r="F151" s="188"/>
      <c r="G151" s="188"/>
      <c r="H151" s="189"/>
      <c r="I151" s="188"/>
      <c r="J151" s="188"/>
      <c r="K151" s="190"/>
      <c r="L151" s="107"/>
      <c r="M151" s="107"/>
      <c r="N151" s="107"/>
      <c r="O151" s="107"/>
      <c r="P151" s="107"/>
      <c r="Q151" s="107"/>
      <c r="R151" s="107"/>
      <c r="S151" s="188"/>
      <c r="T151" s="107"/>
      <c r="U151" s="107"/>
      <c r="V151" s="107"/>
      <c r="W151" s="191"/>
      <c r="X151" s="107"/>
    </row>
    <row r="152" spans="1:24" s="108" customFormat="1" ht="15" customHeight="1" thickBot="1" x14ac:dyDescent="0.3">
      <c r="A152" s="102"/>
      <c r="B152" s="103"/>
      <c r="E152" s="192"/>
      <c r="F152" s="192"/>
      <c r="G152" s="192"/>
      <c r="H152" s="189"/>
      <c r="I152" s="188"/>
      <c r="J152" s="188"/>
      <c r="K152" s="190"/>
      <c r="L152" s="107"/>
      <c r="M152" s="107"/>
      <c r="N152" s="107"/>
      <c r="O152" s="107"/>
      <c r="P152" s="107"/>
      <c r="Q152" s="107"/>
      <c r="R152" s="107"/>
      <c r="S152" s="188"/>
      <c r="T152" s="107"/>
      <c r="U152" s="107"/>
      <c r="V152" s="107"/>
      <c r="W152" s="193" t="s">
        <v>183</v>
      </c>
      <c r="X152" s="194">
        <f>X129+1</f>
        <v>3</v>
      </c>
    </row>
    <row r="153" spans="1:24" s="108" customFormat="1" ht="39" customHeight="1" thickTop="1" thickBot="1" x14ac:dyDescent="0.3">
      <c r="A153" s="403" t="s">
        <v>137</v>
      </c>
      <c r="B153" s="405" t="s">
        <v>16</v>
      </c>
      <c r="C153" s="124" t="s">
        <v>247</v>
      </c>
      <c r="D153" s="407" t="s">
        <v>139</v>
      </c>
      <c r="E153" s="409" t="s">
        <v>9</v>
      </c>
      <c r="F153" s="409" t="s">
        <v>10</v>
      </c>
      <c r="G153" s="411" t="s">
        <v>11</v>
      </c>
      <c r="H153" s="413" t="s">
        <v>12</v>
      </c>
      <c r="I153" s="435" t="s">
        <v>13</v>
      </c>
      <c r="J153" s="437" t="s">
        <v>14</v>
      </c>
      <c r="K153" s="439" t="s">
        <v>185</v>
      </c>
      <c r="L153" s="441" t="s">
        <v>0</v>
      </c>
      <c r="M153" s="442"/>
      <c r="N153" s="442"/>
      <c r="O153" s="442"/>
      <c r="P153" s="442"/>
      <c r="Q153" s="442"/>
      <c r="R153" s="454"/>
      <c r="S153" s="455" t="s">
        <v>17</v>
      </c>
      <c r="T153" s="449" t="s">
        <v>18</v>
      </c>
      <c r="U153" s="450" t="s">
        <v>19</v>
      </c>
      <c r="V153" s="451" t="s">
        <v>20</v>
      </c>
      <c r="W153" s="448" t="s">
        <v>21</v>
      </c>
      <c r="X153" s="429" t="s">
        <v>22</v>
      </c>
    </row>
    <row r="154" spans="1:24" s="108" customFormat="1" ht="15" customHeight="1" thickTop="1" thickBot="1" x14ac:dyDescent="0.3">
      <c r="A154" s="404"/>
      <c r="B154" s="406"/>
      <c r="C154" s="125" t="s">
        <v>1</v>
      </c>
      <c r="D154" s="408"/>
      <c r="E154" s="410"/>
      <c r="F154" s="410"/>
      <c r="G154" s="412"/>
      <c r="H154" s="414"/>
      <c r="I154" s="436"/>
      <c r="J154" s="438"/>
      <c r="K154" s="440"/>
      <c r="L154" s="126" t="s">
        <v>2</v>
      </c>
      <c r="M154" s="126" t="s">
        <v>3</v>
      </c>
      <c r="N154" s="126" t="s">
        <v>4</v>
      </c>
      <c r="O154" s="126" t="s">
        <v>5</v>
      </c>
      <c r="P154" s="126" t="s">
        <v>6</v>
      </c>
      <c r="Q154" s="126" t="s">
        <v>7</v>
      </c>
      <c r="R154" s="126" t="s">
        <v>8</v>
      </c>
      <c r="S154" s="445"/>
      <c r="T154" s="447"/>
      <c r="U154" s="424"/>
      <c r="V154" s="426"/>
      <c r="W154" s="428"/>
      <c r="X154" s="430"/>
    </row>
    <row r="155" spans="1:24" s="108" customFormat="1" ht="15" customHeight="1" thickTop="1" x14ac:dyDescent="0.25">
      <c r="A155" s="195" t="s">
        <v>248</v>
      </c>
      <c r="B155" s="128">
        <v>-5</v>
      </c>
      <c r="C155" s="129" t="s">
        <v>437</v>
      </c>
      <c r="D155" s="130" t="s">
        <v>202</v>
      </c>
      <c r="E155" s="128" t="s">
        <v>144</v>
      </c>
      <c r="F155" s="128" t="s">
        <v>149</v>
      </c>
      <c r="G155" s="128" t="s">
        <v>145</v>
      </c>
      <c r="H155" s="196">
        <v>61</v>
      </c>
      <c r="I155" s="128">
        <v>1</v>
      </c>
      <c r="J155" s="128">
        <v>6</v>
      </c>
      <c r="K155" s="133">
        <f t="shared" ref="K155:K167" si="42">IF(J155&lt;&gt;0,(I155*J155)*52,"")</f>
        <v>312</v>
      </c>
      <c r="L155" s="300">
        <v>1</v>
      </c>
      <c r="M155" s="300">
        <v>1</v>
      </c>
      <c r="N155" s="300">
        <v>1</v>
      </c>
      <c r="O155" s="300">
        <v>1</v>
      </c>
      <c r="P155" s="300">
        <v>1</v>
      </c>
      <c r="Q155" s="300">
        <v>1</v>
      </c>
      <c r="R155" s="300" t="str">
        <f t="shared" ref="R155:R167" si="43">IF(J155=7,T155*I155,"")</f>
        <v/>
      </c>
      <c r="S155" s="135" t="e">
        <f>IF(D155="","",IF(ISTEXT(D155),VLOOKUP(D155,#REF!,2,FALSE),""))</f>
        <v>#REF!</v>
      </c>
      <c r="T155" s="136" t="e">
        <f t="shared" ref="T155:T167" si="44">IF(S155="","",H155/S155)</f>
        <v>#REF!</v>
      </c>
      <c r="U155" s="137" t="e">
        <f t="shared" ref="U155:U167" si="45">IF(T155="","",I155*J155*T155)</f>
        <v>#REF!</v>
      </c>
      <c r="V155" s="138" t="e">
        <f t="shared" ref="V155:V167" si="46">IF(U155="","",K155*T155)</f>
        <v>#REF!</v>
      </c>
      <c r="W155" s="197" t="e">
        <f t="shared" ref="W155:W167" si="47">IF(H155="","",$W$4*V155)</f>
        <v>#REF!</v>
      </c>
      <c r="X155" s="140" t="e">
        <f>IF(W155="","",W155*1.2)</f>
        <v>#REF!</v>
      </c>
    </row>
    <row r="156" spans="1:24" s="108" customFormat="1" ht="15" customHeight="1" x14ac:dyDescent="0.25">
      <c r="A156" s="195" t="s">
        <v>248</v>
      </c>
      <c r="B156" s="128">
        <v>-5</v>
      </c>
      <c r="C156" s="129" t="s">
        <v>249</v>
      </c>
      <c r="D156" s="130" t="s">
        <v>150</v>
      </c>
      <c r="E156" s="128" t="s">
        <v>151</v>
      </c>
      <c r="F156" s="128" t="s">
        <v>149</v>
      </c>
      <c r="G156" s="128" t="s">
        <v>145</v>
      </c>
      <c r="H156" s="196">
        <v>41</v>
      </c>
      <c r="I156" s="128">
        <v>1</v>
      </c>
      <c r="J156" s="128">
        <v>2</v>
      </c>
      <c r="K156" s="133">
        <f t="shared" si="42"/>
        <v>104</v>
      </c>
      <c r="L156" s="300"/>
      <c r="M156" s="300" t="str">
        <f>IF(J156=4,T156*I156,IF(J156=5,T156*I156,IF(J156=6,T156*I156,IF(J156=7,T156*I156,""))))</f>
        <v/>
      </c>
      <c r="N156" s="300">
        <v>1</v>
      </c>
      <c r="O156" s="300" t="str">
        <f>IF(J156=4,T156*I156,IF(J156=5,T156*I156,IF(J156=6,T156*I156,IF(J156=7,T156*I156,""))))</f>
        <v/>
      </c>
      <c r="P156" s="300" t="str">
        <f>IF(J156=3,T156*I156,IF(J156=4,T156*I156,IF(J156=5,T156*I156,IF(J156=6,T156*I156,IF(J156=7,T156*I156,"")))))</f>
        <v/>
      </c>
      <c r="Q156" s="300">
        <v>1</v>
      </c>
      <c r="R156" s="300" t="str">
        <f t="shared" si="43"/>
        <v/>
      </c>
      <c r="S156" s="135" t="e">
        <f>IF(D156="","",IF(ISTEXT(D156),VLOOKUP(D156,#REF!,2,FALSE),""))</f>
        <v>#REF!</v>
      </c>
      <c r="T156" s="136" t="e">
        <f t="shared" si="44"/>
        <v>#REF!</v>
      </c>
      <c r="U156" s="137" t="e">
        <f t="shared" si="45"/>
        <v>#REF!</v>
      </c>
      <c r="V156" s="138" t="e">
        <f t="shared" si="46"/>
        <v>#REF!</v>
      </c>
      <c r="W156" s="197" t="e">
        <f t="shared" si="47"/>
        <v>#REF!</v>
      </c>
      <c r="X156" s="140" t="e">
        <f t="shared" ref="X156:X167" si="48">IF(W156="","",W156*1.2)</f>
        <v>#REF!</v>
      </c>
    </row>
    <row r="157" spans="1:24" s="108" customFormat="1" ht="15" customHeight="1" x14ac:dyDescent="0.25">
      <c r="A157" s="195" t="s">
        <v>248</v>
      </c>
      <c r="B157" s="128">
        <v>-5</v>
      </c>
      <c r="C157" s="129" t="s">
        <v>250</v>
      </c>
      <c r="D157" s="130" t="s">
        <v>150</v>
      </c>
      <c r="E157" s="128" t="s">
        <v>151</v>
      </c>
      <c r="F157" s="128" t="s">
        <v>149</v>
      </c>
      <c r="G157" s="128" t="s">
        <v>145</v>
      </c>
      <c r="H157" s="196">
        <v>10</v>
      </c>
      <c r="I157" s="128">
        <v>1</v>
      </c>
      <c r="J157" s="128">
        <v>2</v>
      </c>
      <c r="K157" s="133">
        <f t="shared" si="42"/>
        <v>104</v>
      </c>
      <c r="L157" s="300"/>
      <c r="M157" s="300" t="str">
        <f>IF(J157=4,T157*I157,IF(J157=5,T157*I157,IF(J157=6,T157*I157,IF(J157=7,T157*I157,""))))</f>
        <v/>
      </c>
      <c r="N157" s="300">
        <v>1</v>
      </c>
      <c r="O157" s="300" t="str">
        <f>IF(J157=4,T157*I157,IF(J157=5,T157*I157,IF(J157=6,T157*I157,IF(J157=7,T157*I157,""))))</f>
        <v/>
      </c>
      <c r="P157" s="300" t="str">
        <f>IF(J157=3,T157*I157,IF(J157=4,T157*I157,IF(J157=5,T157*I157,IF(J157=6,T157*I157,IF(J157=7,T157*I157,"")))))</f>
        <v/>
      </c>
      <c r="Q157" s="300">
        <v>1</v>
      </c>
      <c r="R157" s="300" t="str">
        <f t="shared" si="43"/>
        <v/>
      </c>
      <c r="S157" s="135" t="e">
        <f>IF(D157="","",IF(ISTEXT(D157),VLOOKUP(D157,#REF!,2,FALSE),""))</f>
        <v>#REF!</v>
      </c>
      <c r="T157" s="136" t="e">
        <f t="shared" si="44"/>
        <v>#REF!</v>
      </c>
      <c r="U157" s="137" t="e">
        <f t="shared" si="45"/>
        <v>#REF!</v>
      </c>
      <c r="V157" s="138" t="e">
        <f t="shared" si="46"/>
        <v>#REF!</v>
      </c>
      <c r="W157" s="197" t="e">
        <f t="shared" si="47"/>
        <v>#REF!</v>
      </c>
      <c r="X157" s="140" t="e">
        <f t="shared" si="48"/>
        <v>#REF!</v>
      </c>
    </row>
    <row r="158" spans="1:24" s="108" customFormat="1" ht="15" customHeight="1" x14ac:dyDescent="0.25">
      <c r="A158" s="195" t="s">
        <v>248</v>
      </c>
      <c r="B158" s="128">
        <v>-5</v>
      </c>
      <c r="C158" s="129" t="s">
        <v>251</v>
      </c>
      <c r="D158" s="130" t="s">
        <v>150</v>
      </c>
      <c r="E158" s="128" t="s">
        <v>151</v>
      </c>
      <c r="F158" s="128" t="s">
        <v>149</v>
      </c>
      <c r="G158" s="128" t="s">
        <v>145</v>
      </c>
      <c r="H158" s="196">
        <v>10</v>
      </c>
      <c r="I158" s="128">
        <v>1</v>
      </c>
      <c r="J158" s="128">
        <v>2</v>
      </c>
      <c r="K158" s="133">
        <f t="shared" si="42"/>
        <v>104</v>
      </c>
      <c r="L158" s="300"/>
      <c r="M158" s="300" t="str">
        <f>IF(J158=4,T158*I158,IF(J158=5,T158*I158,IF(J158=6,T158*I158,IF(J158=7,T158*I158,""))))</f>
        <v/>
      </c>
      <c r="N158" s="300">
        <v>1</v>
      </c>
      <c r="O158" s="300" t="str">
        <f>IF(J158=4,T158*I158,IF(J158=5,T158*I158,IF(J158=6,T158*I158,IF(J158=7,T158*I158,""))))</f>
        <v/>
      </c>
      <c r="P158" s="300" t="str">
        <f>IF(J158=3,T158*I158,IF(J158=4,T158*I158,IF(J158=5,T158*I158,IF(J158=6,T158*I158,IF(J158=7,T158*I158,"")))))</f>
        <v/>
      </c>
      <c r="Q158" s="300">
        <v>1</v>
      </c>
      <c r="R158" s="300" t="str">
        <f t="shared" si="43"/>
        <v/>
      </c>
      <c r="S158" s="135" t="e">
        <f>IF(D158="","",IF(ISTEXT(D158),VLOOKUP(D158,#REF!,2,FALSE),""))</f>
        <v>#REF!</v>
      </c>
      <c r="T158" s="136" t="e">
        <f t="shared" si="44"/>
        <v>#REF!</v>
      </c>
      <c r="U158" s="137" t="e">
        <f t="shared" si="45"/>
        <v>#REF!</v>
      </c>
      <c r="V158" s="138" t="e">
        <f t="shared" si="46"/>
        <v>#REF!</v>
      </c>
      <c r="W158" s="197" t="e">
        <f t="shared" si="47"/>
        <v>#REF!</v>
      </c>
      <c r="X158" s="140" t="e">
        <f t="shared" si="48"/>
        <v>#REF!</v>
      </c>
    </row>
    <row r="159" spans="1:24" s="108" customFormat="1" ht="15" customHeight="1" x14ac:dyDescent="0.25">
      <c r="A159" s="195" t="s">
        <v>248</v>
      </c>
      <c r="B159" s="128">
        <v>-5</v>
      </c>
      <c r="C159" s="129" t="s">
        <v>436</v>
      </c>
      <c r="D159" s="130" t="s">
        <v>150</v>
      </c>
      <c r="E159" s="128" t="s">
        <v>151</v>
      </c>
      <c r="F159" s="128" t="s">
        <v>149</v>
      </c>
      <c r="G159" s="128" t="s">
        <v>145</v>
      </c>
      <c r="H159" s="196">
        <v>10</v>
      </c>
      <c r="I159" s="128">
        <v>1</v>
      </c>
      <c r="J159" s="128">
        <v>2</v>
      </c>
      <c r="K159" s="133">
        <f t="shared" si="42"/>
        <v>104</v>
      </c>
      <c r="L159" s="300"/>
      <c r="M159" s="300"/>
      <c r="N159" s="300">
        <v>1</v>
      </c>
      <c r="O159" s="300"/>
      <c r="P159" s="300"/>
      <c r="Q159" s="300">
        <v>1</v>
      </c>
      <c r="R159" s="300"/>
      <c r="S159" s="135" t="e">
        <f>IF(D159="","",IF(ISTEXT(D159),VLOOKUP(D159,#REF!,2,FALSE),""))</f>
        <v>#REF!</v>
      </c>
      <c r="T159" s="136" t="e">
        <f t="shared" ref="T159" si="49">IF(S159="","",H159/S159)</f>
        <v>#REF!</v>
      </c>
      <c r="U159" s="137" t="e">
        <f t="shared" ref="U159" si="50">IF(T159="","",I159*J159*T159)</f>
        <v>#REF!</v>
      </c>
      <c r="V159" s="138" t="e">
        <f t="shared" ref="V159" si="51">IF(U159="","",K159*T159)</f>
        <v>#REF!</v>
      </c>
      <c r="W159" s="197" t="e">
        <f t="shared" ref="W159" si="52">IF(H159="","",$W$4*V159)</f>
        <v>#REF!</v>
      </c>
      <c r="X159" s="140" t="e">
        <f t="shared" ref="X159" si="53">IF(W159="","",W159*1.2)</f>
        <v>#REF!</v>
      </c>
    </row>
    <row r="160" spans="1:24" s="108" customFormat="1" ht="15" customHeight="1" x14ac:dyDescent="0.25">
      <c r="A160" s="195" t="s">
        <v>248</v>
      </c>
      <c r="B160" s="128">
        <v>-5</v>
      </c>
      <c r="C160" s="129" t="s">
        <v>147</v>
      </c>
      <c r="D160" s="130" t="s">
        <v>143</v>
      </c>
      <c r="E160" s="128" t="s">
        <v>144</v>
      </c>
      <c r="F160" s="128"/>
      <c r="G160" s="128" t="s">
        <v>252</v>
      </c>
      <c r="H160" s="196">
        <v>25</v>
      </c>
      <c r="I160" s="128">
        <v>1</v>
      </c>
      <c r="J160" s="128">
        <v>5</v>
      </c>
      <c r="K160" s="133">
        <f t="shared" si="42"/>
        <v>260</v>
      </c>
      <c r="L160" s="300">
        <v>1</v>
      </c>
      <c r="M160" s="300">
        <v>1</v>
      </c>
      <c r="N160" s="300">
        <v>1</v>
      </c>
      <c r="O160" s="300">
        <v>1</v>
      </c>
      <c r="P160" s="300">
        <v>1</v>
      </c>
      <c r="Q160" s="300"/>
      <c r="R160" s="300" t="str">
        <f t="shared" si="43"/>
        <v/>
      </c>
      <c r="S160" s="135" t="e">
        <f>IF(D160="","",IF(ISTEXT(D160),VLOOKUP(D160,#REF!,2,FALSE),""))</f>
        <v>#REF!</v>
      </c>
      <c r="T160" s="136" t="e">
        <f t="shared" si="44"/>
        <v>#REF!</v>
      </c>
      <c r="U160" s="137" t="e">
        <f t="shared" si="45"/>
        <v>#REF!</v>
      </c>
      <c r="V160" s="138" t="e">
        <f t="shared" si="46"/>
        <v>#REF!</v>
      </c>
      <c r="W160" s="197" t="e">
        <f t="shared" si="47"/>
        <v>#REF!</v>
      </c>
      <c r="X160" s="140" t="e">
        <f t="shared" si="48"/>
        <v>#REF!</v>
      </c>
    </row>
    <row r="161" spans="1:24" s="108" customFormat="1" ht="15" customHeight="1" x14ac:dyDescent="0.25">
      <c r="A161" s="195" t="s">
        <v>248</v>
      </c>
      <c r="B161" s="128">
        <v>-5</v>
      </c>
      <c r="C161" s="129" t="s">
        <v>147</v>
      </c>
      <c r="D161" s="130" t="s">
        <v>143</v>
      </c>
      <c r="E161" s="128" t="s">
        <v>144</v>
      </c>
      <c r="F161" s="222"/>
      <c r="G161" s="128" t="s">
        <v>252</v>
      </c>
      <c r="H161" s="196">
        <v>68</v>
      </c>
      <c r="I161" s="128">
        <v>1</v>
      </c>
      <c r="J161" s="128">
        <v>5</v>
      </c>
      <c r="K161" s="133">
        <f t="shared" si="42"/>
        <v>260</v>
      </c>
      <c r="L161" s="300">
        <v>1</v>
      </c>
      <c r="M161" s="300">
        <v>1</v>
      </c>
      <c r="N161" s="300">
        <v>1</v>
      </c>
      <c r="O161" s="300">
        <v>1</v>
      </c>
      <c r="P161" s="300">
        <v>1</v>
      </c>
      <c r="Q161" s="300"/>
      <c r="R161" s="300" t="str">
        <f t="shared" si="43"/>
        <v/>
      </c>
      <c r="S161" s="135" t="e">
        <f>IF(D161="","",IF(ISTEXT(D161),VLOOKUP(D161,#REF!,2,FALSE),""))</f>
        <v>#REF!</v>
      </c>
      <c r="T161" s="136" t="e">
        <f t="shared" si="44"/>
        <v>#REF!</v>
      </c>
      <c r="U161" s="137" t="e">
        <f t="shared" si="45"/>
        <v>#REF!</v>
      </c>
      <c r="V161" s="138" t="e">
        <f t="shared" si="46"/>
        <v>#REF!</v>
      </c>
      <c r="W161" s="197" t="e">
        <f t="shared" si="47"/>
        <v>#REF!</v>
      </c>
      <c r="X161" s="140" t="e">
        <f t="shared" si="48"/>
        <v>#REF!</v>
      </c>
    </row>
    <row r="162" spans="1:24" s="108" customFormat="1" ht="15" customHeight="1" x14ac:dyDescent="0.25">
      <c r="A162" s="195" t="s">
        <v>248</v>
      </c>
      <c r="B162" s="128">
        <v>-5</v>
      </c>
      <c r="C162" s="129" t="s">
        <v>147</v>
      </c>
      <c r="D162" s="130" t="s">
        <v>143</v>
      </c>
      <c r="E162" s="128" t="s">
        <v>144</v>
      </c>
      <c r="F162" s="222"/>
      <c r="G162" s="128" t="s">
        <v>252</v>
      </c>
      <c r="H162" s="196">
        <v>63</v>
      </c>
      <c r="I162" s="128">
        <v>1</v>
      </c>
      <c r="J162" s="128">
        <v>5</v>
      </c>
      <c r="K162" s="133">
        <f t="shared" si="42"/>
        <v>260</v>
      </c>
      <c r="L162" s="300">
        <v>1</v>
      </c>
      <c r="M162" s="300">
        <v>1</v>
      </c>
      <c r="N162" s="300">
        <v>1</v>
      </c>
      <c r="O162" s="300">
        <v>1</v>
      </c>
      <c r="P162" s="300">
        <v>1</v>
      </c>
      <c r="Q162" s="300"/>
      <c r="R162" s="300" t="str">
        <f t="shared" si="43"/>
        <v/>
      </c>
      <c r="S162" s="135" t="e">
        <f>IF(D162="","",IF(ISTEXT(D162),VLOOKUP(D162,#REF!,2,FALSE),""))</f>
        <v>#REF!</v>
      </c>
      <c r="T162" s="136" t="e">
        <f t="shared" si="44"/>
        <v>#REF!</v>
      </c>
      <c r="U162" s="137" t="e">
        <f t="shared" si="45"/>
        <v>#REF!</v>
      </c>
      <c r="V162" s="138" t="e">
        <f t="shared" si="46"/>
        <v>#REF!</v>
      </c>
      <c r="W162" s="197" t="e">
        <f t="shared" si="47"/>
        <v>#REF!</v>
      </c>
      <c r="X162" s="140" t="e">
        <f t="shared" si="48"/>
        <v>#REF!</v>
      </c>
    </row>
    <row r="163" spans="1:24" s="108" customFormat="1" ht="15" customHeight="1" x14ac:dyDescent="0.25">
      <c r="A163" s="195" t="s">
        <v>248</v>
      </c>
      <c r="B163" s="128">
        <v>-5</v>
      </c>
      <c r="C163" s="129" t="s">
        <v>146</v>
      </c>
      <c r="D163" s="130" t="s">
        <v>202</v>
      </c>
      <c r="E163" s="128" t="s">
        <v>144</v>
      </c>
      <c r="F163" s="222"/>
      <c r="G163" s="128" t="s">
        <v>252</v>
      </c>
      <c r="H163" s="196">
        <v>15</v>
      </c>
      <c r="I163" s="128">
        <v>1</v>
      </c>
      <c r="J163" s="128">
        <v>5</v>
      </c>
      <c r="K163" s="133">
        <f t="shared" si="42"/>
        <v>260</v>
      </c>
      <c r="L163" s="300">
        <v>1</v>
      </c>
      <c r="M163" s="300">
        <v>1</v>
      </c>
      <c r="N163" s="300">
        <v>1</v>
      </c>
      <c r="O163" s="300">
        <v>1</v>
      </c>
      <c r="P163" s="300">
        <v>1</v>
      </c>
      <c r="Q163" s="300"/>
      <c r="R163" s="300" t="str">
        <f t="shared" si="43"/>
        <v/>
      </c>
      <c r="S163" s="135" t="e">
        <f>IF(D163="","",IF(ISTEXT(D163),VLOOKUP(D163,#REF!,2,FALSE),""))</f>
        <v>#REF!</v>
      </c>
      <c r="T163" s="136" t="e">
        <f t="shared" si="44"/>
        <v>#REF!</v>
      </c>
      <c r="U163" s="137" t="e">
        <f t="shared" si="45"/>
        <v>#REF!</v>
      </c>
      <c r="V163" s="138" t="e">
        <f t="shared" si="46"/>
        <v>#REF!</v>
      </c>
      <c r="W163" s="197" t="e">
        <f t="shared" si="47"/>
        <v>#REF!</v>
      </c>
      <c r="X163" s="140" t="e">
        <f t="shared" si="48"/>
        <v>#REF!</v>
      </c>
    </row>
    <row r="164" spans="1:24" s="116" customFormat="1" ht="15" customHeight="1" x14ac:dyDescent="0.25">
      <c r="A164" s="195" t="s">
        <v>248</v>
      </c>
      <c r="B164" s="128">
        <v>-5</v>
      </c>
      <c r="C164" s="142" t="s">
        <v>154</v>
      </c>
      <c r="D164" s="143" t="s">
        <v>155</v>
      </c>
      <c r="E164" s="144" t="s">
        <v>144</v>
      </c>
      <c r="F164" s="144"/>
      <c r="G164" s="144" t="s">
        <v>145</v>
      </c>
      <c r="H164" s="132">
        <v>5</v>
      </c>
      <c r="I164" s="128">
        <v>1</v>
      </c>
      <c r="J164" s="128">
        <v>5</v>
      </c>
      <c r="K164" s="133">
        <f t="shared" si="42"/>
        <v>260</v>
      </c>
      <c r="L164" s="300">
        <v>1</v>
      </c>
      <c r="M164" s="300">
        <v>1</v>
      </c>
      <c r="N164" s="300">
        <v>1</v>
      </c>
      <c r="O164" s="300">
        <v>1</v>
      </c>
      <c r="P164" s="300">
        <v>1</v>
      </c>
      <c r="Q164" s="300"/>
      <c r="R164" s="301" t="str">
        <f t="shared" si="43"/>
        <v/>
      </c>
      <c r="S164" s="154" t="e">
        <f>IF(D164="","",IF(ISTEXT(D164),VLOOKUP(D164,#REF!,2,FALSE),""))</f>
        <v>#REF!</v>
      </c>
      <c r="T164" s="149" t="e">
        <f t="shared" si="44"/>
        <v>#REF!</v>
      </c>
      <c r="U164" s="150" t="e">
        <f t="shared" si="45"/>
        <v>#REF!</v>
      </c>
      <c r="V164" s="151" t="e">
        <f t="shared" si="46"/>
        <v>#REF!</v>
      </c>
      <c r="W164" s="216" t="e">
        <f t="shared" si="47"/>
        <v>#REF!</v>
      </c>
      <c r="X164" s="140" t="e">
        <f t="shared" si="48"/>
        <v>#REF!</v>
      </c>
    </row>
    <row r="165" spans="1:24" s="116" customFormat="1" ht="15" customHeight="1" x14ac:dyDescent="0.25">
      <c r="A165" s="195" t="s">
        <v>248</v>
      </c>
      <c r="B165" s="128">
        <v>-5</v>
      </c>
      <c r="C165" s="142" t="s">
        <v>154</v>
      </c>
      <c r="D165" s="143" t="s">
        <v>155</v>
      </c>
      <c r="E165" s="144" t="s">
        <v>144</v>
      </c>
      <c r="F165" s="144"/>
      <c r="G165" s="144" t="s">
        <v>145</v>
      </c>
      <c r="H165" s="132">
        <v>5</v>
      </c>
      <c r="I165" s="128">
        <v>1</v>
      </c>
      <c r="J165" s="128">
        <v>5</v>
      </c>
      <c r="K165" s="133">
        <f t="shared" si="42"/>
        <v>260</v>
      </c>
      <c r="L165" s="300">
        <v>1</v>
      </c>
      <c r="M165" s="300">
        <v>1</v>
      </c>
      <c r="N165" s="300">
        <v>1</v>
      </c>
      <c r="O165" s="300">
        <v>1</v>
      </c>
      <c r="P165" s="300">
        <v>1</v>
      </c>
      <c r="Q165" s="300"/>
      <c r="R165" s="301" t="str">
        <f t="shared" si="43"/>
        <v/>
      </c>
      <c r="S165" s="154" t="e">
        <f>IF(D165="","",IF(ISTEXT(D165),VLOOKUP(D165,#REF!,2,FALSE),""))</f>
        <v>#REF!</v>
      </c>
      <c r="T165" s="149" t="e">
        <f t="shared" si="44"/>
        <v>#REF!</v>
      </c>
      <c r="U165" s="150" t="e">
        <f t="shared" si="45"/>
        <v>#REF!</v>
      </c>
      <c r="V165" s="151" t="e">
        <f t="shared" si="46"/>
        <v>#REF!</v>
      </c>
      <c r="W165" s="216" t="e">
        <f t="shared" si="47"/>
        <v>#REF!</v>
      </c>
      <c r="X165" s="140" t="e">
        <f t="shared" si="48"/>
        <v>#REF!</v>
      </c>
    </row>
    <row r="166" spans="1:24" s="116" customFormat="1" ht="15" customHeight="1" x14ac:dyDescent="0.25">
      <c r="A166" s="195" t="s">
        <v>248</v>
      </c>
      <c r="B166" s="128">
        <v>-5</v>
      </c>
      <c r="C166" s="142" t="s">
        <v>241</v>
      </c>
      <c r="D166" s="143" t="s">
        <v>143</v>
      </c>
      <c r="E166" s="144" t="s">
        <v>144</v>
      </c>
      <c r="F166" s="144"/>
      <c r="G166" s="144" t="s">
        <v>145</v>
      </c>
      <c r="H166" s="132">
        <v>13</v>
      </c>
      <c r="I166" s="128">
        <v>1</v>
      </c>
      <c r="J166" s="128">
        <v>5</v>
      </c>
      <c r="K166" s="133">
        <f t="shared" si="42"/>
        <v>260</v>
      </c>
      <c r="L166" s="300">
        <v>1</v>
      </c>
      <c r="M166" s="300">
        <v>1</v>
      </c>
      <c r="N166" s="300">
        <v>1</v>
      </c>
      <c r="O166" s="300">
        <v>1</v>
      </c>
      <c r="P166" s="300">
        <v>1</v>
      </c>
      <c r="Q166" s="300"/>
      <c r="R166" s="301" t="str">
        <f t="shared" si="43"/>
        <v/>
      </c>
      <c r="S166" s="154" t="e">
        <f>IF(D166="","",IF(ISTEXT(D166),VLOOKUP(D166,#REF!,2,FALSE),""))</f>
        <v>#REF!</v>
      </c>
      <c r="T166" s="149" t="e">
        <f t="shared" si="44"/>
        <v>#REF!</v>
      </c>
      <c r="U166" s="150" t="e">
        <f t="shared" si="45"/>
        <v>#REF!</v>
      </c>
      <c r="V166" s="151" t="e">
        <f t="shared" si="46"/>
        <v>#REF!</v>
      </c>
      <c r="W166" s="216" t="e">
        <f t="shared" si="47"/>
        <v>#REF!</v>
      </c>
      <c r="X166" s="140" t="e">
        <f t="shared" si="48"/>
        <v>#REF!</v>
      </c>
    </row>
    <row r="167" spans="1:24" s="116" customFormat="1" ht="15" customHeight="1" thickBot="1" x14ac:dyDescent="0.3">
      <c r="A167" s="195" t="s">
        <v>248</v>
      </c>
      <c r="B167" s="128">
        <v>-5</v>
      </c>
      <c r="C167" s="142" t="s">
        <v>438</v>
      </c>
      <c r="D167" s="143" t="s">
        <v>153</v>
      </c>
      <c r="E167" s="144" t="s">
        <v>144</v>
      </c>
      <c r="F167" s="144"/>
      <c r="G167" s="144" t="s">
        <v>145</v>
      </c>
      <c r="H167" s="132">
        <v>15</v>
      </c>
      <c r="I167" s="128">
        <v>1</v>
      </c>
      <c r="J167" s="128">
        <v>5</v>
      </c>
      <c r="K167" s="133">
        <f t="shared" si="42"/>
        <v>260</v>
      </c>
      <c r="L167" s="300">
        <v>1</v>
      </c>
      <c r="M167" s="300">
        <v>1</v>
      </c>
      <c r="N167" s="300">
        <v>1</v>
      </c>
      <c r="O167" s="300">
        <v>1</v>
      </c>
      <c r="P167" s="300">
        <v>1</v>
      </c>
      <c r="Q167" s="300"/>
      <c r="R167" s="301" t="str">
        <f t="shared" si="43"/>
        <v/>
      </c>
      <c r="S167" s="154" t="e">
        <f>IF(D167="","",IF(ISTEXT(D167),VLOOKUP(D167,#REF!,2,FALSE),""))</f>
        <v>#REF!</v>
      </c>
      <c r="T167" s="149" t="e">
        <f t="shared" si="44"/>
        <v>#REF!</v>
      </c>
      <c r="U167" s="150" t="e">
        <f t="shared" si="45"/>
        <v>#REF!</v>
      </c>
      <c r="V167" s="151" t="e">
        <f t="shared" si="46"/>
        <v>#REF!</v>
      </c>
      <c r="W167" s="216" t="e">
        <f t="shared" si="47"/>
        <v>#REF!</v>
      </c>
      <c r="X167" s="140" t="e">
        <f t="shared" si="48"/>
        <v>#REF!</v>
      </c>
    </row>
    <row r="168" spans="1:24" s="108" customFormat="1" ht="15" customHeight="1" thickBot="1" x14ac:dyDescent="0.3">
      <c r="A168" s="452" t="s">
        <v>179</v>
      </c>
      <c r="B168" s="453"/>
      <c r="C168" s="200" t="s">
        <v>180</v>
      </c>
      <c r="D168" s="201"/>
      <c r="E168" s="202"/>
      <c r="F168" s="202"/>
      <c r="G168" s="203"/>
      <c r="H168" s="204">
        <f>SUM(H155:H167)</f>
        <v>341</v>
      </c>
      <c r="I168" s="205"/>
      <c r="J168" s="206"/>
      <c r="K168" s="207"/>
      <c r="L168" s="208"/>
      <c r="M168" s="208"/>
      <c r="N168" s="208"/>
      <c r="O168" s="208"/>
      <c r="P168" s="208"/>
      <c r="Q168" s="208"/>
      <c r="R168" s="208"/>
      <c r="S168" s="209" t="e">
        <f>IF(T168=0,0,H168/T168)</f>
        <v>#REF!</v>
      </c>
      <c r="T168" s="208" t="e">
        <f>SUM(T155:T167)</f>
        <v>#REF!</v>
      </c>
      <c r="U168" s="208" t="e">
        <f>SUM(U155:U167)</f>
        <v>#REF!</v>
      </c>
      <c r="V168" s="210" t="e">
        <f>SUM(V155:V167)</f>
        <v>#REF!</v>
      </c>
      <c r="W168" s="211" t="e">
        <f>SUM(W155:W167)</f>
        <v>#REF!</v>
      </c>
      <c r="X168" s="212" t="e">
        <f>SUM(X155:X167)</f>
        <v>#REF!</v>
      </c>
    </row>
    <row r="169" spans="1:24" s="108" customFormat="1" ht="15" customHeight="1" thickTop="1" thickBot="1" x14ac:dyDescent="0.3">
      <c r="A169" s="153"/>
      <c r="B169" s="168"/>
      <c r="C169" s="169" t="s">
        <v>181</v>
      </c>
      <c r="D169" s="170"/>
      <c r="E169" s="171"/>
      <c r="F169" s="171"/>
      <c r="G169" s="171"/>
      <c r="H169" s="172"/>
      <c r="I169" s="171"/>
      <c r="J169" s="171"/>
      <c r="K169" s="171"/>
      <c r="L169" s="173"/>
      <c r="M169" s="173"/>
      <c r="N169" s="173"/>
      <c r="O169" s="173"/>
      <c r="P169" s="173"/>
      <c r="Q169" s="173"/>
      <c r="R169" s="173"/>
      <c r="S169" s="174"/>
      <c r="T169" s="136"/>
      <c r="U169" s="137"/>
      <c r="V169" s="175"/>
      <c r="W169" s="323">
        <f>V169*40</f>
        <v>0</v>
      </c>
      <c r="X169" s="324">
        <f>W169*1.2</f>
        <v>0</v>
      </c>
    </row>
    <row r="170" spans="1:24" s="108" customFormat="1" ht="15" customHeight="1" thickTop="1" thickBot="1" x14ac:dyDescent="0.3">
      <c r="A170" s="433" t="s">
        <v>182</v>
      </c>
      <c r="B170" s="434"/>
      <c r="C170" s="176" t="str">
        <f>+C153</f>
        <v>CMRA BRIANCON -5</v>
      </c>
      <c r="D170" s="177"/>
      <c r="E170" s="178"/>
      <c r="F170" s="178"/>
      <c r="G170" s="179"/>
      <c r="H170" s="180">
        <f>SUM(H155:H167)</f>
        <v>341</v>
      </c>
      <c r="I170" s="181"/>
      <c r="J170" s="181"/>
      <c r="K170" s="182"/>
      <c r="L170" s="183">
        <f t="shared" ref="L170:R170" si="54">L168</f>
        <v>0</v>
      </c>
      <c r="M170" s="183"/>
      <c r="N170" s="183">
        <f t="shared" si="54"/>
        <v>0</v>
      </c>
      <c r="O170" s="183">
        <f t="shared" si="54"/>
        <v>0</v>
      </c>
      <c r="P170" s="183">
        <f t="shared" si="54"/>
        <v>0</v>
      </c>
      <c r="Q170" s="183">
        <f t="shared" si="54"/>
        <v>0</v>
      </c>
      <c r="R170" s="183">
        <f t="shared" si="54"/>
        <v>0</v>
      </c>
      <c r="S170" s="183"/>
      <c r="T170" s="183" t="e">
        <f>T168</f>
        <v>#REF!</v>
      </c>
      <c r="U170" s="183" t="e">
        <f>U168</f>
        <v>#REF!</v>
      </c>
      <c r="V170" s="183" t="e">
        <f>V168+V169</f>
        <v>#REF!</v>
      </c>
      <c r="W170" s="214" t="e">
        <f>W168+W169</f>
        <v>#REF!</v>
      </c>
      <c r="X170" s="214" t="e">
        <f>X168+X169</f>
        <v>#REF!</v>
      </c>
    </row>
    <row r="171" spans="1:24" s="108" customFormat="1" ht="15" customHeight="1" thickTop="1" x14ac:dyDescent="0.25">
      <c r="A171" s="102"/>
      <c r="B171" s="188"/>
      <c r="C171" s="102"/>
      <c r="D171" s="102"/>
      <c r="E171" s="188"/>
      <c r="F171" s="188"/>
      <c r="G171" s="188"/>
      <c r="H171" s="189"/>
      <c r="I171" s="188"/>
      <c r="J171" s="188"/>
      <c r="K171" s="190"/>
      <c r="L171" s="107"/>
      <c r="M171" s="107"/>
      <c r="N171" s="107"/>
      <c r="O171" s="107"/>
      <c r="P171" s="107"/>
      <c r="Q171" s="107"/>
      <c r="R171" s="107"/>
      <c r="S171" s="188"/>
      <c r="T171" s="107"/>
      <c r="U171" s="107"/>
      <c r="V171" s="107"/>
      <c r="W171" s="191" t="e">
        <f>#REF!-#REF!</f>
        <v>#REF!</v>
      </c>
      <c r="X171" s="107"/>
    </row>
    <row r="172" spans="1:24" s="108" customFormat="1" ht="15" customHeight="1" thickBot="1" x14ac:dyDescent="0.3">
      <c r="A172" s="456" t="s">
        <v>418</v>
      </c>
      <c r="B172" s="457"/>
      <c r="C172" s="457"/>
      <c r="D172" s="457"/>
      <c r="E172" s="457"/>
      <c r="F172" s="457"/>
      <c r="G172" s="457"/>
      <c r="H172" s="457"/>
      <c r="I172" s="457"/>
      <c r="J172" s="457"/>
      <c r="K172" s="457"/>
      <c r="L172" s="457"/>
      <c r="M172" s="457"/>
      <c r="N172" s="457"/>
      <c r="O172" s="457"/>
      <c r="P172" s="457"/>
      <c r="Q172" s="457"/>
      <c r="R172" s="457"/>
      <c r="S172" s="457"/>
      <c r="T172" s="457"/>
      <c r="U172" s="457"/>
      <c r="V172" s="457"/>
      <c r="W172" s="246" t="s">
        <v>183</v>
      </c>
      <c r="X172" s="247" t="e">
        <f>X97+1</f>
        <v>#REF!</v>
      </c>
    </row>
    <row r="173" spans="1:24" s="108" customFormat="1" ht="39" customHeight="1" thickTop="1" thickBot="1" x14ac:dyDescent="0.3">
      <c r="A173" s="403" t="s">
        <v>137</v>
      </c>
      <c r="B173" s="405" t="s">
        <v>16</v>
      </c>
      <c r="C173" s="124" t="s">
        <v>253</v>
      </c>
      <c r="D173" s="407" t="s">
        <v>139</v>
      </c>
      <c r="E173" s="409" t="s">
        <v>9</v>
      </c>
      <c r="F173" s="409" t="s">
        <v>10</v>
      </c>
      <c r="G173" s="411" t="s">
        <v>11</v>
      </c>
      <c r="H173" s="413" t="s">
        <v>12</v>
      </c>
      <c r="I173" s="435" t="s">
        <v>13</v>
      </c>
      <c r="J173" s="437" t="s">
        <v>14</v>
      </c>
      <c r="K173" s="439" t="s">
        <v>185</v>
      </c>
      <c r="L173" s="441" t="s">
        <v>0</v>
      </c>
      <c r="M173" s="442"/>
      <c r="N173" s="442"/>
      <c r="O173" s="442"/>
      <c r="P173" s="442"/>
      <c r="Q173" s="442"/>
      <c r="R173" s="454"/>
      <c r="S173" s="455" t="s">
        <v>17</v>
      </c>
      <c r="T173" s="449" t="s">
        <v>18</v>
      </c>
      <c r="U173" s="450" t="s">
        <v>19</v>
      </c>
      <c r="V173" s="451" t="s">
        <v>20</v>
      </c>
      <c r="W173" s="448" t="s">
        <v>21</v>
      </c>
      <c r="X173" s="429" t="s">
        <v>22</v>
      </c>
    </row>
    <row r="174" spans="1:24" s="108" customFormat="1" ht="15" customHeight="1" thickTop="1" thickBot="1" x14ac:dyDescent="0.3">
      <c r="A174" s="404"/>
      <c r="B174" s="406"/>
      <c r="C174" s="125" t="s">
        <v>1</v>
      </c>
      <c r="D174" s="408"/>
      <c r="E174" s="410"/>
      <c r="F174" s="410"/>
      <c r="G174" s="412"/>
      <c r="H174" s="414"/>
      <c r="I174" s="436"/>
      <c r="J174" s="438"/>
      <c r="K174" s="440"/>
      <c r="L174" s="126" t="s">
        <v>2</v>
      </c>
      <c r="M174" s="126" t="s">
        <v>3</v>
      </c>
      <c r="N174" s="126" t="s">
        <v>4</v>
      </c>
      <c r="O174" s="126" t="s">
        <v>5</v>
      </c>
      <c r="P174" s="126" t="s">
        <v>6</v>
      </c>
      <c r="Q174" s="126" t="s">
        <v>7</v>
      </c>
      <c r="R174" s="126" t="s">
        <v>8</v>
      </c>
      <c r="S174" s="445"/>
      <c r="T174" s="447"/>
      <c r="U174" s="424"/>
      <c r="V174" s="426"/>
      <c r="W174" s="428"/>
      <c r="X174" s="430"/>
    </row>
    <row r="175" spans="1:24" s="116" customFormat="1" ht="15" customHeight="1" thickTop="1" thickBot="1" x14ac:dyDescent="0.3">
      <c r="A175" s="223" t="s">
        <v>254</v>
      </c>
      <c r="B175" s="144">
        <v>2</v>
      </c>
      <c r="C175" s="129" t="s">
        <v>212</v>
      </c>
      <c r="D175" s="130" t="s">
        <v>155</v>
      </c>
      <c r="E175" s="130" t="s">
        <v>144</v>
      </c>
      <c r="F175" s="128" t="s">
        <v>149</v>
      </c>
      <c r="G175" s="128" t="s">
        <v>145</v>
      </c>
      <c r="H175" s="196">
        <v>3</v>
      </c>
      <c r="I175" s="128">
        <v>1</v>
      </c>
      <c r="J175" s="128">
        <v>3</v>
      </c>
      <c r="K175" s="145">
        <f t="shared" ref="K175:K200" si="55">IF(J175&lt;&gt;0,(I175*J175)*52,"")</f>
        <v>156</v>
      </c>
      <c r="L175" s="301"/>
      <c r="M175" s="301">
        <v>1</v>
      </c>
      <c r="N175" s="301"/>
      <c r="O175" s="301">
        <v>1</v>
      </c>
      <c r="P175" s="301"/>
      <c r="Q175" s="301">
        <v>1</v>
      </c>
      <c r="R175" s="301" t="str">
        <f t="shared" ref="R175:R200" si="56">IF(J175=7,T175*I175,"")</f>
        <v/>
      </c>
      <c r="S175" s="154" t="e">
        <f>IF(D175="","",IF(ISTEXT(D175),VLOOKUP(D175,#REF!,2,FALSE),""))</f>
        <v>#REF!</v>
      </c>
      <c r="T175" s="149" t="e">
        <f>IF(S175="","",H175/S175)</f>
        <v>#REF!</v>
      </c>
      <c r="U175" s="150" t="e">
        <f>IF(T175="","",I175*J175*T175)</f>
        <v>#REF!</v>
      </c>
      <c r="V175" s="151" t="e">
        <f t="shared" ref="V175:V200" si="57">IF(U175="","",K175*T175)</f>
        <v>#REF!</v>
      </c>
      <c r="W175" s="216" t="e">
        <f t="shared" ref="W175:W200" si="58">IF(H175="","",$W$4*V175)</f>
        <v>#REF!</v>
      </c>
      <c r="X175" s="224" t="e">
        <f>IF(W175="","",W175*1.2)</f>
        <v>#REF!</v>
      </c>
    </row>
    <row r="176" spans="1:24" s="116" customFormat="1" ht="15" customHeight="1" thickTop="1" thickBot="1" x14ac:dyDescent="0.3">
      <c r="A176" s="223" t="s">
        <v>254</v>
      </c>
      <c r="B176" s="144">
        <v>2</v>
      </c>
      <c r="C176" s="129" t="s">
        <v>255</v>
      </c>
      <c r="D176" s="130" t="s">
        <v>155</v>
      </c>
      <c r="E176" s="130" t="s">
        <v>144</v>
      </c>
      <c r="F176" s="128" t="s">
        <v>149</v>
      </c>
      <c r="G176" s="128" t="s">
        <v>145</v>
      </c>
      <c r="H176" s="196">
        <v>11.5</v>
      </c>
      <c r="I176" s="128">
        <v>1</v>
      </c>
      <c r="J176" s="128">
        <v>3</v>
      </c>
      <c r="K176" s="145">
        <f t="shared" si="55"/>
        <v>156</v>
      </c>
      <c r="L176" s="301"/>
      <c r="M176" s="301">
        <v>1</v>
      </c>
      <c r="N176" s="301"/>
      <c r="O176" s="301">
        <v>1</v>
      </c>
      <c r="P176" s="301"/>
      <c r="Q176" s="301">
        <v>1</v>
      </c>
      <c r="R176" s="301" t="str">
        <f t="shared" si="56"/>
        <v/>
      </c>
      <c r="S176" s="154" t="e">
        <f>IF(D176="","",IF(ISTEXT(D176),VLOOKUP(D176,#REF!,2,FALSE),""))</f>
        <v>#REF!</v>
      </c>
      <c r="T176" s="149" t="e">
        <f t="shared" ref="T176:T200" si="59">IF(S176="","",H176/S176)</f>
        <v>#REF!</v>
      </c>
      <c r="U176" s="150" t="e">
        <f t="shared" ref="U176:U200" si="60">IF(T176="","",I176*J176*T176)</f>
        <v>#REF!</v>
      </c>
      <c r="V176" s="151" t="e">
        <f t="shared" si="57"/>
        <v>#REF!</v>
      </c>
      <c r="W176" s="216" t="e">
        <f t="shared" si="58"/>
        <v>#REF!</v>
      </c>
      <c r="X176" s="224" t="e">
        <f t="shared" ref="X176:X200" si="61">IF(W176="","",W176*1.2)</f>
        <v>#REF!</v>
      </c>
    </row>
    <row r="177" spans="1:24" s="116" customFormat="1" ht="15" customHeight="1" thickTop="1" thickBot="1" x14ac:dyDescent="0.3">
      <c r="A177" s="223" t="s">
        <v>254</v>
      </c>
      <c r="B177" s="144">
        <v>2</v>
      </c>
      <c r="C177" s="129" t="s">
        <v>147</v>
      </c>
      <c r="D177" s="130" t="s">
        <v>143</v>
      </c>
      <c r="E177" s="130" t="s">
        <v>144</v>
      </c>
      <c r="F177" s="128"/>
      <c r="G177" s="128" t="s">
        <v>145</v>
      </c>
      <c r="H177" s="196">
        <v>192.1</v>
      </c>
      <c r="I177" s="128">
        <v>1</v>
      </c>
      <c r="J177" s="128">
        <v>3</v>
      </c>
      <c r="K177" s="145">
        <f t="shared" si="55"/>
        <v>156</v>
      </c>
      <c r="L177" s="301">
        <v>1</v>
      </c>
      <c r="M177" s="301"/>
      <c r="N177" s="301">
        <v>1</v>
      </c>
      <c r="O177" s="301"/>
      <c r="P177" s="301">
        <v>1</v>
      </c>
      <c r="Q177" s="301" t="str">
        <f t="shared" ref="Q177:Q179" si="62">IF(J177=6,T177*I177,IF(J177=7,T177*I177,""))</f>
        <v/>
      </c>
      <c r="R177" s="301" t="str">
        <f t="shared" si="56"/>
        <v/>
      </c>
      <c r="S177" s="154" t="e">
        <f>IF(D177="","",IF(ISTEXT(D177),VLOOKUP(D177,#REF!,2,FALSE),""))</f>
        <v>#REF!</v>
      </c>
      <c r="T177" s="149" t="e">
        <f t="shared" si="59"/>
        <v>#REF!</v>
      </c>
      <c r="U177" s="150" t="e">
        <f t="shared" si="60"/>
        <v>#REF!</v>
      </c>
      <c r="V177" s="151" t="e">
        <f t="shared" si="57"/>
        <v>#REF!</v>
      </c>
      <c r="W177" s="216" t="e">
        <f t="shared" si="58"/>
        <v>#REF!</v>
      </c>
      <c r="X177" s="224" t="e">
        <f t="shared" si="61"/>
        <v>#REF!</v>
      </c>
    </row>
    <row r="178" spans="1:24" s="116" customFormat="1" ht="15" customHeight="1" thickTop="1" thickBot="1" x14ac:dyDescent="0.3">
      <c r="A178" s="223" t="s">
        <v>254</v>
      </c>
      <c r="B178" s="144">
        <v>2</v>
      </c>
      <c r="C178" s="129" t="s">
        <v>242</v>
      </c>
      <c r="D178" s="130" t="s">
        <v>202</v>
      </c>
      <c r="E178" s="130" t="s">
        <v>144</v>
      </c>
      <c r="F178" s="128"/>
      <c r="G178" s="128" t="s">
        <v>145</v>
      </c>
      <c r="H178" s="196">
        <v>16.399999999999999</v>
      </c>
      <c r="I178" s="128">
        <v>1</v>
      </c>
      <c r="J178" s="128">
        <v>3</v>
      </c>
      <c r="K178" s="145">
        <f t="shared" si="55"/>
        <v>156</v>
      </c>
      <c r="L178" s="301">
        <v>1</v>
      </c>
      <c r="M178" s="301"/>
      <c r="N178" s="301">
        <v>1</v>
      </c>
      <c r="O178" s="301"/>
      <c r="P178" s="301">
        <v>1</v>
      </c>
      <c r="Q178" s="301" t="str">
        <f t="shared" si="62"/>
        <v/>
      </c>
      <c r="R178" s="301" t="str">
        <f t="shared" si="56"/>
        <v/>
      </c>
      <c r="S178" s="154" t="e">
        <f>IF(D178="","",IF(ISTEXT(D178),VLOOKUP(D178,#REF!,2,FALSE),""))</f>
        <v>#REF!</v>
      </c>
      <c r="T178" s="149" t="e">
        <f t="shared" si="59"/>
        <v>#REF!</v>
      </c>
      <c r="U178" s="150" t="e">
        <f t="shared" si="60"/>
        <v>#REF!</v>
      </c>
      <c r="V178" s="151" t="e">
        <f t="shared" si="57"/>
        <v>#REF!</v>
      </c>
      <c r="W178" s="216" t="e">
        <f t="shared" si="58"/>
        <v>#REF!</v>
      </c>
      <c r="X178" s="224" t="e">
        <f t="shared" si="61"/>
        <v>#REF!</v>
      </c>
    </row>
    <row r="179" spans="1:24" s="116" customFormat="1" ht="15" customHeight="1" thickTop="1" thickBot="1" x14ac:dyDescent="0.3">
      <c r="A179" s="223" t="s">
        <v>254</v>
      </c>
      <c r="B179" s="144">
        <v>2</v>
      </c>
      <c r="C179" s="129" t="s">
        <v>256</v>
      </c>
      <c r="D179" s="130" t="s">
        <v>157</v>
      </c>
      <c r="E179" s="130" t="s">
        <v>144</v>
      </c>
      <c r="F179" s="128"/>
      <c r="G179" s="128" t="s">
        <v>145</v>
      </c>
      <c r="H179" s="196">
        <v>69.2</v>
      </c>
      <c r="I179" s="128">
        <v>1</v>
      </c>
      <c r="J179" s="128">
        <v>3</v>
      </c>
      <c r="K179" s="145">
        <v>52</v>
      </c>
      <c r="L179" s="301">
        <v>1</v>
      </c>
      <c r="M179" s="301"/>
      <c r="N179" s="301">
        <v>1</v>
      </c>
      <c r="O179" s="301"/>
      <c r="P179" s="301">
        <v>1</v>
      </c>
      <c r="Q179" s="301" t="str">
        <f t="shared" si="62"/>
        <v/>
      </c>
      <c r="R179" s="301" t="str">
        <f t="shared" si="56"/>
        <v/>
      </c>
      <c r="S179" s="154" t="e">
        <f>IF(D179="","",IF(ISTEXT(D179),VLOOKUP(D179,#REF!,2,FALSE),""))</f>
        <v>#REF!</v>
      </c>
      <c r="T179" s="149" t="e">
        <f t="shared" si="59"/>
        <v>#REF!</v>
      </c>
      <c r="U179" s="150" t="e">
        <f t="shared" si="60"/>
        <v>#REF!</v>
      </c>
      <c r="V179" s="151" t="e">
        <f t="shared" si="57"/>
        <v>#REF!</v>
      </c>
      <c r="W179" s="216" t="e">
        <f t="shared" si="58"/>
        <v>#REF!</v>
      </c>
      <c r="X179" s="224" t="e">
        <f t="shared" si="61"/>
        <v>#REF!</v>
      </c>
    </row>
    <row r="180" spans="1:24" s="116" customFormat="1" ht="15" customHeight="1" thickTop="1" thickBot="1" x14ac:dyDescent="0.3">
      <c r="A180" s="223" t="s">
        <v>254</v>
      </c>
      <c r="B180" s="144">
        <v>2</v>
      </c>
      <c r="C180" s="129" t="s">
        <v>257</v>
      </c>
      <c r="D180" s="130" t="s">
        <v>207</v>
      </c>
      <c r="E180" s="130" t="s">
        <v>144</v>
      </c>
      <c r="F180" s="128" t="s">
        <v>149</v>
      </c>
      <c r="G180" s="128" t="s">
        <v>145</v>
      </c>
      <c r="H180" s="196">
        <v>39.299999999999997</v>
      </c>
      <c r="I180" s="128">
        <v>1</v>
      </c>
      <c r="J180" s="128">
        <v>2</v>
      </c>
      <c r="K180" s="145">
        <f t="shared" si="55"/>
        <v>104</v>
      </c>
      <c r="L180" s="301"/>
      <c r="M180" s="301"/>
      <c r="N180" s="301">
        <v>1</v>
      </c>
      <c r="O180" s="301"/>
      <c r="P180" s="301"/>
      <c r="Q180" s="301">
        <v>1</v>
      </c>
      <c r="R180" s="301" t="str">
        <f t="shared" si="56"/>
        <v/>
      </c>
      <c r="S180" s="154" t="e">
        <f>IF(D180="","",IF(ISTEXT(D180),VLOOKUP(D180,#REF!,2,FALSE),""))</f>
        <v>#REF!</v>
      </c>
      <c r="T180" s="149" t="e">
        <f t="shared" si="59"/>
        <v>#REF!</v>
      </c>
      <c r="U180" s="150" t="e">
        <f t="shared" si="60"/>
        <v>#REF!</v>
      </c>
      <c r="V180" s="151" t="e">
        <f t="shared" si="57"/>
        <v>#REF!</v>
      </c>
      <c r="W180" s="216" t="e">
        <f t="shared" si="58"/>
        <v>#REF!</v>
      </c>
      <c r="X180" s="224" t="e">
        <f t="shared" si="61"/>
        <v>#REF!</v>
      </c>
    </row>
    <row r="181" spans="1:24" s="116" customFormat="1" ht="15" customHeight="1" thickTop="1" thickBot="1" x14ac:dyDescent="0.3">
      <c r="A181" s="223" t="s">
        <v>254</v>
      </c>
      <c r="B181" s="144">
        <v>2</v>
      </c>
      <c r="C181" s="129" t="s">
        <v>258</v>
      </c>
      <c r="D181" s="130" t="s">
        <v>150</v>
      </c>
      <c r="E181" s="130" t="s">
        <v>151</v>
      </c>
      <c r="F181" s="128" t="s">
        <v>149</v>
      </c>
      <c r="G181" s="128" t="s">
        <v>145</v>
      </c>
      <c r="H181" s="196">
        <v>25.1</v>
      </c>
      <c r="I181" s="128">
        <v>1</v>
      </c>
      <c r="J181" s="128">
        <v>2</v>
      </c>
      <c r="K181" s="145">
        <f t="shared" si="55"/>
        <v>104</v>
      </c>
      <c r="L181" s="301"/>
      <c r="M181" s="301" t="str">
        <f t="shared" ref="M181:M194" si="63">IF(J181=4,T181*I181,IF(J181=5,T181*I181,IF(J181=6,T181*I181,IF(J181=7,T181*I181,""))))</f>
        <v/>
      </c>
      <c r="N181" s="301">
        <v>1</v>
      </c>
      <c r="O181" s="301" t="str">
        <f t="shared" ref="O181:O193" si="64">IF(J181=4,T181*I181,IF(J181=5,T181*I181,IF(J181=6,T181*I181,IF(J181=7,T181*I181,""))))</f>
        <v/>
      </c>
      <c r="P181" s="301" t="str">
        <f t="shared" ref="P181:P194" si="65">IF(J181=3,T181*I181,IF(J181=4,T181*I181,IF(J181=5,T181*I181,IF(J181=6,T181*I181,IF(J181=7,T181*I181,"")))))</f>
        <v/>
      </c>
      <c r="Q181" s="300">
        <v>1</v>
      </c>
      <c r="R181" s="301" t="str">
        <f t="shared" si="56"/>
        <v/>
      </c>
      <c r="S181" s="154" t="e">
        <f>IF(D181="","",IF(ISTEXT(D181),VLOOKUP(D181,#REF!,2,FALSE),""))</f>
        <v>#REF!</v>
      </c>
      <c r="T181" s="149" t="e">
        <f t="shared" si="59"/>
        <v>#REF!</v>
      </c>
      <c r="U181" s="150" t="e">
        <f t="shared" si="60"/>
        <v>#REF!</v>
      </c>
      <c r="V181" s="151" t="e">
        <f t="shared" si="57"/>
        <v>#REF!</v>
      </c>
      <c r="W181" s="216" t="e">
        <f t="shared" si="58"/>
        <v>#REF!</v>
      </c>
      <c r="X181" s="224" t="e">
        <f t="shared" si="61"/>
        <v>#REF!</v>
      </c>
    </row>
    <row r="182" spans="1:24" s="116" customFormat="1" ht="15" customHeight="1" thickTop="1" thickBot="1" x14ac:dyDescent="0.3">
      <c r="A182" s="223" t="s">
        <v>254</v>
      </c>
      <c r="B182" s="144">
        <v>2</v>
      </c>
      <c r="C182" s="129" t="s">
        <v>258</v>
      </c>
      <c r="D182" s="130" t="s">
        <v>150</v>
      </c>
      <c r="E182" s="130" t="s">
        <v>151</v>
      </c>
      <c r="F182" s="128" t="s">
        <v>149</v>
      </c>
      <c r="G182" s="128" t="s">
        <v>145</v>
      </c>
      <c r="H182" s="196">
        <v>25.1</v>
      </c>
      <c r="I182" s="128">
        <v>1</v>
      </c>
      <c r="J182" s="128">
        <v>2</v>
      </c>
      <c r="K182" s="145">
        <f t="shared" si="55"/>
        <v>104</v>
      </c>
      <c r="L182" s="301"/>
      <c r="M182" s="301" t="str">
        <f t="shared" si="63"/>
        <v/>
      </c>
      <c r="N182" s="301">
        <v>1</v>
      </c>
      <c r="O182" s="301" t="str">
        <f t="shared" si="64"/>
        <v/>
      </c>
      <c r="P182" s="301" t="str">
        <f t="shared" si="65"/>
        <v/>
      </c>
      <c r="Q182" s="300">
        <v>1</v>
      </c>
      <c r="R182" s="301" t="str">
        <f t="shared" si="56"/>
        <v/>
      </c>
      <c r="S182" s="154" t="e">
        <f>IF(D182="","",IF(ISTEXT(D182),VLOOKUP(D182,#REF!,2,FALSE),""))</f>
        <v>#REF!</v>
      </c>
      <c r="T182" s="149" t="e">
        <f t="shared" si="59"/>
        <v>#REF!</v>
      </c>
      <c r="U182" s="150" t="e">
        <f t="shared" si="60"/>
        <v>#REF!</v>
      </c>
      <c r="V182" s="151" t="e">
        <f t="shared" si="57"/>
        <v>#REF!</v>
      </c>
      <c r="W182" s="216" t="e">
        <f t="shared" si="58"/>
        <v>#REF!</v>
      </c>
      <c r="X182" s="224" t="e">
        <f t="shared" si="61"/>
        <v>#REF!</v>
      </c>
    </row>
    <row r="183" spans="1:24" s="116" customFormat="1" ht="15" customHeight="1" thickTop="1" thickBot="1" x14ac:dyDescent="0.3">
      <c r="A183" s="223" t="s">
        <v>254</v>
      </c>
      <c r="B183" s="144">
        <v>2</v>
      </c>
      <c r="C183" s="129" t="s">
        <v>258</v>
      </c>
      <c r="D183" s="130" t="s">
        <v>150</v>
      </c>
      <c r="E183" s="130" t="s">
        <v>151</v>
      </c>
      <c r="F183" s="128" t="s">
        <v>149</v>
      </c>
      <c r="G183" s="128" t="s">
        <v>145</v>
      </c>
      <c r="H183" s="196">
        <v>25.1</v>
      </c>
      <c r="I183" s="128">
        <v>1</v>
      </c>
      <c r="J183" s="128">
        <v>2</v>
      </c>
      <c r="K183" s="145">
        <f t="shared" si="55"/>
        <v>104</v>
      </c>
      <c r="L183" s="301"/>
      <c r="M183" s="301" t="str">
        <f t="shared" si="63"/>
        <v/>
      </c>
      <c r="N183" s="301">
        <v>1</v>
      </c>
      <c r="O183" s="301" t="str">
        <f t="shared" si="64"/>
        <v/>
      </c>
      <c r="P183" s="301" t="str">
        <f t="shared" si="65"/>
        <v/>
      </c>
      <c r="Q183" s="300">
        <v>1</v>
      </c>
      <c r="R183" s="301"/>
      <c r="S183" s="154" t="e">
        <f>IF(D183="","",IF(ISTEXT(D183),VLOOKUP(D183,#REF!,2,FALSE),""))</f>
        <v>#REF!</v>
      </c>
      <c r="T183" s="149" t="e">
        <f t="shared" si="59"/>
        <v>#REF!</v>
      </c>
      <c r="U183" s="150" t="e">
        <f t="shared" si="60"/>
        <v>#REF!</v>
      </c>
      <c r="V183" s="151" t="e">
        <f t="shared" si="57"/>
        <v>#REF!</v>
      </c>
      <c r="W183" s="216" t="e">
        <f t="shared" si="58"/>
        <v>#REF!</v>
      </c>
      <c r="X183" s="224" t="e">
        <f t="shared" si="61"/>
        <v>#REF!</v>
      </c>
    </row>
    <row r="184" spans="1:24" s="116" customFormat="1" ht="15" customHeight="1" thickTop="1" thickBot="1" x14ac:dyDescent="0.3">
      <c r="A184" s="223" t="s">
        <v>254</v>
      </c>
      <c r="B184" s="144">
        <v>2</v>
      </c>
      <c r="C184" s="129" t="s">
        <v>258</v>
      </c>
      <c r="D184" s="130" t="s">
        <v>150</v>
      </c>
      <c r="E184" s="130" t="s">
        <v>151</v>
      </c>
      <c r="F184" s="128" t="s">
        <v>149</v>
      </c>
      <c r="G184" s="128" t="s">
        <v>145</v>
      </c>
      <c r="H184" s="196">
        <v>25.1</v>
      </c>
      <c r="I184" s="128">
        <v>1</v>
      </c>
      <c r="J184" s="128">
        <v>2</v>
      </c>
      <c r="K184" s="145">
        <f t="shared" si="55"/>
        <v>104</v>
      </c>
      <c r="L184" s="301"/>
      <c r="M184" s="301" t="str">
        <f t="shared" si="63"/>
        <v/>
      </c>
      <c r="N184" s="301">
        <v>1</v>
      </c>
      <c r="O184" s="301" t="str">
        <f t="shared" si="64"/>
        <v/>
      </c>
      <c r="P184" s="301" t="str">
        <f t="shared" si="65"/>
        <v/>
      </c>
      <c r="Q184" s="300">
        <v>1</v>
      </c>
      <c r="R184" s="301"/>
      <c r="S184" s="154" t="e">
        <f>IF(D184="","",IF(ISTEXT(D184),VLOOKUP(D184,#REF!,2,FALSE),""))</f>
        <v>#REF!</v>
      </c>
      <c r="T184" s="149" t="e">
        <f t="shared" si="59"/>
        <v>#REF!</v>
      </c>
      <c r="U184" s="150" t="e">
        <f t="shared" si="60"/>
        <v>#REF!</v>
      </c>
      <c r="V184" s="151" t="e">
        <f t="shared" si="57"/>
        <v>#REF!</v>
      </c>
      <c r="W184" s="216" t="e">
        <f t="shared" si="58"/>
        <v>#REF!</v>
      </c>
      <c r="X184" s="224" t="e">
        <f t="shared" si="61"/>
        <v>#REF!</v>
      </c>
    </row>
    <row r="185" spans="1:24" s="116" customFormat="1" ht="15" customHeight="1" thickTop="1" thickBot="1" x14ac:dyDescent="0.3">
      <c r="A185" s="223" t="s">
        <v>254</v>
      </c>
      <c r="B185" s="144">
        <v>2</v>
      </c>
      <c r="C185" s="129" t="s">
        <v>259</v>
      </c>
      <c r="D185" s="130" t="s">
        <v>150</v>
      </c>
      <c r="E185" s="130" t="s">
        <v>151</v>
      </c>
      <c r="F185" s="128" t="s">
        <v>149</v>
      </c>
      <c r="G185" s="128" t="s">
        <v>145</v>
      </c>
      <c r="H185" s="196">
        <v>25.1</v>
      </c>
      <c r="I185" s="128">
        <v>1</v>
      </c>
      <c r="J185" s="128">
        <v>2</v>
      </c>
      <c r="K185" s="145">
        <f t="shared" si="55"/>
        <v>104</v>
      </c>
      <c r="L185" s="301"/>
      <c r="M185" s="301" t="str">
        <f t="shared" si="63"/>
        <v/>
      </c>
      <c r="N185" s="301">
        <v>1</v>
      </c>
      <c r="O185" s="301" t="str">
        <f t="shared" si="64"/>
        <v/>
      </c>
      <c r="P185" s="301" t="str">
        <f t="shared" si="65"/>
        <v/>
      </c>
      <c r="Q185" s="300">
        <v>1</v>
      </c>
      <c r="R185" s="301" t="str">
        <f t="shared" si="56"/>
        <v/>
      </c>
      <c r="S185" s="154" t="e">
        <f>IF(D185="","",IF(ISTEXT(D185),VLOOKUP(D185,#REF!,2,FALSE),""))</f>
        <v>#REF!</v>
      </c>
      <c r="T185" s="149" t="e">
        <f t="shared" si="59"/>
        <v>#REF!</v>
      </c>
      <c r="U185" s="150" t="e">
        <f t="shared" si="60"/>
        <v>#REF!</v>
      </c>
      <c r="V185" s="151" t="e">
        <f t="shared" si="57"/>
        <v>#REF!</v>
      </c>
      <c r="W185" s="216" t="e">
        <f t="shared" si="58"/>
        <v>#REF!</v>
      </c>
      <c r="X185" s="224" t="e">
        <f t="shared" si="61"/>
        <v>#REF!</v>
      </c>
    </row>
    <row r="186" spans="1:24" s="116" customFormat="1" ht="15" customHeight="1" thickTop="1" thickBot="1" x14ac:dyDescent="0.3">
      <c r="A186" s="223" t="s">
        <v>254</v>
      </c>
      <c r="B186" s="144">
        <v>2</v>
      </c>
      <c r="C186" s="129" t="s">
        <v>260</v>
      </c>
      <c r="D186" s="130" t="s">
        <v>150</v>
      </c>
      <c r="E186" s="130" t="s">
        <v>151</v>
      </c>
      <c r="F186" s="128" t="s">
        <v>149</v>
      </c>
      <c r="G186" s="128" t="s">
        <v>145</v>
      </c>
      <c r="H186" s="196">
        <v>19</v>
      </c>
      <c r="I186" s="128">
        <v>1</v>
      </c>
      <c r="J186" s="128">
        <v>2</v>
      </c>
      <c r="K186" s="145">
        <f t="shared" si="55"/>
        <v>104</v>
      </c>
      <c r="L186" s="301"/>
      <c r="M186" s="301" t="str">
        <f t="shared" si="63"/>
        <v/>
      </c>
      <c r="N186" s="301">
        <v>1</v>
      </c>
      <c r="O186" s="301" t="str">
        <f t="shared" si="64"/>
        <v/>
      </c>
      <c r="P186" s="301" t="str">
        <f t="shared" si="65"/>
        <v/>
      </c>
      <c r="Q186" s="300">
        <v>1</v>
      </c>
      <c r="R186" s="301" t="str">
        <f t="shared" si="56"/>
        <v/>
      </c>
      <c r="S186" s="154" t="e">
        <f>IF(D186="","",IF(ISTEXT(D186),VLOOKUP(D186,#REF!,2,FALSE),""))</f>
        <v>#REF!</v>
      </c>
      <c r="T186" s="149" t="e">
        <f t="shared" si="59"/>
        <v>#REF!</v>
      </c>
      <c r="U186" s="150" t="e">
        <f t="shared" si="60"/>
        <v>#REF!</v>
      </c>
      <c r="V186" s="151" t="e">
        <f t="shared" si="57"/>
        <v>#REF!</v>
      </c>
      <c r="W186" s="216" t="e">
        <f t="shared" si="58"/>
        <v>#REF!</v>
      </c>
      <c r="X186" s="224" t="e">
        <f t="shared" si="61"/>
        <v>#REF!</v>
      </c>
    </row>
    <row r="187" spans="1:24" s="116" customFormat="1" ht="15" customHeight="1" thickTop="1" thickBot="1" x14ac:dyDescent="0.3">
      <c r="A187" s="223" t="s">
        <v>254</v>
      </c>
      <c r="B187" s="144">
        <v>2</v>
      </c>
      <c r="C187" s="129" t="s">
        <v>261</v>
      </c>
      <c r="D187" s="130" t="s">
        <v>150</v>
      </c>
      <c r="E187" s="130" t="s">
        <v>151</v>
      </c>
      <c r="F187" s="128" t="s">
        <v>149</v>
      </c>
      <c r="G187" s="128" t="s">
        <v>145</v>
      </c>
      <c r="H187" s="196">
        <v>18</v>
      </c>
      <c r="I187" s="128">
        <v>1</v>
      </c>
      <c r="J187" s="128">
        <v>2</v>
      </c>
      <c r="K187" s="145">
        <f t="shared" si="55"/>
        <v>104</v>
      </c>
      <c r="L187" s="301"/>
      <c r="M187" s="301" t="str">
        <f t="shared" si="63"/>
        <v/>
      </c>
      <c r="N187" s="301">
        <v>1</v>
      </c>
      <c r="O187" s="301" t="str">
        <f t="shared" si="64"/>
        <v/>
      </c>
      <c r="P187" s="301" t="str">
        <f t="shared" si="65"/>
        <v/>
      </c>
      <c r="Q187" s="300">
        <v>1</v>
      </c>
      <c r="R187" s="301" t="str">
        <f t="shared" si="56"/>
        <v/>
      </c>
      <c r="S187" s="154" t="e">
        <f>IF(D187="","",IF(ISTEXT(D187),VLOOKUP(D187,#REF!,2,FALSE),""))</f>
        <v>#REF!</v>
      </c>
      <c r="T187" s="149" t="e">
        <f t="shared" si="59"/>
        <v>#REF!</v>
      </c>
      <c r="U187" s="150" t="e">
        <f t="shared" si="60"/>
        <v>#REF!</v>
      </c>
      <c r="V187" s="151" t="e">
        <f t="shared" si="57"/>
        <v>#REF!</v>
      </c>
      <c r="W187" s="216" t="e">
        <f t="shared" si="58"/>
        <v>#REF!</v>
      </c>
      <c r="X187" s="224" t="e">
        <f t="shared" si="61"/>
        <v>#REF!</v>
      </c>
    </row>
    <row r="188" spans="1:24" s="116" customFormat="1" ht="15" customHeight="1" thickTop="1" thickBot="1" x14ac:dyDescent="0.3">
      <c r="A188" s="223" t="s">
        <v>254</v>
      </c>
      <c r="B188" s="144">
        <v>2</v>
      </c>
      <c r="C188" s="129" t="s">
        <v>262</v>
      </c>
      <c r="D188" s="130" t="s">
        <v>150</v>
      </c>
      <c r="E188" s="130" t="s">
        <v>151</v>
      </c>
      <c r="F188" s="128" t="s">
        <v>149</v>
      </c>
      <c r="G188" s="128" t="s">
        <v>145</v>
      </c>
      <c r="H188" s="196">
        <v>17</v>
      </c>
      <c r="I188" s="128">
        <v>1</v>
      </c>
      <c r="J188" s="128">
        <v>2</v>
      </c>
      <c r="K188" s="145">
        <f t="shared" si="55"/>
        <v>104</v>
      </c>
      <c r="L188" s="301"/>
      <c r="M188" s="301" t="str">
        <f t="shared" si="63"/>
        <v/>
      </c>
      <c r="N188" s="301">
        <v>1</v>
      </c>
      <c r="O188" s="301" t="str">
        <f t="shared" si="64"/>
        <v/>
      </c>
      <c r="P188" s="301" t="str">
        <f t="shared" si="65"/>
        <v/>
      </c>
      <c r="Q188" s="300">
        <v>1</v>
      </c>
      <c r="R188" s="301" t="str">
        <f t="shared" si="56"/>
        <v/>
      </c>
      <c r="S188" s="154" t="e">
        <f>IF(D188="","",IF(ISTEXT(D188),VLOOKUP(D188,#REF!,2,FALSE),""))</f>
        <v>#REF!</v>
      </c>
      <c r="T188" s="149" t="e">
        <f t="shared" si="59"/>
        <v>#REF!</v>
      </c>
      <c r="U188" s="150" t="e">
        <f t="shared" si="60"/>
        <v>#REF!</v>
      </c>
      <c r="V188" s="151" t="e">
        <f t="shared" si="57"/>
        <v>#REF!</v>
      </c>
      <c r="W188" s="216" t="e">
        <f t="shared" si="58"/>
        <v>#REF!</v>
      </c>
      <c r="X188" s="224" t="e">
        <f t="shared" si="61"/>
        <v>#REF!</v>
      </c>
    </row>
    <row r="189" spans="1:24" s="116" customFormat="1" ht="15" customHeight="1" thickTop="1" thickBot="1" x14ac:dyDescent="0.3">
      <c r="A189" s="223" t="s">
        <v>254</v>
      </c>
      <c r="B189" s="144">
        <v>2</v>
      </c>
      <c r="C189" s="129" t="s">
        <v>263</v>
      </c>
      <c r="D189" s="130" t="s">
        <v>157</v>
      </c>
      <c r="E189" s="130" t="s">
        <v>151</v>
      </c>
      <c r="F189" s="128" t="s">
        <v>149</v>
      </c>
      <c r="G189" s="128" t="s">
        <v>145</v>
      </c>
      <c r="H189" s="196">
        <v>11.46</v>
      </c>
      <c r="I189" s="128">
        <v>1</v>
      </c>
      <c r="J189" s="128">
        <v>2</v>
      </c>
      <c r="K189" s="145">
        <f t="shared" si="55"/>
        <v>104</v>
      </c>
      <c r="L189" s="301"/>
      <c r="M189" s="301" t="str">
        <f t="shared" si="63"/>
        <v/>
      </c>
      <c r="N189" s="301">
        <v>1</v>
      </c>
      <c r="O189" s="301" t="str">
        <f t="shared" si="64"/>
        <v/>
      </c>
      <c r="P189" s="301" t="str">
        <f t="shared" si="65"/>
        <v/>
      </c>
      <c r="Q189" s="300">
        <v>1</v>
      </c>
      <c r="R189" s="301" t="str">
        <f t="shared" si="56"/>
        <v/>
      </c>
      <c r="S189" s="154" t="e">
        <f>IF(D189="","",IF(ISTEXT(D189),VLOOKUP(D189,#REF!,2,FALSE),""))</f>
        <v>#REF!</v>
      </c>
      <c r="T189" s="149" t="e">
        <f t="shared" si="59"/>
        <v>#REF!</v>
      </c>
      <c r="U189" s="150" t="e">
        <f t="shared" si="60"/>
        <v>#REF!</v>
      </c>
      <c r="V189" s="151" t="e">
        <f t="shared" si="57"/>
        <v>#REF!</v>
      </c>
      <c r="W189" s="216" t="e">
        <f t="shared" si="58"/>
        <v>#REF!</v>
      </c>
      <c r="X189" s="224" t="e">
        <f t="shared" si="61"/>
        <v>#REF!</v>
      </c>
    </row>
    <row r="190" spans="1:24" s="116" customFormat="1" ht="15" customHeight="1" thickTop="1" thickBot="1" x14ac:dyDescent="0.3">
      <c r="A190" s="223" t="s">
        <v>254</v>
      </c>
      <c r="B190" s="144">
        <v>2</v>
      </c>
      <c r="C190" s="129" t="s">
        <v>264</v>
      </c>
      <c r="D190" s="130" t="s">
        <v>150</v>
      </c>
      <c r="E190" s="130" t="s">
        <v>151</v>
      </c>
      <c r="F190" s="128" t="s">
        <v>149</v>
      </c>
      <c r="G190" s="128" t="s">
        <v>145</v>
      </c>
      <c r="H190" s="196">
        <v>20.7</v>
      </c>
      <c r="I190" s="128">
        <v>1</v>
      </c>
      <c r="J190" s="128">
        <v>2</v>
      </c>
      <c r="K190" s="145">
        <f t="shared" si="55"/>
        <v>104</v>
      </c>
      <c r="L190" s="301"/>
      <c r="M190" s="301" t="str">
        <f t="shared" si="63"/>
        <v/>
      </c>
      <c r="N190" s="301">
        <v>1</v>
      </c>
      <c r="O190" s="301" t="str">
        <f t="shared" si="64"/>
        <v/>
      </c>
      <c r="P190" s="301" t="str">
        <f t="shared" si="65"/>
        <v/>
      </c>
      <c r="Q190" s="300">
        <v>1</v>
      </c>
      <c r="R190" s="301" t="str">
        <f t="shared" si="56"/>
        <v/>
      </c>
      <c r="S190" s="154" t="e">
        <f>IF(D190="","",IF(ISTEXT(D190),VLOOKUP(D190,#REF!,2,FALSE),""))</f>
        <v>#REF!</v>
      </c>
      <c r="T190" s="149" t="e">
        <f t="shared" si="59"/>
        <v>#REF!</v>
      </c>
      <c r="U190" s="150" t="e">
        <f t="shared" si="60"/>
        <v>#REF!</v>
      </c>
      <c r="V190" s="151" t="e">
        <f t="shared" si="57"/>
        <v>#REF!</v>
      </c>
      <c r="W190" s="216" t="e">
        <f t="shared" si="58"/>
        <v>#REF!</v>
      </c>
      <c r="X190" s="224" t="e">
        <f t="shared" si="61"/>
        <v>#REF!</v>
      </c>
    </row>
    <row r="191" spans="1:24" s="116" customFormat="1" ht="15" customHeight="1" thickTop="1" thickBot="1" x14ac:dyDescent="0.3">
      <c r="A191" s="223" t="s">
        <v>254</v>
      </c>
      <c r="B191" s="144">
        <v>2</v>
      </c>
      <c r="C191" s="129" t="s">
        <v>265</v>
      </c>
      <c r="D191" s="130" t="s">
        <v>150</v>
      </c>
      <c r="E191" s="130" t="s">
        <v>151</v>
      </c>
      <c r="F191" s="128" t="s">
        <v>149</v>
      </c>
      <c r="G191" s="128" t="s">
        <v>145</v>
      </c>
      <c r="H191" s="196">
        <v>22.1</v>
      </c>
      <c r="I191" s="128">
        <v>1</v>
      </c>
      <c r="J191" s="128">
        <v>2</v>
      </c>
      <c r="K191" s="145">
        <f t="shared" si="55"/>
        <v>104</v>
      </c>
      <c r="L191" s="301"/>
      <c r="M191" s="301" t="str">
        <f t="shared" si="63"/>
        <v/>
      </c>
      <c r="N191" s="301">
        <v>1</v>
      </c>
      <c r="O191" s="301" t="str">
        <f t="shared" si="64"/>
        <v/>
      </c>
      <c r="P191" s="301" t="str">
        <f t="shared" si="65"/>
        <v/>
      </c>
      <c r="Q191" s="300">
        <v>1</v>
      </c>
      <c r="R191" s="301" t="str">
        <f t="shared" si="56"/>
        <v/>
      </c>
      <c r="S191" s="154" t="e">
        <f>IF(D191="","",IF(ISTEXT(D191),VLOOKUP(D191,#REF!,2,FALSE),""))</f>
        <v>#REF!</v>
      </c>
      <c r="T191" s="149" t="e">
        <f t="shared" si="59"/>
        <v>#REF!</v>
      </c>
      <c r="U191" s="150" t="e">
        <f t="shared" si="60"/>
        <v>#REF!</v>
      </c>
      <c r="V191" s="151" t="e">
        <f t="shared" si="57"/>
        <v>#REF!</v>
      </c>
      <c r="W191" s="216" t="e">
        <f t="shared" si="58"/>
        <v>#REF!</v>
      </c>
      <c r="X191" s="224" t="e">
        <f t="shared" si="61"/>
        <v>#REF!</v>
      </c>
    </row>
    <row r="192" spans="1:24" s="116" customFormat="1" ht="15" customHeight="1" thickTop="1" thickBot="1" x14ac:dyDescent="0.3">
      <c r="A192" s="223" t="s">
        <v>254</v>
      </c>
      <c r="B192" s="144">
        <v>2</v>
      </c>
      <c r="C192" s="129" t="s">
        <v>266</v>
      </c>
      <c r="D192" s="130" t="s">
        <v>150</v>
      </c>
      <c r="E192" s="130" t="s">
        <v>151</v>
      </c>
      <c r="F192" s="128" t="s">
        <v>149</v>
      </c>
      <c r="G192" s="128" t="s">
        <v>145</v>
      </c>
      <c r="H192" s="196">
        <v>16.7</v>
      </c>
      <c r="I192" s="128">
        <v>1</v>
      </c>
      <c r="J192" s="128">
        <v>2</v>
      </c>
      <c r="K192" s="145">
        <f t="shared" si="55"/>
        <v>104</v>
      </c>
      <c r="L192" s="301"/>
      <c r="M192" s="301" t="str">
        <f t="shared" si="63"/>
        <v/>
      </c>
      <c r="N192" s="301">
        <v>1</v>
      </c>
      <c r="O192" s="301" t="str">
        <f t="shared" si="64"/>
        <v/>
      </c>
      <c r="P192" s="301" t="str">
        <f t="shared" si="65"/>
        <v/>
      </c>
      <c r="Q192" s="300">
        <v>1</v>
      </c>
      <c r="R192" s="301" t="str">
        <f t="shared" si="56"/>
        <v/>
      </c>
      <c r="S192" s="154" t="e">
        <f>IF(D192="","",IF(ISTEXT(D192),VLOOKUP(D192,#REF!,2,FALSE),""))</f>
        <v>#REF!</v>
      </c>
      <c r="T192" s="149" t="e">
        <f t="shared" si="59"/>
        <v>#REF!</v>
      </c>
      <c r="U192" s="150" t="e">
        <f t="shared" si="60"/>
        <v>#REF!</v>
      </c>
      <c r="V192" s="151" t="e">
        <f t="shared" si="57"/>
        <v>#REF!</v>
      </c>
      <c r="W192" s="216" t="e">
        <f t="shared" si="58"/>
        <v>#REF!</v>
      </c>
      <c r="X192" s="224" t="e">
        <f t="shared" si="61"/>
        <v>#REF!</v>
      </c>
    </row>
    <row r="193" spans="1:26" s="116" customFormat="1" ht="15" customHeight="1" thickTop="1" thickBot="1" x14ac:dyDescent="0.3">
      <c r="A193" s="223" t="s">
        <v>254</v>
      </c>
      <c r="B193" s="144">
        <v>2</v>
      </c>
      <c r="C193" s="129" t="s">
        <v>267</v>
      </c>
      <c r="D193" s="130" t="s">
        <v>150</v>
      </c>
      <c r="E193" s="130" t="s">
        <v>151</v>
      </c>
      <c r="F193" s="128" t="s">
        <v>149</v>
      </c>
      <c r="G193" s="128" t="s">
        <v>145</v>
      </c>
      <c r="H193" s="196">
        <v>16.5</v>
      </c>
      <c r="I193" s="128">
        <v>1</v>
      </c>
      <c r="J193" s="128">
        <v>2</v>
      </c>
      <c r="K193" s="145">
        <f t="shared" si="55"/>
        <v>104</v>
      </c>
      <c r="L193" s="301"/>
      <c r="M193" s="301" t="str">
        <f t="shared" si="63"/>
        <v/>
      </c>
      <c r="N193" s="301">
        <v>1</v>
      </c>
      <c r="O193" s="301" t="str">
        <f t="shared" si="64"/>
        <v/>
      </c>
      <c r="P193" s="301" t="str">
        <f t="shared" si="65"/>
        <v/>
      </c>
      <c r="Q193" s="300">
        <v>1</v>
      </c>
      <c r="R193" s="301" t="str">
        <f t="shared" si="56"/>
        <v/>
      </c>
      <c r="S193" s="154" t="e">
        <f>IF(D193="","",IF(ISTEXT(D193),VLOOKUP(D193,#REF!,2,FALSE),""))</f>
        <v>#REF!</v>
      </c>
      <c r="T193" s="149" t="e">
        <f t="shared" si="59"/>
        <v>#REF!</v>
      </c>
      <c r="U193" s="150" t="e">
        <f t="shared" si="60"/>
        <v>#REF!</v>
      </c>
      <c r="V193" s="151" t="e">
        <f t="shared" si="57"/>
        <v>#REF!</v>
      </c>
      <c r="W193" s="216" t="e">
        <f t="shared" si="58"/>
        <v>#REF!</v>
      </c>
      <c r="X193" s="224" t="e">
        <f t="shared" si="61"/>
        <v>#REF!</v>
      </c>
    </row>
    <row r="194" spans="1:26" s="116" customFormat="1" ht="15" customHeight="1" thickTop="1" thickBot="1" x14ac:dyDescent="0.3">
      <c r="A194" s="223" t="s">
        <v>254</v>
      </c>
      <c r="B194" s="144">
        <v>2</v>
      </c>
      <c r="C194" s="129" t="s">
        <v>434</v>
      </c>
      <c r="D194" s="143" t="s">
        <v>207</v>
      </c>
      <c r="E194" s="143" t="s">
        <v>151</v>
      </c>
      <c r="F194" s="128" t="s">
        <v>149</v>
      </c>
      <c r="G194" s="144" t="s">
        <v>145</v>
      </c>
      <c r="H194" s="132">
        <v>17</v>
      </c>
      <c r="I194" s="144">
        <v>1</v>
      </c>
      <c r="J194" s="144">
        <v>2</v>
      </c>
      <c r="K194" s="145">
        <f t="shared" si="55"/>
        <v>104</v>
      </c>
      <c r="L194" s="301"/>
      <c r="M194" s="301" t="str">
        <f t="shared" si="63"/>
        <v/>
      </c>
      <c r="N194" s="301">
        <v>1</v>
      </c>
      <c r="O194" s="301"/>
      <c r="P194" s="301" t="str">
        <f t="shared" si="65"/>
        <v/>
      </c>
      <c r="Q194" s="300">
        <v>1</v>
      </c>
      <c r="R194" s="301" t="str">
        <f t="shared" si="56"/>
        <v/>
      </c>
      <c r="S194" s="154" t="e">
        <f>IF(D194="","",IF(ISTEXT(D194),VLOOKUP(D194,#REF!,2,FALSE),""))</f>
        <v>#REF!</v>
      </c>
      <c r="T194" s="149" t="e">
        <f t="shared" si="59"/>
        <v>#REF!</v>
      </c>
      <c r="U194" s="150" t="e">
        <f t="shared" si="60"/>
        <v>#REF!</v>
      </c>
      <c r="V194" s="151" t="e">
        <f t="shared" si="57"/>
        <v>#REF!</v>
      </c>
      <c r="W194" s="216" t="e">
        <f t="shared" si="58"/>
        <v>#REF!</v>
      </c>
      <c r="X194" s="224" t="e">
        <f t="shared" si="61"/>
        <v>#REF!</v>
      </c>
    </row>
    <row r="195" spans="1:26" s="116" customFormat="1" ht="15" customHeight="1" thickTop="1" thickBot="1" x14ac:dyDescent="0.3">
      <c r="A195" s="223" t="s">
        <v>254</v>
      </c>
      <c r="B195" s="128">
        <v>2</v>
      </c>
      <c r="C195" s="129" t="s">
        <v>435</v>
      </c>
      <c r="D195" s="130" t="s">
        <v>155</v>
      </c>
      <c r="E195" s="130" t="s">
        <v>144</v>
      </c>
      <c r="F195" s="128" t="s">
        <v>149</v>
      </c>
      <c r="G195" s="144" t="s">
        <v>145</v>
      </c>
      <c r="H195" s="132">
        <v>4.5</v>
      </c>
      <c r="I195" s="144">
        <v>1</v>
      </c>
      <c r="J195" s="144">
        <v>3</v>
      </c>
      <c r="K195" s="145">
        <f t="shared" si="55"/>
        <v>156</v>
      </c>
      <c r="L195" s="301"/>
      <c r="M195" s="301">
        <v>1</v>
      </c>
      <c r="N195" s="301"/>
      <c r="O195" s="301">
        <v>1</v>
      </c>
      <c r="P195" s="301"/>
      <c r="Q195" s="301">
        <v>1</v>
      </c>
      <c r="R195" s="301" t="str">
        <f t="shared" ref="R195" si="66">IF(J195=7,T195*I195,"")</f>
        <v/>
      </c>
      <c r="S195" s="154" t="e">
        <f>IF(D195="","",IF(ISTEXT(D195),VLOOKUP(D195,#REF!,2,FALSE),""))</f>
        <v>#REF!</v>
      </c>
      <c r="T195" s="149" t="e">
        <f t="shared" ref="T195" si="67">IF(S195="","",H195/S195)</f>
        <v>#REF!</v>
      </c>
      <c r="U195" s="150" t="e">
        <f t="shared" ref="U195" si="68">IF(T195="","",I195*J195*T195)</f>
        <v>#REF!</v>
      </c>
      <c r="V195" s="151" t="e">
        <f t="shared" ref="V195" si="69">IF(U195="","",K195*T195)</f>
        <v>#REF!</v>
      </c>
      <c r="W195" s="216" t="e">
        <f t="shared" ref="W195" si="70">IF(H195="","",$W$4*V195)</f>
        <v>#REF!</v>
      </c>
      <c r="X195" s="224" t="e">
        <f t="shared" ref="X195" si="71">IF(W195="","",W195*1.2)</f>
        <v>#REF!</v>
      </c>
    </row>
    <row r="196" spans="1:26" s="116" customFormat="1" ht="15" customHeight="1" thickTop="1" thickBot="1" x14ac:dyDescent="0.3">
      <c r="A196" s="223" t="s">
        <v>254</v>
      </c>
      <c r="B196" s="144">
        <v>2</v>
      </c>
      <c r="C196" s="129" t="s">
        <v>268</v>
      </c>
      <c r="D196" s="143" t="s">
        <v>155</v>
      </c>
      <c r="E196" s="225" t="s">
        <v>144</v>
      </c>
      <c r="F196" s="128" t="s">
        <v>149</v>
      </c>
      <c r="G196" s="144" t="s">
        <v>145</v>
      </c>
      <c r="H196" s="132">
        <v>3.4</v>
      </c>
      <c r="I196" s="144">
        <v>1</v>
      </c>
      <c r="J196" s="144">
        <v>3</v>
      </c>
      <c r="K196" s="145">
        <f t="shared" si="55"/>
        <v>156</v>
      </c>
      <c r="L196" s="301"/>
      <c r="M196" s="301">
        <v>1</v>
      </c>
      <c r="N196" s="301"/>
      <c r="O196" s="301">
        <v>1</v>
      </c>
      <c r="P196" s="301"/>
      <c r="Q196" s="301">
        <v>1</v>
      </c>
      <c r="R196" s="301" t="str">
        <f t="shared" si="56"/>
        <v/>
      </c>
      <c r="S196" s="154" t="e">
        <f>IF(D196="","",IF(ISTEXT(D196),VLOOKUP(D196,#REF!,2,FALSE),""))</f>
        <v>#REF!</v>
      </c>
      <c r="T196" s="149" t="e">
        <f t="shared" si="59"/>
        <v>#REF!</v>
      </c>
      <c r="U196" s="150" t="e">
        <f t="shared" si="60"/>
        <v>#REF!</v>
      </c>
      <c r="V196" s="151" t="e">
        <f t="shared" si="57"/>
        <v>#REF!</v>
      </c>
      <c r="W196" s="216" t="e">
        <f t="shared" si="58"/>
        <v>#REF!</v>
      </c>
      <c r="X196" s="224" t="e">
        <f t="shared" si="61"/>
        <v>#REF!</v>
      </c>
    </row>
    <row r="197" spans="1:26" s="116" customFormat="1" ht="15" customHeight="1" thickTop="1" thickBot="1" x14ac:dyDescent="0.3">
      <c r="A197" s="223" t="s">
        <v>254</v>
      </c>
      <c r="B197" s="144">
        <v>2</v>
      </c>
      <c r="C197" s="129" t="s">
        <v>269</v>
      </c>
      <c r="D197" s="143" t="s">
        <v>155</v>
      </c>
      <c r="E197" s="225" t="s">
        <v>144</v>
      </c>
      <c r="F197" s="128" t="s">
        <v>149</v>
      </c>
      <c r="G197" s="144" t="s">
        <v>145</v>
      </c>
      <c r="H197" s="132">
        <v>3.4</v>
      </c>
      <c r="I197" s="144">
        <v>1</v>
      </c>
      <c r="J197" s="144">
        <v>3</v>
      </c>
      <c r="K197" s="145">
        <f t="shared" si="55"/>
        <v>156</v>
      </c>
      <c r="L197" s="301"/>
      <c r="M197" s="301">
        <v>1</v>
      </c>
      <c r="N197" s="301"/>
      <c r="O197" s="301">
        <v>1</v>
      </c>
      <c r="P197" s="301"/>
      <c r="Q197" s="301">
        <v>1</v>
      </c>
      <c r="R197" s="301" t="str">
        <f t="shared" si="56"/>
        <v/>
      </c>
      <c r="S197" s="154" t="e">
        <f>IF(D197="","",IF(ISTEXT(D197),VLOOKUP(D197,#REF!,2,FALSE),""))</f>
        <v>#REF!</v>
      </c>
      <c r="T197" s="149" t="e">
        <f t="shared" si="59"/>
        <v>#REF!</v>
      </c>
      <c r="U197" s="150" t="e">
        <f t="shared" si="60"/>
        <v>#REF!</v>
      </c>
      <c r="V197" s="151" t="e">
        <f t="shared" si="57"/>
        <v>#REF!</v>
      </c>
      <c r="W197" s="216" t="e">
        <f t="shared" si="58"/>
        <v>#REF!</v>
      </c>
      <c r="X197" s="224" t="e">
        <f t="shared" si="61"/>
        <v>#REF!</v>
      </c>
    </row>
    <row r="198" spans="1:26" s="116" customFormat="1" ht="15" customHeight="1" thickTop="1" thickBot="1" x14ac:dyDescent="0.3">
      <c r="A198" s="223" t="s">
        <v>254</v>
      </c>
      <c r="B198" s="144">
        <v>2</v>
      </c>
      <c r="C198" s="129" t="s">
        <v>270</v>
      </c>
      <c r="D198" s="143" t="s">
        <v>155</v>
      </c>
      <c r="E198" s="225" t="s">
        <v>144</v>
      </c>
      <c r="F198" s="128" t="s">
        <v>149</v>
      </c>
      <c r="G198" s="144" t="s">
        <v>145</v>
      </c>
      <c r="H198" s="132">
        <v>4.3</v>
      </c>
      <c r="I198" s="144">
        <v>1</v>
      </c>
      <c r="J198" s="144">
        <v>3</v>
      </c>
      <c r="K198" s="145">
        <f t="shared" si="55"/>
        <v>156</v>
      </c>
      <c r="L198" s="301"/>
      <c r="M198" s="301">
        <v>1</v>
      </c>
      <c r="N198" s="301"/>
      <c r="O198" s="301">
        <v>1</v>
      </c>
      <c r="P198" s="301"/>
      <c r="Q198" s="301">
        <v>1</v>
      </c>
      <c r="R198" s="301" t="str">
        <f t="shared" si="56"/>
        <v/>
      </c>
      <c r="S198" s="154" t="e">
        <f>IF(D198="","",IF(ISTEXT(D198),VLOOKUP(D198,#REF!,2,FALSE),""))</f>
        <v>#REF!</v>
      </c>
      <c r="T198" s="149" t="e">
        <f t="shared" si="59"/>
        <v>#REF!</v>
      </c>
      <c r="U198" s="150" t="e">
        <f t="shared" si="60"/>
        <v>#REF!</v>
      </c>
      <c r="V198" s="151" t="e">
        <f t="shared" si="57"/>
        <v>#REF!</v>
      </c>
      <c r="W198" s="216" t="e">
        <f t="shared" si="58"/>
        <v>#REF!</v>
      </c>
      <c r="X198" s="224" t="e">
        <f t="shared" si="61"/>
        <v>#REF!</v>
      </c>
    </row>
    <row r="199" spans="1:26" s="116" customFormat="1" ht="15" customHeight="1" thickTop="1" thickBot="1" x14ac:dyDescent="0.3">
      <c r="A199" s="223" t="s">
        <v>254</v>
      </c>
      <c r="B199" s="144">
        <v>2</v>
      </c>
      <c r="C199" s="129" t="s">
        <v>270</v>
      </c>
      <c r="D199" s="143" t="s">
        <v>155</v>
      </c>
      <c r="E199" s="225" t="s">
        <v>144</v>
      </c>
      <c r="F199" s="128" t="s">
        <v>149</v>
      </c>
      <c r="G199" s="144" t="s">
        <v>145</v>
      </c>
      <c r="H199" s="132">
        <v>3.7</v>
      </c>
      <c r="I199" s="144">
        <v>1</v>
      </c>
      <c r="J199" s="144">
        <v>3</v>
      </c>
      <c r="K199" s="145">
        <f t="shared" si="55"/>
        <v>156</v>
      </c>
      <c r="L199" s="301"/>
      <c r="M199" s="301">
        <v>1</v>
      </c>
      <c r="N199" s="301"/>
      <c r="O199" s="301">
        <v>1</v>
      </c>
      <c r="P199" s="301"/>
      <c r="Q199" s="301">
        <v>1</v>
      </c>
      <c r="R199" s="301" t="str">
        <f t="shared" si="56"/>
        <v/>
      </c>
      <c r="S199" s="154" t="e">
        <f>IF(D199="","",IF(ISTEXT(D199),VLOOKUP(D199,#REF!,2,FALSE),""))</f>
        <v>#REF!</v>
      </c>
      <c r="T199" s="149" t="e">
        <f t="shared" si="59"/>
        <v>#REF!</v>
      </c>
      <c r="U199" s="150" t="e">
        <f t="shared" si="60"/>
        <v>#REF!</v>
      </c>
      <c r="V199" s="151" t="e">
        <f t="shared" si="57"/>
        <v>#REF!</v>
      </c>
      <c r="W199" s="216" t="e">
        <f t="shared" si="58"/>
        <v>#REF!</v>
      </c>
      <c r="X199" s="224" t="e">
        <f t="shared" si="61"/>
        <v>#REF!</v>
      </c>
    </row>
    <row r="200" spans="1:26" s="116" customFormat="1" ht="15" customHeight="1" thickTop="1" thickBot="1" x14ac:dyDescent="0.3">
      <c r="A200" s="223" t="s">
        <v>254</v>
      </c>
      <c r="B200" s="144">
        <v>2</v>
      </c>
      <c r="C200" s="129" t="s">
        <v>271</v>
      </c>
      <c r="D200" s="143" t="s">
        <v>155</v>
      </c>
      <c r="E200" s="225" t="s">
        <v>144</v>
      </c>
      <c r="F200" s="128" t="s">
        <v>149</v>
      </c>
      <c r="G200" s="144" t="s">
        <v>145</v>
      </c>
      <c r="H200" s="132">
        <v>3.6</v>
      </c>
      <c r="I200" s="144">
        <v>1</v>
      </c>
      <c r="J200" s="144">
        <v>3</v>
      </c>
      <c r="K200" s="145">
        <f t="shared" si="55"/>
        <v>156</v>
      </c>
      <c r="L200" s="301"/>
      <c r="M200" s="301">
        <v>1</v>
      </c>
      <c r="N200" s="301"/>
      <c r="O200" s="301">
        <v>1</v>
      </c>
      <c r="P200" s="301"/>
      <c r="Q200" s="301">
        <v>1</v>
      </c>
      <c r="R200" s="301" t="str">
        <f t="shared" si="56"/>
        <v/>
      </c>
      <c r="S200" s="154" t="e">
        <f>IF(D200="","",IF(ISTEXT(D200),VLOOKUP(D200,#REF!,2,FALSE),""))</f>
        <v>#REF!</v>
      </c>
      <c r="T200" s="149" t="e">
        <f t="shared" si="59"/>
        <v>#REF!</v>
      </c>
      <c r="U200" s="150" t="e">
        <f t="shared" si="60"/>
        <v>#REF!</v>
      </c>
      <c r="V200" s="151" t="e">
        <f t="shared" si="57"/>
        <v>#REF!</v>
      </c>
      <c r="W200" s="216" t="e">
        <f t="shared" si="58"/>
        <v>#REF!</v>
      </c>
      <c r="X200" s="224" t="e">
        <f t="shared" si="61"/>
        <v>#REF!</v>
      </c>
    </row>
    <row r="201" spans="1:26" s="116" customFormat="1" ht="15" customHeight="1" thickBot="1" x14ac:dyDescent="0.3">
      <c r="A201" s="452" t="s">
        <v>179</v>
      </c>
      <c r="B201" s="453"/>
      <c r="C201" s="200" t="s">
        <v>180</v>
      </c>
      <c r="D201" s="201"/>
      <c r="E201" s="227"/>
      <c r="F201" s="227"/>
      <c r="G201" s="219"/>
      <c r="H201" s="204">
        <f>SUM(H175:H200)</f>
        <v>638.36000000000024</v>
      </c>
      <c r="I201" s="228"/>
      <c r="J201" s="229"/>
      <c r="K201" s="230"/>
      <c r="L201" s="231"/>
      <c r="M201" s="231"/>
      <c r="N201" s="231"/>
      <c r="O201" s="231"/>
      <c r="P201" s="231"/>
      <c r="Q201" s="231"/>
      <c r="R201" s="231"/>
      <c r="S201" s="232" t="e">
        <f>IF(T201=0,0,H201/T201)</f>
        <v>#REF!</v>
      </c>
      <c r="T201" s="231" t="e">
        <f>SUM(T175:T200)</f>
        <v>#REF!</v>
      </c>
      <c r="U201" s="231" t="e">
        <f>SUM(U175:U200)</f>
        <v>#REF!</v>
      </c>
      <c r="V201" s="233" t="e">
        <f>SUM(V175:V200)</f>
        <v>#REF!</v>
      </c>
      <c r="W201" s="234" t="e">
        <f>SUM(W175:W200)</f>
        <v>#REF!</v>
      </c>
      <c r="X201" s="235" t="e">
        <f>SUM(X175:X200)</f>
        <v>#REF!</v>
      </c>
      <c r="Z201" s="226"/>
    </row>
    <row r="202" spans="1:26" s="108" customFormat="1" ht="15" customHeight="1" thickTop="1" thickBot="1" x14ac:dyDescent="0.3">
      <c r="A202" s="153"/>
      <c r="B202" s="168"/>
      <c r="C202" s="169" t="s">
        <v>181</v>
      </c>
      <c r="D202" s="170"/>
      <c r="E202" s="171"/>
      <c r="F202" s="171"/>
      <c r="G202" s="171"/>
      <c r="H202" s="172"/>
      <c r="I202" s="171"/>
      <c r="J202" s="171"/>
      <c r="K202" s="171"/>
      <c r="L202" s="173"/>
      <c r="M202" s="173"/>
      <c r="N202" s="173"/>
      <c r="O202" s="173"/>
      <c r="P202" s="173"/>
      <c r="Q202" s="173"/>
      <c r="R202" s="173"/>
      <c r="S202" s="174"/>
      <c r="T202" s="136"/>
      <c r="U202" s="137"/>
      <c r="V202" s="175"/>
      <c r="W202" s="323">
        <f>V202*40</f>
        <v>0</v>
      </c>
      <c r="X202" s="324">
        <f>W202*1.2</f>
        <v>0</v>
      </c>
    </row>
    <row r="203" spans="1:26" s="108" customFormat="1" ht="15" customHeight="1" thickTop="1" thickBot="1" x14ac:dyDescent="0.3">
      <c r="A203" s="433" t="s">
        <v>182</v>
      </c>
      <c r="B203" s="434"/>
      <c r="C203" s="176" t="str">
        <f>+C173</f>
        <v>CMRA BRIANCON  ADMINISTRATIF CHEB</v>
      </c>
      <c r="D203" s="177"/>
      <c r="E203" s="178"/>
      <c r="F203" s="178"/>
      <c r="G203" s="179"/>
      <c r="H203" s="180">
        <f>SUM(H175:H200)</f>
        <v>638.36000000000024</v>
      </c>
      <c r="I203" s="181"/>
      <c r="J203" s="181"/>
      <c r="K203" s="182"/>
      <c r="L203" s="183">
        <f t="shared" ref="L203:R203" si="72">L201</f>
        <v>0</v>
      </c>
      <c r="M203" s="183">
        <f t="shared" si="72"/>
        <v>0</v>
      </c>
      <c r="N203" s="183">
        <f t="shared" si="72"/>
        <v>0</v>
      </c>
      <c r="O203" s="183">
        <f t="shared" si="72"/>
        <v>0</v>
      </c>
      <c r="P203" s="183">
        <f t="shared" si="72"/>
        <v>0</v>
      </c>
      <c r="Q203" s="183">
        <f t="shared" si="72"/>
        <v>0</v>
      </c>
      <c r="R203" s="183">
        <f t="shared" si="72"/>
        <v>0</v>
      </c>
      <c r="S203" s="183"/>
      <c r="T203" s="183" t="e">
        <f>T201</f>
        <v>#REF!</v>
      </c>
      <c r="U203" s="183" t="e">
        <f>U201</f>
        <v>#REF!</v>
      </c>
      <c r="V203" s="183" t="e">
        <f>V201+V202</f>
        <v>#REF!</v>
      </c>
      <c r="W203" s="214" t="e">
        <f>W201+W202</f>
        <v>#REF!</v>
      </c>
      <c r="X203" s="214" t="e">
        <f>X201+X202</f>
        <v>#REF!</v>
      </c>
    </row>
    <row r="204" spans="1:26" s="108" customFormat="1" ht="15" customHeight="1" thickTop="1" x14ac:dyDescent="0.25">
      <c r="A204" s="102"/>
      <c r="B204" s="188"/>
      <c r="C204" s="102"/>
      <c r="D204" s="102"/>
      <c r="E204" s="188"/>
      <c r="F204" s="188"/>
      <c r="G204" s="188"/>
      <c r="H204" s="189"/>
      <c r="I204" s="188"/>
      <c r="J204" s="188"/>
      <c r="K204" s="190"/>
      <c r="L204" s="107"/>
      <c r="M204" s="107"/>
      <c r="N204" s="107"/>
      <c r="O204" s="107"/>
      <c r="P204" s="107"/>
      <c r="Q204" s="107"/>
      <c r="R204" s="107"/>
      <c r="S204" s="188"/>
      <c r="T204" s="107"/>
      <c r="U204" s="107"/>
      <c r="V204" s="107"/>
      <c r="W204" s="191" t="e">
        <f>#REF!-#REF!</f>
        <v>#REF!</v>
      </c>
      <c r="X204" s="107"/>
    </row>
    <row r="205" spans="1:26" s="108" customFormat="1" ht="15" customHeight="1" thickBot="1" x14ac:dyDescent="0.3">
      <c r="A205" s="102"/>
      <c r="B205" s="103"/>
      <c r="E205" s="192"/>
      <c r="F205" s="192"/>
      <c r="G205" s="192"/>
      <c r="H205" s="236"/>
      <c r="I205" s="188"/>
      <c r="J205" s="188"/>
      <c r="K205" s="190"/>
      <c r="L205" s="107"/>
      <c r="M205" s="107"/>
      <c r="N205" s="107"/>
      <c r="O205" s="107"/>
      <c r="P205" s="107"/>
      <c r="Q205" s="107"/>
      <c r="R205" s="107"/>
      <c r="S205" s="188"/>
      <c r="T205" s="107"/>
      <c r="U205" s="107"/>
      <c r="V205" s="107"/>
      <c r="W205" s="193" t="s">
        <v>183</v>
      </c>
      <c r="X205" s="194" t="e">
        <f>X172+1</f>
        <v>#REF!</v>
      </c>
    </row>
    <row r="206" spans="1:26" s="108" customFormat="1" ht="39" customHeight="1" thickTop="1" thickBot="1" x14ac:dyDescent="0.3">
      <c r="A206" s="403" t="s">
        <v>137</v>
      </c>
      <c r="B206" s="405" t="s">
        <v>16</v>
      </c>
      <c r="C206" s="124" t="s">
        <v>272</v>
      </c>
      <c r="D206" s="407" t="s">
        <v>139</v>
      </c>
      <c r="E206" s="409" t="s">
        <v>9</v>
      </c>
      <c r="F206" s="409" t="s">
        <v>10</v>
      </c>
      <c r="G206" s="411" t="s">
        <v>11</v>
      </c>
      <c r="H206" s="413" t="s">
        <v>12</v>
      </c>
      <c r="I206" s="435" t="s">
        <v>13</v>
      </c>
      <c r="J206" s="437" t="s">
        <v>14</v>
      </c>
      <c r="K206" s="439" t="s">
        <v>185</v>
      </c>
      <c r="L206" s="441" t="s">
        <v>0</v>
      </c>
      <c r="M206" s="442"/>
      <c r="N206" s="442"/>
      <c r="O206" s="442"/>
      <c r="P206" s="442"/>
      <c r="Q206" s="442"/>
      <c r="R206" s="454"/>
      <c r="S206" s="455" t="s">
        <v>17</v>
      </c>
      <c r="T206" s="449" t="s">
        <v>18</v>
      </c>
      <c r="U206" s="450" t="s">
        <v>19</v>
      </c>
      <c r="V206" s="451" t="s">
        <v>20</v>
      </c>
      <c r="W206" s="448" t="s">
        <v>21</v>
      </c>
      <c r="X206" s="429" t="s">
        <v>22</v>
      </c>
    </row>
    <row r="207" spans="1:26" s="108" customFormat="1" ht="15" customHeight="1" thickTop="1" thickBot="1" x14ac:dyDescent="0.3">
      <c r="A207" s="404"/>
      <c r="B207" s="406"/>
      <c r="C207" s="125" t="s">
        <v>1</v>
      </c>
      <c r="D207" s="408"/>
      <c r="E207" s="410"/>
      <c r="F207" s="410"/>
      <c r="G207" s="412"/>
      <c r="H207" s="414"/>
      <c r="I207" s="436"/>
      <c r="J207" s="438"/>
      <c r="K207" s="440"/>
      <c r="L207" s="126" t="s">
        <v>2</v>
      </c>
      <c r="M207" s="126" t="s">
        <v>3</v>
      </c>
      <c r="N207" s="126" t="s">
        <v>4</v>
      </c>
      <c r="O207" s="126" t="s">
        <v>5</v>
      </c>
      <c r="P207" s="126" t="s">
        <v>6</v>
      </c>
      <c r="Q207" s="126" t="s">
        <v>7</v>
      </c>
      <c r="R207" s="126" t="s">
        <v>8</v>
      </c>
      <c r="S207" s="445"/>
      <c r="T207" s="447"/>
      <c r="U207" s="424"/>
      <c r="V207" s="426"/>
      <c r="W207" s="428"/>
      <c r="X207" s="430"/>
    </row>
    <row r="208" spans="1:26" s="108" customFormat="1" ht="15" customHeight="1" thickTop="1" x14ac:dyDescent="0.25">
      <c r="A208" s="195" t="s">
        <v>273</v>
      </c>
      <c r="B208" s="128">
        <v>0</v>
      </c>
      <c r="C208" s="129" t="s">
        <v>274</v>
      </c>
      <c r="D208" s="130" t="s">
        <v>150</v>
      </c>
      <c r="E208" s="128" t="s">
        <v>151</v>
      </c>
      <c r="F208" s="128"/>
      <c r="G208" s="128" t="s">
        <v>145</v>
      </c>
      <c r="H208" s="196">
        <v>27.7</v>
      </c>
      <c r="I208" s="128">
        <v>1</v>
      </c>
      <c r="J208" s="128">
        <v>5</v>
      </c>
      <c r="K208" s="133">
        <f>IF(J208&lt;&gt;0,(I208*J208)*52,"")</f>
        <v>260</v>
      </c>
      <c r="L208" s="344">
        <v>1</v>
      </c>
      <c r="M208" s="344">
        <v>1</v>
      </c>
      <c r="N208" s="344">
        <v>1</v>
      </c>
      <c r="O208" s="344">
        <v>1</v>
      </c>
      <c r="P208" s="344">
        <v>1</v>
      </c>
      <c r="Q208" s="344" t="str">
        <f t="shared" ref="Q208:Q274" si="73">IF(J208=6,T208*I208,IF(J208=7,T208*I208,""))</f>
        <v/>
      </c>
      <c r="R208" s="344" t="str">
        <f t="shared" ref="R208:R274" si="74">IF(J208=7,T208*I208,"")</f>
        <v/>
      </c>
      <c r="S208" s="135" t="e">
        <f>IF(D208="","",IF(ISTEXT(D208),VLOOKUP(D208,#REF!,2,FALSE),""))</f>
        <v>#REF!</v>
      </c>
      <c r="T208" s="136" t="e">
        <f t="shared" ref="T208:T274" si="75">IF(S208="","",H208/S208)</f>
        <v>#REF!</v>
      </c>
      <c r="U208" s="137" t="e">
        <f t="shared" ref="U208:U274" si="76">IF(T208="","",I208*J208*T208)</f>
        <v>#REF!</v>
      </c>
      <c r="V208" s="138" t="e">
        <f t="shared" ref="V208:V241" si="77">IF(U208="","",K208*T208)</f>
        <v>#REF!</v>
      </c>
      <c r="W208" s="197" t="e">
        <f t="shared" ref="W208:W241" si="78">IF(H208="","",$W$4*V208)</f>
        <v>#REF!</v>
      </c>
      <c r="X208" s="140" t="e">
        <f>IF(W208="","",W208*1.2)</f>
        <v>#REF!</v>
      </c>
    </row>
    <row r="209" spans="1:24" s="108" customFormat="1" ht="15" customHeight="1" x14ac:dyDescent="0.25">
      <c r="A209" s="195" t="s">
        <v>273</v>
      </c>
      <c r="B209" s="128">
        <v>0</v>
      </c>
      <c r="C209" s="129" t="s">
        <v>427</v>
      </c>
      <c r="D209" s="130" t="s">
        <v>150</v>
      </c>
      <c r="E209" s="128" t="s">
        <v>151</v>
      </c>
      <c r="F209" s="128"/>
      <c r="G209" s="128" t="s">
        <v>145</v>
      </c>
      <c r="H209" s="196">
        <v>12.8</v>
      </c>
      <c r="I209" s="128">
        <v>1</v>
      </c>
      <c r="J209" s="128">
        <v>2</v>
      </c>
      <c r="K209" s="133">
        <f t="shared" ref="K209:K273" si="79">IF(J209&lt;&gt;0,(I209*J209)*52,"")</f>
        <v>104</v>
      </c>
      <c r="L209" s="344"/>
      <c r="M209" s="344">
        <v>1</v>
      </c>
      <c r="N209" s="344"/>
      <c r="O209" s="344">
        <v>1</v>
      </c>
      <c r="P209" s="344"/>
      <c r="Q209" s="344"/>
      <c r="R209" s="344"/>
      <c r="S209" s="135" t="e">
        <f>IF(D209="","",IF(ISTEXT(D209),VLOOKUP(D209,#REF!,2,FALSE),""))</f>
        <v>#REF!</v>
      </c>
      <c r="T209" s="136" t="e">
        <f t="shared" ref="T209:T217" si="80">IF(S209="","",H209/S209)</f>
        <v>#REF!</v>
      </c>
      <c r="U209" s="137" t="e">
        <f t="shared" ref="U209:U217" si="81">IF(T209="","",I209*J209*T209)</f>
        <v>#REF!</v>
      </c>
      <c r="V209" s="138" t="e">
        <f t="shared" ref="V209:V217" si="82">IF(U209="","",K209*T209)</f>
        <v>#REF!</v>
      </c>
      <c r="W209" s="197" t="e">
        <f t="shared" ref="W209:W217" si="83">IF(H209="","",$W$4*V209)</f>
        <v>#REF!</v>
      </c>
      <c r="X209" s="140" t="e">
        <f t="shared" ref="X209:X217" si="84">IF(W209="","",W209*1.2)</f>
        <v>#REF!</v>
      </c>
    </row>
    <row r="210" spans="1:24" s="108" customFormat="1" ht="15" customHeight="1" x14ac:dyDescent="0.25">
      <c r="A210" s="195" t="s">
        <v>273</v>
      </c>
      <c r="B210" s="128">
        <v>0</v>
      </c>
      <c r="C210" s="129" t="s">
        <v>419</v>
      </c>
      <c r="D210" s="130" t="s">
        <v>160</v>
      </c>
      <c r="E210" s="128" t="s">
        <v>144</v>
      </c>
      <c r="F210" s="128"/>
      <c r="G210" s="128" t="s">
        <v>145</v>
      </c>
      <c r="H210" s="196">
        <v>51.2</v>
      </c>
      <c r="I210" s="128">
        <v>1</v>
      </c>
      <c r="J210" s="128">
        <v>5</v>
      </c>
      <c r="K210" s="133">
        <f t="shared" si="79"/>
        <v>260</v>
      </c>
      <c r="L210" s="344">
        <v>1</v>
      </c>
      <c r="M210" s="344">
        <v>1</v>
      </c>
      <c r="N210" s="344">
        <v>1</v>
      </c>
      <c r="O210" s="344">
        <v>1</v>
      </c>
      <c r="P210" s="344">
        <v>1</v>
      </c>
      <c r="Q210" s="344" t="str">
        <f t="shared" si="73"/>
        <v/>
      </c>
      <c r="R210" s="344" t="str">
        <f t="shared" si="74"/>
        <v/>
      </c>
      <c r="S210" s="135" t="e">
        <f>IF(D210="","",IF(ISTEXT(D210),VLOOKUP(D210,#REF!,2,FALSE),""))</f>
        <v>#REF!</v>
      </c>
      <c r="T210" s="136" t="e">
        <f t="shared" si="80"/>
        <v>#REF!</v>
      </c>
      <c r="U210" s="137" t="e">
        <f t="shared" si="81"/>
        <v>#REF!</v>
      </c>
      <c r="V210" s="138" t="e">
        <f t="shared" si="82"/>
        <v>#REF!</v>
      </c>
      <c r="W210" s="197" t="e">
        <f t="shared" si="83"/>
        <v>#REF!</v>
      </c>
      <c r="X210" s="140" t="e">
        <f t="shared" si="84"/>
        <v>#REF!</v>
      </c>
    </row>
    <row r="211" spans="1:24" s="108" customFormat="1" ht="15" customHeight="1" x14ac:dyDescent="0.25">
      <c r="A211" s="195" t="s">
        <v>273</v>
      </c>
      <c r="B211" s="128">
        <v>0</v>
      </c>
      <c r="C211" s="129" t="s">
        <v>420</v>
      </c>
      <c r="D211" s="130" t="s">
        <v>160</v>
      </c>
      <c r="E211" s="128" t="s">
        <v>144</v>
      </c>
      <c r="F211" s="128"/>
      <c r="G211" s="128" t="s">
        <v>145</v>
      </c>
      <c r="H211" s="196">
        <v>12.8</v>
      </c>
      <c r="I211" s="128">
        <v>1</v>
      </c>
      <c r="J211" s="128">
        <v>5</v>
      </c>
      <c r="K211" s="133">
        <v>260</v>
      </c>
      <c r="L211" s="344">
        <v>1</v>
      </c>
      <c r="M211" s="344">
        <v>1</v>
      </c>
      <c r="N211" s="344">
        <v>1</v>
      </c>
      <c r="O211" s="344">
        <v>1</v>
      </c>
      <c r="P211" s="344">
        <v>1</v>
      </c>
      <c r="Q211" s="344"/>
      <c r="R211" s="344"/>
      <c r="S211" s="135" t="e">
        <f>IF(D211="","",IF(ISTEXT(D211),VLOOKUP(D211,#REF!,2,FALSE),""))</f>
        <v>#REF!</v>
      </c>
      <c r="T211" s="136" t="e">
        <f t="shared" si="80"/>
        <v>#REF!</v>
      </c>
      <c r="U211" s="137" t="e">
        <f t="shared" si="81"/>
        <v>#REF!</v>
      </c>
      <c r="V211" s="138" t="e">
        <f t="shared" si="82"/>
        <v>#REF!</v>
      </c>
      <c r="W211" s="197" t="e">
        <f t="shared" si="83"/>
        <v>#REF!</v>
      </c>
      <c r="X211" s="140" t="e">
        <f t="shared" si="84"/>
        <v>#REF!</v>
      </c>
    </row>
    <row r="212" spans="1:24" s="108" customFormat="1" ht="15" customHeight="1" x14ac:dyDescent="0.25">
      <c r="A212" s="195" t="s">
        <v>273</v>
      </c>
      <c r="B212" s="128">
        <v>0</v>
      </c>
      <c r="C212" s="129" t="s">
        <v>275</v>
      </c>
      <c r="D212" s="130" t="s">
        <v>160</v>
      </c>
      <c r="E212" s="128" t="s">
        <v>144</v>
      </c>
      <c r="F212" s="128" t="s">
        <v>276</v>
      </c>
      <c r="G212" s="128" t="s">
        <v>145</v>
      </c>
      <c r="H212" s="196">
        <v>39.799999999999997</v>
      </c>
      <c r="I212" s="128">
        <v>1</v>
      </c>
      <c r="J212" s="128">
        <v>5</v>
      </c>
      <c r="K212" s="133">
        <f t="shared" si="79"/>
        <v>260</v>
      </c>
      <c r="L212" s="344">
        <v>1</v>
      </c>
      <c r="M212" s="344">
        <v>1</v>
      </c>
      <c r="N212" s="344">
        <v>1</v>
      </c>
      <c r="O212" s="344">
        <v>1</v>
      </c>
      <c r="P212" s="344">
        <v>1</v>
      </c>
      <c r="Q212" s="344" t="str">
        <f t="shared" si="73"/>
        <v/>
      </c>
      <c r="R212" s="344" t="str">
        <f t="shared" si="74"/>
        <v/>
      </c>
      <c r="S212" s="135" t="e">
        <f>IF(D212="","",IF(ISTEXT(D212),VLOOKUP(D212,#REF!,2,FALSE),""))</f>
        <v>#REF!</v>
      </c>
      <c r="T212" s="136" t="e">
        <f t="shared" si="80"/>
        <v>#REF!</v>
      </c>
      <c r="U212" s="137" t="e">
        <f t="shared" si="81"/>
        <v>#REF!</v>
      </c>
      <c r="V212" s="138" t="e">
        <f t="shared" si="82"/>
        <v>#REF!</v>
      </c>
      <c r="W212" s="197" t="e">
        <f t="shared" si="83"/>
        <v>#REF!</v>
      </c>
      <c r="X212" s="140" t="e">
        <f t="shared" si="84"/>
        <v>#REF!</v>
      </c>
    </row>
    <row r="213" spans="1:24" s="108" customFormat="1" ht="15" customHeight="1" x14ac:dyDescent="0.25">
      <c r="A213" s="195" t="s">
        <v>273</v>
      </c>
      <c r="B213" s="128">
        <v>0</v>
      </c>
      <c r="C213" s="129" t="s">
        <v>235</v>
      </c>
      <c r="D213" s="130" t="s">
        <v>157</v>
      </c>
      <c r="E213" s="128" t="s">
        <v>144</v>
      </c>
      <c r="F213" s="128"/>
      <c r="G213" s="128" t="s">
        <v>145</v>
      </c>
      <c r="H213" s="196">
        <v>9.6</v>
      </c>
      <c r="I213" s="128">
        <v>1</v>
      </c>
      <c r="J213" s="128">
        <v>5</v>
      </c>
      <c r="K213" s="133">
        <f t="shared" si="79"/>
        <v>260</v>
      </c>
      <c r="L213" s="344">
        <v>1</v>
      </c>
      <c r="M213" s="344">
        <v>1</v>
      </c>
      <c r="N213" s="344">
        <v>1</v>
      </c>
      <c r="O213" s="344">
        <v>1</v>
      </c>
      <c r="P213" s="344">
        <v>1</v>
      </c>
      <c r="Q213" s="344" t="str">
        <f t="shared" si="73"/>
        <v/>
      </c>
      <c r="R213" s="344" t="str">
        <f t="shared" si="74"/>
        <v/>
      </c>
      <c r="S213" s="135" t="e">
        <f>IF(D213="","",IF(ISTEXT(D213),VLOOKUP(D213,#REF!,2,FALSE),""))</f>
        <v>#REF!</v>
      </c>
      <c r="T213" s="136" t="e">
        <f t="shared" si="80"/>
        <v>#REF!</v>
      </c>
      <c r="U213" s="137" t="e">
        <f t="shared" si="81"/>
        <v>#REF!</v>
      </c>
      <c r="V213" s="138" t="e">
        <f t="shared" si="82"/>
        <v>#REF!</v>
      </c>
      <c r="W213" s="197" t="e">
        <f t="shared" si="83"/>
        <v>#REF!</v>
      </c>
      <c r="X213" s="140" t="e">
        <f t="shared" si="84"/>
        <v>#REF!</v>
      </c>
    </row>
    <row r="214" spans="1:24" s="108" customFormat="1" ht="15" customHeight="1" x14ac:dyDescent="0.25">
      <c r="A214" s="195" t="s">
        <v>273</v>
      </c>
      <c r="B214" s="128">
        <v>0</v>
      </c>
      <c r="C214" s="129" t="s">
        <v>277</v>
      </c>
      <c r="D214" s="130" t="s">
        <v>188</v>
      </c>
      <c r="E214" s="128" t="s">
        <v>144</v>
      </c>
      <c r="F214" s="128"/>
      <c r="G214" s="128" t="s">
        <v>145</v>
      </c>
      <c r="H214" s="196">
        <v>273</v>
      </c>
      <c r="I214" s="128">
        <v>1</v>
      </c>
      <c r="J214" s="128">
        <v>5</v>
      </c>
      <c r="K214" s="133">
        <f t="shared" si="79"/>
        <v>260</v>
      </c>
      <c r="L214" s="344">
        <v>1</v>
      </c>
      <c r="M214" s="344">
        <v>1</v>
      </c>
      <c r="N214" s="344">
        <v>1</v>
      </c>
      <c r="O214" s="344">
        <v>1</v>
      </c>
      <c r="P214" s="344">
        <v>1</v>
      </c>
      <c r="Q214" s="344" t="str">
        <f t="shared" si="73"/>
        <v/>
      </c>
      <c r="R214" s="344" t="str">
        <f t="shared" si="74"/>
        <v/>
      </c>
      <c r="S214" s="135" t="e">
        <f>IF(D214="","",IF(ISTEXT(D214),VLOOKUP(D214,#REF!,2,FALSE),""))</f>
        <v>#REF!</v>
      </c>
      <c r="T214" s="136" t="e">
        <f t="shared" si="80"/>
        <v>#REF!</v>
      </c>
      <c r="U214" s="137" t="e">
        <f t="shared" si="81"/>
        <v>#REF!</v>
      </c>
      <c r="V214" s="138" t="e">
        <f t="shared" si="82"/>
        <v>#REF!</v>
      </c>
      <c r="W214" s="197" t="e">
        <f t="shared" si="83"/>
        <v>#REF!</v>
      </c>
      <c r="X214" s="140" t="e">
        <f t="shared" si="84"/>
        <v>#REF!</v>
      </c>
    </row>
    <row r="215" spans="1:24" s="108" customFormat="1" ht="15" customHeight="1" x14ac:dyDescent="0.25">
      <c r="A215" s="195" t="s">
        <v>273</v>
      </c>
      <c r="B215" s="128">
        <v>0</v>
      </c>
      <c r="C215" s="129" t="s">
        <v>241</v>
      </c>
      <c r="D215" s="130" t="s">
        <v>143</v>
      </c>
      <c r="E215" s="128" t="s">
        <v>144</v>
      </c>
      <c r="F215" s="128"/>
      <c r="G215" s="128" t="s">
        <v>145</v>
      </c>
      <c r="H215" s="196">
        <v>18.7</v>
      </c>
      <c r="I215" s="128">
        <v>1</v>
      </c>
      <c r="J215" s="128">
        <v>5</v>
      </c>
      <c r="K215" s="133">
        <f t="shared" si="79"/>
        <v>260</v>
      </c>
      <c r="L215" s="344">
        <v>1</v>
      </c>
      <c r="M215" s="344">
        <v>1</v>
      </c>
      <c r="N215" s="344">
        <v>1</v>
      </c>
      <c r="O215" s="344">
        <v>1</v>
      </c>
      <c r="P215" s="344">
        <v>1</v>
      </c>
      <c r="Q215" s="344" t="str">
        <f t="shared" si="73"/>
        <v/>
      </c>
      <c r="R215" s="344" t="str">
        <f t="shared" si="74"/>
        <v/>
      </c>
      <c r="S215" s="135" t="e">
        <f>IF(D215="","",IF(ISTEXT(D215),VLOOKUP(D215,#REF!,2,FALSE),""))</f>
        <v>#REF!</v>
      </c>
      <c r="T215" s="136" t="e">
        <f t="shared" si="80"/>
        <v>#REF!</v>
      </c>
      <c r="U215" s="137" t="e">
        <f t="shared" si="81"/>
        <v>#REF!</v>
      </c>
      <c r="V215" s="138" t="e">
        <f t="shared" si="82"/>
        <v>#REF!</v>
      </c>
      <c r="W215" s="197" t="e">
        <f t="shared" si="83"/>
        <v>#REF!</v>
      </c>
      <c r="X215" s="140" t="e">
        <f t="shared" si="84"/>
        <v>#REF!</v>
      </c>
    </row>
    <row r="216" spans="1:24" s="155" customFormat="1" ht="15" customHeight="1" x14ac:dyDescent="0.25">
      <c r="A216" s="195" t="s">
        <v>273</v>
      </c>
      <c r="B216" s="128">
        <v>0</v>
      </c>
      <c r="C216" s="129" t="s">
        <v>229</v>
      </c>
      <c r="D216" s="130" t="s">
        <v>230</v>
      </c>
      <c r="E216" s="128" t="s">
        <v>144</v>
      </c>
      <c r="F216" s="128" t="s">
        <v>421</v>
      </c>
      <c r="G216" s="128" t="s">
        <v>145</v>
      </c>
      <c r="H216" s="196">
        <v>273</v>
      </c>
      <c r="I216" s="128">
        <v>1</v>
      </c>
      <c r="J216" s="128">
        <v>5</v>
      </c>
      <c r="K216" s="133">
        <f t="shared" si="79"/>
        <v>260</v>
      </c>
      <c r="L216" s="344">
        <v>1</v>
      </c>
      <c r="M216" s="344">
        <v>1</v>
      </c>
      <c r="N216" s="344">
        <v>1</v>
      </c>
      <c r="O216" s="344">
        <v>1</v>
      </c>
      <c r="P216" s="344">
        <v>1</v>
      </c>
      <c r="Q216" s="344" t="str">
        <f t="shared" si="73"/>
        <v/>
      </c>
      <c r="R216" s="344" t="str">
        <f t="shared" si="74"/>
        <v/>
      </c>
      <c r="S216" s="135" t="e">
        <f>IF(D216="","",IF(ISTEXT(D216),VLOOKUP(D216,#REF!,2,FALSE),""))</f>
        <v>#REF!</v>
      </c>
      <c r="T216" s="136" t="e">
        <f t="shared" si="80"/>
        <v>#REF!</v>
      </c>
      <c r="U216" s="137" t="e">
        <f t="shared" si="81"/>
        <v>#REF!</v>
      </c>
      <c r="V216" s="138" t="e">
        <f t="shared" si="82"/>
        <v>#REF!</v>
      </c>
      <c r="W216" s="197" t="e">
        <f t="shared" si="83"/>
        <v>#REF!</v>
      </c>
      <c r="X216" s="140" t="e">
        <f t="shared" si="84"/>
        <v>#REF!</v>
      </c>
    </row>
    <row r="217" spans="1:24" s="155" customFormat="1" ht="15" customHeight="1" x14ac:dyDescent="0.25">
      <c r="A217" s="195" t="s">
        <v>187</v>
      </c>
      <c r="B217" s="128">
        <v>0</v>
      </c>
      <c r="C217" s="129" t="s">
        <v>424</v>
      </c>
      <c r="D217" s="130" t="s">
        <v>150</v>
      </c>
      <c r="E217" s="128" t="s">
        <v>151</v>
      </c>
      <c r="F217" s="128"/>
      <c r="G217" s="128" t="s">
        <v>24</v>
      </c>
      <c r="H217" s="196">
        <v>9</v>
      </c>
      <c r="I217" s="128">
        <v>1</v>
      </c>
      <c r="J217" s="128">
        <v>5</v>
      </c>
      <c r="K217" s="133">
        <f t="shared" si="79"/>
        <v>260</v>
      </c>
      <c r="L217" s="344">
        <v>1</v>
      </c>
      <c r="M217" s="344">
        <v>1</v>
      </c>
      <c r="N217" s="344">
        <v>1</v>
      </c>
      <c r="O217" s="344">
        <v>1</v>
      </c>
      <c r="P217" s="344">
        <v>1</v>
      </c>
      <c r="Q217" s="344"/>
      <c r="R217" s="344"/>
      <c r="S217" s="135" t="e">
        <f>IF(D217="","",IF(ISTEXT(D217),VLOOKUP(D217,#REF!,2,FALSE),""))</f>
        <v>#REF!</v>
      </c>
      <c r="T217" s="136" t="e">
        <f t="shared" si="80"/>
        <v>#REF!</v>
      </c>
      <c r="U217" s="137" t="e">
        <f t="shared" si="81"/>
        <v>#REF!</v>
      </c>
      <c r="V217" s="138" t="e">
        <f t="shared" si="82"/>
        <v>#REF!</v>
      </c>
      <c r="W217" s="197" t="e">
        <f t="shared" si="83"/>
        <v>#REF!</v>
      </c>
      <c r="X217" s="140" t="e">
        <f t="shared" si="84"/>
        <v>#REF!</v>
      </c>
    </row>
    <row r="218" spans="1:24" s="108" customFormat="1" ht="15" customHeight="1" x14ac:dyDescent="0.25">
      <c r="A218" s="195" t="s">
        <v>187</v>
      </c>
      <c r="B218" s="128">
        <v>0</v>
      </c>
      <c r="C218" s="129" t="s">
        <v>278</v>
      </c>
      <c r="D218" s="130" t="s">
        <v>157</v>
      </c>
      <c r="E218" s="128" t="s">
        <v>144</v>
      </c>
      <c r="F218" s="222"/>
      <c r="G218" s="128" t="s">
        <v>24</v>
      </c>
      <c r="H218" s="196">
        <v>25</v>
      </c>
      <c r="I218" s="128">
        <v>1</v>
      </c>
      <c r="J218" s="128">
        <v>5</v>
      </c>
      <c r="K218" s="133">
        <f t="shared" si="79"/>
        <v>260</v>
      </c>
      <c r="L218" s="344">
        <v>1</v>
      </c>
      <c r="M218" s="344">
        <v>1</v>
      </c>
      <c r="N218" s="344">
        <v>1</v>
      </c>
      <c r="O218" s="344">
        <v>1</v>
      </c>
      <c r="P218" s="344">
        <v>1</v>
      </c>
      <c r="Q218" s="344" t="str">
        <f t="shared" si="73"/>
        <v/>
      </c>
      <c r="R218" s="344" t="str">
        <f t="shared" si="74"/>
        <v/>
      </c>
      <c r="S218" s="135" t="e">
        <f>IF(D218="","",IF(ISTEXT(D218),VLOOKUP(D218,#REF!,2,FALSE),""))</f>
        <v>#REF!</v>
      </c>
      <c r="T218" s="136" t="e">
        <f t="shared" si="75"/>
        <v>#REF!</v>
      </c>
      <c r="U218" s="137" t="e">
        <f t="shared" si="76"/>
        <v>#REF!</v>
      </c>
      <c r="V218" s="138" t="e">
        <f t="shared" si="77"/>
        <v>#REF!</v>
      </c>
      <c r="W218" s="197" t="e">
        <f t="shared" si="78"/>
        <v>#REF!</v>
      </c>
      <c r="X218" s="140" t="e">
        <f t="shared" ref="X218:X274" si="85">IF(W218="","",W218*1.2)</f>
        <v>#REF!</v>
      </c>
    </row>
    <row r="219" spans="1:24" s="108" customFormat="1" ht="15" customHeight="1" x14ac:dyDescent="0.25">
      <c r="A219" s="195" t="s">
        <v>187</v>
      </c>
      <c r="B219" s="128">
        <v>0</v>
      </c>
      <c r="C219" s="129" t="s">
        <v>279</v>
      </c>
      <c r="D219" s="130" t="s">
        <v>157</v>
      </c>
      <c r="E219" s="128" t="s">
        <v>144</v>
      </c>
      <c r="F219" s="222"/>
      <c r="G219" s="128" t="s">
        <v>24</v>
      </c>
      <c r="H219" s="196">
        <v>5</v>
      </c>
      <c r="I219" s="128">
        <v>1</v>
      </c>
      <c r="J219" s="128">
        <v>5</v>
      </c>
      <c r="K219" s="133">
        <f t="shared" si="79"/>
        <v>260</v>
      </c>
      <c r="L219" s="344">
        <v>1</v>
      </c>
      <c r="M219" s="344">
        <v>1</v>
      </c>
      <c r="N219" s="344">
        <v>1</v>
      </c>
      <c r="O219" s="344">
        <v>1</v>
      </c>
      <c r="P219" s="344">
        <v>1</v>
      </c>
      <c r="Q219" s="344" t="str">
        <f t="shared" si="73"/>
        <v/>
      </c>
      <c r="R219" s="344" t="str">
        <f t="shared" si="74"/>
        <v/>
      </c>
      <c r="S219" s="135" t="e">
        <f>IF(D219="","",IF(ISTEXT(D219),VLOOKUP(D219,#REF!,2,FALSE),""))</f>
        <v>#REF!</v>
      </c>
      <c r="T219" s="136" t="e">
        <f t="shared" si="75"/>
        <v>#REF!</v>
      </c>
      <c r="U219" s="137" t="e">
        <f t="shared" si="76"/>
        <v>#REF!</v>
      </c>
      <c r="V219" s="138" t="e">
        <f t="shared" si="77"/>
        <v>#REF!</v>
      </c>
      <c r="W219" s="197" t="e">
        <f t="shared" si="78"/>
        <v>#REF!</v>
      </c>
      <c r="X219" s="140" t="e">
        <f t="shared" si="85"/>
        <v>#REF!</v>
      </c>
    </row>
    <row r="220" spans="1:24" s="108" customFormat="1" ht="15" customHeight="1" x14ac:dyDescent="0.25">
      <c r="A220" s="195" t="s">
        <v>187</v>
      </c>
      <c r="B220" s="128">
        <v>0</v>
      </c>
      <c r="C220" s="129" t="s">
        <v>422</v>
      </c>
      <c r="D220" s="130" t="s">
        <v>155</v>
      </c>
      <c r="E220" s="128" t="s">
        <v>144</v>
      </c>
      <c r="F220" s="222"/>
      <c r="G220" s="128" t="s">
        <v>24</v>
      </c>
      <c r="H220" s="196">
        <v>60</v>
      </c>
      <c r="I220" s="128">
        <v>1</v>
      </c>
      <c r="J220" s="128">
        <v>5</v>
      </c>
      <c r="K220" s="133">
        <f t="shared" si="79"/>
        <v>260</v>
      </c>
      <c r="L220" s="344">
        <v>1</v>
      </c>
      <c r="M220" s="344">
        <v>1</v>
      </c>
      <c r="N220" s="344">
        <v>1</v>
      </c>
      <c r="O220" s="344">
        <v>1</v>
      </c>
      <c r="P220" s="344">
        <v>1</v>
      </c>
      <c r="Q220" s="344" t="str">
        <f t="shared" si="73"/>
        <v/>
      </c>
      <c r="R220" s="344" t="str">
        <f t="shared" si="74"/>
        <v/>
      </c>
      <c r="S220" s="135" t="e">
        <f>IF(D220="","",IF(ISTEXT(D220),VLOOKUP(D220,#REF!,2,FALSE),""))</f>
        <v>#REF!</v>
      </c>
      <c r="T220" s="136" t="e">
        <f t="shared" si="75"/>
        <v>#REF!</v>
      </c>
      <c r="U220" s="137" t="e">
        <f t="shared" si="76"/>
        <v>#REF!</v>
      </c>
      <c r="V220" s="138" t="e">
        <f t="shared" si="77"/>
        <v>#REF!</v>
      </c>
      <c r="W220" s="197" t="e">
        <f t="shared" si="78"/>
        <v>#REF!</v>
      </c>
      <c r="X220" s="140" t="e">
        <f t="shared" si="85"/>
        <v>#REF!</v>
      </c>
    </row>
    <row r="221" spans="1:24" s="108" customFormat="1" ht="15" customHeight="1" x14ac:dyDescent="0.25">
      <c r="A221" s="195" t="s">
        <v>187</v>
      </c>
      <c r="B221" s="128">
        <v>0</v>
      </c>
      <c r="C221" s="129" t="s">
        <v>280</v>
      </c>
      <c r="D221" s="130" t="s">
        <v>155</v>
      </c>
      <c r="E221" s="128" t="s">
        <v>144</v>
      </c>
      <c r="F221" s="222"/>
      <c r="G221" s="128" t="s">
        <v>24</v>
      </c>
      <c r="H221" s="196">
        <v>200</v>
      </c>
      <c r="I221" s="128">
        <v>1</v>
      </c>
      <c r="J221" s="128">
        <v>5</v>
      </c>
      <c r="K221" s="133">
        <v>260</v>
      </c>
      <c r="L221" s="344">
        <v>1</v>
      </c>
      <c r="M221" s="344">
        <v>1</v>
      </c>
      <c r="N221" s="344">
        <v>1</v>
      </c>
      <c r="O221" s="344">
        <v>1</v>
      </c>
      <c r="P221" s="344">
        <v>1</v>
      </c>
      <c r="Q221" s="344" t="str">
        <f t="shared" si="73"/>
        <v/>
      </c>
      <c r="R221" s="344" t="str">
        <f t="shared" si="74"/>
        <v/>
      </c>
      <c r="S221" s="135" t="e">
        <f>IF(D221="","",IF(ISTEXT(D221),VLOOKUP(D221,#REF!,2,FALSE),""))</f>
        <v>#REF!</v>
      </c>
      <c r="T221" s="136" t="e">
        <f t="shared" si="75"/>
        <v>#REF!</v>
      </c>
      <c r="U221" s="137" t="e">
        <f t="shared" si="76"/>
        <v>#REF!</v>
      </c>
      <c r="V221" s="138" t="e">
        <f t="shared" si="77"/>
        <v>#REF!</v>
      </c>
      <c r="W221" s="197" t="e">
        <f t="shared" si="78"/>
        <v>#REF!</v>
      </c>
      <c r="X221" s="140" t="e">
        <f t="shared" si="85"/>
        <v>#REF!</v>
      </c>
    </row>
    <row r="222" spans="1:24" s="108" customFormat="1" ht="15" customHeight="1" x14ac:dyDescent="0.25">
      <c r="A222" s="195" t="s">
        <v>187</v>
      </c>
      <c r="B222" s="128">
        <v>0</v>
      </c>
      <c r="C222" s="129" t="s">
        <v>281</v>
      </c>
      <c r="D222" s="130" t="s">
        <v>188</v>
      </c>
      <c r="E222" s="128" t="s">
        <v>144</v>
      </c>
      <c r="F222" s="128" t="s">
        <v>423</v>
      </c>
      <c r="G222" s="128" t="s">
        <v>24</v>
      </c>
      <c r="H222" s="196">
        <v>145</v>
      </c>
      <c r="I222" s="128">
        <v>1</v>
      </c>
      <c r="J222" s="128">
        <v>5</v>
      </c>
      <c r="K222" s="133">
        <f t="shared" si="79"/>
        <v>260</v>
      </c>
      <c r="L222" s="344">
        <v>1</v>
      </c>
      <c r="M222" s="344">
        <v>1</v>
      </c>
      <c r="N222" s="344">
        <v>1</v>
      </c>
      <c r="O222" s="344">
        <v>1</v>
      </c>
      <c r="P222" s="344">
        <v>1</v>
      </c>
      <c r="Q222" s="344" t="str">
        <f t="shared" si="73"/>
        <v/>
      </c>
      <c r="R222" s="344" t="str">
        <f t="shared" si="74"/>
        <v/>
      </c>
      <c r="S222" s="135" t="e">
        <f>IF(D222="","",IF(ISTEXT(D222),VLOOKUP(D222,#REF!,2,FALSE),""))</f>
        <v>#REF!</v>
      </c>
      <c r="T222" s="136" t="e">
        <f t="shared" si="75"/>
        <v>#REF!</v>
      </c>
      <c r="U222" s="137" t="e">
        <f t="shared" si="76"/>
        <v>#REF!</v>
      </c>
      <c r="V222" s="138" t="e">
        <f t="shared" si="77"/>
        <v>#REF!</v>
      </c>
      <c r="W222" s="197" t="e">
        <f t="shared" si="78"/>
        <v>#REF!</v>
      </c>
      <c r="X222" s="140" t="e">
        <f t="shared" si="85"/>
        <v>#REF!</v>
      </c>
    </row>
    <row r="223" spans="1:24" s="108" customFormat="1" ht="15" customHeight="1" x14ac:dyDescent="0.25">
      <c r="A223" s="195" t="s">
        <v>187</v>
      </c>
      <c r="B223" s="128">
        <v>0</v>
      </c>
      <c r="C223" s="129" t="s">
        <v>282</v>
      </c>
      <c r="D223" s="130" t="s">
        <v>188</v>
      </c>
      <c r="E223" s="128" t="s">
        <v>144</v>
      </c>
      <c r="F223" s="222"/>
      <c r="G223" s="128" t="s">
        <v>24</v>
      </c>
      <c r="H223" s="196">
        <v>2</v>
      </c>
      <c r="I223" s="128">
        <v>1</v>
      </c>
      <c r="J223" s="128">
        <v>5</v>
      </c>
      <c r="K223" s="133">
        <f t="shared" si="79"/>
        <v>260</v>
      </c>
      <c r="L223" s="344">
        <v>1</v>
      </c>
      <c r="M223" s="344">
        <v>1</v>
      </c>
      <c r="N223" s="344">
        <v>1</v>
      </c>
      <c r="O223" s="344">
        <v>1</v>
      </c>
      <c r="P223" s="344">
        <v>1</v>
      </c>
      <c r="Q223" s="344" t="str">
        <f t="shared" si="73"/>
        <v/>
      </c>
      <c r="R223" s="344" t="str">
        <f t="shared" si="74"/>
        <v/>
      </c>
      <c r="S223" s="135" t="e">
        <f>IF(D223="","",IF(ISTEXT(D223),VLOOKUP(D223,#REF!,2,FALSE),""))</f>
        <v>#REF!</v>
      </c>
      <c r="T223" s="136" t="e">
        <f t="shared" si="75"/>
        <v>#REF!</v>
      </c>
      <c r="U223" s="137" t="e">
        <f t="shared" si="76"/>
        <v>#REF!</v>
      </c>
      <c r="V223" s="138" t="e">
        <f t="shared" si="77"/>
        <v>#REF!</v>
      </c>
      <c r="W223" s="197" t="e">
        <f t="shared" si="78"/>
        <v>#REF!</v>
      </c>
      <c r="X223" s="140" t="e">
        <f t="shared" si="85"/>
        <v>#REF!</v>
      </c>
    </row>
    <row r="224" spans="1:24" s="108" customFormat="1" ht="15" customHeight="1" x14ac:dyDescent="0.25">
      <c r="A224" s="195" t="s">
        <v>283</v>
      </c>
      <c r="B224" s="128">
        <v>0</v>
      </c>
      <c r="C224" s="129" t="s">
        <v>284</v>
      </c>
      <c r="D224" s="130" t="s">
        <v>155</v>
      </c>
      <c r="E224" s="128" t="s">
        <v>144</v>
      </c>
      <c r="F224" s="128"/>
      <c r="G224" s="128" t="s">
        <v>24</v>
      </c>
      <c r="H224" s="196">
        <v>24.1</v>
      </c>
      <c r="I224" s="128">
        <v>1</v>
      </c>
      <c r="J224" s="128">
        <v>5</v>
      </c>
      <c r="K224" s="133">
        <f t="shared" si="79"/>
        <v>260</v>
      </c>
      <c r="L224" s="344">
        <v>1</v>
      </c>
      <c r="M224" s="344">
        <v>1</v>
      </c>
      <c r="N224" s="344">
        <v>1</v>
      </c>
      <c r="O224" s="344">
        <v>1</v>
      </c>
      <c r="P224" s="344">
        <v>1</v>
      </c>
      <c r="Q224" s="344" t="str">
        <f t="shared" si="73"/>
        <v/>
      </c>
      <c r="R224" s="344" t="str">
        <f t="shared" si="74"/>
        <v/>
      </c>
      <c r="S224" s="135" t="e">
        <f>IF(D224="","",IF(ISTEXT(D224),VLOOKUP(D224,#REF!,2,FALSE),""))</f>
        <v>#REF!</v>
      </c>
      <c r="T224" s="136" t="e">
        <f t="shared" si="75"/>
        <v>#REF!</v>
      </c>
      <c r="U224" s="137" t="e">
        <f t="shared" si="76"/>
        <v>#REF!</v>
      </c>
      <c r="V224" s="138" t="e">
        <f t="shared" si="77"/>
        <v>#REF!</v>
      </c>
      <c r="W224" s="197" t="e">
        <f t="shared" si="78"/>
        <v>#REF!</v>
      </c>
      <c r="X224" s="140" t="e">
        <f t="shared" si="85"/>
        <v>#REF!</v>
      </c>
    </row>
    <row r="225" spans="1:24" s="108" customFormat="1" ht="15" customHeight="1" x14ac:dyDescent="0.25">
      <c r="A225" s="195" t="s">
        <v>283</v>
      </c>
      <c r="B225" s="128">
        <v>0</v>
      </c>
      <c r="C225" s="129" t="s">
        <v>425</v>
      </c>
      <c r="D225" s="130" t="s">
        <v>155</v>
      </c>
      <c r="E225" s="128" t="s">
        <v>144</v>
      </c>
      <c r="F225" s="128"/>
      <c r="G225" s="128" t="s">
        <v>24</v>
      </c>
      <c r="H225" s="196">
        <v>32</v>
      </c>
      <c r="I225" s="128">
        <v>1</v>
      </c>
      <c r="J225" s="128">
        <v>2</v>
      </c>
      <c r="K225" s="133">
        <f t="shared" si="79"/>
        <v>104</v>
      </c>
      <c r="L225" s="344"/>
      <c r="M225" s="344">
        <v>1</v>
      </c>
      <c r="N225" s="344"/>
      <c r="O225" s="344">
        <v>1</v>
      </c>
      <c r="P225" s="344"/>
      <c r="Q225" s="344" t="str">
        <f t="shared" si="73"/>
        <v/>
      </c>
      <c r="R225" s="344" t="str">
        <f t="shared" si="74"/>
        <v/>
      </c>
      <c r="S225" s="135" t="e">
        <f>IF(D225="","",IF(ISTEXT(D225),VLOOKUP(D225,#REF!,2,FALSE),""))</f>
        <v>#REF!</v>
      </c>
      <c r="T225" s="136" t="e">
        <f t="shared" si="75"/>
        <v>#REF!</v>
      </c>
      <c r="U225" s="137" t="e">
        <f t="shared" si="76"/>
        <v>#REF!</v>
      </c>
      <c r="V225" s="138" t="e">
        <f t="shared" si="77"/>
        <v>#REF!</v>
      </c>
      <c r="W225" s="197" t="e">
        <f t="shared" si="78"/>
        <v>#REF!</v>
      </c>
      <c r="X225" s="140" t="e">
        <f t="shared" si="85"/>
        <v>#REF!</v>
      </c>
    </row>
    <row r="226" spans="1:24" s="108" customFormat="1" ht="15" customHeight="1" x14ac:dyDescent="0.25">
      <c r="A226" s="195" t="s">
        <v>283</v>
      </c>
      <c r="B226" s="128">
        <v>0</v>
      </c>
      <c r="C226" s="129" t="s">
        <v>285</v>
      </c>
      <c r="D226" s="130" t="s">
        <v>157</v>
      </c>
      <c r="E226" s="128" t="s">
        <v>144</v>
      </c>
      <c r="F226" s="128"/>
      <c r="G226" s="128" t="s">
        <v>145</v>
      </c>
      <c r="H226" s="196">
        <v>14.7</v>
      </c>
      <c r="I226" s="128">
        <v>1</v>
      </c>
      <c r="J226" s="128">
        <v>1</v>
      </c>
      <c r="K226" s="133">
        <v>12</v>
      </c>
      <c r="L226" s="344"/>
      <c r="M226" s="344" t="str">
        <f>IF(J226=4,T226*I226,IF(J226=5,T226*I226,IF(J226=6,T226*I226,IF(J226=7,T226*I226,""))))</f>
        <v/>
      </c>
      <c r="N226" s="344">
        <v>1</v>
      </c>
      <c r="O226" s="344" t="str">
        <f>IF(J226=4,T226*I226,IF(J226=5,T226*I226,IF(J226=6,T226*I226,IF(J226=7,T226*I226,""))))</f>
        <v/>
      </c>
      <c r="P226" s="344" t="str">
        <f>IF(J226=3,T226*I226,IF(J226=4,T226*I226,IF(J226=5,T226*I226,IF(J226=6,T226*I226,IF(J226=7,T226*I226,"")))))</f>
        <v/>
      </c>
      <c r="Q226" s="344" t="str">
        <f t="shared" si="73"/>
        <v/>
      </c>
      <c r="R226" s="344" t="str">
        <f t="shared" si="74"/>
        <v/>
      </c>
      <c r="S226" s="135" t="e">
        <f>IF(D226="","",IF(ISTEXT(D226),VLOOKUP(D226,#REF!,2,FALSE),""))</f>
        <v>#REF!</v>
      </c>
      <c r="T226" s="136" t="e">
        <f t="shared" si="75"/>
        <v>#REF!</v>
      </c>
      <c r="U226" s="137" t="e">
        <f t="shared" si="76"/>
        <v>#REF!</v>
      </c>
      <c r="V226" s="138" t="e">
        <f t="shared" si="77"/>
        <v>#REF!</v>
      </c>
      <c r="W226" s="197" t="e">
        <f t="shared" si="78"/>
        <v>#REF!</v>
      </c>
      <c r="X226" s="140" t="e">
        <f t="shared" si="85"/>
        <v>#REF!</v>
      </c>
    </row>
    <row r="227" spans="1:24" s="108" customFormat="1" ht="15" customHeight="1" x14ac:dyDescent="0.25">
      <c r="A227" s="195" t="s">
        <v>283</v>
      </c>
      <c r="B227" s="128">
        <v>0</v>
      </c>
      <c r="C227" s="129" t="s">
        <v>287</v>
      </c>
      <c r="D227" s="130" t="s">
        <v>155</v>
      </c>
      <c r="E227" s="128" t="s">
        <v>144</v>
      </c>
      <c r="F227" s="128"/>
      <c r="G227" s="128" t="s">
        <v>24</v>
      </c>
      <c r="H227" s="196">
        <v>22.4</v>
      </c>
      <c r="I227" s="128">
        <v>1</v>
      </c>
      <c r="J227" s="128">
        <v>5</v>
      </c>
      <c r="K227" s="133">
        <f t="shared" si="79"/>
        <v>260</v>
      </c>
      <c r="L227" s="344">
        <v>1</v>
      </c>
      <c r="M227" s="344">
        <v>1</v>
      </c>
      <c r="N227" s="344">
        <v>1</v>
      </c>
      <c r="O227" s="344">
        <v>1</v>
      </c>
      <c r="P227" s="344">
        <v>1</v>
      </c>
      <c r="Q227" s="344" t="str">
        <f t="shared" si="73"/>
        <v/>
      </c>
      <c r="R227" s="344" t="str">
        <f t="shared" si="74"/>
        <v/>
      </c>
      <c r="S227" s="135" t="e">
        <f>IF(D227="","",IF(ISTEXT(D227),VLOOKUP(D227,#REF!,2,FALSE),""))</f>
        <v>#REF!</v>
      </c>
      <c r="T227" s="136" t="e">
        <f t="shared" si="75"/>
        <v>#REF!</v>
      </c>
      <c r="U227" s="137" t="e">
        <f t="shared" si="76"/>
        <v>#REF!</v>
      </c>
      <c r="V227" s="138" t="e">
        <f t="shared" si="77"/>
        <v>#REF!</v>
      </c>
      <c r="W227" s="197" t="e">
        <f t="shared" si="78"/>
        <v>#REF!</v>
      </c>
      <c r="X227" s="140" t="e">
        <f t="shared" si="85"/>
        <v>#REF!</v>
      </c>
    </row>
    <row r="228" spans="1:24" s="108" customFormat="1" ht="15" customHeight="1" x14ac:dyDescent="0.25">
      <c r="A228" s="195" t="s">
        <v>283</v>
      </c>
      <c r="B228" s="128">
        <v>0</v>
      </c>
      <c r="C228" s="129" t="s">
        <v>288</v>
      </c>
      <c r="D228" s="130" t="s">
        <v>148</v>
      </c>
      <c r="E228" s="128" t="s">
        <v>144</v>
      </c>
      <c r="F228" s="128"/>
      <c r="G228" s="128" t="s">
        <v>145</v>
      </c>
      <c r="H228" s="196">
        <v>13</v>
      </c>
      <c r="I228" s="128">
        <v>1</v>
      </c>
      <c r="J228" s="128">
        <v>2</v>
      </c>
      <c r="K228" s="133">
        <v>12</v>
      </c>
      <c r="L228" s="344"/>
      <c r="M228" s="344">
        <v>1</v>
      </c>
      <c r="N228" s="344"/>
      <c r="O228" s="344">
        <v>1</v>
      </c>
      <c r="P228" s="344" t="str">
        <f>IF(J228=3,T228*I228,IF(J228=4,T228*I228,IF(J228=5,T228*I228,IF(J228=6,T228*I228,IF(J228=7,T228*I228,"")))))</f>
        <v/>
      </c>
      <c r="Q228" s="344" t="str">
        <f t="shared" si="73"/>
        <v/>
      </c>
      <c r="R228" s="344" t="str">
        <f t="shared" si="74"/>
        <v/>
      </c>
      <c r="S228" s="135" t="e">
        <f>IF(D228="","",IF(ISTEXT(D228),VLOOKUP(D228,#REF!,2,FALSE),""))</f>
        <v>#REF!</v>
      </c>
      <c r="T228" s="136" t="e">
        <f t="shared" si="75"/>
        <v>#REF!</v>
      </c>
      <c r="U228" s="137" t="e">
        <f t="shared" si="76"/>
        <v>#REF!</v>
      </c>
      <c r="V228" s="138" t="e">
        <f t="shared" si="77"/>
        <v>#REF!</v>
      </c>
      <c r="W228" s="197" t="e">
        <f t="shared" si="78"/>
        <v>#REF!</v>
      </c>
      <c r="X228" s="140" t="e">
        <f t="shared" si="85"/>
        <v>#REF!</v>
      </c>
    </row>
    <row r="229" spans="1:24" s="108" customFormat="1" ht="15" customHeight="1" x14ac:dyDescent="0.25">
      <c r="A229" s="195" t="s">
        <v>283</v>
      </c>
      <c r="B229" s="128">
        <v>0</v>
      </c>
      <c r="C229" s="129" t="s">
        <v>289</v>
      </c>
      <c r="D229" s="130" t="s">
        <v>157</v>
      </c>
      <c r="E229" s="128" t="s">
        <v>144</v>
      </c>
      <c r="F229" s="128"/>
      <c r="G229" s="128" t="s">
        <v>145</v>
      </c>
      <c r="H229" s="196">
        <v>25.9</v>
      </c>
      <c r="I229" s="128">
        <v>1</v>
      </c>
      <c r="J229" s="128">
        <v>5</v>
      </c>
      <c r="K229" s="133">
        <f t="shared" si="79"/>
        <v>260</v>
      </c>
      <c r="L229" s="344">
        <v>1</v>
      </c>
      <c r="M229" s="344">
        <v>1</v>
      </c>
      <c r="N229" s="344">
        <v>1</v>
      </c>
      <c r="O229" s="344">
        <v>1</v>
      </c>
      <c r="P229" s="344">
        <v>1</v>
      </c>
      <c r="Q229" s="344" t="str">
        <f t="shared" si="73"/>
        <v/>
      </c>
      <c r="R229" s="344" t="str">
        <f t="shared" si="74"/>
        <v/>
      </c>
      <c r="S229" s="135" t="e">
        <f>IF(D229="","",IF(ISTEXT(D229),VLOOKUP(D229,#REF!,2,FALSE),""))</f>
        <v>#REF!</v>
      </c>
      <c r="T229" s="136" t="e">
        <f t="shared" si="75"/>
        <v>#REF!</v>
      </c>
      <c r="U229" s="137" t="e">
        <f t="shared" si="76"/>
        <v>#REF!</v>
      </c>
      <c r="V229" s="138" t="e">
        <f t="shared" si="77"/>
        <v>#REF!</v>
      </c>
      <c r="W229" s="197" t="e">
        <f t="shared" si="78"/>
        <v>#REF!</v>
      </c>
      <c r="X229" s="140" t="e">
        <f t="shared" si="85"/>
        <v>#REF!</v>
      </c>
    </row>
    <row r="230" spans="1:24" s="108" customFormat="1" ht="15" customHeight="1" x14ac:dyDescent="0.25">
      <c r="A230" s="195" t="s">
        <v>283</v>
      </c>
      <c r="B230" s="128">
        <v>0</v>
      </c>
      <c r="C230" s="129" t="s">
        <v>290</v>
      </c>
      <c r="D230" s="130" t="s">
        <v>150</v>
      </c>
      <c r="E230" s="128" t="s">
        <v>151</v>
      </c>
      <c r="F230" s="128"/>
      <c r="G230" s="128" t="s">
        <v>145</v>
      </c>
      <c r="H230" s="196">
        <v>22.2</v>
      </c>
      <c r="I230" s="128">
        <v>1</v>
      </c>
      <c r="J230" s="128">
        <v>1</v>
      </c>
      <c r="K230" s="133">
        <f t="shared" si="79"/>
        <v>52</v>
      </c>
      <c r="L230" s="344"/>
      <c r="M230" s="344" t="str">
        <f>IF(J230=4,T230*I230,IF(J230=5,T230*I230,IF(J230=6,T230*I230,IF(J230=7,T230*I230,""))))</f>
        <v/>
      </c>
      <c r="N230" s="344" t="str">
        <f>IF(J230=2,T230*I230,IF(J230=3,T230*I230,IF(J230=5,T230*I230,IF(J230=6,T230*I230,IF(J230=7,T230*I230,"")))))</f>
        <v/>
      </c>
      <c r="O230" s="344" t="str">
        <f>IF(J230=4,T230*I230,IF(J230=5,T230*I230,IF(J230=6,T230*I230,IF(J230=7,T230*I230,""))))</f>
        <v/>
      </c>
      <c r="P230" s="344">
        <v>1</v>
      </c>
      <c r="Q230" s="344" t="str">
        <f t="shared" si="73"/>
        <v/>
      </c>
      <c r="R230" s="344" t="str">
        <f t="shared" si="74"/>
        <v/>
      </c>
      <c r="S230" s="135" t="e">
        <f>IF(D230="","",IF(ISTEXT(D230),VLOOKUP(D230,#REF!,2,FALSE),""))</f>
        <v>#REF!</v>
      </c>
      <c r="T230" s="136" t="e">
        <f t="shared" si="75"/>
        <v>#REF!</v>
      </c>
      <c r="U230" s="137" t="e">
        <f t="shared" si="76"/>
        <v>#REF!</v>
      </c>
      <c r="V230" s="138" t="e">
        <f t="shared" si="77"/>
        <v>#REF!</v>
      </c>
      <c r="W230" s="197" t="e">
        <f t="shared" si="78"/>
        <v>#REF!</v>
      </c>
      <c r="X230" s="140" t="e">
        <f t="shared" si="85"/>
        <v>#REF!</v>
      </c>
    </row>
    <row r="231" spans="1:24" s="108" customFormat="1" ht="15" customHeight="1" x14ac:dyDescent="0.25">
      <c r="A231" s="195" t="s">
        <v>283</v>
      </c>
      <c r="B231" s="128">
        <v>0</v>
      </c>
      <c r="C231" s="129" t="s">
        <v>291</v>
      </c>
      <c r="D231" s="130" t="s">
        <v>143</v>
      </c>
      <c r="E231" s="128" t="s">
        <v>144</v>
      </c>
      <c r="F231" s="128"/>
      <c r="G231" s="128" t="s">
        <v>145</v>
      </c>
      <c r="H231" s="196">
        <v>24</v>
      </c>
      <c r="I231" s="128">
        <v>1</v>
      </c>
      <c r="J231" s="128">
        <v>5</v>
      </c>
      <c r="K231" s="133">
        <f t="shared" si="79"/>
        <v>260</v>
      </c>
      <c r="L231" s="344">
        <v>1</v>
      </c>
      <c r="M231" s="344">
        <v>1</v>
      </c>
      <c r="N231" s="344">
        <v>1</v>
      </c>
      <c r="O231" s="344">
        <v>1</v>
      </c>
      <c r="P231" s="344">
        <v>1</v>
      </c>
      <c r="Q231" s="344" t="str">
        <f t="shared" si="73"/>
        <v/>
      </c>
      <c r="R231" s="344" t="str">
        <f t="shared" si="74"/>
        <v/>
      </c>
      <c r="S231" s="135" t="e">
        <f>IF(D231="","",IF(ISTEXT(D231),VLOOKUP(D231,#REF!,2,FALSE),""))</f>
        <v>#REF!</v>
      </c>
      <c r="T231" s="136" t="e">
        <f t="shared" si="75"/>
        <v>#REF!</v>
      </c>
      <c r="U231" s="137" t="e">
        <f t="shared" si="76"/>
        <v>#REF!</v>
      </c>
      <c r="V231" s="138" t="e">
        <f t="shared" si="77"/>
        <v>#REF!</v>
      </c>
      <c r="W231" s="197" t="e">
        <f t="shared" si="78"/>
        <v>#REF!</v>
      </c>
      <c r="X231" s="140" t="e">
        <f t="shared" si="85"/>
        <v>#REF!</v>
      </c>
    </row>
    <row r="232" spans="1:24" s="108" customFormat="1" ht="15" customHeight="1" x14ac:dyDescent="0.25">
      <c r="A232" s="195" t="s">
        <v>283</v>
      </c>
      <c r="B232" s="128">
        <v>0</v>
      </c>
      <c r="C232" s="129" t="s">
        <v>291</v>
      </c>
      <c r="D232" s="130" t="s">
        <v>143</v>
      </c>
      <c r="E232" s="128" t="s">
        <v>144</v>
      </c>
      <c r="F232" s="128"/>
      <c r="G232" s="128" t="s">
        <v>145</v>
      </c>
      <c r="H232" s="196">
        <v>19</v>
      </c>
      <c r="I232" s="128">
        <v>1</v>
      </c>
      <c r="J232" s="128">
        <v>5</v>
      </c>
      <c r="K232" s="133">
        <f t="shared" si="79"/>
        <v>260</v>
      </c>
      <c r="L232" s="344">
        <v>1</v>
      </c>
      <c r="M232" s="344">
        <v>1</v>
      </c>
      <c r="N232" s="344">
        <v>1</v>
      </c>
      <c r="O232" s="344">
        <v>1</v>
      </c>
      <c r="P232" s="344">
        <v>1</v>
      </c>
      <c r="Q232" s="344" t="str">
        <f t="shared" si="73"/>
        <v/>
      </c>
      <c r="R232" s="344" t="str">
        <f t="shared" si="74"/>
        <v/>
      </c>
      <c r="S232" s="135" t="e">
        <f>IF(D232="","",IF(ISTEXT(D232),VLOOKUP(D232,#REF!,2,FALSE),""))</f>
        <v>#REF!</v>
      </c>
      <c r="T232" s="136" t="e">
        <f t="shared" si="75"/>
        <v>#REF!</v>
      </c>
      <c r="U232" s="137" t="e">
        <f t="shared" si="76"/>
        <v>#REF!</v>
      </c>
      <c r="V232" s="138" t="e">
        <f t="shared" si="77"/>
        <v>#REF!</v>
      </c>
      <c r="W232" s="197" t="e">
        <f t="shared" si="78"/>
        <v>#REF!</v>
      </c>
      <c r="X232" s="140" t="e">
        <f t="shared" si="85"/>
        <v>#REF!</v>
      </c>
    </row>
    <row r="233" spans="1:24" s="108" customFormat="1" ht="15" customHeight="1" x14ac:dyDescent="0.25">
      <c r="A233" s="195" t="s">
        <v>283</v>
      </c>
      <c r="B233" s="128">
        <v>0</v>
      </c>
      <c r="C233" s="129" t="s">
        <v>291</v>
      </c>
      <c r="D233" s="130" t="s">
        <v>143</v>
      </c>
      <c r="E233" s="128" t="s">
        <v>144</v>
      </c>
      <c r="F233" s="128"/>
      <c r="G233" s="128" t="s">
        <v>145</v>
      </c>
      <c r="H233" s="196">
        <v>51</v>
      </c>
      <c r="I233" s="128">
        <v>1</v>
      </c>
      <c r="J233" s="128">
        <v>5</v>
      </c>
      <c r="K233" s="133">
        <f t="shared" si="79"/>
        <v>260</v>
      </c>
      <c r="L233" s="344">
        <v>1</v>
      </c>
      <c r="M233" s="344">
        <v>1</v>
      </c>
      <c r="N233" s="344">
        <v>1</v>
      </c>
      <c r="O233" s="344">
        <v>1</v>
      </c>
      <c r="P233" s="344">
        <v>1</v>
      </c>
      <c r="Q233" s="344" t="str">
        <f t="shared" si="73"/>
        <v/>
      </c>
      <c r="R233" s="344" t="str">
        <f t="shared" si="74"/>
        <v/>
      </c>
      <c r="S233" s="135" t="e">
        <f>IF(D233="","",IF(ISTEXT(D233),VLOOKUP(D233,#REF!,2,FALSE),""))</f>
        <v>#REF!</v>
      </c>
      <c r="T233" s="136" t="e">
        <f t="shared" si="75"/>
        <v>#REF!</v>
      </c>
      <c r="U233" s="137" t="e">
        <f t="shared" si="76"/>
        <v>#REF!</v>
      </c>
      <c r="V233" s="138" t="e">
        <f t="shared" si="77"/>
        <v>#REF!</v>
      </c>
      <c r="W233" s="197" t="e">
        <f t="shared" si="78"/>
        <v>#REF!</v>
      </c>
      <c r="X233" s="140" t="e">
        <f t="shared" si="85"/>
        <v>#REF!</v>
      </c>
    </row>
    <row r="234" spans="1:24" s="108" customFormat="1" ht="15" customHeight="1" x14ac:dyDescent="0.25">
      <c r="A234" s="195" t="s">
        <v>292</v>
      </c>
      <c r="B234" s="128">
        <v>0</v>
      </c>
      <c r="C234" s="129" t="s">
        <v>293</v>
      </c>
      <c r="D234" s="130" t="s">
        <v>226</v>
      </c>
      <c r="E234" s="128" t="s">
        <v>144</v>
      </c>
      <c r="F234" s="128"/>
      <c r="G234" s="128" t="s">
        <v>145</v>
      </c>
      <c r="H234" s="196">
        <v>20</v>
      </c>
      <c r="I234" s="128">
        <v>1</v>
      </c>
      <c r="J234" s="128">
        <v>5</v>
      </c>
      <c r="K234" s="133">
        <f t="shared" si="79"/>
        <v>260</v>
      </c>
      <c r="L234" s="344">
        <v>1</v>
      </c>
      <c r="M234" s="344">
        <v>1</v>
      </c>
      <c r="N234" s="344">
        <v>1</v>
      </c>
      <c r="O234" s="344">
        <v>1</v>
      </c>
      <c r="P234" s="344">
        <v>1</v>
      </c>
      <c r="Q234" s="344" t="str">
        <f t="shared" si="73"/>
        <v/>
      </c>
      <c r="R234" s="344" t="str">
        <f t="shared" si="74"/>
        <v/>
      </c>
      <c r="S234" s="135" t="e">
        <f>IF(D234="","",IF(ISTEXT(D234),VLOOKUP(D234,#REF!,2,FALSE),""))</f>
        <v>#REF!</v>
      </c>
      <c r="T234" s="136" t="e">
        <f t="shared" si="75"/>
        <v>#REF!</v>
      </c>
      <c r="U234" s="137" t="e">
        <f t="shared" si="76"/>
        <v>#REF!</v>
      </c>
      <c r="V234" s="138" t="e">
        <f t="shared" si="77"/>
        <v>#REF!</v>
      </c>
      <c r="W234" s="197" t="e">
        <f t="shared" si="78"/>
        <v>#REF!</v>
      </c>
      <c r="X234" s="140" t="e">
        <f t="shared" si="85"/>
        <v>#REF!</v>
      </c>
    </row>
    <row r="235" spans="1:24" s="108" customFormat="1" ht="15" customHeight="1" x14ac:dyDescent="0.25">
      <c r="A235" s="195" t="s">
        <v>292</v>
      </c>
      <c r="B235" s="128">
        <v>0</v>
      </c>
      <c r="C235" s="129" t="s">
        <v>294</v>
      </c>
      <c r="D235" s="130" t="s">
        <v>295</v>
      </c>
      <c r="E235" s="128" t="s">
        <v>144</v>
      </c>
      <c r="F235" s="128"/>
      <c r="G235" s="128" t="s">
        <v>145</v>
      </c>
      <c r="H235" s="196">
        <v>25</v>
      </c>
      <c r="I235" s="128">
        <v>1</v>
      </c>
      <c r="J235" s="128">
        <v>5</v>
      </c>
      <c r="K235" s="133">
        <f t="shared" si="79"/>
        <v>260</v>
      </c>
      <c r="L235" s="344">
        <v>1</v>
      </c>
      <c r="M235" s="344">
        <v>1</v>
      </c>
      <c r="N235" s="344">
        <v>1</v>
      </c>
      <c r="O235" s="344">
        <v>1</v>
      </c>
      <c r="P235" s="344">
        <v>1</v>
      </c>
      <c r="Q235" s="344" t="str">
        <f t="shared" si="73"/>
        <v/>
      </c>
      <c r="R235" s="344" t="str">
        <f t="shared" si="74"/>
        <v/>
      </c>
      <c r="S235" s="135" t="e">
        <f>IF(D235="","",IF(ISTEXT(D235),VLOOKUP(D235,#REF!,2,FALSE),""))</f>
        <v>#REF!</v>
      </c>
      <c r="T235" s="136" t="e">
        <f t="shared" si="75"/>
        <v>#REF!</v>
      </c>
      <c r="U235" s="137" t="e">
        <f t="shared" si="76"/>
        <v>#REF!</v>
      </c>
      <c r="V235" s="138" t="e">
        <f t="shared" si="77"/>
        <v>#REF!</v>
      </c>
      <c r="W235" s="197" t="e">
        <f t="shared" si="78"/>
        <v>#REF!</v>
      </c>
      <c r="X235" s="140" t="e">
        <f t="shared" si="85"/>
        <v>#REF!</v>
      </c>
    </row>
    <row r="236" spans="1:24" s="108" customFormat="1" ht="15" customHeight="1" x14ac:dyDescent="0.25">
      <c r="A236" s="195" t="s">
        <v>292</v>
      </c>
      <c r="B236" s="128">
        <v>0</v>
      </c>
      <c r="C236" s="129" t="s">
        <v>221</v>
      </c>
      <c r="D236" s="130" t="s">
        <v>211</v>
      </c>
      <c r="E236" s="128" t="s">
        <v>144</v>
      </c>
      <c r="F236" s="128"/>
      <c r="G236" s="128" t="s">
        <v>145</v>
      </c>
      <c r="H236" s="196">
        <v>80</v>
      </c>
      <c r="I236" s="128">
        <v>1</v>
      </c>
      <c r="J236" s="128">
        <v>5</v>
      </c>
      <c r="K236" s="133">
        <f t="shared" si="79"/>
        <v>260</v>
      </c>
      <c r="L236" s="344">
        <v>1</v>
      </c>
      <c r="M236" s="344">
        <v>1</v>
      </c>
      <c r="N236" s="344">
        <v>1</v>
      </c>
      <c r="O236" s="344">
        <v>1</v>
      </c>
      <c r="P236" s="344">
        <v>1</v>
      </c>
      <c r="Q236" s="344" t="str">
        <f t="shared" si="73"/>
        <v/>
      </c>
      <c r="R236" s="344" t="str">
        <f t="shared" si="74"/>
        <v/>
      </c>
      <c r="S236" s="135" t="e">
        <f>IF(D236="","",IF(ISTEXT(D236),VLOOKUP(D236,#REF!,2,FALSE),""))</f>
        <v>#REF!</v>
      </c>
      <c r="T236" s="136" t="e">
        <f t="shared" si="75"/>
        <v>#REF!</v>
      </c>
      <c r="U236" s="137" t="e">
        <f t="shared" si="76"/>
        <v>#REF!</v>
      </c>
      <c r="V236" s="138" t="e">
        <f t="shared" si="77"/>
        <v>#REF!</v>
      </c>
      <c r="W236" s="197" t="e">
        <f t="shared" si="78"/>
        <v>#REF!</v>
      </c>
      <c r="X236" s="140" t="e">
        <f t="shared" si="85"/>
        <v>#REF!</v>
      </c>
    </row>
    <row r="237" spans="1:24" s="108" customFormat="1" ht="15" customHeight="1" x14ac:dyDescent="0.25">
      <c r="A237" s="195" t="s">
        <v>296</v>
      </c>
      <c r="B237" s="128">
        <v>0</v>
      </c>
      <c r="C237" s="129" t="s">
        <v>297</v>
      </c>
      <c r="D237" s="130" t="s">
        <v>143</v>
      </c>
      <c r="E237" s="128" t="s">
        <v>144</v>
      </c>
      <c r="F237" s="222"/>
      <c r="G237" s="128" t="s">
        <v>145</v>
      </c>
      <c r="H237" s="196">
        <v>43</v>
      </c>
      <c r="I237" s="128">
        <v>1</v>
      </c>
      <c r="J237" s="128">
        <v>5</v>
      </c>
      <c r="K237" s="133">
        <f t="shared" si="79"/>
        <v>260</v>
      </c>
      <c r="L237" s="344">
        <v>1</v>
      </c>
      <c r="M237" s="344">
        <v>1</v>
      </c>
      <c r="N237" s="344">
        <v>1</v>
      </c>
      <c r="O237" s="344">
        <v>1</v>
      </c>
      <c r="P237" s="344">
        <v>1</v>
      </c>
      <c r="Q237" s="344" t="str">
        <f t="shared" si="73"/>
        <v/>
      </c>
      <c r="R237" s="344" t="str">
        <f t="shared" si="74"/>
        <v/>
      </c>
      <c r="S237" s="135" t="e">
        <f>IF(D237="","",IF(ISTEXT(D237),VLOOKUP(D237,#REF!,2,FALSE),""))</f>
        <v>#REF!</v>
      </c>
      <c r="T237" s="136" t="e">
        <f t="shared" si="75"/>
        <v>#REF!</v>
      </c>
      <c r="U237" s="137" t="e">
        <f t="shared" si="76"/>
        <v>#REF!</v>
      </c>
      <c r="V237" s="138" t="e">
        <f t="shared" si="77"/>
        <v>#REF!</v>
      </c>
      <c r="W237" s="197" t="e">
        <f t="shared" si="78"/>
        <v>#REF!</v>
      </c>
      <c r="X237" s="140" t="e">
        <f t="shared" si="85"/>
        <v>#REF!</v>
      </c>
    </row>
    <row r="238" spans="1:24" s="108" customFormat="1" ht="15" customHeight="1" x14ac:dyDescent="0.25">
      <c r="A238" s="195" t="s">
        <v>296</v>
      </c>
      <c r="B238" s="128">
        <v>0</v>
      </c>
      <c r="C238" s="129" t="s">
        <v>298</v>
      </c>
      <c r="D238" s="130" t="s">
        <v>234</v>
      </c>
      <c r="E238" s="128" t="s">
        <v>144</v>
      </c>
      <c r="F238" s="128"/>
      <c r="G238" s="128" t="s">
        <v>145</v>
      </c>
      <c r="H238" s="196">
        <v>41.7</v>
      </c>
      <c r="I238" s="128">
        <v>1</v>
      </c>
      <c r="J238" s="128">
        <v>5</v>
      </c>
      <c r="K238" s="133">
        <f t="shared" si="79"/>
        <v>260</v>
      </c>
      <c r="L238" s="344">
        <v>1</v>
      </c>
      <c r="M238" s="344">
        <v>1</v>
      </c>
      <c r="N238" s="344">
        <v>1</v>
      </c>
      <c r="O238" s="344">
        <v>1</v>
      </c>
      <c r="P238" s="344">
        <v>1</v>
      </c>
      <c r="Q238" s="344" t="str">
        <f t="shared" si="73"/>
        <v/>
      </c>
      <c r="R238" s="344" t="str">
        <f t="shared" si="74"/>
        <v/>
      </c>
      <c r="S238" s="135" t="e">
        <f>IF(D238="","",IF(ISTEXT(D238),VLOOKUP(D238,#REF!,2,FALSE),""))</f>
        <v>#REF!</v>
      </c>
      <c r="T238" s="136" t="e">
        <f t="shared" si="75"/>
        <v>#REF!</v>
      </c>
      <c r="U238" s="137" t="e">
        <f t="shared" si="76"/>
        <v>#REF!</v>
      </c>
      <c r="V238" s="138" t="e">
        <f t="shared" si="77"/>
        <v>#REF!</v>
      </c>
      <c r="W238" s="197" t="e">
        <f t="shared" si="78"/>
        <v>#REF!</v>
      </c>
      <c r="X238" s="140" t="e">
        <f t="shared" si="85"/>
        <v>#REF!</v>
      </c>
    </row>
    <row r="239" spans="1:24" s="108" customFormat="1" ht="15" customHeight="1" x14ac:dyDescent="0.25">
      <c r="A239" s="195" t="s">
        <v>296</v>
      </c>
      <c r="B239" s="128">
        <v>0</v>
      </c>
      <c r="C239" s="129" t="s">
        <v>299</v>
      </c>
      <c r="D239" s="130" t="s">
        <v>239</v>
      </c>
      <c r="E239" s="128" t="s">
        <v>144</v>
      </c>
      <c r="F239" s="128"/>
      <c r="G239" s="128" t="s">
        <v>145</v>
      </c>
      <c r="H239" s="196">
        <v>29.2</v>
      </c>
      <c r="I239" s="128">
        <v>1</v>
      </c>
      <c r="J239" s="128">
        <v>5</v>
      </c>
      <c r="K239" s="133">
        <f t="shared" si="79"/>
        <v>260</v>
      </c>
      <c r="L239" s="344">
        <v>1</v>
      </c>
      <c r="M239" s="344">
        <v>1</v>
      </c>
      <c r="N239" s="344">
        <v>1</v>
      </c>
      <c r="O239" s="344">
        <v>1</v>
      </c>
      <c r="P239" s="344">
        <v>1</v>
      </c>
      <c r="Q239" s="344" t="str">
        <f t="shared" si="73"/>
        <v/>
      </c>
      <c r="R239" s="344" t="str">
        <f t="shared" si="74"/>
        <v/>
      </c>
      <c r="S239" s="135" t="e">
        <f>IF(D239="","",IF(ISTEXT(D239),VLOOKUP(D239,#REF!,2,FALSE),""))</f>
        <v>#REF!</v>
      </c>
      <c r="T239" s="136" t="e">
        <f t="shared" si="75"/>
        <v>#REF!</v>
      </c>
      <c r="U239" s="137" t="e">
        <f t="shared" si="76"/>
        <v>#REF!</v>
      </c>
      <c r="V239" s="138" t="e">
        <f t="shared" si="77"/>
        <v>#REF!</v>
      </c>
      <c r="W239" s="197" t="e">
        <f t="shared" si="78"/>
        <v>#REF!</v>
      </c>
      <c r="X239" s="140" t="e">
        <f t="shared" si="85"/>
        <v>#REF!</v>
      </c>
    </row>
    <row r="240" spans="1:24" s="108" customFormat="1" ht="15" customHeight="1" x14ac:dyDescent="0.25">
      <c r="A240" s="195" t="s">
        <v>296</v>
      </c>
      <c r="B240" s="128">
        <v>0</v>
      </c>
      <c r="C240" s="129" t="s">
        <v>300</v>
      </c>
      <c r="D240" s="130" t="s">
        <v>211</v>
      </c>
      <c r="E240" s="128" t="s">
        <v>144</v>
      </c>
      <c r="F240" s="128"/>
      <c r="G240" s="128" t="s">
        <v>145</v>
      </c>
      <c r="H240" s="196">
        <v>30.8</v>
      </c>
      <c r="I240" s="128">
        <v>1</v>
      </c>
      <c r="J240" s="128">
        <v>5</v>
      </c>
      <c r="K240" s="133">
        <f t="shared" si="79"/>
        <v>260</v>
      </c>
      <c r="L240" s="344">
        <v>1</v>
      </c>
      <c r="M240" s="344">
        <v>1</v>
      </c>
      <c r="N240" s="344">
        <v>1</v>
      </c>
      <c r="O240" s="344">
        <v>1</v>
      </c>
      <c r="P240" s="344">
        <v>1</v>
      </c>
      <c r="Q240" s="344" t="str">
        <f t="shared" si="73"/>
        <v/>
      </c>
      <c r="R240" s="344" t="str">
        <f t="shared" si="74"/>
        <v/>
      </c>
      <c r="S240" s="135" t="e">
        <f>IF(D240="","",IF(ISTEXT(D240),VLOOKUP(D240,#REF!,2,FALSE),""))</f>
        <v>#REF!</v>
      </c>
      <c r="T240" s="136" t="e">
        <f t="shared" si="75"/>
        <v>#REF!</v>
      </c>
      <c r="U240" s="137" t="e">
        <f t="shared" si="76"/>
        <v>#REF!</v>
      </c>
      <c r="V240" s="138" t="e">
        <f t="shared" si="77"/>
        <v>#REF!</v>
      </c>
      <c r="W240" s="197" t="e">
        <f t="shared" si="78"/>
        <v>#REF!</v>
      </c>
      <c r="X240" s="140" t="e">
        <f t="shared" si="85"/>
        <v>#REF!</v>
      </c>
    </row>
    <row r="241" spans="1:24" s="108" customFormat="1" ht="15" customHeight="1" x14ac:dyDescent="0.25">
      <c r="A241" s="195" t="s">
        <v>296</v>
      </c>
      <c r="B241" s="128">
        <v>0</v>
      </c>
      <c r="C241" s="129" t="s">
        <v>301</v>
      </c>
      <c r="D241" s="130" t="s">
        <v>232</v>
      </c>
      <c r="E241" s="128" t="s">
        <v>144</v>
      </c>
      <c r="F241" s="128"/>
      <c r="G241" s="128" t="s">
        <v>145</v>
      </c>
      <c r="H241" s="196">
        <v>3.5</v>
      </c>
      <c r="I241" s="128">
        <v>1</v>
      </c>
      <c r="J241" s="128">
        <v>5</v>
      </c>
      <c r="K241" s="133">
        <f t="shared" si="79"/>
        <v>260</v>
      </c>
      <c r="L241" s="344">
        <v>1</v>
      </c>
      <c r="M241" s="344">
        <v>1</v>
      </c>
      <c r="N241" s="344">
        <v>1</v>
      </c>
      <c r="O241" s="344">
        <v>1</v>
      </c>
      <c r="P241" s="344">
        <v>1</v>
      </c>
      <c r="Q241" s="344" t="str">
        <f t="shared" si="73"/>
        <v/>
      </c>
      <c r="R241" s="344" t="str">
        <f t="shared" si="74"/>
        <v/>
      </c>
      <c r="S241" s="135" t="e">
        <f>IF(D241="","",IF(ISTEXT(D241),VLOOKUP(D241,#REF!,2,FALSE),""))</f>
        <v>#REF!</v>
      </c>
      <c r="T241" s="136" t="e">
        <f t="shared" si="75"/>
        <v>#REF!</v>
      </c>
      <c r="U241" s="137" t="e">
        <f t="shared" si="76"/>
        <v>#REF!</v>
      </c>
      <c r="V241" s="138" t="e">
        <f t="shared" si="77"/>
        <v>#REF!</v>
      </c>
      <c r="W241" s="197" t="e">
        <f t="shared" si="78"/>
        <v>#REF!</v>
      </c>
      <c r="X241" s="140" t="e">
        <f t="shared" si="85"/>
        <v>#REF!</v>
      </c>
    </row>
    <row r="242" spans="1:24" s="108" customFormat="1" ht="15" customHeight="1" x14ac:dyDescent="0.25">
      <c r="A242" s="195" t="s">
        <v>296</v>
      </c>
      <c r="B242" s="128">
        <v>0</v>
      </c>
      <c r="C242" s="129" t="s">
        <v>302</v>
      </c>
      <c r="D242" s="130" t="s">
        <v>153</v>
      </c>
      <c r="E242" s="128" t="s">
        <v>144</v>
      </c>
      <c r="F242" s="128"/>
      <c r="G242" s="128" t="s">
        <v>24</v>
      </c>
      <c r="H242" s="196">
        <v>32</v>
      </c>
      <c r="I242" s="128">
        <v>1</v>
      </c>
      <c r="J242" s="128">
        <v>1</v>
      </c>
      <c r="K242" s="133">
        <v>52</v>
      </c>
      <c r="L242" s="344">
        <v>1</v>
      </c>
      <c r="M242" s="344" t="str">
        <f>IF(J242=4,T242*I242,IF(J242=5,T242*I242,IF(J242=6,T242*I242,IF(J242=7,T242*I242,""))))</f>
        <v/>
      </c>
      <c r="N242" s="344" t="str">
        <f>IF(J242=2,T242*I242,IF(J242=3,T242*I242,IF(J242=5,T242*I242,IF(J242=6,T242*I242,IF(J242=7,T242*I242,"")))))</f>
        <v/>
      </c>
      <c r="O242" s="344" t="str">
        <f>IF(J242=4,T242*I242,IF(J242=5,T242*I242,IF(J242=6,T242*I242,IF(J242=7,T242*I242,""))))</f>
        <v/>
      </c>
      <c r="P242" s="344" t="str">
        <f>IF(J242=3,T242*I242,IF(J242=4,T242*I242,IF(J242=5,T242*I242,IF(J242=6,T242*I242,IF(J242=7,T242*I242,"")))))</f>
        <v/>
      </c>
      <c r="Q242" s="344" t="str">
        <f t="shared" si="73"/>
        <v/>
      </c>
      <c r="R242" s="344" t="str">
        <f t="shared" si="74"/>
        <v/>
      </c>
      <c r="S242" s="135" t="e">
        <f>IF(D242="","",IF(ISTEXT(D242),VLOOKUP(D242,#REF!,2,FALSE),""))</f>
        <v>#REF!</v>
      </c>
      <c r="T242" s="136" t="e">
        <f t="shared" si="75"/>
        <v>#REF!</v>
      </c>
      <c r="U242" s="137" t="e">
        <f t="shared" si="76"/>
        <v>#REF!</v>
      </c>
      <c r="V242" s="138" t="e">
        <f t="shared" ref="V242:V274" si="86">IF(U242="","",K242*T242)</f>
        <v>#REF!</v>
      </c>
      <c r="W242" s="197" t="e">
        <f t="shared" ref="W242:W274" si="87">IF(H242="","",$W$4*V242)</f>
        <v>#REF!</v>
      </c>
      <c r="X242" s="140" t="e">
        <f t="shared" si="85"/>
        <v>#REF!</v>
      </c>
    </row>
    <row r="243" spans="1:24" s="108" customFormat="1" ht="15" customHeight="1" x14ac:dyDescent="0.25">
      <c r="A243" s="195" t="s">
        <v>303</v>
      </c>
      <c r="B243" s="128">
        <v>0</v>
      </c>
      <c r="C243" s="129" t="s">
        <v>426</v>
      </c>
      <c r="D243" s="130" t="s">
        <v>150</v>
      </c>
      <c r="E243" s="128" t="s">
        <v>151</v>
      </c>
      <c r="F243" s="128"/>
      <c r="G243" s="128" t="s">
        <v>145</v>
      </c>
      <c r="H243" s="196">
        <v>14.7</v>
      </c>
      <c r="I243" s="128">
        <v>1</v>
      </c>
      <c r="J243" s="128">
        <v>1</v>
      </c>
      <c r="K243" s="133">
        <f t="shared" si="79"/>
        <v>52</v>
      </c>
      <c r="L243" s="344">
        <v>1</v>
      </c>
      <c r="M243" s="344" t="str">
        <f>IF(J243=4,T243*I243,IF(J243=5,T243*I243,IF(J243=6,T243*I243,IF(J243=7,T243*I243,""))))</f>
        <v/>
      </c>
      <c r="N243" s="344" t="str">
        <f>IF(J243=2,T243*I243,IF(J243=3,T243*I243,IF(J243=5,T243*I243,IF(J243=6,T243*I243,IF(J243=7,T243*I243,"")))))</f>
        <v/>
      </c>
      <c r="O243" s="344" t="str">
        <f>IF(J243=4,T243*I243,IF(J243=5,T243*I243,IF(J243=6,T243*I243,IF(J243=7,T243*I243,""))))</f>
        <v/>
      </c>
      <c r="P243" s="344" t="str">
        <f>IF(J243=3,T243*I243,IF(J243=4,T243*I243,IF(J243=5,T243*I243,IF(J243=6,T243*I243,IF(J243=7,T243*I243,"")))))</f>
        <v/>
      </c>
      <c r="Q243" s="344" t="str">
        <f t="shared" si="73"/>
        <v/>
      </c>
      <c r="R243" s="344" t="str">
        <f t="shared" si="74"/>
        <v/>
      </c>
      <c r="S243" s="135" t="e">
        <f>IF(D243="","",IF(ISTEXT(D243),VLOOKUP(D243,#REF!,2,FALSE),""))</f>
        <v>#REF!</v>
      </c>
      <c r="T243" s="136" t="e">
        <f t="shared" si="75"/>
        <v>#REF!</v>
      </c>
      <c r="U243" s="137" t="e">
        <f t="shared" si="76"/>
        <v>#REF!</v>
      </c>
      <c r="V243" s="138" t="e">
        <f t="shared" si="86"/>
        <v>#REF!</v>
      </c>
      <c r="W243" s="197" t="e">
        <f t="shared" si="87"/>
        <v>#REF!</v>
      </c>
      <c r="X243" s="140" t="e">
        <f t="shared" si="85"/>
        <v>#REF!</v>
      </c>
    </row>
    <row r="244" spans="1:24" s="108" customFormat="1" ht="15" customHeight="1" x14ac:dyDescent="0.25">
      <c r="A244" s="195" t="s">
        <v>303</v>
      </c>
      <c r="B244" s="128">
        <v>0</v>
      </c>
      <c r="C244" s="129" t="s">
        <v>265</v>
      </c>
      <c r="D244" s="130" t="s">
        <v>150</v>
      </c>
      <c r="E244" s="128" t="s">
        <v>151</v>
      </c>
      <c r="F244" s="128"/>
      <c r="G244" s="128" t="s">
        <v>145</v>
      </c>
      <c r="H244" s="196">
        <v>22.3</v>
      </c>
      <c r="I244" s="128">
        <v>1</v>
      </c>
      <c r="J244" s="128">
        <v>1</v>
      </c>
      <c r="K244" s="133">
        <f t="shared" si="79"/>
        <v>52</v>
      </c>
      <c r="L244" s="300">
        <v>1</v>
      </c>
      <c r="M244" s="300" t="str">
        <f>IF(J244=4,T244*I244,IF(J244=5,T244*I244,IF(J244=6,T244*I244,IF(J244=7,T244*I244,""))))</f>
        <v/>
      </c>
      <c r="N244" s="300" t="str">
        <f>IF(J244=2,T244*I244,IF(J244=3,T244*I244,IF(J244=5,T244*I244,IF(J244=6,T244*I244,IF(J244=7,T244*I244,"")))))</f>
        <v/>
      </c>
      <c r="O244" s="300" t="str">
        <f>IF(J244=4,T244*I244,IF(J244=5,T244*I244,IF(J244=6,T244*I244,IF(J244=7,T244*I244,""))))</f>
        <v/>
      </c>
      <c r="P244" s="300" t="str">
        <f>IF(J244=3,T244*I244,IF(J244=4,T244*I244,IF(J244=5,T244*I244,IF(J244=6,T244*I244,IF(J244=7,T244*I244,"")))))</f>
        <v/>
      </c>
      <c r="Q244" s="300" t="str">
        <f t="shared" si="73"/>
        <v/>
      </c>
      <c r="R244" s="300" t="str">
        <f t="shared" si="74"/>
        <v/>
      </c>
      <c r="S244" s="135" t="e">
        <f>IF(D244="","",IF(ISTEXT(D244),VLOOKUP(D244,#REF!,2,FALSE),""))</f>
        <v>#REF!</v>
      </c>
      <c r="T244" s="136" t="e">
        <f t="shared" si="75"/>
        <v>#REF!</v>
      </c>
      <c r="U244" s="137" t="e">
        <f t="shared" si="76"/>
        <v>#REF!</v>
      </c>
      <c r="V244" s="138" t="e">
        <f t="shared" si="86"/>
        <v>#REF!</v>
      </c>
      <c r="W244" s="197" t="e">
        <f t="shared" si="87"/>
        <v>#REF!</v>
      </c>
      <c r="X244" s="140" t="e">
        <f t="shared" si="85"/>
        <v>#REF!</v>
      </c>
    </row>
    <row r="245" spans="1:24" s="108" customFormat="1" ht="15" customHeight="1" x14ac:dyDescent="0.25">
      <c r="A245" s="195" t="s">
        <v>303</v>
      </c>
      <c r="B245" s="128">
        <v>0</v>
      </c>
      <c r="C245" s="129" t="s">
        <v>29</v>
      </c>
      <c r="D245" s="130" t="s">
        <v>148</v>
      </c>
      <c r="E245" s="128" t="s">
        <v>144</v>
      </c>
      <c r="F245" s="128"/>
      <c r="G245" s="128" t="s">
        <v>145</v>
      </c>
      <c r="H245" s="196">
        <v>13</v>
      </c>
      <c r="I245" s="128">
        <v>1</v>
      </c>
      <c r="J245" s="128">
        <v>1</v>
      </c>
      <c r="K245" s="133">
        <f t="shared" si="79"/>
        <v>52</v>
      </c>
      <c r="L245" s="300">
        <v>1</v>
      </c>
      <c r="M245" s="300"/>
      <c r="N245" s="300"/>
      <c r="O245" s="300"/>
      <c r="P245" s="300"/>
      <c r="Q245" s="300" t="str">
        <f t="shared" si="73"/>
        <v/>
      </c>
      <c r="R245" s="300" t="str">
        <f t="shared" si="74"/>
        <v/>
      </c>
      <c r="S245" s="135" t="e">
        <f>IF(D245="","",IF(ISTEXT(D245),VLOOKUP(D245,#REF!,2,FALSE),""))</f>
        <v>#REF!</v>
      </c>
      <c r="T245" s="136" t="e">
        <f t="shared" si="75"/>
        <v>#REF!</v>
      </c>
      <c r="U245" s="137" t="e">
        <f t="shared" si="76"/>
        <v>#REF!</v>
      </c>
      <c r="V245" s="138" t="e">
        <f t="shared" si="86"/>
        <v>#REF!</v>
      </c>
      <c r="W245" s="197" t="e">
        <f t="shared" si="87"/>
        <v>#REF!</v>
      </c>
      <c r="X245" s="140" t="e">
        <f t="shared" si="85"/>
        <v>#REF!</v>
      </c>
    </row>
    <row r="246" spans="1:24" s="108" customFormat="1" ht="15" customHeight="1" x14ac:dyDescent="0.25">
      <c r="A246" s="195" t="s">
        <v>303</v>
      </c>
      <c r="B246" s="128">
        <v>0</v>
      </c>
      <c r="C246" s="129" t="s">
        <v>428</v>
      </c>
      <c r="D246" s="130" t="s">
        <v>150</v>
      </c>
      <c r="E246" s="128" t="s">
        <v>151</v>
      </c>
      <c r="F246" s="128"/>
      <c r="G246" s="128" t="s">
        <v>145</v>
      </c>
      <c r="H246" s="196">
        <v>20</v>
      </c>
      <c r="I246" s="128">
        <v>1</v>
      </c>
      <c r="J246" s="128">
        <v>2</v>
      </c>
      <c r="K246" s="133">
        <f t="shared" si="79"/>
        <v>104</v>
      </c>
      <c r="L246" s="300">
        <v>1</v>
      </c>
      <c r="M246" s="300"/>
      <c r="N246" s="300"/>
      <c r="O246" s="300"/>
      <c r="P246" s="300">
        <v>1</v>
      </c>
      <c r="Q246" s="300"/>
      <c r="R246" s="300"/>
      <c r="S246" s="135" t="e">
        <f>IF(D246="","",IF(ISTEXT(D246),VLOOKUP(D246,#REF!,2,FALSE),""))</f>
        <v>#REF!</v>
      </c>
      <c r="T246" s="136" t="e">
        <f t="shared" ref="T246" si="88">IF(S246="","",H246/S246)</f>
        <v>#REF!</v>
      </c>
      <c r="U246" s="137" t="e">
        <f t="shared" ref="U246" si="89">IF(T246="","",I246*J246*T246)</f>
        <v>#REF!</v>
      </c>
      <c r="V246" s="138" t="e">
        <f t="shared" ref="V246" si="90">IF(U246="","",K246*T246)</f>
        <v>#REF!</v>
      </c>
      <c r="W246" s="197" t="e">
        <f t="shared" ref="W246" si="91">IF(H246="","",$W$4*V246)</f>
        <v>#REF!</v>
      </c>
      <c r="X246" s="140" t="e">
        <f t="shared" ref="X246" si="92">IF(W246="","",W246*1.2)</f>
        <v>#REF!</v>
      </c>
    </row>
    <row r="247" spans="1:24" s="108" customFormat="1" ht="15" customHeight="1" x14ac:dyDescent="0.25">
      <c r="A247" s="195" t="s">
        <v>303</v>
      </c>
      <c r="B247" s="128">
        <v>0</v>
      </c>
      <c r="C247" s="129" t="s">
        <v>304</v>
      </c>
      <c r="D247" s="130" t="s">
        <v>150</v>
      </c>
      <c r="E247" s="128" t="s">
        <v>151</v>
      </c>
      <c r="F247" s="128"/>
      <c r="G247" s="128" t="s">
        <v>145</v>
      </c>
      <c r="H247" s="196">
        <v>14</v>
      </c>
      <c r="I247" s="128">
        <v>1</v>
      </c>
      <c r="J247" s="128">
        <v>5</v>
      </c>
      <c r="K247" s="133">
        <f t="shared" si="79"/>
        <v>260</v>
      </c>
      <c r="L247" s="300">
        <v>1</v>
      </c>
      <c r="M247" s="300">
        <v>1</v>
      </c>
      <c r="N247" s="300">
        <v>1</v>
      </c>
      <c r="O247" s="300">
        <v>1</v>
      </c>
      <c r="P247" s="300">
        <v>1</v>
      </c>
      <c r="Q247" s="300" t="str">
        <f t="shared" si="73"/>
        <v/>
      </c>
      <c r="R247" s="300" t="str">
        <f t="shared" si="74"/>
        <v/>
      </c>
      <c r="S247" s="135" t="e">
        <f>IF(D247="","",IF(ISTEXT(D247),VLOOKUP(D247,#REF!,2,FALSE),""))</f>
        <v>#REF!</v>
      </c>
      <c r="T247" s="136" t="e">
        <f t="shared" si="75"/>
        <v>#REF!</v>
      </c>
      <c r="U247" s="137" t="e">
        <f t="shared" si="76"/>
        <v>#REF!</v>
      </c>
      <c r="V247" s="138" t="e">
        <f t="shared" si="86"/>
        <v>#REF!</v>
      </c>
      <c r="W247" s="197" t="e">
        <f t="shared" si="87"/>
        <v>#REF!</v>
      </c>
      <c r="X247" s="140" t="e">
        <f t="shared" si="85"/>
        <v>#REF!</v>
      </c>
    </row>
    <row r="248" spans="1:24" s="108" customFormat="1" ht="15" customHeight="1" x14ac:dyDescent="0.25">
      <c r="A248" s="195" t="s">
        <v>303</v>
      </c>
      <c r="B248" s="128">
        <v>0</v>
      </c>
      <c r="C248" s="129" t="s">
        <v>305</v>
      </c>
      <c r="D248" s="130" t="s">
        <v>148</v>
      </c>
      <c r="E248" s="128" t="s">
        <v>144</v>
      </c>
      <c r="F248" s="128"/>
      <c r="G248" s="128" t="s">
        <v>145</v>
      </c>
      <c r="H248" s="196">
        <v>49</v>
      </c>
      <c r="I248" s="128">
        <v>1</v>
      </c>
      <c r="J248" s="128">
        <v>2</v>
      </c>
      <c r="K248" s="133">
        <f t="shared" si="79"/>
        <v>104</v>
      </c>
      <c r="L248" s="300"/>
      <c r="M248" s="300">
        <v>1</v>
      </c>
      <c r="N248" s="300"/>
      <c r="O248" s="300">
        <v>1</v>
      </c>
      <c r="P248" s="300"/>
      <c r="Q248" s="300" t="str">
        <f t="shared" si="73"/>
        <v/>
      </c>
      <c r="R248" s="300" t="str">
        <f t="shared" si="74"/>
        <v/>
      </c>
      <c r="S248" s="135" t="e">
        <f>IF(D248="","",IF(ISTEXT(D248),VLOOKUP(D248,#REF!,2,FALSE),""))</f>
        <v>#REF!</v>
      </c>
      <c r="T248" s="136" t="e">
        <f t="shared" si="75"/>
        <v>#REF!</v>
      </c>
      <c r="U248" s="137" t="e">
        <f t="shared" si="76"/>
        <v>#REF!</v>
      </c>
      <c r="V248" s="138" t="e">
        <f t="shared" si="86"/>
        <v>#REF!</v>
      </c>
      <c r="W248" s="197" t="e">
        <f t="shared" si="87"/>
        <v>#REF!</v>
      </c>
      <c r="X248" s="140" t="e">
        <f t="shared" si="85"/>
        <v>#REF!</v>
      </c>
    </row>
    <row r="249" spans="1:24" s="108" customFormat="1" ht="15" customHeight="1" x14ac:dyDescent="0.25">
      <c r="A249" s="195" t="s">
        <v>303</v>
      </c>
      <c r="B249" s="128">
        <v>0</v>
      </c>
      <c r="C249" s="129" t="s">
        <v>306</v>
      </c>
      <c r="D249" s="130" t="s">
        <v>157</v>
      </c>
      <c r="E249" s="128" t="s">
        <v>144</v>
      </c>
      <c r="F249" s="128"/>
      <c r="G249" s="128" t="s">
        <v>145</v>
      </c>
      <c r="H249" s="196">
        <v>8.6</v>
      </c>
      <c r="I249" s="128">
        <v>1</v>
      </c>
      <c r="J249" s="128">
        <v>1</v>
      </c>
      <c r="K249" s="133">
        <f t="shared" si="79"/>
        <v>52</v>
      </c>
      <c r="L249" s="300">
        <v>1</v>
      </c>
      <c r="M249" s="300"/>
      <c r="N249" s="300"/>
      <c r="O249" s="300"/>
      <c r="P249" s="300"/>
      <c r="Q249" s="300" t="str">
        <f t="shared" si="73"/>
        <v/>
      </c>
      <c r="R249" s="300" t="str">
        <f t="shared" si="74"/>
        <v/>
      </c>
      <c r="S249" s="135" t="e">
        <f>IF(D249="","",IF(ISTEXT(D249),VLOOKUP(D249,#REF!,2,FALSE),""))</f>
        <v>#REF!</v>
      </c>
      <c r="T249" s="136" t="e">
        <f t="shared" si="75"/>
        <v>#REF!</v>
      </c>
      <c r="U249" s="137" t="e">
        <f t="shared" si="76"/>
        <v>#REF!</v>
      </c>
      <c r="V249" s="138" t="e">
        <f t="shared" si="86"/>
        <v>#REF!</v>
      </c>
      <c r="W249" s="197" t="e">
        <f t="shared" si="87"/>
        <v>#REF!</v>
      </c>
      <c r="X249" s="140" t="e">
        <f t="shared" si="85"/>
        <v>#REF!</v>
      </c>
    </row>
    <row r="250" spans="1:24" s="108" customFormat="1" ht="15" customHeight="1" x14ac:dyDescent="0.25">
      <c r="A250" s="195" t="s">
        <v>303</v>
      </c>
      <c r="B250" s="128">
        <v>0</v>
      </c>
      <c r="C250" s="129" t="s">
        <v>307</v>
      </c>
      <c r="D250" s="130" t="s">
        <v>157</v>
      </c>
      <c r="E250" s="128" t="s">
        <v>144</v>
      </c>
      <c r="F250" s="128"/>
      <c r="G250" s="128" t="s">
        <v>145</v>
      </c>
      <c r="H250" s="196">
        <v>13.5</v>
      </c>
      <c r="I250" s="128">
        <v>1</v>
      </c>
      <c r="J250" s="128">
        <v>1</v>
      </c>
      <c r="K250" s="133">
        <f t="shared" si="79"/>
        <v>52</v>
      </c>
      <c r="L250" s="300">
        <v>1</v>
      </c>
      <c r="M250" s="300" t="str">
        <f>IF(J250=4,T250*I250,IF(J250=5,T250*I250,IF(J250=6,T250*I250,IF(J250=7,T250*I250,""))))</f>
        <v/>
      </c>
      <c r="N250" s="300" t="str">
        <f>IF(J250=2,T250*I250,IF(J250=3,T250*I250,IF(J250=5,T250*I250,IF(J250=6,T250*I250,IF(J250=7,T250*I250,"")))))</f>
        <v/>
      </c>
      <c r="O250" s="300" t="str">
        <f>IF(J250=4,T250*I250,IF(J250=5,T250*I250,IF(J250=6,T250*I250,IF(J250=7,T250*I250,""))))</f>
        <v/>
      </c>
      <c r="P250" s="300" t="str">
        <f>IF(J250=3,T250*I250,IF(J250=4,T250*I250,IF(J250=5,T250*I250,IF(J250=6,T250*I250,IF(J250=7,T250*I250,"")))))</f>
        <v/>
      </c>
      <c r="Q250" s="300" t="str">
        <f t="shared" si="73"/>
        <v/>
      </c>
      <c r="R250" s="300" t="str">
        <f t="shared" si="74"/>
        <v/>
      </c>
      <c r="S250" s="135" t="e">
        <f>IF(D250="","",IF(ISTEXT(D250),VLOOKUP(D250,#REF!,2,FALSE),""))</f>
        <v>#REF!</v>
      </c>
      <c r="T250" s="136" t="e">
        <f t="shared" si="75"/>
        <v>#REF!</v>
      </c>
      <c r="U250" s="137" t="e">
        <f t="shared" si="76"/>
        <v>#REF!</v>
      </c>
      <c r="V250" s="138" t="e">
        <f t="shared" si="86"/>
        <v>#REF!</v>
      </c>
      <c r="W250" s="197" t="e">
        <f t="shared" si="87"/>
        <v>#REF!</v>
      </c>
      <c r="X250" s="140" t="e">
        <f t="shared" si="85"/>
        <v>#REF!</v>
      </c>
    </row>
    <row r="251" spans="1:24" s="108" customFormat="1" ht="15" customHeight="1" x14ac:dyDescent="0.25">
      <c r="A251" s="195" t="s">
        <v>303</v>
      </c>
      <c r="B251" s="128">
        <v>0</v>
      </c>
      <c r="C251" s="129" t="s">
        <v>429</v>
      </c>
      <c r="D251" s="130" t="s">
        <v>157</v>
      </c>
      <c r="E251" s="128" t="s">
        <v>144</v>
      </c>
      <c r="F251" s="128"/>
      <c r="G251" s="128" t="s">
        <v>145</v>
      </c>
      <c r="H251" s="196">
        <v>8.6</v>
      </c>
      <c r="I251" s="128">
        <v>1</v>
      </c>
      <c r="J251" s="128">
        <v>1</v>
      </c>
      <c r="K251" s="133">
        <f t="shared" si="79"/>
        <v>52</v>
      </c>
      <c r="L251" s="300">
        <v>1</v>
      </c>
      <c r="M251" s="300"/>
      <c r="N251" s="300"/>
      <c r="O251" s="300"/>
      <c r="P251" s="300"/>
      <c r="Q251" s="300"/>
      <c r="R251" s="300"/>
      <c r="S251" s="135" t="e">
        <f>IF(D251="","",IF(ISTEXT(D251),VLOOKUP(D251,#REF!,2,FALSE),""))</f>
        <v>#REF!</v>
      </c>
      <c r="T251" s="136" t="e">
        <f t="shared" ref="T251" si="93">IF(S251="","",H251/S251)</f>
        <v>#REF!</v>
      </c>
      <c r="U251" s="137" t="e">
        <f t="shared" ref="U251" si="94">IF(T251="","",I251*J251*T251)</f>
        <v>#REF!</v>
      </c>
      <c r="V251" s="138" t="e">
        <f t="shared" ref="V251" si="95">IF(U251="","",K251*T251)</f>
        <v>#REF!</v>
      </c>
      <c r="W251" s="197" t="e">
        <f t="shared" ref="W251" si="96">IF(H251="","",$W$4*V251)</f>
        <v>#REF!</v>
      </c>
      <c r="X251" s="140" t="e">
        <f t="shared" ref="X251" si="97">IF(W251="","",W251*1.2)</f>
        <v>#REF!</v>
      </c>
    </row>
    <row r="252" spans="1:24" s="108" customFormat="1" ht="15" customHeight="1" x14ac:dyDescent="0.25">
      <c r="A252" s="195" t="s">
        <v>303</v>
      </c>
      <c r="B252" s="128">
        <v>0</v>
      </c>
      <c r="C252" s="129" t="s">
        <v>308</v>
      </c>
      <c r="D252" s="130" t="s">
        <v>155</v>
      </c>
      <c r="E252" s="128" t="s">
        <v>144</v>
      </c>
      <c r="F252" s="128"/>
      <c r="G252" s="128" t="s">
        <v>24</v>
      </c>
      <c r="H252" s="196">
        <v>9.6</v>
      </c>
      <c r="I252" s="128">
        <v>1</v>
      </c>
      <c r="J252" s="128">
        <v>5</v>
      </c>
      <c r="K252" s="133">
        <f t="shared" si="79"/>
        <v>260</v>
      </c>
      <c r="L252" s="300">
        <v>1</v>
      </c>
      <c r="M252" s="300">
        <v>1</v>
      </c>
      <c r="N252" s="300">
        <v>1</v>
      </c>
      <c r="O252" s="300">
        <v>1</v>
      </c>
      <c r="P252" s="300">
        <v>1</v>
      </c>
      <c r="Q252" s="300" t="str">
        <f t="shared" si="73"/>
        <v/>
      </c>
      <c r="R252" s="300" t="str">
        <f t="shared" si="74"/>
        <v/>
      </c>
      <c r="S252" s="135" t="e">
        <f>IF(D252="","",IF(ISTEXT(D252),VLOOKUP(D252,#REF!,2,FALSE),""))</f>
        <v>#REF!</v>
      </c>
      <c r="T252" s="136" t="e">
        <f t="shared" si="75"/>
        <v>#REF!</v>
      </c>
      <c r="U252" s="137" t="e">
        <f t="shared" si="76"/>
        <v>#REF!</v>
      </c>
      <c r="V252" s="138" t="e">
        <f t="shared" si="86"/>
        <v>#REF!</v>
      </c>
      <c r="W252" s="197" t="e">
        <f t="shared" si="87"/>
        <v>#REF!</v>
      </c>
      <c r="X252" s="140" t="e">
        <f t="shared" si="85"/>
        <v>#REF!</v>
      </c>
    </row>
    <row r="253" spans="1:24" s="108" customFormat="1" ht="15" customHeight="1" x14ac:dyDescent="0.25">
      <c r="A253" s="195" t="s">
        <v>303</v>
      </c>
      <c r="B253" s="128">
        <v>0</v>
      </c>
      <c r="C253" s="129" t="s">
        <v>309</v>
      </c>
      <c r="D253" s="130" t="s">
        <v>143</v>
      </c>
      <c r="E253" s="128" t="s">
        <v>144</v>
      </c>
      <c r="F253" s="128"/>
      <c r="G253" s="128" t="s">
        <v>145</v>
      </c>
      <c r="H253" s="196">
        <v>25</v>
      </c>
      <c r="I253" s="128">
        <v>1</v>
      </c>
      <c r="J253" s="128">
        <v>5</v>
      </c>
      <c r="K253" s="133">
        <f t="shared" si="79"/>
        <v>260</v>
      </c>
      <c r="L253" s="300">
        <v>1</v>
      </c>
      <c r="M253" s="300">
        <v>1</v>
      </c>
      <c r="N253" s="300">
        <v>1</v>
      </c>
      <c r="O253" s="300">
        <v>1</v>
      </c>
      <c r="P253" s="300">
        <v>1</v>
      </c>
      <c r="Q253" s="300" t="str">
        <f t="shared" si="73"/>
        <v/>
      </c>
      <c r="R253" s="300" t="str">
        <f t="shared" si="74"/>
        <v/>
      </c>
      <c r="S253" s="135" t="e">
        <f>IF(D253="","",IF(ISTEXT(D253),VLOOKUP(D253,#REF!,2,FALSE),""))</f>
        <v>#REF!</v>
      </c>
      <c r="T253" s="136" t="e">
        <f t="shared" si="75"/>
        <v>#REF!</v>
      </c>
      <c r="U253" s="137" t="e">
        <f t="shared" si="76"/>
        <v>#REF!</v>
      </c>
      <c r="V253" s="138" t="e">
        <f t="shared" si="86"/>
        <v>#REF!</v>
      </c>
      <c r="W253" s="197" t="e">
        <f t="shared" si="87"/>
        <v>#REF!</v>
      </c>
      <c r="X253" s="140" t="e">
        <f t="shared" si="85"/>
        <v>#REF!</v>
      </c>
    </row>
    <row r="254" spans="1:24" s="108" customFormat="1" ht="15" customHeight="1" x14ac:dyDescent="0.25">
      <c r="A254" s="195" t="s">
        <v>303</v>
      </c>
      <c r="B254" s="128">
        <v>0</v>
      </c>
      <c r="C254" s="129" t="s">
        <v>310</v>
      </c>
      <c r="D254" s="130" t="s">
        <v>143</v>
      </c>
      <c r="E254" s="128" t="s">
        <v>144</v>
      </c>
      <c r="F254" s="128"/>
      <c r="G254" s="128" t="s">
        <v>24</v>
      </c>
      <c r="H254" s="196">
        <v>7.5</v>
      </c>
      <c r="I254" s="128">
        <v>1</v>
      </c>
      <c r="J254" s="128">
        <v>5</v>
      </c>
      <c r="K254" s="133">
        <f t="shared" si="79"/>
        <v>260</v>
      </c>
      <c r="L254" s="300">
        <v>1</v>
      </c>
      <c r="M254" s="300">
        <v>1</v>
      </c>
      <c r="N254" s="300">
        <v>1</v>
      </c>
      <c r="O254" s="300">
        <v>1</v>
      </c>
      <c r="P254" s="300">
        <v>1</v>
      </c>
      <c r="Q254" s="300" t="str">
        <f t="shared" si="73"/>
        <v/>
      </c>
      <c r="R254" s="300" t="str">
        <f t="shared" si="74"/>
        <v/>
      </c>
      <c r="S254" s="135" t="e">
        <f>IF(D254="","",IF(ISTEXT(D254),VLOOKUP(D254,#REF!,2,FALSE),""))</f>
        <v>#REF!</v>
      </c>
      <c r="T254" s="136" t="e">
        <f t="shared" si="75"/>
        <v>#REF!</v>
      </c>
      <c r="U254" s="137" t="e">
        <f t="shared" si="76"/>
        <v>#REF!</v>
      </c>
      <c r="V254" s="138" t="e">
        <f t="shared" si="86"/>
        <v>#REF!</v>
      </c>
      <c r="W254" s="197" t="e">
        <f t="shared" si="87"/>
        <v>#REF!</v>
      </c>
      <c r="X254" s="140" t="e">
        <f t="shared" si="85"/>
        <v>#REF!</v>
      </c>
    </row>
    <row r="255" spans="1:24" s="108" customFormat="1" ht="15" customHeight="1" x14ac:dyDescent="0.25">
      <c r="A255" s="195" t="s">
        <v>303</v>
      </c>
      <c r="B255" s="128">
        <v>0</v>
      </c>
      <c r="C255" s="129" t="s">
        <v>311</v>
      </c>
      <c r="D255" s="130" t="s">
        <v>143</v>
      </c>
      <c r="E255" s="128" t="s">
        <v>144</v>
      </c>
      <c r="F255" s="128"/>
      <c r="G255" s="128" t="s">
        <v>24</v>
      </c>
      <c r="H255" s="196">
        <v>7.7</v>
      </c>
      <c r="I255" s="128">
        <v>1</v>
      </c>
      <c r="J255" s="128">
        <v>5</v>
      </c>
      <c r="K255" s="133">
        <f t="shared" si="79"/>
        <v>260</v>
      </c>
      <c r="L255" s="300">
        <v>1</v>
      </c>
      <c r="M255" s="300">
        <v>1</v>
      </c>
      <c r="N255" s="300">
        <v>1</v>
      </c>
      <c r="O255" s="300">
        <v>1</v>
      </c>
      <c r="P255" s="300">
        <v>1</v>
      </c>
      <c r="Q255" s="300" t="str">
        <f t="shared" si="73"/>
        <v/>
      </c>
      <c r="R255" s="300" t="str">
        <f t="shared" si="74"/>
        <v/>
      </c>
      <c r="S255" s="135" t="e">
        <f>IF(D255="","",IF(ISTEXT(D255),VLOOKUP(D255,#REF!,2,FALSE),""))</f>
        <v>#REF!</v>
      </c>
      <c r="T255" s="136" t="e">
        <f t="shared" si="75"/>
        <v>#REF!</v>
      </c>
      <c r="U255" s="137" t="e">
        <f t="shared" si="76"/>
        <v>#REF!</v>
      </c>
      <c r="V255" s="138" t="e">
        <f t="shared" si="86"/>
        <v>#REF!</v>
      </c>
      <c r="W255" s="197" t="e">
        <f t="shared" si="87"/>
        <v>#REF!</v>
      </c>
      <c r="X255" s="140" t="e">
        <f t="shared" si="85"/>
        <v>#REF!</v>
      </c>
    </row>
    <row r="256" spans="1:24" s="108" customFormat="1" ht="15" customHeight="1" x14ac:dyDescent="0.25">
      <c r="A256" s="195" t="s">
        <v>303</v>
      </c>
      <c r="B256" s="128">
        <v>0</v>
      </c>
      <c r="C256" s="129" t="s">
        <v>312</v>
      </c>
      <c r="D256" s="130" t="s">
        <v>313</v>
      </c>
      <c r="E256" s="128" t="s">
        <v>144</v>
      </c>
      <c r="F256" s="128"/>
      <c r="G256" s="128" t="s">
        <v>24</v>
      </c>
      <c r="H256" s="196">
        <v>37</v>
      </c>
      <c r="I256" s="128">
        <v>1</v>
      </c>
      <c r="J256" s="128">
        <v>5</v>
      </c>
      <c r="K256" s="133">
        <f t="shared" si="79"/>
        <v>260</v>
      </c>
      <c r="L256" s="300">
        <v>1</v>
      </c>
      <c r="M256" s="300">
        <v>1</v>
      </c>
      <c r="N256" s="300">
        <v>1</v>
      </c>
      <c r="O256" s="300">
        <v>1</v>
      </c>
      <c r="P256" s="300">
        <v>1</v>
      </c>
      <c r="Q256" s="300" t="str">
        <f t="shared" si="73"/>
        <v/>
      </c>
      <c r="R256" s="300" t="str">
        <f t="shared" si="74"/>
        <v/>
      </c>
      <c r="S256" s="135" t="e">
        <f>IF(D256="","",IF(ISTEXT(D256),VLOOKUP(D256,#REF!,2,FALSE),""))</f>
        <v>#REF!</v>
      </c>
      <c r="T256" s="136" t="e">
        <f t="shared" si="75"/>
        <v>#REF!</v>
      </c>
      <c r="U256" s="137" t="e">
        <f t="shared" si="76"/>
        <v>#REF!</v>
      </c>
      <c r="V256" s="138" t="e">
        <f t="shared" si="86"/>
        <v>#REF!</v>
      </c>
      <c r="W256" s="197" t="e">
        <f t="shared" si="87"/>
        <v>#REF!</v>
      </c>
      <c r="X256" s="140" t="e">
        <f t="shared" si="85"/>
        <v>#REF!</v>
      </c>
    </row>
    <row r="257" spans="1:24" s="108" customFormat="1" ht="15" customHeight="1" x14ac:dyDescent="0.25">
      <c r="A257" s="195" t="s">
        <v>303</v>
      </c>
      <c r="B257" s="128">
        <v>0</v>
      </c>
      <c r="C257" s="129" t="s">
        <v>314</v>
      </c>
      <c r="D257" s="130" t="s">
        <v>202</v>
      </c>
      <c r="E257" s="128" t="s">
        <v>144</v>
      </c>
      <c r="F257" s="128"/>
      <c r="G257" s="128" t="s">
        <v>24</v>
      </c>
      <c r="H257" s="196">
        <v>60</v>
      </c>
      <c r="I257" s="128">
        <v>1</v>
      </c>
      <c r="J257" s="128">
        <v>5</v>
      </c>
      <c r="K257" s="133">
        <f t="shared" si="79"/>
        <v>260</v>
      </c>
      <c r="L257" s="300">
        <v>1</v>
      </c>
      <c r="M257" s="300">
        <v>1</v>
      </c>
      <c r="N257" s="300">
        <v>1</v>
      </c>
      <c r="O257" s="300">
        <v>1</v>
      </c>
      <c r="P257" s="300">
        <v>1</v>
      </c>
      <c r="Q257" s="300" t="str">
        <f t="shared" si="73"/>
        <v/>
      </c>
      <c r="R257" s="300" t="str">
        <f t="shared" si="74"/>
        <v/>
      </c>
      <c r="S257" s="135" t="e">
        <f>IF(D257="","",IF(ISTEXT(D257),VLOOKUP(D257,#REF!,2,FALSE),""))</f>
        <v>#REF!</v>
      </c>
      <c r="T257" s="136" t="e">
        <f t="shared" si="75"/>
        <v>#REF!</v>
      </c>
      <c r="U257" s="137" t="e">
        <f t="shared" si="76"/>
        <v>#REF!</v>
      </c>
      <c r="V257" s="138" t="e">
        <f t="shared" si="86"/>
        <v>#REF!</v>
      </c>
      <c r="W257" s="197" t="e">
        <f t="shared" si="87"/>
        <v>#REF!</v>
      </c>
      <c r="X257" s="140" t="e">
        <f t="shared" si="85"/>
        <v>#REF!</v>
      </c>
    </row>
    <row r="258" spans="1:24" s="108" customFormat="1" ht="15" customHeight="1" x14ac:dyDescent="0.25">
      <c r="A258" s="195" t="s">
        <v>303</v>
      </c>
      <c r="B258" s="128">
        <v>0</v>
      </c>
      <c r="C258" s="129" t="s">
        <v>315</v>
      </c>
      <c r="D258" s="130" t="s">
        <v>153</v>
      </c>
      <c r="E258" s="128" t="s">
        <v>144</v>
      </c>
      <c r="F258" s="128"/>
      <c r="G258" s="128" t="s">
        <v>24</v>
      </c>
      <c r="H258" s="196">
        <v>8.3000000000000007</v>
      </c>
      <c r="I258" s="128">
        <v>1</v>
      </c>
      <c r="J258" s="128">
        <v>5</v>
      </c>
      <c r="K258" s="133">
        <f t="shared" si="79"/>
        <v>260</v>
      </c>
      <c r="L258" s="300">
        <v>1</v>
      </c>
      <c r="M258" s="300">
        <v>1</v>
      </c>
      <c r="N258" s="300">
        <v>1</v>
      </c>
      <c r="O258" s="300">
        <v>1</v>
      </c>
      <c r="P258" s="300">
        <v>1</v>
      </c>
      <c r="Q258" s="300" t="str">
        <f t="shared" si="73"/>
        <v/>
      </c>
      <c r="R258" s="300" t="str">
        <f t="shared" si="74"/>
        <v/>
      </c>
      <c r="S258" s="135" t="e">
        <f>IF(D258="","",IF(ISTEXT(D258),VLOOKUP(D258,#REF!,2,FALSE),""))</f>
        <v>#REF!</v>
      </c>
      <c r="T258" s="136" t="e">
        <f t="shared" si="75"/>
        <v>#REF!</v>
      </c>
      <c r="U258" s="137" t="e">
        <f t="shared" si="76"/>
        <v>#REF!</v>
      </c>
      <c r="V258" s="138" t="e">
        <f t="shared" si="86"/>
        <v>#REF!</v>
      </c>
      <c r="W258" s="197" t="e">
        <f t="shared" si="87"/>
        <v>#REF!</v>
      </c>
      <c r="X258" s="140" t="e">
        <f t="shared" si="85"/>
        <v>#REF!</v>
      </c>
    </row>
    <row r="259" spans="1:24" s="108" customFormat="1" ht="15" customHeight="1" x14ac:dyDescent="0.25">
      <c r="A259" s="195" t="s">
        <v>303</v>
      </c>
      <c r="B259" s="128">
        <v>0</v>
      </c>
      <c r="C259" s="129" t="s">
        <v>430</v>
      </c>
      <c r="D259" s="130" t="s">
        <v>157</v>
      </c>
      <c r="E259" s="128" t="s">
        <v>144</v>
      </c>
      <c r="F259" s="128"/>
      <c r="G259" s="128" t="s">
        <v>24</v>
      </c>
      <c r="H259" s="196">
        <v>10</v>
      </c>
      <c r="I259" s="128">
        <v>1</v>
      </c>
      <c r="J259" s="128">
        <v>2</v>
      </c>
      <c r="K259" s="133">
        <f t="shared" si="79"/>
        <v>104</v>
      </c>
      <c r="L259" s="300"/>
      <c r="M259" s="300">
        <v>1</v>
      </c>
      <c r="N259" s="300"/>
      <c r="O259" s="300"/>
      <c r="P259" s="300">
        <v>1</v>
      </c>
      <c r="Q259" s="300"/>
      <c r="R259" s="300"/>
      <c r="S259" s="135" t="e">
        <f>IF(D259="","",IF(ISTEXT(D259),VLOOKUP(D259,#REF!,2,FALSE),""))</f>
        <v>#REF!</v>
      </c>
      <c r="T259" s="136" t="e">
        <f t="shared" ref="T259" si="98">IF(S259="","",H259/S259)</f>
        <v>#REF!</v>
      </c>
      <c r="U259" s="137" t="e">
        <f t="shared" ref="U259" si="99">IF(T259="","",I259*J259*T259)</f>
        <v>#REF!</v>
      </c>
      <c r="V259" s="138" t="e">
        <f t="shared" ref="V259" si="100">IF(U259="","",K259*T259)</f>
        <v>#REF!</v>
      </c>
      <c r="W259" s="197" t="e">
        <f t="shared" ref="W259" si="101">IF(H259="","",$W$4*V259)</f>
        <v>#REF!</v>
      </c>
      <c r="X259" s="140" t="e">
        <f t="shared" ref="X259" si="102">IF(W259="","",W259*1.2)</f>
        <v>#REF!</v>
      </c>
    </row>
    <row r="260" spans="1:24" s="108" customFormat="1" ht="15" customHeight="1" x14ac:dyDescent="0.25">
      <c r="A260" s="195" t="s">
        <v>303</v>
      </c>
      <c r="B260" s="128">
        <v>0</v>
      </c>
      <c r="C260" s="129" t="s">
        <v>316</v>
      </c>
      <c r="D260" s="130" t="s">
        <v>171</v>
      </c>
      <c r="E260" s="128" t="s">
        <v>144</v>
      </c>
      <c r="F260" s="128"/>
      <c r="G260" s="128" t="s">
        <v>145</v>
      </c>
      <c r="H260" s="196">
        <v>11</v>
      </c>
      <c r="I260" s="128">
        <v>1</v>
      </c>
      <c r="J260" s="128">
        <v>5</v>
      </c>
      <c r="K260" s="133">
        <f t="shared" si="79"/>
        <v>260</v>
      </c>
      <c r="L260" s="300">
        <v>1</v>
      </c>
      <c r="M260" s="300">
        <v>1</v>
      </c>
      <c r="N260" s="300">
        <v>1</v>
      </c>
      <c r="O260" s="300">
        <v>1</v>
      </c>
      <c r="P260" s="300">
        <v>1</v>
      </c>
      <c r="Q260" s="300" t="str">
        <f t="shared" si="73"/>
        <v/>
      </c>
      <c r="R260" s="300" t="str">
        <f t="shared" si="74"/>
        <v/>
      </c>
      <c r="S260" s="135" t="e">
        <f>IF(D260="","",IF(ISTEXT(D260),VLOOKUP(D260,#REF!,2,FALSE),""))</f>
        <v>#REF!</v>
      </c>
      <c r="T260" s="136" t="e">
        <f t="shared" si="75"/>
        <v>#REF!</v>
      </c>
      <c r="U260" s="137" t="e">
        <f t="shared" si="76"/>
        <v>#REF!</v>
      </c>
      <c r="V260" s="138" t="e">
        <f t="shared" si="86"/>
        <v>#REF!</v>
      </c>
      <c r="W260" s="197" t="e">
        <f t="shared" si="87"/>
        <v>#REF!</v>
      </c>
      <c r="X260" s="140" t="e">
        <f t="shared" si="85"/>
        <v>#REF!</v>
      </c>
    </row>
    <row r="261" spans="1:24" s="108" customFormat="1" ht="15" customHeight="1" x14ac:dyDescent="0.25">
      <c r="A261" s="195" t="s">
        <v>303</v>
      </c>
      <c r="B261" s="128">
        <v>0</v>
      </c>
      <c r="C261" s="129" t="s">
        <v>317</v>
      </c>
      <c r="D261" s="130" t="s">
        <v>202</v>
      </c>
      <c r="E261" s="128" t="s">
        <v>144</v>
      </c>
      <c r="F261" s="128"/>
      <c r="G261" s="128" t="s">
        <v>24</v>
      </c>
      <c r="H261" s="196">
        <v>39</v>
      </c>
      <c r="I261" s="128">
        <v>1</v>
      </c>
      <c r="J261" s="128">
        <v>5</v>
      </c>
      <c r="K261" s="133">
        <f t="shared" si="79"/>
        <v>260</v>
      </c>
      <c r="L261" s="300">
        <v>1</v>
      </c>
      <c r="M261" s="300">
        <v>1</v>
      </c>
      <c r="N261" s="300">
        <v>1</v>
      </c>
      <c r="O261" s="300">
        <v>1</v>
      </c>
      <c r="P261" s="300">
        <v>1</v>
      </c>
      <c r="Q261" s="300" t="str">
        <f t="shared" si="73"/>
        <v/>
      </c>
      <c r="R261" s="300" t="str">
        <f t="shared" si="74"/>
        <v/>
      </c>
      <c r="S261" s="135" t="e">
        <f>IF(D261="","",IF(ISTEXT(D261),VLOOKUP(D261,#REF!,2,FALSE),""))</f>
        <v>#REF!</v>
      </c>
      <c r="T261" s="136" t="e">
        <f t="shared" si="75"/>
        <v>#REF!</v>
      </c>
      <c r="U261" s="137" t="e">
        <f t="shared" si="76"/>
        <v>#REF!</v>
      </c>
      <c r="V261" s="138" t="e">
        <f t="shared" si="86"/>
        <v>#REF!</v>
      </c>
      <c r="W261" s="197" t="e">
        <f t="shared" si="87"/>
        <v>#REF!</v>
      </c>
      <c r="X261" s="140" t="e">
        <f t="shared" si="85"/>
        <v>#REF!</v>
      </c>
    </row>
    <row r="262" spans="1:24" s="108" customFormat="1" ht="15" customHeight="1" x14ac:dyDescent="0.25">
      <c r="A262" s="195" t="s">
        <v>318</v>
      </c>
      <c r="B262" s="128">
        <v>0</v>
      </c>
      <c r="C262" s="129" t="s">
        <v>319</v>
      </c>
      <c r="D262" s="130" t="s">
        <v>189</v>
      </c>
      <c r="E262" s="128" t="s">
        <v>144</v>
      </c>
      <c r="F262" s="128" t="s">
        <v>320</v>
      </c>
      <c r="G262" s="128" t="s">
        <v>145</v>
      </c>
      <c r="H262" s="196">
        <v>83</v>
      </c>
      <c r="I262" s="128">
        <v>1</v>
      </c>
      <c r="J262" s="128">
        <v>5</v>
      </c>
      <c r="K262" s="133">
        <f t="shared" si="79"/>
        <v>260</v>
      </c>
      <c r="L262" s="300">
        <v>1</v>
      </c>
      <c r="M262" s="300">
        <v>1</v>
      </c>
      <c r="N262" s="300">
        <v>1</v>
      </c>
      <c r="O262" s="300">
        <v>1</v>
      </c>
      <c r="P262" s="300">
        <v>1</v>
      </c>
      <c r="Q262" s="300" t="str">
        <f t="shared" si="73"/>
        <v/>
      </c>
      <c r="R262" s="300" t="str">
        <f t="shared" si="74"/>
        <v/>
      </c>
      <c r="S262" s="135" t="e">
        <f>IF(D262="","",IF(ISTEXT(D262),VLOOKUP(D262,#REF!,2,FALSE),""))</f>
        <v>#REF!</v>
      </c>
      <c r="T262" s="136" t="e">
        <f t="shared" si="75"/>
        <v>#REF!</v>
      </c>
      <c r="U262" s="137" t="e">
        <f t="shared" si="76"/>
        <v>#REF!</v>
      </c>
      <c r="V262" s="138" t="e">
        <f t="shared" si="86"/>
        <v>#REF!</v>
      </c>
      <c r="W262" s="197" t="e">
        <f t="shared" si="87"/>
        <v>#REF!</v>
      </c>
      <c r="X262" s="140" t="e">
        <f t="shared" si="85"/>
        <v>#REF!</v>
      </c>
    </row>
    <row r="263" spans="1:24" s="108" customFormat="1" ht="15" customHeight="1" x14ac:dyDescent="0.25">
      <c r="A263" s="195" t="s">
        <v>321</v>
      </c>
      <c r="B263" s="128">
        <v>0</v>
      </c>
      <c r="C263" s="129" t="s">
        <v>322</v>
      </c>
      <c r="D263" s="130" t="s">
        <v>157</v>
      </c>
      <c r="E263" s="128" t="s">
        <v>144</v>
      </c>
      <c r="F263" s="128"/>
      <c r="G263" s="128" t="s">
        <v>145</v>
      </c>
      <c r="H263" s="196">
        <v>23</v>
      </c>
      <c r="I263" s="128">
        <v>1</v>
      </c>
      <c r="J263" s="128">
        <v>5</v>
      </c>
      <c r="K263" s="133">
        <f t="shared" si="79"/>
        <v>260</v>
      </c>
      <c r="L263" s="300">
        <v>1</v>
      </c>
      <c r="M263" s="300">
        <v>1</v>
      </c>
      <c r="N263" s="300">
        <v>1</v>
      </c>
      <c r="O263" s="300">
        <v>1</v>
      </c>
      <c r="P263" s="300">
        <v>1</v>
      </c>
      <c r="Q263" s="300" t="str">
        <f t="shared" si="73"/>
        <v/>
      </c>
      <c r="R263" s="300" t="str">
        <f t="shared" si="74"/>
        <v/>
      </c>
      <c r="S263" s="135" t="e">
        <f>IF(D263="","",IF(ISTEXT(D263),VLOOKUP(D263,#REF!,2,FALSE),""))</f>
        <v>#REF!</v>
      </c>
      <c r="T263" s="136" t="e">
        <f t="shared" si="75"/>
        <v>#REF!</v>
      </c>
      <c r="U263" s="137" t="e">
        <f t="shared" si="76"/>
        <v>#REF!</v>
      </c>
      <c r="V263" s="138" t="e">
        <f t="shared" si="86"/>
        <v>#REF!</v>
      </c>
      <c r="W263" s="197" t="e">
        <f t="shared" si="87"/>
        <v>#REF!</v>
      </c>
      <c r="X263" s="140" t="e">
        <f t="shared" si="85"/>
        <v>#REF!</v>
      </c>
    </row>
    <row r="264" spans="1:24" s="108" customFormat="1" ht="15" customHeight="1" x14ac:dyDescent="0.25">
      <c r="A264" s="195" t="s">
        <v>321</v>
      </c>
      <c r="B264" s="128">
        <v>0</v>
      </c>
      <c r="C264" s="129" t="s">
        <v>431</v>
      </c>
      <c r="D264" s="130" t="s">
        <v>157</v>
      </c>
      <c r="E264" s="128" t="s">
        <v>144</v>
      </c>
      <c r="F264" s="128"/>
      <c r="G264" s="128" t="s">
        <v>145</v>
      </c>
      <c r="H264" s="196">
        <v>12</v>
      </c>
      <c r="I264" s="128">
        <v>1</v>
      </c>
      <c r="J264" s="128">
        <v>5</v>
      </c>
      <c r="K264" s="133">
        <f t="shared" si="79"/>
        <v>260</v>
      </c>
      <c r="L264" s="300">
        <v>1</v>
      </c>
      <c r="M264" s="300">
        <v>1</v>
      </c>
      <c r="N264" s="300">
        <v>1</v>
      </c>
      <c r="O264" s="300">
        <v>1</v>
      </c>
      <c r="P264" s="300">
        <v>1</v>
      </c>
      <c r="Q264" s="300" t="str">
        <f t="shared" si="73"/>
        <v/>
      </c>
      <c r="R264" s="300" t="str">
        <f t="shared" si="74"/>
        <v/>
      </c>
      <c r="S264" s="135" t="e">
        <f>IF(D264="","",IF(ISTEXT(D264),VLOOKUP(D264,#REF!,2,FALSE),""))</f>
        <v>#REF!</v>
      </c>
      <c r="T264" s="136" t="e">
        <f t="shared" si="75"/>
        <v>#REF!</v>
      </c>
      <c r="U264" s="137" t="e">
        <f t="shared" si="76"/>
        <v>#REF!</v>
      </c>
      <c r="V264" s="138" t="e">
        <f t="shared" si="86"/>
        <v>#REF!</v>
      </c>
      <c r="W264" s="197" t="e">
        <f t="shared" si="87"/>
        <v>#REF!</v>
      </c>
      <c r="X264" s="140" t="e">
        <f t="shared" si="85"/>
        <v>#REF!</v>
      </c>
    </row>
    <row r="265" spans="1:24" s="108" customFormat="1" ht="15" customHeight="1" x14ac:dyDescent="0.25">
      <c r="A265" s="195" t="s">
        <v>321</v>
      </c>
      <c r="B265" s="128">
        <v>0</v>
      </c>
      <c r="C265" s="129" t="s">
        <v>323</v>
      </c>
      <c r="D265" s="130" t="s">
        <v>193</v>
      </c>
      <c r="E265" s="128" t="s">
        <v>144</v>
      </c>
      <c r="F265" s="128"/>
      <c r="G265" s="128" t="s">
        <v>145</v>
      </c>
      <c r="H265" s="196">
        <v>7</v>
      </c>
      <c r="I265" s="128">
        <v>1</v>
      </c>
      <c r="J265" s="128">
        <v>5</v>
      </c>
      <c r="K265" s="133">
        <f t="shared" si="79"/>
        <v>260</v>
      </c>
      <c r="L265" s="300">
        <v>1</v>
      </c>
      <c r="M265" s="300">
        <v>1</v>
      </c>
      <c r="N265" s="300">
        <v>1</v>
      </c>
      <c r="O265" s="300">
        <v>1</v>
      </c>
      <c r="P265" s="300">
        <v>1</v>
      </c>
      <c r="Q265" s="300" t="str">
        <f t="shared" si="73"/>
        <v/>
      </c>
      <c r="R265" s="300" t="str">
        <f t="shared" si="74"/>
        <v/>
      </c>
      <c r="S265" s="135" t="e">
        <f>IF(D265="","",IF(ISTEXT(D265),VLOOKUP(D265,#REF!,2,FALSE),""))</f>
        <v>#REF!</v>
      </c>
      <c r="T265" s="136" t="e">
        <f t="shared" si="75"/>
        <v>#REF!</v>
      </c>
      <c r="U265" s="137" t="e">
        <f t="shared" si="76"/>
        <v>#REF!</v>
      </c>
      <c r="V265" s="138" t="e">
        <f t="shared" si="86"/>
        <v>#REF!</v>
      </c>
      <c r="W265" s="197" t="e">
        <f t="shared" si="87"/>
        <v>#REF!</v>
      </c>
      <c r="X265" s="140" t="e">
        <f t="shared" si="85"/>
        <v>#REF!</v>
      </c>
    </row>
    <row r="266" spans="1:24" s="108" customFormat="1" ht="15" customHeight="1" x14ac:dyDescent="0.25">
      <c r="A266" s="195" t="s">
        <v>321</v>
      </c>
      <c r="B266" s="128">
        <v>0</v>
      </c>
      <c r="C266" s="129" t="s">
        <v>324</v>
      </c>
      <c r="D266" s="130" t="s">
        <v>157</v>
      </c>
      <c r="E266" s="128" t="s">
        <v>144</v>
      </c>
      <c r="F266" s="128"/>
      <c r="G266" s="128" t="s">
        <v>145</v>
      </c>
      <c r="H266" s="196">
        <v>14</v>
      </c>
      <c r="I266" s="128">
        <v>1</v>
      </c>
      <c r="J266" s="128">
        <v>5</v>
      </c>
      <c r="K266" s="133">
        <f t="shared" si="79"/>
        <v>260</v>
      </c>
      <c r="L266" s="300">
        <v>1</v>
      </c>
      <c r="M266" s="300">
        <v>1</v>
      </c>
      <c r="N266" s="300">
        <v>1</v>
      </c>
      <c r="O266" s="300">
        <v>1</v>
      </c>
      <c r="P266" s="300">
        <v>1</v>
      </c>
      <c r="Q266" s="300" t="str">
        <f t="shared" si="73"/>
        <v/>
      </c>
      <c r="R266" s="300" t="str">
        <f t="shared" si="74"/>
        <v/>
      </c>
      <c r="S266" s="135" t="e">
        <f>IF(D266="","",IF(ISTEXT(D266),VLOOKUP(D266,#REF!,2,FALSE),""))</f>
        <v>#REF!</v>
      </c>
      <c r="T266" s="136" t="e">
        <f t="shared" si="75"/>
        <v>#REF!</v>
      </c>
      <c r="U266" s="137" t="e">
        <f t="shared" si="76"/>
        <v>#REF!</v>
      </c>
      <c r="V266" s="138" t="e">
        <f t="shared" si="86"/>
        <v>#REF!</v>
      </c>
      <c r="W266" s="197" t="e">
        <f t="shared" si="87"/>
        <v>#REF!</v>
      </c>
      <c r="X266" s="140" t="e">
        <f t="shared" si="85"/>
        <v>#REF!</v>
      </c>
    </row>
    <row r="267" spans="1:24" s="108" customFormat="1" ht="14.25" customHeight="1" x14ac:dyDescent="0.25">
      <c r="A267" s="195" t="s">
        <v>321</v>
      </c>
      <c r="B267" s="128">
        <v>0</v>
      </c>
      <c r="C267" s="129" t="s">
        <v>325</v>
      </c>
      <c r="D267" s="130" t="s">
        <v>157</v>
      </c>
      <c r="E267" s="128" t="s">
        <v>144</v>
      </c>
      <c r="F267" s="128"/>
      <c r="G267" s="128" t="s">
        <v>145</v>
      </c>
      <c r="H267" s="196">
        <v>7.2</v>
      </c>
      <c r="I267" s="128">
        <v>1</v>
      </c>
      <c r="J267" s="128">
        <v>5</v>
      </c>
      <c r="K267" s="133">
        <f t="shared" si="79"/>
        <v>260</v>
      </c>
      <c r="L267" s="300">
        <v>1</v>
      </c>
      <c r="M267" s="300">
        <v>1</v>
      </c>
      <c r="N267" s="300">
        <v>1</v>
      </c>
      <c r="O267" s="300">
        <v>1</v>
      </c>
      <c r="P267" s="300">
        <v>1</v>
      </c>
      <c r="Q267" s="300" t="str">
        <f t="shared" si="73"/>
        <v/>
      </c>
      <c r="R267" s="300" t="str">
        <f t="shared" si="74"/>
        <v/>
      </c>
      <c r="S267" s="135" t="e">
        <f>IF(D267="","",IF(ISTEXT(D267),VLOOKUP(D267,#REF!,2,FALSE),""))</f>
        <v>#REF!</v>
      </c>
      <c r="T267" s="136" t="e">
        <f t="shared" si="75"/>
        <v>#REF!</v>
      </c>
      <c r="U267" s="137" t="e">
        <f t="shared" si="76"/>
        <v>#REF!</v>
      </c>
      <c r="V267" s="138" t="e">
        <f t="shared" si="86"/>
        <v>#REF!</v>
      </c>
      <c r="W267" s="197" t="e">
        <f t="shared" si="87"/>
        <v>#REF!</v>
      </c>
      <c r="X267" s="140" t="e">
        <f t="shared" si="85"/>
        <v>#REF!</v>
      </c>
    </row>
    <row r="268" spans="1:24" s="108" customFormat="1" ht="15" customHeight="1" x14ac:dyDescent="0.25">
      <c r="A268" s="195" t="s">
        <v>321</v>
      </c>
      <c r="B268" s="128">
        <v>0</v>
      </c>
      <c r="C268" s="129" t="s">
        <v>244</v>
      </c>
      <c r="D268" s="130" t="s">
        <v>157</v>
      </c>
      <c r="E268" s="128" t="s">
        <v>144</v>
      </c>
      <c r="F268" s="128"/>
      <c r="G268" s="128" t="s">
        <v>145</v>
      </c>
      <c r="H268" s="196">
        <v>7.3</v>
      </c>
      <c r="I268" s="128">
        <v>1</v>
      </c>
      <c r="J268" s="128">
        <v>5</v>
      </c>
      <c r="K268" s="133">
        <f t="shared" si="79"/>
        <v>260</v>
      </c>
      <c r="L268" s="300">
        <v>1</v>
      </c>
      <c r="M268" s="300">
        <v>1</v>
      </c>
      <c r="N268" s="300">
        <v>1</v>
      </c>
      <c r="O268" s="300">
        <v>1</v>
      </c>
      <c r="P268" s="300">
        <v>1</v>
      </c>
      <c r="Q268" s="300" t="str">
        <f t="shared" si="73"/>
        <v/>
      </c>
      <c r="R268" s="300" t="str">
        <f t="shared" si="74"/>
        <v/>
      </c>
      <c r="S268" s="135" t="e">
        <f>IF(D268="","",IF(ISTEXT(D268),VLOOKUP(D268,#REF!,2,FALSE),""))</f>
        <v>#REF!</v>
      </c>
      <c r="T268" s="136" t="e">
        <f t="shared" si="75"/>
        <v>#REF!</v>
      </c>
      <c r="U268" s="137" t="e">
        <f t="shared" si="76"/>
        <v>#REF!</v>
      </c>
      <c r="V268" s="138" t="e">
        <f t="shared" si="86"/>
        <v>#REF!</v>
      </c>
      <c r="W268" s="197" t="e">
        <f t="shared" si="87"/>
        <v>#REF!</v>
      </c>
      <c r="X268" s="140" t="e">
        <f t="shared" si="85"/>
        <v>#REF!</v>
      </c>
    </row>
    <row r="269" spans="1:24" s="108" customFormat="1" ht="15" customHeight="1" x14ac:dyDescent="0.25">
      <c r="A269" s="195" t="s">
        <v>321</v>
      </c>
      <c r="B269" s="128">
        <v>0</v>
      </c>
      <c r="C269" s="129" t="s">
        <v>433</v>
      </c>
      <c r="D269" s="130" t="s">
        <v>157</v>
      </c>
      <c r="E269" s="128" t="s">
        <v>144</v>
      </c>
      <c r="F269" s="128"/>
      <c r="G269" s="128" t="s">
        <v>145</v>
      </c>
      <c r="H269" s="196">
        <v>42</v>
      </c>
      <c r="I269" s="128">
        <v>1</v>
      </c>
      <c r="J269" s="128">
        <v>1</v>
      </c>
      <c r="K269" s="133">
        <f t="shared" si="79"/>
        <v>52</v>
      </c>
      <c r="L269" s="300"/>
      <c r="M269" s="300"/>
      <c r="N269" s="300"/>
      <c r="O269" s="300">
        <v>1</v>
      </c>
      <c r="P269" s="300"/>
      <c r="Q269" s="300"/>
      <c r="R269" s="300"/>
      <c r="S269" s="135" t="e">
        <f>IF(D269="","",IF(ISTEXT(D269),VLOOKUP(D269,#REF!,2,FALSE),""))</f>
        <v>#REF!</v>
      </c>
      <c r="T269" s="136" t="e">
        <f t="shared" ref="T269" si="103">IF(S269="","",H269/S269)</f>
        <v>#REF!</v>
      </c>
      <c r="U269" s="137" t="e">
        <f t="shared" ref="U269" si="104">IF(T269="","",I269*J269*T269)</f>
        <v>#REF!</v>
      </c>
      <c r="V269" s="138" t="e">
        <f t="shared" ref="V269" si="105">IF(U269="","",K269*T269)</f>
        <v>#REF!</v>
      </c>
      <c r="W269" s="197" t="e">
        <f t="shared" ref="W269" si="106">IF(H269="","",$W$4*V269)</f>
        <v>#REF!</v>
      </c>
      <c r="X269" s="140" t="e">
        <f t="shared" ref="X269" si="107">IF(W269="","",W269*1.2)</f>
        <v>#REF!</v>
      </c>
    </row>
    <row r="270" spans="1:24" s="108" customFormat="1" ht="15" customHeight="1" x14ac:dyDescent="0.25">
      <c r="A270" s="195" t="s">
        <v>321</v>
      </c>
      <c r="B270" s="128">
        <v>0</v>
      </c>
      <c r="C270" s="129" t="s">
        <v>326</v>
      </c>
      <c r="D270" s="130" t="s">
        <v>295</v>
      </c>
      <c r="E270" s="128" t="s">
        <v>144</v>
      </c>
      <c r="F270" s="128"/>
      <c r="G270" s="128" t="s">
        <v>145</v>
      </c>
      <c r="H270" s="196">
        <v>35</v>
      </c>
      <c r="I270" s="128">
        <v>1</v>
      </c>
      <c r="J270" s="128">
        <v>1</v>
      </c>
      <c r="K270" s="133">
        <f t="shared" si="79"/>
        <v>52</v>
      </c>
      <c r="L270" s="300">
        <v>1</v>
      </c>
      <c r="M270" s="300" t="str">
        <f>IF(J270=4,T270*I270,IF(J270=5,T270*I270,IF(J270=6,T270*I270,IF(J270=7,T270*I270,""))))</f>
        <v/>
      </c>
      <c r="N270" s="300" t="str">
        <f>IF(J270=2,T270*I270,IF(J270=3,T270*I270,IF(J270=5,T270*I270,IF(J270=6,T270*I270,IF(J270=7,T270*I270,"")))))</f>
        <v/>
      </c>
      <c r="O270" s="300" t="str">
        <f>IF(J270=4,T270*I270,IF(J270=5,T270*I270,IF(J270=6,T270*I270,IF(J270=7,T270*I270,""))))</f>
        <v/>
      </c>
      <c r="P270" s="300" t="str">
        <f>IF(J270=3,T270*I270,IF(J270=4,T270*I270,IF(J270=5,T270*I270,IF(J270=6,T270*I270,IF(J270=7,T270*I270,"")))))</f>
        <v/>
      </c>
      <c r="Q270" s="300" t="str">
        <f t="shared" si="73"/>
        <v/>
      </c>
      <c r="R270" s="300" t="str">
        <f t="shared" si="74"/>
        <v/>
      </c>
      <c r="S270" s="135" t="e">
        <f>IF(D270="","",IF(ISTEXT(D270),VLOOKUP(D270,#REF!,2,FALSE),""))</f>
        <v>#REF!</v>
      </c>
      <c r="T270" s="136" t="e">
        <f t="shared" si="75"/>
        <v>#REF!</v>
      </c>
      <c r="U270" s="137" t="e">
        <f t="shared" si="76"/>
        <v>#REF!</v>
      </c>
      <c r="V270" s="138" t="e">
        <f t="shared" si="86"/>
        <v>#REF!</v>
      </c>
      <c r="W270" s="197" t="e">
        <f t="shared" si="87"/>
        <v>#REF!</v>
      </c>
      <c r="X270" s="140" t="e">
        <f t="shared" si="85"/>
        <v>#REF!</v>
      </c>
    </row>
    <row r="271" spans="1:24" s="108" customFormat="1" ht="15" customHeight="1" x14ac:dyDescent="0.25">
      <c r="A271" s="195" t="s">
        <v>321</v>
      </c>
      <c r="B271" s="128">
        <v>0</v>
      </c>
      <c r="C271" s="129" t="s">
        <v>327</v>
      </c>
      <c r="D271" s="130" t="s">
        <v>153</v>
      </c>
      <c r="E271" s="128" t="s">
        <v>144</v>
      </c>
      <c r="F271" s="128"/>
      <c r="G271" s="128" t="s">
        <v>145</v>
      </c>
      <c r="H271" s="196">
        <v>10</v>
      </c>
      <c r="I271" s="128">
        <v>1</v>
      </c>
      <c r="J271" s="128">
        <v>5</v>
      </c>
      <c r="K271" s="133">
        <f t="shared" si="79"/>
        <v>260</v>
      </c>
      <c r="L271" s="300">
        <v>1</v>
      </c>
      <c r="M271" s="300">
        <v>1</v>
      </c>
      <c r="N271" s="300">
        <v>1</v>
      </c>
      <c r="O271" s="300">
        <v>1</v>
      </c>
      <c r="P271" s="300">
        <v>1</v>
      </c>
      <c r="Q271" s="300" t="str">
        <f t="shared" si="73"/>
        <v/>
      </c>
      <c r="R271" s="300" t="str">
        <f t="shared" si="74"/>
        <v/>
      </c>
      <c r="S271" s="135" t="e">
        <f>IF(D271="","",IF(ISTEXT(D271),VLOOKUP(D271,#REF!,2,FALSE),""))</f>
        <v>#REF!</v>
      </c>
      <c r="T271" s="136" t="e">
        <f t="shared" si="75"/>
        <v>#REF!</v>
      </c>
      <c r="U271" s="137" t="e">
        <f t="shared" si="76"/>
        <v>#REF!</v>
      </c>
      <c r="V271" s="138" t="e">
        <f t="shared" si="86"/>
        <v>#REF!</v>
      </c>
      <c r="W271" s="197" t="e">
        <f t="shared" si="87"/>
        <v>#REF!</v>
      </c>
      <c r="X271" s="140" t="e">
        <f t="shared" si="85"/>
        <v>#REF!</v>
      </c>
    </row>
    <row r="272" spans="1:24" s="108" customFormat="1" ht="15" customHeight="1" x14ac:dyDescent="0.25">
      <c r="A272" s="195" t="s">
        <v>321</v>
      </c>
      <c r="B272" s="128">
        <v>0</v>
      </c>
      <c r="C272" s="129" t="s">
        <v>147</v>
      </c>
      <c r="D272" s="130" t="s">
        <v>143</v>
      </c>
      <c r="E272" s="128" t="s">
        <v>144</v>
      </c>
      <c r="F272" s="128" t="s">
        <v>432</v>
      </c>
      <c r="G272" s="128" t="s">
        <v>145</v>
      </c>
      <c r="H272" s="196">
        <v>63</v>
      </c>
      <c r="I272" s="128">
        <v>1</v>
      </c>
      <c r="J272" s="128">
        <v>5</v>
      </c>
      <c r="K272" s="133">
        <f t="shared" si="79"/>
        <v>260</v>
      </c>
      <c r="L272" s="300">
        <v>1</v>
      </c>
      <c r="M272" s="300">
        <v>1</v>
      </c>
      <c r="N272" s="300">
        <v>1</v>
      </c>
      <c r="O272" s="300">
        <v>1</v>
      </c>
      <c r="P272" s="300">
        <v>1</v>
      </c>
      <c r="Q272" s="300" t="str">
        <f t="shared" si="73"/>
        <v/>
      </c>
      <c r="R272" s="300" t="str">
        <f t="shared" si="74"/>
        <v/>
      </c>
      <c r="S272" s="135" t="e">
        <f>IF(D272="","",IF(ISTEXT(D272),VLOOKUP(D272,#REF!,2,FALSE),""))</f>
        <v>#REF!</v>
      </c>
      <c r="T272" s="136" t="e">
        <f t="shared" si="75"/>
        <v>#REF!</v>
      </c>
      <c r="U272" s="137" t="e">
        <f t="shared" si="76"/>
        <v>#REF!</v>
      </c>
      <c r="V272" s="138" t="e">
        <f t="shared" si="86"/>
        <v>#REF!</v>
      </c>
      <c r="W272" s="197" t="e">
        <f t="shared" si="87"/>
        <v>#REF!</v>
      </c>
      <c r="X272" s="140" t="e">
        <f t="shared" si="85"/>
        <v>#REF!</v>
      </c>
    </row>
    <row r="273" spans="1:24" s="108" customFormat="1" ht="15" customHeight="1" x14ac:dyDescent="0.25">
      <c r="A273" s="195" t="s">
        <v>321</v>
      </c>
      <c r="B273" s="128">
        <v>0</v>
      </c>
      <c r="C273" s="129" t="s">
        <v>142</v>
      </c>
      <c r="D273" s="130" t="s">
        <v>143</v>
      </c>
      <c r="E273" s="128" t="s">
        <v>144</v>
      </c>
      <c r="F273" s="128" t="s">
        <v>432</v>
      </c>
      <c r="G273" s="128" t="s">
        <v>252</v>
      </c>
      <c r="H273" s="196">
        <v>12</v>
      </c>
      <c r="I273" s="128">
        <v>1</v>
      </c>
      <c r="J273" s="128">
        <v>5</v>
      </c>
      <c r="K273" s="133">
        <f t="shared" si="79"/>
        <v>260</v>
      </c>
      <c r="L273" s="300">
        <v>1</v>
      </c>
      <c r="M273" s="300">
        <v>1</v>
      </c>
      <c r="N273" s="300">
        <v>1</v>
      </c>
      <c r="O273" s="300">
        <v>1</v>
      </c>
      <c r="P273" s="300">
        <v>1</v>
      </c>
      <c r="Q273" s="300" t="str">
        <f t="shared" si="73"/>
        <v/>
      </c>
      <c r="R273" s="300" t="str">
        <f t="shared" si="74"/>
        <v/>
      </c>
      <c r="S273" s="135" t="e">
        <f>IF(D273="","",IF(ISTEXT(D273),VLOOKUP(D273,#REF!,2,FALSE),""))</f>
        <v>#REF!</v>
      </c>
      <c r="T273" s="136" t="e">
        <f t="shared" si="75"/>
        <v>#REF!</v>
      </c>
      <c r="U273" s="137" t="e">
        <f t="shared" si="76"/>
        <v>#REF!</v>
      </c>
      <c r="V273" s="138" t="e">
        <f t="shared" si="86"/>
        <v>#REF!</v>
      </c>
      <c r="W273" s="197" t="e">
        <f t="shared" si="87"/>
        <v>#REF!</v>
      </c>
      <c r="X273" s="140" t="e">
        <f t="shared" si="85"/>
        <v>#REF!</v>
      </c>
    </row>
    <row r="274" spans="1:24" s="155" customFormat="1" ht="23.25" customHeight="1" thickBot="1" x14ac:dyDescent="0.3">
      <c r="A274" s="195" t="s">
        <v>303</v>
      </c>
      <c r="B274" s="128">
        <v>0</v>
      </c>
      <c r="C274" s="129" t="s">
        <v>328</v>
      </c>
      <c r="D274" s="130" t="s">
        <v>245</v>
      </c>
      <c r="E274" s="128" t="s">
        <v>144</v>
      </c>
      <c r="F274" s="131"/>
      <c r="G274" s="128" t="s">
        <v>252</v>
      </c>
      <c r="H274" s="196">
        <v>24.91</v>
      </c>
      <c r="I274" s="128">
        <v>1</v>
      </c>
      <c r="J274" s="237">
        <v>1</v>
      </c>
      <c r="K274" s="133">
        <v>52</v>
      </c>
      <c r="L274" s="300">
        <v>1</v>
      </c>
      <c r="M274" s="300" t="str">
        <f>IF(J274=4,T274*I274,IF(J274=5,T274*I274,IF(J274=6,T274*I274,IF(J274=7,T274*I274,""))))</f>
        <v/>
      </c>
      <c r="N274" s="300" t="str">
        <f>IF(J274=2,T274*I274,IF(J274=3,T274*I274,IF(J274=5,T274*I274,IF(J274=6,T274*I274,IF(J274=7,T274*I274,"")))))</f>
        <v/>
      </c>
      <c r="O274" s="300" t="str">
        <f>IF(J274=4,T274*I274,IF(J274=5,T274*I274,IF(J274=6,T274*I274,IF(J274=7,T274*I274,""))))</f>
        <v/>
      </c>
      <c r="P274" s="300" t="str">
        <f>IF(J274=3,T274*I274,IF(J274=4,T274*I274,IF(J274=5,T274*I274,IF(J274=6,T274*I274,IF(J274=7,T274*I274,"")))))</f>
        <v/>
      </c>
      <c r="Q274" s="300" t="str">
        <f t="shared" si="73"/>
        <v/>
      </c>
      <c r="R274" s="300" t="str">
        <f t="shared" si="74"/>
        <v/>
      </c>
      <c r="S274" s="135" t="e">
        <f>IF(D274="","",IF(ISTEXT(D274),VLOOKUP(D274,#REF!,2,FALSE),""))</f>
        <v>#REF!</v>
      </c>
      <c r="T274" s="136" t="e">
        <f t="shared" si="75"/>
        <v>#REF!</v>
      </c>
      <c r="U274" s="137" t="e">
        <f t="shared" si="76"/>
        <v>#REF!</v>
      </c>
      <c r="V274" s="138" t="e">
        <f t="shared" si="86"/>
        <v>#REF!</v>
      </c>
      <c r="W274" s="139" t="e">
        <f t="shared" si="87"/>
        <v>#REF!</v>
      </c>
      <c r="X274" s="140" t="e">
        <f t="shared" si="85"/>
        <v>#REF!</v>
      </c>
    </row>
    <row r="275" spans="1:24" s="108" customFormat="1" ht="15.75" customHeight="1" thickBot="1" x14ac:dyDescent="0.3">
      <c r="A275" s="458" t="s">
        <v>179</v>
      </c>
      <c r="B275" s="459"/>
      <c r="C275" s="200" t="s">
        <v>180</v>
      </c>
      <c r="D275" s="217"/>
      <c r="E275" s="227"/>
      <c r="F275" s="227"/>
      <c r="G275" s="219"/>
      <c r="H275" s="204">
        <f>SUM(H208:H274)</f>
        <v>2437.3099999999995</v>
      </c>
      <c r="I275" s="205"/>
      <c r="J275" s="206"/>
      <c r="K275" s="207"/>
      <c r="L275" s="208"/>
      <c r="M275" s="208"/>
      <c r="N275" s="208"/>
      <c r="O275" s="208"/>
      <c r="P275" s="208"/>
      <c r="Q275" s="208"/>
      <c r="R275" s="208"/>
      <c r="S275" s="209" t="e">
        <f>IF(T275=0,0,H275/T275)</f>
        <v>#REF!</v>
      </c>
      <c r="T275" s="208" t="e">
        <f>SUM(T208:T274)</f>
        <v>#REF!</v>
      </c>
      <c r="U275" s="208" t="e">
        <f>SUM(U208:U274)</f>
        <v>#REF!</v>
      </c>
      <c r="V275" s="210" t="e">
        <f>SUM(V208:V274)</f>
        <v>#REF!</v>
      </c>
      <c r="W275" s="211" t="e">
        <f>SUM(W208:W274)</f>
        <v>#REF!</v>
      </c>
      <c r="X275" s="212" t="e">
        <f>SUM(X208:X274)</f>
        <v>#REF!</v>
      </c>
    </row>
    <row r="276" spans="1:24" s="108" customFormat="1" ht="15" customHeight="1" thickTop="1" thickBot="1" x14ac:dyDescent="0.3">
      <c r="A276" s="153"/>
      <c r="B276" s="168"/>
      <c r="C276" s="169" t="s">
        <v>181</v>
      </c>
      <c r="D276" s="170"/>
      <c r="E276" s="171"/>
      <c r="F276" s="171"/>
      <c r="G276" s="171"/>
      <c r="H276" s="172"/>
      <c r="I276" s="171"/>
      <c r="J276" s="171"/>
      <c r="K276" s="171"/>
      <c r="L276" s="173"/>
      <c r="M276" s="173"/>
      <c r="N276" s="173"/>
      <c r="O276" s="173"/>
      <c r="P276" s="173"/>
      <c r="Q276" s="173"/>
      <c r="R276" s="173"/>
      <c r="S276" s="174"/>
      <c r="T276" s="136"/>
      <c r="U276" s="137"/>
      <c r="V276" s="175"/>
      <c r="W276" s="323">
        <f>V276*40</f>
        <v>0</v>
      </c>
      <c r="X276" s="324">
        <f>W276*1.2</f>
        <v>0</v>
      </c>
    </row>
    <row r="277" spans="1:24" s="108" customFormat="1" ht="15" customHeight="1" thickTop="1" thickBot="1" x14ac:dyDescent="0.3">
      <c r="A277" s="433" t="s">
        <v>182</v>
      </c>
      <c r="B277" s="434"/>
      <c r="C277" s="176" t="str">
        <f>+C206</f>
        <v xml:space="preserve">CMRA GAP </v>
      </c>
      <c r="D277" s="177"/>
      <c r="E277" s="178"/>
      <c r="F277" s="178"/>
      <c r="G277" s="179"/>
      <c r="H277" s="180">
        <f>SUM(H208:H274)</f>
        <v>2437.3099999999995</v>
      </c>
      <c r="I277" s="181"/>
      <c r="J277" s="181"/>
      <c r="K277" s="182"/>
      <c r="L277" s="183"/>
      <c r="M277" s="183"/>
      <c r="N277" s="183"/>
      <c r="O277" s="183"/>
      <c r="P277" s="183"/>
      <c r="Q277" s="183"/>
      <c r="R277" s="183"/>
      <c r="S277" s="183" t="e">
        <f>S275</f>
        <v>#REF!</v>
      </c>
      <c r="T277" s="183" t="e">
        <f>T275</f>
        <v>#REF!</v>
      </c>
      <c r="U277" s="183" t="e">
        <f>U275</f>
        <v>#REF!</v>
      </c>
      <c r="V277" s="183" t="e">
        <f>V275+V276</f>
        <v>#REF!</v>
      </c>
      <c r="W277" s="214" t="e">
        <f>W275+W276</f>
        <v>#REF!</v>
      </c>
      <c r="X277" s="214" t="e">
        <f>X275+X276</f>
        <v>#REF!</v>
      </c>
    </row>
    <row r="278" spans="1:24" s="108" customFormat="1" ht="15" customHeight="1" thickTop="1" x14ac:dyDescent="0.25">
      <c r="A278" s="102"/>
      <c r="B278" s="188"/>
      <c r="C278" s="102"/>
      <c r="D278" s="102"/>
      <c r="E278" s="188"/>
      <c r="F278" s="188"/>
      <c r="G278" s="188"/>
      <c r="H278" s="189"/>
      <c r="I278" s="188"/>
      <c r="J278" s="188"/>
      <c r="K278" s="190"/>
      <c r="L278" s="107"/>
      <c r="M278" s="107"/>
      <c r="N278" s="107"/>
      <c r="O278" s="107"/>
      <c r="P278" s="107"/>
      <c r="Q278" s="107"/>
      <c r="R278" s="107"/>
      <c r="S278" s="188"/>
      <c r="T278" s="107"/>
      <c r="U278" s="107"/>
      <c r="V278" s="107"/>
      <c r="W278" s="191" t="e">
        <f>#REF!-#REF!</f>
        <v>#REF!</v>
      </c>
      <c r="X278" s="107"/>
    </row>
    <row r="279" spans="1:24" s="108" customFormat="1" ht="15" customHeight="1" thickBot="1" x14ac:dyDescent="0.3">
      <c r="A279" s="238" t="s">
        <v>329</v>
      </c>
      <c r="B279" s="239"/>
      <c r="C279" s="240"/>
      <c r="D279" s="240"/>
      <c r="E279" s="241"/>
      <c r="F279" s="241"/>
      <c r="G279" s="241"/>
      <c r="H279" s="242"/>
      <c r="I279" s="243"/>
      <c r="J279" s="243"/>
      <c r="K279" s="244"/>
      <c r="L279" s="245"/>
      <c r="M279" s="245"/>
      <c r="N279" s="245"/>
      <c r="O279" s="245"/>
      <c r="P279" s="245"/>
      <c r="Q279" s="245"/>
      <c r="R279" s="245"/>
      <c r="S279" s="243"/>
      <c r="T279" s="245"/>
      <c r="U279" s="245"/>
      <c r="V279" s="245"/>
      <c r="W279" s="246" t="s">
        <v>183</v>
      </c>
      <c r="X279" s="247" t="e">
        <f>X205+1</f>
        <v>#REF!</v>
      </c>
    </row>
    <row r="280" spans="1:24" s="108" customFormat="1" ht="39" customHeight="1" thickTop="1" thickBot="1" x14ac:dyDescent="0.3">
      <c r="A280" s="345" t="s">
        <v>137</v>
      </c>
      <c r="B280" s="346" t="s">
        <v>16</v>
      </c>
      <c r="C280" s="124" t="s">
        <v>330</v>
      </c>
      <c r="D280" s="347" t="s">
        <v>139</v>
      </c>
      <c r="E280" s="348" t="s">
        <v>9</v>
      </c>
      <c r="F280" s="248"/>
      <c r="G280" s="349" t="s">
        <v>11</v>
      </c>
      <c r="H280" s="350" t="s">
        <v>12</v>
      </c>
      <c r="I280" s="352" t="s">
        <v>13</v>
      </c>
      <c r="J280" s="353" t="s">
        <v>14</v>
      </c>
      <c r="K280" s="354" t="s">
        <v>185</v>
      </c>
      <c r="L280" s="441" t="s">
        <v>0</v>
      </c>
      <c r="M280" s="442"/>
      <c r="N280" s="442"/>
      <c r="O280" s="442"/>
      <c r="P280" s="442"/>
      <c r="Q280" s="442"/>
      <c r="R280" s="454"/>
      <c r="S280" s="359" t="s">
        <v>17</v>
      </c>
      <c r="T280" s="356" t="s">
        <v>18</v>
      </c>
      <c r="U280" s="357" t="s">
        <v>19</v>
      </c>
      <c r="V280" s="358" t="s">
        <v>20</v>
      </c>
      <c r="W280" s="355" t="s">
        <v>21</v>
      </c>
      <c r="X280" s="351" t="s">
        <v>22</v>
      </c>
    </row>
    <row r="281" spans="1:24" s="108" customFormat="1" ht="15" customHeight="1" thickTop="1" x14ac:dyDescent="0.25">
      <c r="A281" s="195" t="s">
        <v>331</v>
      </c>
      <c r="B281" s="128">
        <v>0</v>
      </c>
      <c r="C281" s="129" t="s">
        <v>332</v>
      </c>
      <c r="D281" s="130" t="s">
        <v>150</v>
      </c>
      <c r="E281" s="128" t="s">
        <v>151</v>
      </c>
      <c r="F281" s="128"/>
      <c r="G281" s="128" t="s">
        <v>145</v>
      </c>
      <c r="H281" s="196">
        <v>55</v>
      </c>
      <c r="I281" s="128">
        <v>1</v>
      </c>
      <c r="J281" s="128">
        <v>5</v>
      </c>
      <c r="K281" s="133">
        <f>IF(J281&lt;&gt;0,(I281*J281)*49,"")</f>
        <v>245</v>
      </c>
      <c r="L281" s="300">
        <v>1</v>
      </c>
      <c r="M281" s="300">
        <v>1</v>
      </c>
      <c r="N281" s="300">
        <v>1</v>
      </c>
      <c r="O281" s="300">
        <v>1</v>
      </c>
      <c r="P281" s="300">
        <v>1</v>
      </c>
      <c r="Q281" s="300" t="str">
        <f t="shared" ref="Q281:Q322" si="108">IF(J281=6,T281*I281,IF(J281=7,T281*I281,""))</f>
        <v/>
      </c>
      <c r="R281" s="300" t="str">
        <f t="shared" ref="R281:R322" si="109">IF(J281=7,T281*I281,"")</f>
        <v/>
      </c>
      <c r="S281" s="135" t="e">
        <f>IF(D281="","",IF(ISTEXT(D281),VLOOKUP(D281,#REF!,2,FALSE),""))</f>
        <v>#REF!</v>
      </c>
      <c r="T281" s="136" t="e">
        <f>IF(S281="","",H281/S281)</f>
        <v>#REF!</v>
      </c>
      <c r="U281" s="137" t="e">
        <f>IF(T281="","",I281*J281*T281)</f>
        <v>#REF!</v>
      </c>
      <c r="V281" s="138" t="e">
        <f>IF(U281="","",K281*T281)</f>
        <v>#REF!</v>
      </c>
      <c r="W281" s="139" t="e">
        <f>IF(H281="","",$W$4*V281)</f>
        <v>#REF!</v>
      </c>
      <c r="X281" s="140" t="e">
        <f t="shared" ref="X281:X322" si="110">IF(W281="","",W281*1.2)</f>
        <v>#REF!</v>
      </c>
    </row>
    <row r="282" spans="1:24" s="108" customFormat="1" ht="15" customHeight="1" x14ac:dyDescent="0.25">
      <c r="A282" s="195" t="s">
        <v>331</v>
      </c>
      <c r="B282" s="128">
        <v>0</v>
      </c>
      <c r="C282" s="129" t="s">
        <v>333</v>
      </c>
      <c r="D282" s="130" t="s">
        <v>150</v>
      </c>
      <c r="E282" s="128" t="s">
        <v>151</v>
      </c>
      <c r="F282" s="128" t="s">
        <v>334</v>
      </c>
      <c r="G282" s="128" t="s">
        <v>145</v>
      </c>
      <c r="H282" s="196">
        <v>20</v>
      </c>
      <c r="I282" s="128">
        <v>1</v>
      </c>
      <c r="J282" s="128">
        <v>1</v>
      </c>
      <c r="K282" s="133">
        <f t="shared" ref="K282:K322" si="111">IF(J282&lt;&gt;0,(I282*J282)*49,"")</f>
        <v>49</v>
      </c>
      <c r="L282" s="300">
        <v>1</v>
      </c>
      <c r="M282" s="300" t="str">
        <f>IF(J282=4,T282*I282,IF(J282=5,T282*I282,IF(J282=6,T282*I282,IF(J282=7,T282*I282,""))))</f>
        <v/>
      </c>
      <c r="N282" s="300" t="str">
        <f>IF(J282=2,T282*I282,IF(J282=3,T282*I282,IF(J282=5,T282*I282,IF(J282=6,T282*I282,IF(J282=7,T282*I282,"")))))</f>
        <v/>
      </c>
      <c r="O282" s="300" t="str">
        <f>IF(J282=4,T282*I282,IF(J282=5,T282*I282,IF(J282=6,T282*I282,IF(J282=7,T282*I282,""))))</f>
        <v/>
      </c>
      <c r="P282" s="300" t="str">
        <f>IF(J282=3,T282*I282,IF(J282=4,T282*I282,IF(J282=5,T282*I282,IF(J282=6,T282*I282,IF(J282=7,T282*I282,"")))))</f>
        <v/>
      </c>
      <c r="Q282" s="300" t="str">
        <f t="shared" si="108"/>
        <v/>
      </c>
      <c r="R282" s="300" t="str">
        <f t="shared" si="109"/>
        <v/>
      </c>
      <c r="S282" s="135" t="e">
        <f>IF(D282="","",IF(ISTEXT(D282),VLOOKUP(D282,#REF!,2,FALSE),""))</f>
        <v>#REF!</v>
      </c>
      <c r="T282" s="136" t="e">
        <f>IF(S282="","",H282/S282)</f>
        <v>#REF!</v>
      </c>
      <c r="U282" s="137" t="e">
        <f t="shared" ref="U282:U322" si="112">IF(T282="","",I282*J282*T282)</f>
        <v>#REF!</v>
      </c>
      <c r="V282" s="138" t="e">
        <f t="shared" ref="V282:V322" si="113">IF(U282="","",K282*T282)</f>
        <v>#REF!</v>
      </c>
      <c r="W282" s="139" t="e">
        <f t="shared" ref="W282:W322" si="114">IF(H282="","",$W$4*V282)</f>
        <v>#REF!</v>
      </c>
      <c r="X282" s="140" t="e">
        <f t="shared" si="110"/>
        <v>#REF!</v>
      </c>
    </row>
    <row r="283" spans="1:24" s="108" customFormat="1" ht="15" customHeight="1" x14ac:dyDescent="0.25">
      <c r="A283" s="195" t="s">
        <v>331</v>
      </c>
      <c r="B283" s="128">
        <v>0</v>
      </c>
      <c r="C283" s="129" t="s">
        <v>335</v>
      </c>
      <c r="D283" s="130" t="s">
        <v>160</v>
      </c>
      <c r="E283" s="128" t="s">
        <v>144</v>
      </c>
      <c r="F283" s="128"/>
      <c r="G283" s="128" t="s">
        <v>145</v>
      </c>
      <c r="H283" s="196">
        <v>44</v>
      </c>
      <c r="I283" s="128">
        <v>1</v>
      </c>
      <c r="J283" s="128">
        <v>5</v>
      </c>
      <c r="K283" s="133">
        <f t="shared" si="111"/>
        <v>245</v>
      </c>
      <c r="L283" s="300">
        <v>1</v>
      </c>
      <c r="M283" s="300">
        <v>1</v>
      </c>
      <c r="N283" s="300">
        <v>1</v>
      </c>
      <c r="O283" s="300">
        <v>1</v>
      </c>
      <c r="P283" s="300">
        <v>1</v>
      </c>
      <c r="Q283" s="300" t="str">
        <f t="shared" si="108"/>
        <v/>
      </c>
      <c r="R283" s="300" t="str">
        <f t="shared" si="109"/>
        <v/>
      </c>
      <c r="S283" s="135" t="e">
        <f>IF(D283="","",IF(ISTEXT(D283),VLOOKUP(D283,#REF!,2,FALSE),""))</f>
        <v>#REF!</v>
      </c>
      <c r="T283" s="136" t="e">
        <f t="shared" ref="T283:T322" si="115">IF(S283="","",H283/S283)</f>
        <v>#REF!</v>
      </c>
      <c r="U283" s="137" t="e">
        <f t="shared" si="112"/>
        <v>#REF!</v>
      </c>
      <c r="V283" s="138" t="e">
        <f t="shared" si="113"/>
        <v>#REF!</v>
      </c>
      <c r="W283" s="139" t="e">
        <f t="shared" si="114"/>
        <v>#REF!</v>
      </c>
      <c r="X283" s="140" t="e">
        <f t="shared" si="110"/>
        <v>#REF!</v>
      </c>
    </row>
    <row r="284" spans="1:24" s="108" customFormat="1" ht="15" customHeight="1" x14ac:dyDescent="0.25">
      <c r="A284" s="195" t="s">
        <v>331</v>
      </c>
      <c r="B284" s="128">
        <v>0</v>
      </c>
      <c r="C284" s="129" t="s">
        <v>336</v>
      </c>
      <c r="D284" s="130" t="s">
        <v>337</v>
      </c>
      <c r="E284" s="128" t="s">
        <v>144</v>
      </c>
      <c r="F284" s="128"/>
      <c r="G284" s="128" t="s">
        <v>145</v>
      </c>
      <c r="H284" s="196">
        <v>55</v>
      </c>
      <c r="I284" s="128">
        <v>1</v>
      </c>
      <c r="J284" s="128">
        <v>5</v>
      </c>
      <c r="K284" s="133">
        <f t="shared" si="111"/>
        <v>245</v>
      </c>
      <c r="L284" s="300">
        <v>1</v>
      </c>
      <c r="M284" s="300">
        <v>1</v>
      </c>
      <c r="N284" s="300">
        <v>1</v>
      </c>
      <c r="O284" s="300">
        <v>1</v>
      </c>
      <c r="P284" s="300">
        <v>1</v>
      </c>
      <c r="Q284" s="300" t="str">
        <f t="shared" si="108"/>
        <v/>
      </c>
      <c r="R284" s="300" t="str">
        <f t="shared" si="109"/>
        <v/>
      </c>
      <c r="S284" s="135" t="e">
        <f>IF(D284="","",IF(ISTEXT(D284),VLOOKUP(D284,#REF!,2,FALSE),""))</f>
        <v>#REF!</v>
      </c>
      <c r="T284" s="136" t="e">
        <f t="shared" si="115"/>
        <v>#REF!</v>
      </c>
      <c r="U284" s="137" t="e">
        <f t="shared" si="112"/>
        <v>#REF!</v>
      </c>
      <c r="V284" s="138" t="e">
        <f t="shared" si="113"/>
        <v>#REF!</v>
      </c>
      <c r="W284" s="139" t="e">
        <f t="shared" si="114"/>
        <v>#REF!</v>
      </c>
      <c r="X284" s="140" t="e">
        <f t="shared" si="110"/>
        <v>#REF!</v>
      </c>
    </row>
    <row r="285" spans="1:24" s="108" customFormat="1" ht="15" customHeight="1" x14ac:dyDescent="0.25">
      <c r="A285" s="195" t="s">
        <v>331</v>
      </c>
      <c r="B285" s="128">
        <v>0</v>
      </c>
      <c r="C285" s="129" t="s">
        <v>146</v>
      </c>
      <c r="D285" s="130" t="s">
        <v>202</v>
      </c>
      <c r="E285" s="128" t="s">
        <v>144</v>
      </c>
      <c r="F285" s="128"/>
      <c r="G285" s="128" t="s">
        <v>145</v>
      </c>
      <c r="H285" s="196">
        <v>3</v>
      </c>
      <c r="I285" s="128">
        <v>1</v>
      </c>
      <c r="J285" s="128">
        <v>5</v>
      </c>
      <c r="K285" s="133">
        <f t="shared" si="111"/>
        <v>245</v>
      </c>
      <c r="L285" s="300">
        <v>1</v>
      </c>
      <c r="M285" s="300">
        <v>1</v>
      </c>
      <c r="N285" s="300">
        <v>1</v>
      </c>
      <c r="O285" s="300">
        <v>1</v>
      </c>
      <c r="P285" s="300">
        <v>1</v>
      </c>
      <c r="Q285" s="300" t="str">
        <f t="shared" si="108"/>
        <v/>
      </c>
      <c r="R285" s="300" t="str">
        <f t="shared" si="109"/>
        <v/>
      </c>
      <c r="S285" s="135" t="e">
        <f>IF(D285="","",IF(ISTEXT(D285),VLOOKUP(D285,#REF!,2,FALSE),""))</f>
        <v>#REF!</v>
      </c>
      <c r="T285" s="136" t="e">
        <f t="shared" si="115"/>
        <v>#REF!</v>
      </c>
      <c r="U285" s="137" t="e">
        <f t="shared" si="112"/>
        <v>#REF!</v>
      </c>
      <c r="V285" s="138" t="e">
        <f t="shared" si="113"/>
        <v>#REF!</v>
      </c>
      <c r="W285" s="139" t="e">
        <f t="shared" si="114"/>
        <v>#REF!</v>
      </c>
      <c r="X285" s="140" t="e">
        <f t="shared" si="110"/>
        <v>#REF!</v>
      </c>
    </row>
    <row r="286" spans="1:24" s="108" customFormat="1" ht="15" customHeight="1" x14ac:dyDescent="0.25">
      <c r="A286" s="195" t="s">
        <v>331</v>
      </c>
      <c r="B286" s="128">
        <v>0</v>
      </c>
      <c r="C286" s="129" t="s">
        <v>338</v>
      </c>
      <c r="D286" s="130" t="s">
        <v>337</v>
      </c>
      <c r="E286" s="128" t="s">
        <v>144</v>
      </c>
      <c r="F286" s="128"/>
      <c r="G286" s="128" t="s">
        <v>145</v>
      </c>
      <c r="H286" s="196">
        <v>40</v>
      </c>
      <c r="I286" s="128">
        <v>1</v>
      </c>
      <c r="J286" s="128">
        <v>5</v>
      </c>
      <c r="K286" s="133">
        <f t="shared" si="111"/>
        <v>245</v>
      </c>
      <c r="L286" s="300">
        <v>1</v>
      </c>
      <c r="M286" s="300">
        <v>1</v>
      </c>
      <c r="N286" s="300">
        <v>1</v>
      </c>
      <c r="O286" s="300">
        <v>1</v>
      </c>
      <c r="P286" s="300">
        <v>1</v>
      </c>
      <c r="Q286" s="300" t="str">
        <f t="shared" si="108"/>
        <v/>
      </c>
      <c r="R286" s="300" t="str">
        <f t="shared" si="109"/>
        <v/>
      </c>
      <c r="S286" s="135" t="e">
        <f>IF(D286="","",IF(ISTEXT(D286),VLOOKUP(D286,#REF!,2,FALSE),""))</f>
        <v>#REF!</v>
      </c>
      <c r="T286" s="136" t="e">
        <f t="shared" si="115"/>
        <v>#REF!</v>
      </c>
      <c r="U286" s="137" t="e">
        <f t="shared" si="112"/>
        <v>#REF!</v>
      </c>
      <c r="V286" s="138" t="e">
        <f t="shared" si="113"/>
        <v>#REF!</v>
      </c>
      <c r="W286" s="139" t="e">
        <f t="shared" si="114"/>
        <v>#REF!</v>
      </c>
      <c r="X286" s="140" t="e">
        <f t="shared" si="110"/>
        <v>#REF!</v>
      </c>
    </row>
    <row r="287" spans="1:24" s="108" customFormat="1" ht="15" customHeight="1" x14ac:dyDescent="0.25">
      <c r="A287" s="195" t="s">
        <v>331</v>
      </c>
      <c r="B287" s="128">
        <v>0</v>
      </c>
      <c r="C287" s="129" t="s">
        <v>101</v>
      </c>
      <c r="D287" s="130" t="s">
        <v>150</v>
      </c>
      <c r="E287" s="128" t="s">
        <v>151</v>
      </c>
      <c r="F287" s="128"/>
      <c r="G287" s="128" t="s">
        <v>145</v>
      </c>
      <c r="H287" s="196">
        <v>15</v>
      </c>
      <c r="I287" s="128">
        <v>1</v>
      </c>
      <c r="J287" s="128">
        <v>1</v>
      </c>
      <c r="K287" s="133">
        <f t="shared" si="111"/>
        <v>49</v>
      </c>
      <c r="L287" s="300">
        <v>1</v>
      </c>
      <c r="M287" s="300" t="str">
        <f>IF(J287=4,T287*I287,IF(J287=5,T287*I287,IF(J287=6,T287*I287,IF(J287=7,T287*I287,""))))</f>
        <v/>
      </c>
      <c r="N287" s="300" t="str">
        <f>IF(J287=2,T287*I287,IF(J287=3,T287*I287,IF(J287=5,T287*I287,IF(J287=6,T287*I287,IF(J287=7,T287*I287,"")))))</f>
        <v/>
      </c>
      <c r="O287" s="300" t="str">
        <f>IF(J287=4,T287*I287,IF(J287=5,T287*I287,IF(J287=6,T287*I287,IF(J287=7,T287*I287,""))))</f>
        <v/>
      </c>
      <c r="P287" s="300" t="str">
        <f>IF(J287=3,T287*I287,IF(J287=4,T287*I287,IF(J287=5,T287*I287,IF(J287=6,T287*I287,IF(J287=7,T287*I287,"")))))</f>
        <v/>
      </c>
      <c r="Q287" s="300" t="str">
        <f t="shared" si="108"/>
        <v/>
      </c>
      <c r="R287" s="300" t="str">
        <f t="shared" si="109"/>
        <v/>
      </c>
      <c r="S287" s="135" t="e">
        <f>IF(D287="","",IF(ISTEXT(D287),VLOOKUP(D287,#REF!,2,FALSE),""))</f>
        <v>#REF!</v>
      </c>
      <c r="T287" s="136" t="e">
        <f t="shared" si="115"/>
        <v>#REF!</v>
      </c>
      <c r="U287" s="137" t="e">
        <f t="shared" si="112"/>
        <v>#REF!</v>
      </c>
      <c r="V287" s="138" t="e">
        <f t="shared" si="113"/>
        <v>#REF!</v>
      </c>
      <c r="W287" s="139" t="e">
        <f t="shared" si="114"/>
        <v>#REF!</v>
      </c>
      <c r="X287" s="140" t="e">
        <f t="shared" si="110"/>
        <v>#REF!</v>
      </c>
    </row>
    <row r="288" spans="1:24" s="108" customFormat="1" ht="15" customHeight="1" x14ac:dyDescent="0.25">
      <c r="A288" s="195" t="s">
        <v>331</v>
      </c>
      <c r="B288" s="128">
        <v>0</v>
      </c>
      <c r="C288" s="129" t="s">
        <v>339</v>
      </c>
      <c r="D288" s="130" t="s">
        <v>337</v>
      </c>
      <c r="E288" s="128" t="s">
        <v>144</v>
      </c>
      <c r="F288" s="128"/>
      <c r="G288" s="128" t="s">
        <v>145</v>
      </c>
      <c r="H288" s="196">
        <v>44</v>
      </c>
      <c r="I288" s="128">
        <v>1</v>
      </c>
      <c r="J288" s="128">
        <v>5</v>
      </c>
      <c r="K288" s="133">
        <f t="shared" si="111"/>
        <v>245</v>
      </c>
      <c r="L288" s="300">
        <v>1</v>
      </c>
      <c r="M288" s="300">
        <v>1</v>
      </c>
      <c r="N288" s="300">
        <v>1</v>
      </c>
      <c r="O288" s="300">
        <v>1</v>
      </c>
      <c r="P288" s="300">
        <v>1</v>
      </c>
      <c r="Q288" s="300" t="str">
        <f t="shared" si="108"/>
        <v/>
      </c>
      <c r="R288" s="300" t="str">
        <f t="shared" si="109"/>
        <v/>
      </c>
      <c r="S288" s="135" t="e">
        <f>IF(D288="","",IF(ISTEXT(D288),VLOOKUP(D288,#REF!,2,FALSE),""))</f>
        <v>#REF!</v>
      </c>
      <c r="T288" s="136" t="e">
        <f t="shared" si="115"/>
        <v>#REF!</v>
      </c>
      <c r="U288" s="137" t="e">
        <f t="shared" si="112"/>
        <v>#REF!</v>
      </c>
      <c r="V288" s="138" t="e">
        <f t="shared" si="113"/>
        <v>#REF!</v>
      </c>
      <c r="W288" s="139" t="e">
        <f t="shared" si="114"/>
        <v>#REF!</v>
      </c>
      <c r="X288" s="140" t="e">
        <f t="shared" si="110"/>
        <v>#REF!</v>
      </c>
    </row>
    <row r="289" spans="1:24" s="108" customFormat="1" ht="15" customHeight="1" x14ac:dyDescent="0.25">
      <c r="A289" s="195" t="s">
        <v>331</v>
      </c>
      <c r="B289" s="128">
        <v>0</v>
      </c>
      <c r="C289" s="129" t="s">
        <v>26</v>
      </c>
      <c r="D289" s="130" t="s">
        <v>155</v>
      </c>
      <c r="E289" s="128" t="s">
        <v>144</v>
      </c>
      <c r="F289" s="128"/>
      <c r="G289" s="128" t="s">
        <v>24</v>
      </c>
      <c r="H289" s="196">
        <v>15</v>
      </c>
      <c r="I289" s="128">
        <v>1</v>
      </c>
      <c r="J289" s="128">
        <v>5</v>
      </c>
      <c r="K289" s="133">
        <f t="shared" si="111"/>
        <v>245</v>
      </c>
      <c r="L289" s="300">
        <v>1</v>
      </c>
      <c r="M289" s="300">
        <v>1</v>
      </c>
      <c r="N289" s="300">
        <v>1</v>
      </c>
      <c r="O289" s="300">
        <v>1</v>
      </c>
      <c r="P289" s="300">
        <v>1</v>
      </c>
      <c r="Q289" s="300" t="str">
        <f t="shared" si="108"/>
        <v/>
      </c>
      <c r="R289" s="300" t="str">
        <f t="shared" si="109"/>
        <v/>
      </c>
      <c r="S289" s="135" t="e">
        <f>IF(D289="","",IF(ISTEXT(D289),VLOOKUP(D289,#REF!,2,FALSE),""))</f>
        <v>#REF!</v>
      </c>
      <c r="T289" s="136" t="e">
        <f t="shared" si="115"/>
        <v>#REF!</v>
      </c>
      <c r="U289" s="137" t="e">
        <f t="shared" si="112"/>
        <v>#REF!</v>
      </c>
      <c r="V289" s="138" t="e">
        <f t="shared" si="113"/>
        <v>#REF!</v>
      </c>
      <c r="W289" s="139" t="e">
        <f t="shared" si="114"/>
        <v>#REF!</v>
      </c>
      <c r="X289" s="140" t="e">
        <f t="shared" si="110"/>
        <v>#REF!</v>
      </c>
    </row>
    <row r="290" spans="1:24" s="108" customFormat="1" ht="15" customHeight="1" x14ac:dyDescent="0.25">
      <c r="A290" s="195" t="s">
        <v>340</v>
      </c>
      <c r="B290" s="128">
        <v>-1</v>
      </c>
      <c r="C290" s="129" t="s">
        <v>341</v>
      </c>
      <c r="D290" s="130" t="s">
        <v>202</v>
      </c>
      <c r="E290" s="128" t="s">
        <v>144</v>
      </c>
      <c r="F290" s="128" t="s">
        <v>342</v>
      </c>
      <c r="G290" s="128" t="s">
        <v>246</v>
      </c>
      <c r="H290" s="196">
        <v>40</v>
      </c>
      <c r="I290" s="128">
        <v>1</v>
      </c>
      <c r="J290" s="128">
        <v>1</v>
      </c>
      <c r="K290" s="133">
        <f t="shared" si="111"/>
        <v>49</v>
      </c>
      <c r="L290" s="300">
        <v>1</v>
      </c>
      <c r="M290" s="300" t="str">
        <f>IF(J290=4,T290*I290,IF(J290=5,T290*I290,IF(J290=6,T290*I290,IF(J290=7,T290*I290,""))))</f>
        <v/>
      </c>
      <c r="N290" s="300" t="str">
        <f>IF(J290=2,T290*I290,IF(J290=3,T290*I290,IF(J290=5,T290*I290,IF(J290=6,T290*I290,IF(J290=7,T290*I290,"")))))</f>
        <v/>
      </c>
      <c r="O290" s="300" t="str">
        <f>IF(J290=4,T290*I290,IF(J290=5,T290*I290,IF(J290=6,T290*I290,IF(J290=7,T290*I290,""))))</f>
        <v/>
      </c>
      <c r="P290" s="300" t="str">
        <f>IF(J290=3,T290*I290,IF(J290=4,T290*I290,IF(J290=5,T290*I290,IF(J290=6,T290*I290,IF(J290=7,T290*I290,"")))))</f>
        <v/>
      </c>
      <c r="Q290" s="300" t="str">
        <f t="shared" si="108"/>
        <v/>
      </c>
      <c r="R290" s="300" t="str">
        <f t="shared" si="109"/>
        <v/>
      </c>
      <c r="S290" s="135" t="e">
        <f>IF(D290="","",IF(ISTEXT(D290),VLOOKUP(D290,#REF!,2,FALSE),""))</f>
        <v>#REF!</v>
      </c>
      <c r="T290" s="136" t="e">
        <f t="shared" si="115"/>
        <v>#REF!</v>
      </c>
      <c r="U290" s="137" t="e">
        <f t="shared" si="112"/>
        <v>#REF!</v>
      </c>
      <c r="V290" s="138" t="e">
        <f t="shared" si="113"/>
        <v>#REF!</v>
      </c>
      <c r="W290" s="139" t="e">
        <f t="shared" si="114"/>
        <v>#REF!</v>
      </c>
      <c r="X290" s="140" t="e">
        <f t="shared" si="110"/>
        <v>#REF!</v>
      </c>
    </row>
    <row r="291" spans="1:24" s="155" customFormat="1" ht="15" customHeight="1" x14ac:dyDescent="0.25">
      <c r="A291" s="195" t="s">
        <v>340</v>
      </c>
      <c r="B291" s="128">
        <v>-1</v>
      </c>
      <c r="C291" s="129" t="s">
        <v>343</v>
      </c>
      <c r="D291" s="130" t="s">
        <v>211</v>
      </c>
      <c r="E291" s="128" t="s">
        <v>144</v>
      </c>
      <c r="F291" s="128"/>
      <c r="G291" s="128" t="s">
        <v>24</v>
      </c>
      <c r="H291" s="196">
        <v>18</v>
      </c>
      <c r="I291" s="128">
        <v>1</v>
      </c>
      <c r="J291" s="128">
        <v>5</v>
      </c>
      <c r="K291" s="133">
        <f t="shared" si="111"/>
        <v>245</v>
      </c>
      <c r="L291" s="300">
        <v>1</v>
      </c>
      <c r="M291" s="300">
        <v>1</v>
      </c>
      <c r="N291" s="300">
        <v>1</v>
      </c>
      <c r="O291" s="300">
        <v>1</v>
      </c>
      <c r="P291" s="300">
        <v>1</v>
      </c>
      <c r="Q291" s="300" t="str">
        <f t="shared" si="108"/>
        <v/>
      </c>
      <c r="R291" s="300" t="str">
        <f t="shared" si="109"/>
        <v/>
      </c>
      <c r="S291" s="135" t="e">
        <f>IF(D291="","",IF(ISTEXT(D291),VLOOKUP(D291,#REF!,2,FALSE),""))</f>
        <v>#REF!</v>
      </c>
      <c r="T291" s="136" t="e">
        <f t="shared" si="115"/>
        <v>#REF!</v>
      </c>
      <c r="U291" s="137" t="e">
        <f t="shared" si="112"/>
        <v>#REF!</v>
      </c>
      <c r="V291" s="138" t="e">
        <f t="shared" si="113"/>
        <v>#REF!</v>
      </c>
      <c r="W291" s="139" t="e">
        <f t="shared" si="114"/>
        <v>#REF!</v>
      </c>
      <c r="X291" s="140" t="e">
        <f t="shared" si="110"/>
        <v>#REF!</v>
      </c>
    </row>
    <row r="292" spans="1:24" s="108" customFormat="1" ht="15" customHeight="1" x14ac:dyDescent="0.25">
      <c r="A292" s="195" t="s">
        <v>340</v>
      </c>
      <c r="B292" s="128">
        <v>-1</v>
      </c>
      <c r="C292" s="129" t="s">
        <v>344</v>
      </c>
      <c r="D292" s="130" t="s">
        <v>160</v>
      </c>
      <c r="E292" s="128" t="s">
        <v>144</v>
      </c>
      <c r="F292" s="128"/>
      <c r="G292" s="128" t="s">
        <v>345</v>
      </c>
      <c r="H292" s="196">
        <v>18</v>
      </c>
      <c r="I292" s="128">
        <v>1</v>
      </c>
      <c r="J292" s="128">
        <v>5</v>
      </c>
      <c r="K292" s="133">
        <f t="shared" si="111"/>
        <v>245</v>
      </c>
      <c r="L292" s="300">
        <v>1</v>
      </c>
      <c r="M292" s="300">
        <v>1</v>
      </c>
      <c r="N292" s="300">
        <v>1</v>
      </c>
      <c r="O292" s="300">
        <v>1</v>
      </c>
      <c r="P292" s="300">
        <v>1</v>
      </c>
      <c r="Q292" s="300" t="str">
        <f t="shared" si="108"/>
        <v/>
      </c>
      <c r="R292" s="300" t="str">
        <f t="shared" si="109"/>
        <v/>
      </c>
      <c r="S292" s="135" t="e">
        <f>IF(D292="","",IF(ISTEXT(D292),VLOOKUP(D292,#REF!,2,FALSE),""))</f>
        <v>#REF!</v>
      </c>
      <c r="T292" s="136" t="e">
        <f t="shared" si="115"/>
        <v>#REF!</v>
      </c>
      <c r="U292" s="137" t="e">
        <f t="shared" si="112"/>
        <v>#REF!</v>
      </c>
      <c r="V292" s="138" t="e">
        <f t="shared" si="113"/>
        <v>#REF!</v>
      </c>
      <c r="W292" s="139" t="e">
        <f t="shared" si="114"/>
        <v>#REF!</v>
      </c>
      <c r="X292" s="140" t="e">
        <f t="shared" si="110"/>
        <v>#REF!</v>
      </c>
    </row>
    <row r="293" spans="1:24" s="108" customFormat="1" ht="15" customHeight="1" x14ac:dyDescent="0.25">
      <c r="A293" s="195" t="s">
        <v>340</v>
      </c>
      <c r="B293" s="128">
        <v>-1</v>
      </c>
      <c r="C293" s="129" t="s">
        <v>346</v>
      </c>
      <c r="D293" s="130" t="s">
        <v>160</v>
      </c>
      <c r="E293" s="128" t="s">
        <v>144</v>
      </c>
      <c r="F293" s="128"/>
      <c r="G293" s="128" t="s">
        <v>347</v>
      </c>
      <c r="H293" s="196">
        <v>18</v>
      </c>
      <c r="I293" s="128">
        <v>1</v>
      </c>
      <c r="J293" s="128">
        <v>5</v>
      </c>
      <c r="K293" s="133">
        <f t="shared" si="111"/>
        <v>245</v>
      </c>
      <c r="L293" s="300">
        <v>1</v>
      </c>
      <c r="M293" s="300">
        <v>1</v>
      </c>
      <c r="N293" s="300">
        <v>1</v>
      </c>
      <c r="O293" s="300">
        <v>1</v>
      </c>
      <c r="P293" s="300">
        <v>1</v>
      </c>
      <c r="Q293" s="300" t="str">
        <f t="shared" si="108"/>
        <v/>
      </c>
      <c r="R293" s="300" t="str">
        <f t="shared" si="109"/>
        <v/>
      </c>
      <c r="S293" s="135" t="e">
        <f>IF(D293="","",IF(ISTEXT(D293),VLOOKUP(D293,#REF!,2,FALSE),""))</f>
        <v>#REF!</v>
      </c>
      <c r="T293" s="136" t="e">
        <f t="shared" si="115"/>
        <v>#REF!</v>
      </c>
      <c r="U293" s="137" t="e">
        <f t="shared" si="112"/>
        <v>#REF!</v>
      </c>
      <c r="V293" s="138" t="e">
        <f t="shared" si="113"/>
        <v>#REF!</v>
      </c>
      <c r="W293" s="139" t="e">
        <f t="shared" si="114"/>
        <v>#REF!</v>
      </c>
      <c r="X293" s="140" t="e">
        <f t="shared" si="110"/>
        <v>#REF!</v>
      </c>
    </row>
    <row r="294" spans="1:24" s="108" customFormat="1" ht="15" customHeight="1" x14ac:dyDescent="0.25">
      <c r="A294" s="195" t="s">
        <v>340</v>
      </c>
      <c r="B294" s="128">
        <v>-1</v>
      </c>
      <c r="C294" s="129" t="s">
        <v>348</v>
      </c>
      <c r="D294" s="130" t="s">
        <v>160</v>
      </c>
      <c r="E294" s="128" t="s">
        <v>144</v>
      </c>
      <c r="F294" s="128"/>
      <c r="G294" s="128" t="s">
        <v>24</v>
      </c>
      <c r="H294" s="196">
        <v>18</v>
      </c>
      <c r="I294" s="128">
        <v>1</v>
      </c>
      <c r="J294" s="128">
        <v>5</v>
      </c>
      <c r="K294" s="133">
        <f t="shared" si="111"/>
        <v>245</v>
      </c>
      <c r="L294" s="300">
        <v>1</v>
      </c>
      <c r="M294" s="300">
        <v>1</v>
      </c>
      <c r="N294" s="300">
        <v>1</v>
      </c>
      <c r="O294" s="300">
        <v>1</v>
      </c>
      <c r="P294" s="300">
        <v>1</v>
      </c>
      <c r="Q294" s="300" t="str">
        <f t="shared" si="108"/>
        <v/>
      </c>
      <c r="R294" s="300" t="str">
        <f t="shared" si="109"/>
        <v/>
      </c>
      <c r="S294" s="135" t="e">
        <f>IF(D294="","",IF(ISTEXT(D294),VLOOKUP(D294,#REF!,2,FALSE),""))</f>
        <v>#REF!</v>
      </c>
      <c r="T294" s="136" t="e">
        <f t="shared" si="115"/>
        <v>#REF!</v>
      </c>
      <c r="U294" s="137" t="e">
        <f t="shared" si="112"/>
        <v>#REF!</v>
      </c>
      <c r="V294" s="138" t="e">
        <f t="shared" si="113"/>
        <v>#REF!</v>
      </c>
      <c r="W294" s="139" t="e">
        <f t="shared" si="114"/>
        <v>#REF!</v>
      </c>
      <c r="X294" s="140" t="e">
        <f t="shared" si="110"/>
        <v>#REF!</v>
      </c>
    </row>
    <row r="295" spans="1:24" s="108" customFormat="1" ht="15" customHeight="1" x14ac:dyDescent="0.25">
      <c r="A295" s="195" t="s">
        <v>340</v>
      </c>
      <c r="B295" s="128">
        <v>-1</v>
      </c>
      <c r="C295" s="129" t="s">
        <v>349</v>
      </c>
      <c r="D295" s="130" t="s">
        <v>160</v>
      </c>
      <c r="E295" s="128" t="s">
        <v>144</v>
      </c>
      <c r="F295" s="128"/>
      <c r="G295" s="128" t="s">
        <v>145</v>
      </c>
      <c r="H295" s="196">
        <v>18</v>
      </c>
      <c r="I295" s="128">
        <v>1</v>
      </c>
      <c r="J295" s="128">
        <v>5</v>
      </c>
      <c r="K295" s="133">
        <f t="shared" si="111"/>
        <v>245</v>
      </c>
      <c r="L295" s="300">
        <v>1</v>
      </c>
      <c r="M295" s="300">
        <v>1</v>
      </c>
      <c r="N295" s="300">
        <v>1</v>
      </c>
      <c r="O295" s="300">
        <v>1</v>
      </c>
      <c r="P295" s="300">
        <v>1</v>
      </c>
      <c r="Q295" s="300" t="str">
        <f t="shared" si="108"/>
        <v/>
      </c>
      <c r="R295" s="300" t="str">
        <f t="shared" si="109"/>
        <v/>
      </c>
      <c r="S295" s="135" t="e">
        <f>IF(D295="","",IF(ISTEXT(D295),VLOOKUP(D295,#REF!,2,FALSE),""))</f>
        <v>#REF!</v>
      </c>
      <c r="T295" s="136" t="e">
        <f t="shared" si="115"/>
        <v>#REF!</v>
      </c>
      <c r="U295" s="137" t="e">
        <f t="shared" si="112"/>
        <v>#REF!</v>
      </c>
      <c r="V295" s="138" t="e">
        <f t="shared" si="113"/>
        <v>#REF!</v>
      </c>
      <c r="W295" s="139" t="e">
        <f t="shared" si="114"/>
        <v>#REF!</v>
      </c>
      <c r="X295" s="140" t="e">
        <f t="shared" si="110"/>
        <v>#REF!</v>
      </c>
    </row>
    <row r="296" spans="1:24" s="108" customFormat="1" ht="15" customHeight="1" x14ac:dyDescent="0.25">
      <c r="A296" s="195" t="s">
        <v>340</v>
      </c>
      <c r="B296" s="128">
        <v>-1</v>
      </c>
      <c r="C296" s="129" t="s">
        <v>350</v>
      </c>
      <c r="D296" s="130" t="s">
        <v>143</v>
      </c>
      <c r="E296" s="128" t="s">
        <v>144</v>
      </c>
      <c r="F296" s="128"/>
      <c r="G296" s="128" t="s">
        <v>24</v>
      </c>
      <c r="H296" s="196">
        <v>95</v>
      </c>
      <c r="I296" s="128">
        <v>1</v>
      </c>
      <c r="J296" s="128">
        <v>5</v>
      </c>
      <c r="K296" s="133">
        <f t="shared" si="111"/>
        <v>245</v>
      </c>
      <c r="L296" s="300">
        <v>1</v>
      </c>
      <c r="M296" s="300">
        <v>1</v>
      </c>
      <c r="N296" s="300">
        <v>1</v>
      </c>
      <c r="O296" s="300">
        <v>1</v>
      </c>
      <c r="P296" s="300">
        <v>1</v>
      </c>
      <c r="Q296" s="300" t="str">
        <f t="shared" si="108"/>
        <v/>
      </c>
      <c r="R296" s="300" t="str">
        <f t="shared" si="109"/>
        <v/>
      </c>
      <c r="S296" s="135" t="e">
        <f>IF(D296="","",IF(ISTEXT(D296),VLOOKUP(D296,#REF!,2,FALSE),""))</f>
        <v>#REF!</v>
      </c>
      <c r="T296" s="136" t="e">
        <f t="shared" si="115"/>
        <v>#REF!</v>
      </c>
      <c r="U296" s="137" t="e">
        <f t="shared" si="112"/>
        <v>#REF!</v>
      </c>
      <c r="V296" s="138" t="e">
        <f t="shared" si="113"/>
        <v>#REF!</v>
      </c>
      <c r="W296" s="139" t="e">
        <f t="shared" si="114"/>
        <v>#REF!</v>
      </c>
      <c r="X296" s="140" t="e">
        <f t="shared" si="110"/>
        <v>#REF!</v>
      </c>
    </row>
    <row r="297" spans="1:24" s="108" customFormat="1" ht="15" customHeight="1" x14ac:dyDescent="0.25">
      <c r="A297" s="195" t="s">
        <v>340</v>
      </c>
      <c r="B297" s="128">
        <v>-1</v>
      </c>
      <c r="C297" s="129" t="s">
        <v>351</v>
      </c>
      <c r="D297" s="130" t="s">
        <v>337</v>
      </c>
      <c r="E297" s="128" t="s">
        <v>144</v>
      </c>
      <c r="F297" s="128"/>
      <c r="G297" s="128" t="s">
        <v>347</v>
      </c>
      <c r="H297" s="196">
        <v>44</v>
      </c>
      <c r="I297" s="128">
        <v>1</v>
      </c>
      <c r="J297" s="128">
        <v>5</v>
      </c>
      <c r="K297" s="133">
        <f t="shared" si="111"/>
        <v>245</v>
      </c>
      <c r="L297" s="300">
        <v>1</v>
      </c>
      <c r="M297" s="300">
        <v>1</v>
      </c>
      <c r="N297" s="300">
        <v>1</v>
      </c>
      <c r="O297" s="300">
        <v>1</v>
      </c>
      <c r="P297" s="300">
        <v>1</v>
      </c>
      <c r="Q297" s="300" t="str">
        <f t="shared" si="108"/>
        <v/>
      </c>
      <c r="R297" s="300" t="str">
        <f t="shared" si="109"/>
        <v/>
      </c>
      <c r="S297" s="135" t="e">
        <f>IF(D297="","",IF(ISTEXT(D297),VLOOKUP(D297,#REF!,2,FALSE),""))</f>
        <v>#REF!</v>
      </c>
      <c r="T297" s="136" t="e">
        <f t="shared" si="115"/>
        <v>#REF!</v>
      </c>
      <c r="U297" s="137" t="e">
        <f t="shared" si="112"/>
        <v>#REF!</v>
      </c>
      <c r="V297" s="138" t="e">
        <f t="shared" si="113"/>
        <v>#REF!</v>
      </c>
      <c r="W297" s="139" t="e">
        <f t="shared" si="114"/>
        <v>#REF!</v>
      </c>
      <c r="X297" s="140" t="e">
        <f t="shared" si="110"/>
        <v>#REF!</v>
      </c>
    </row>
    <row r="298" spans="1:24" s="108" customFormat="1" ht="15" customHeight="1" x14ac:dyDescent="0.25">
      <c r="A298" s="195" t="s">
        <v>340</v>
      </c>
      <c r="B298" s="128">
        <v>-1</v>
      </c>
      <c r="C298" s="129" t="s">
        <v>352</v>
      </c>
      <c r="D298" s="130" t="s">
        <v>150</v>
      </c>
      <c r="E298" s="128" t="s">
        <v>151</v>
      </c>
      <c r="F298" s="128"/>
      <c r="G298" s="128" t="s">
        <v>345</v>
      </c>
      <c r="H298" s="196">
        <v>18</v>
      </c>
      <c r="I298" s="128">
        <v>1</v>
      </c>
      <c r="J298" s="128">
        <v>1</v>
      </c>
      <c r="K298" s="133">
        <f t="shared" si="111"/>
        <v>49</v>
      </c>
      <c r="L298" s="300">
        <v>1</v>
      </c>
      <c r="M298" s="300" t="str">
        <f>IF(J298=4,T298*I298,IF(J298=5,T298*I298,IF(J298=6,T298*I298,IF(J298=7,T298*I298,""))))</f>
        <v/>
      </c>
      <c r="N298" s="300" t="str">
        <f>IF(J298=2,T298*I298,IF(J298=3,T298*I298,IF(J298=5,T298*I298,IF(J298=6,T298*I298,IF(J298=7,T298*I298,"")))))</f>
        <v/>
      </c>
      <c r="O298" s="300" t="str">
        <f>IF(J298=4,T298*I298,IF(J298=5,T298*I298,IF(J298=6,T298*I298,IF(J298=7,T298*I298,""))))</f>
        <v/>
      </c>
      <c r="P298" s="300" t="str">
        <f>IF(J298=3,T298*I298,IF(J298=4,T298*I298,IF(J298=5,T298*I298,IF(J298=6,T298*I298,IF(J298=7,T298*I298,"")))))</f>
        <v/>
      </c>
      <c r="Q298" s="300" t="str">
        <f t="shared" si="108"/>
        <v/>
      </c>
      <c r="R298" s="300" t="str">
        <f t="shared" si="109"/>
        <v/>
      </c>
      <c r="S298" s="135" t="e">
        <f>IF(D298="","",IF(ISTEXT(D298),VLOOKUP(D298,#REF!,2,FALSE),""))</f>
        <v>#REF!</v>
      </c>
      <c r="T298" s="136" t="e">
        <f t="shared" si="115"/>
        <v>#REF!</v>
      </c>
      <c r="U298" s="137" t="e">
        <f t="shared" si="112"/>
        <v>#REF!</v>
      </c>
      <c r="V298" s="138" t="e">
        <f t="shared" si="113"/>
        <v>#REF!</v>
      </c>
      <c r="W298" s="139" t="e">
        <f t="shared" si="114"/>
        <v>#REF!</v>
      </c>
      <c r="X298" s="140" t="e">
        <f t="shared" si="110"/>
        <v>#REF!</v>
      </c>
    </row>
    <row r="299" spans="1:24" s="108" customFormat="1" ht="15" customHeight="1" x14ac:dyDescent="0.25">
      <c r="A299" s="195" t="s">
        <v>340</v>
      </c>
      <c r="B299" s="128">
        <v>-1</v>
      </c>
      <c r="C299" s="129" t="s">
        <v>351</v>
      </c>
      <c r="D299" s="130" t="s">
        <v>337</v>
      </c>
      <c r="E299" s="128" t="s">
        <v>144</v>
      </c>
      <c r="F299" s="128"/>
      <c r="G299" s="128" t="s">
        <v>145</v>
      </c>
      <c r="H299" s="196">
        <v>44</v>
      </c>
      <c r="I299" s="128">
        <v>1</v>
      </c>
      <c r="J299" s="128">
        <v>5</v>
      </c>
      <c r="K299" s="133">
        <f t="shared" si="111"/>
        <v>245</v>
      </c>
      <c r="L299" s="300">
        <v>1</v>
      </c>
      <c r="M299" s="300">
        <v>1</v>
      </c>
      <c r="N299" s="300">
        <v>1</v>
      </c>
      <c r="O299" s="300">
        <v>1</v>
      </c>
      <c r="P299" s="300">
        <v>1</v>
      </c>
      <c r="Q299" s="300" t="str">
        <f t="shared" si="108"/>
        <v/>
      </c>
      <c r="R299" s="300" t="str">
        <f t="shared" si="109"/>
        <v/>
      </c>
      <c r="S299" s="135" t="e">
        <f>IF(D299="","",IF(ISTEXT(D299),VLOOKUP(D299,#REF!,2,FALSE),""))</f>
        <v>#REF!</v>
      </c>
      <c r="T299" s="136" t="e">
        <f t="shared" si="115"/>
        <v>#REF!</v>
      </c>
      <c r="U299" s="137" t="e">
        <f t="shared" si="112"/>
        <v>#REF!</v>
      </c>
      <c r="V299" s="138" t="e">
        <f t="shared" si="113"/>
        <v>#REF!</v>
      </c>
      <c r="W299" s="139" t="e">
        <f t="shared" si="114"/>
        <v>#REF!</v>
      </c>
      <c r="X299" s="140" t="e">
        <f t="shared" si="110"/>
        <v>#REF!</v>
      </c>
    </row>
    <row r="300" spans="1:24" s="108" customFormat="1" ht="15" customHeight="1" x14ac:dyDescent="0.25">
      <c r="A300" s="195" t="s">
        <v>340</v>
      </c>
      <c r="B300" s="128">
        <v>-1</v>
      </c>
      <c r="C300" s="129" t="s">
        <v>353</v>
      </c>
      <c r="D300" s="130" t="s">
        <v>160</v>
      </c>
      <c r="E300" s="128" t="s">
        <v>144</v>
      </c>
      <c r="F300" s="128"/>
      <c r="G300" s="128" t="s">
        <v>145</v>
      </c>
      <c r="H300" s="196">
        <v>44</v>
      </c>
      <c r="I300" s="128">
        <v>1</v>
      </c>
      <c r="J300" s="128">
        <v>5</v>
      </c>
      <c r="K300" s="133">
        <f t="shared" si="111"/>
        <v>245</v>
      </c>
      <c r="L300" s="300">
        <v>1</v>
      </c>
      <c r="M300" s="300">
        <v>1</v>
      </c>
      <c r="N300" s="300">
        <v>1</v>
      </c>
      <c r="O300" s="300">
        <v>1</v>
      </c>
      <c r="P300" s="300">
        <v>1</v>
      </c>
      <c r="Q300" s="300" t="str">
        <f t="shared" si="108"/>
        <v/>
      </c>
      <c r="R300" s="300" t="str">
        <f t="shared" si="109"/>
        <v/>
      </c>
      <c r="S300" s="135" t="e">
        <f>IF(D300="","",IF(ISTEXT(D300),VLOOKUP(D300,#REF!,2,FALSE),""))</f>
        <v>#REF!</v>
      </c>
      <c r="T300" s="136" t="e">
        <f t="shared" si="115"/>
        <v>#REF!</v>
      </c>
      <c r="U300" s="137" t="e">
        <f t="shared" si="112"/>
        <v>#REF!</v>
      </c>
      <c r="V300" s="138" t="e">
        <f t="shared" si="113"/>
        <v>#REF!</v>
      </c>
      <c r="W300" s="139" t="e">
        <f t="shared" si="114"/>
        <v>#REF!</v>
      </c>
      <c r="X300" s="140" t="e">
        <f t="shared" si="110"/>
        <v>#REF!</v>
      </c>
    </row>
    <row r="301" spans="1:24" s="108" customFormat="1" ht="15" customHeight="1" x14ac:dyDescent="0.25">
      <c r="A301" s="195" t="s">
        <v>340</v>
      </c>
      <c r="B301" s="128">
        <v>-1</v>
      </c>
      <c r="C301" s="129" t="s">
        <v>354</v>
      </c>
      <c r="D301" s="130" t="s">
        <v>230</v>
      </c>
      <c r="E301" s="128" t="s">
        <v>144</v>
      </c>
      <c r="F301" s="128" t="s">
        <v>355</v>
      </c>
      <c r="G301" s="128" t="s">
        <v>145</v>
      </c>
      <c r="H301" s="196">
        <v>20</v>
      </c>
      <c r="I301" s="128">
        <v>1</v>
      </c>
      <c r="J301" s="128">
        <v>2</v>
      </c>
      <c r="K301" s="133">
        <f t="shared" si="111"/>
        <v>98</v>
      </c>
      <c r="L301" s="300">
        <v>1</v>
      </c>
      <c r="M301" s="300" t="str">
        <f>IF(J301=4,T301*I301,IF(J301=5,T301*I301,IF(J301=6,T301*I301,IF(J301=7,T301*I301,""))))</f>
        <v/>
      </c>
      <c r="N301" s="300">
        <v>1</v>
      </c>
      <c r="O301" s="300" t="str">
        <f>IF(J301=4,T301*I301,IF(J301=5,T301*I301,IF(J301=6,T301*I301,IF(J301=7,T301*I301,""))))</f>
        <v/>
      </c>
      <c r="P301" s="300" t="str">
        <f>IF(J301=3,T301*I301,IF(J301=4,T301*I301,IF(J301=5,T301*I301,IF(J301=6,T301*I301,IF(J301=7,T301*I301,"")))))</f>
        <v/>
      </c>
      <c r="Q301" s="300" t="str">
        <f t="shared" si="108"/>
        <v/>
      </c>
      <c r="R301" s="300" t="str">
        <f t="shared" si="109"/>
        <v/>
      </c>
      <c r="S301" s="135" t="e">
        <f>IF(D301="","",IF(ISTEXT(D301),VLOOKUP(D301,#REF!,2,FALSE),""))</f>
        <v>#REF!</v>
      </c>
      <c r="T301" s="136" t="e">
        <f t="shared" si="115"/>
        <v>#REF!</v>
      </c>
      <c r="U301" s="137" t="e">
        <f t="shared" si="112"/>
        <v>#REF!</v>
      </c>
      <c r="V301" s="138" t="e">
        <f t="shared" si="113"/>
        <v>#REF!</v>
      </c>
      <c r="W301" s="139" t="e">
        <f t="shared" si="114"/>
        <v>#REF!</v>
      </c>
      <c r="X301" s="140" t="e">
        <f t="shared" si="110"/>
        <v>#REF!</v>
      </c>
    </row>
    <row r="302" spans="1:24" s="108" customFormat="1" ht="15" customHeight="1" x14ac:dyDescent="0.25">
      <c r="A302" s="195" t="s">
        <v>340</v>
      </c>
      <c r="B302" s="128">
        <v>-1</v>
      </c>
      <c r="C302" s="129" t="s">
        <v>356</v>
      </c>
      <c r="D302" s="130" t="s">
        <v>143</v>
      </c>
      <c r="E302" s="128" t="s">
        <v>144</v>
      </c>
      <c r="F302" s="128"/>
      <c r="G302" s="128" t="s">
        <v>145</v>
      </c>
      <c r="H302" s="196">
        <v>149</v>
      </c>
      <c r="I302" s="128">
        <v>1</v>
      </c>
      <c r="J302" s="128">
        <v>5</v>
      </c>
      <c r="K302" s="133">
        <f t="shared" si="111"/>
        <v>245</v>
      </c>
      <c r="L302" s="300">
        <v>1</v>
      </c>
      <c r="M302" s="300">
        <v>1</v>
      </c>
      <c r="N302" s="300">
        <v>1</v>
      </c>
      <c r="O302" s="300">
        <v>1</v>
      </c>
      <c r="P302" s="300">
        <v>1</v>
      </c>
      <c r="Q302" s="300" t="str">
        <f t="shared" si="108"/>
        <v/>
      </c>
      <c r="R302" s="300" t="str">
        <f t="shared" si="109"/>
        <v/>
      </c>
      <c r="S302" s="135" t="e">
        <f>IF(D302="","",IF(ISTEXT(D302),VLOOKUP(D302,#REF!,2,FALSE),""))</f>
        <v>#REF!</v>
      </c>
      <c r="T302" s="136" t="e">
        <f t="shared" si="115"/>
        <v>#REF!</v>
      </c>
      <c r="U302" s="137" t="e">
        <f t="shared" si="112"/>
        <v>#REF!</v>
      </c>
      <c r="V302" s="138" t="e">
        <f t="shared" si="113"/>
        <v>#REF!</v>
      </c>
      <c r="W302" s="139" t="e">
        <f t="shared" si="114"/>
        <v>#REF!</v>
      </c>
      <c r="X302" s="140" t="e">
        <f t="shared" si="110"/>
        <v>#REF!</v>
      </c>
    </row>
    <row r="303" spans="1:24" s="108" customFormat="1" ht="15.75" customHeight="1" x14ac:dyDescent="0.25">
      <c r="A303" s="195" t="s">
        <v>340</v>
      </c>
      <c r="B303" s="128">
        <v>-1</v>
      </c>
      <c r="C303" s="129" t="s">
        <v>357</v>
      </c>
      <c r="D303" s="130" t="s">
        <v>150</v>
      </c>
      <c r="E303" s="128" t="s">
        <v>151</v>
      </c>
      <c r="F303" s="128" t="s">
        <v>358</v>
      </c>
      <c r="G303" s="128" t="s">
        <v>145</v>
      </c>
      <c r="H303" s="196">
        <v>44</v>
      </c>
      <c r="I303" s="128">
        <v>1</v>
      </c>
      <c r="J303" s="128">
        <v>5</v>
      </c>
      <c r="K303" s="133">
        <f t="shared" si="111"/>
        <v>245</v>
      </c>
      <c r="L303" s="300">
        <v>1</v>
      </c>
      <c r="M303" s="300">
        <v>1</v>
      </c>
      <c r="N303" s="300">
        <v>1</v>
      </c>
      <c r="O303" s="300">
        <v>1</v>
      </c>
      <c r="P303" s="300">
        <v>1</v>
      </c>
      <c r="Q303" s="300" t="str">
        <f t="shared" si="108"/>
        <v/>
      </c>
      <c r="R303" s="300" t="str">
        <f t="shared" si="109"/>
        <v/>
      </c>
      <c r="S303" s="135" t="e">
        <f>IF(D303="","",IF(ISTEXT(D303),VLOOKUP(D303,#REF!,2,FALSE),""))</f>
        <v>#REF!</v>
      </c>
      <c r="T303" s="136" t="e">
        <f t="shared" si="115"/>
        <v>#REF!</v>
      </c>
      <c r="U303" s="137" t="e">
        <f t="shared" si="112"/>
        <v>#REF!</v>
      </c>
      <c r="V303" s="138" t="e">
        <f t="shared" si="113"/>
        <v>#REF!</v>
      </c>
      <c r="W303" s="139" t="e">
        <f t="shared" si="114"/>
        <v>#REF!</v>
      </c>
      <c r="X303" s="140" t="e">
        <f t="shared" si="110"/>
        <v>#REF!</v>
      </c>
    </row>
    <row r="304" spans="1:24" s="108" customFormat="1" ht="15" customHeight="1" x14ac:dyDescent="0.25">
      <c r="A304" s="195" t="s">
        <v>340</v>
      </c>
      <c r="B304" s="128">
        <v>-1</v>
      </c>
      <c r="C304" s="129" t="s">
        <v>359</v>
      </c>
      <c r="D304" s="130" t="s">
        <v>160</v>
      </c>
      <c r="E304" s="128" t="s">
        <v>144</v>
      </c>
      <c r="F304" s="128"/>
      <c r="G304" s="128" t="s">
        <v>145</v>
      </c>
      <c r="H304" s="196">
        <v>55</v>
      </c>
      <c r="I304" s="128">
        <v>1</v>
      </c>
      <c r="J304" s="128">
        <v>5</v>
      </c>
      <c r="K304" s="133">
        <f t="shared" si="111"/>
        <v>245</v>
      </c>
      <c r="L304" s="300">
        <v>1</v>
      </c>
      <c r="M304" s="300">
        <v>1</v>
      </c>
      <c r="N304" s="300">
        <v>1</v>
      </c>
      <c r="O304" s="300">
        <v>1</v>
      </c>
      <c r="P304" s="300">
        <v>1</v>
      </c>
      <c r="Q304" s="300" t="str">
        <f t="shared" si="108"/>
        <v/>
      </c>
      <c r="R304" s="300" t="str">
        <f t="shared" si="109"/>
        <v/>
      </c>
      <c r="S304" s="135" t="e">
        <f>IF(D304="","",IF(ISTEXT(D304),VLOOKUP(D304,#REF!,2,FALSE),""))</f>
        <v>#REF!</v>
      </c>
      <c r="T304" s="136" t="e">
        <f t="shared" si="115"/>
        <v>#REF!</v>
      </c>
      <c r="U304" s="137" t="e">
        <f t="shared" si="112"/>
        <v>#REF!</v>
      </c>
      <c r="V304" s="138" t="e">
        <f t="shared" si="113"/>
        <v>#REF!</v>
      </c>
      <c r="W304" s="139" t="e">
        <f t="shared" si="114"/>
        <v>#REF!</v>
      </c>
      <c r="X304" s="140" t="e">
        <f t="shared" si="110"/>
        <v>#REF!</v>
      </c>
    </row>
    <row r="305" spans="1:24" s="108" customFormat="1" ht="15" customHeight="1" x14ac:dyDescent="0.25">
      <c r="A305" s="195" t="s">
        <v>340</v>
      </c>
      <c r="B305" s="128">
        <v>-1</v>
      </c>
      <c r="C305" s="129" t="s">
        <v>360</v>
      </c>
      <c r="D305" s="130" t="s">
        <v>157</v>
      </c>
      <c r="E305" s="128" t="s">
        <v>144</v>
      </c>
      <c r="F305" s="128" t="s">
        <v>286</v>
      </c>
      <c r="G305" s="128" t="s">
        <v>24</v>
      </c>
      <c r="H305" s="196">
        <v>10</v>
      </c>
      <c r="I305" s="128">
        <v>1</v>
      </c>
      <c r="J305" s="128"/>
      <c r="K305" s="133">
        <v>12</v>
      </c>
      <c r="L305" s="300" t="str">
        <f>IF(J305=1,T305*I305,IF(J305=2,T305*I305,IF(J305=3,T305*I305,IF(J305=4,T305*I305,IF(J305=5,T305*I305,IF(J305=6,T305*I305,IF(J305=7,T305*I305,"")))))))</f>
        <v/>
      </c>
      <c r="M305" s="300" t="str">
        <f>IF(J305=4,T305*I305,IF(J305=5,T305*I305,IF(J305=6,T305*I305,IF(J305=7,T305*I305,""))))</f>
        <v/>
      </c>
      <c r="N305" s="300" t="str">
        <f>IF(J305=2,T305*I305,IF(J305=3,T305*I305,IF(J305=5,T305*I305,IF(J305=6,T305*I305,IF(J305=7,T305*I305,"")))))</f>
        <v/>
      </c>
      <c r="O305" s="300" t="str">
        <f>IF(J305=4,T305*I305,IF(J305=5,T305*I305,IF(J305=6,T305*I305,IF(J305=7,T305*I305,""))))</f>
        <v/>
      </c>
      <c r="P305" s="300" t="str">
        <f>IF(J305=3,T305*I305,IF(J305=4,T305*I305,IF(J305=5,T305*I305,IF(J305=6,T305*I305,IF(J305=7,T305*I305,"")))))</f>
        <v/>
      </c>
      <c r="Q305" s="300" t="str">
        <f t="shared" si="108"/>
        <v/>
      </c>
      <c r="R305" s="300" t="str">
        <f t="shared" si="109"/>
        <v/>
      </c>
      <c r="S305" s="135" t="e">
        <f>IF(D305="","",IF(ISTEXT(D305),VLOOKUP(D305,#REF!,2,FALSE),""))</f>
        <v>#REF!</v>
      </c>
      <c r="T305" s="136" t="e">
        <f t="shared" si="115"/>
        <v>#REF!</v>
      </c>
      <c r="U305" s="137" t="e">
        <f t="shared" si="112"/>
        <v>#REF!</v>
      </c>
      <c r="V305" s="138" t="e">
        <f t="shared" si="113"/>
        <v>#REF!</v>
      </c>
      <c r="W305" s="139" t="e">
        <f t="shared" si="114"/>
        <v>#REF!</v>
      </c>
      <c r="X305" s="140" t="e">
        <f t="shared" si="110"/>
        <v>#REF!</v>
      </c>
    </row>
    <row r="306" spans="1:24" s="108" customFormat="1" ht="15" customHeight="1" x14ac:dyDescent="0.25">
      <c r="A306" s="195" t="s">
        <v>340</v>
      </c>
      <c r="B306" s="128">
        <v>-1</v>
      </c>
      <c r="C306" s="129" t="s">
        <v>26</v>
      </c>
      <c r="D306" s="130" t="s">
        <v>155</v>
      </c>
      <c r="E306" s="128" t="s">
        <v>144</v>
      </c>
      <c r="F306" s="128"/>
      <c r="G306" s="128" t="s">
        <v>145</v>
      </c>
      <c r="H306" s="196">
        <v>7</v>
      </c>
      <c r="I306" s="128">
        <v>1</v>
      </c>
      <c r="J306" s="128">
        <v>5</v>
      </c>
      <c r="K306" s="133">
        <f t="shared" si="111"/>
        <v>245</v>
      </c>
      <c r="L306" s="300">
        <v>1</v>
      </c>
      <c r="M306" s="300">
        <v>1</v>
      </c>
      <c r="N306" s="300">
        <v>1</v>
      </c>
      <c r="O306" s="300">
        <v>1</v>
      </c>
      <c r="P306" s="300">
        <v>1</v>
      </c>
      <c r="Q306" s="300" t="str">
        <f t="shared" si="108"/>
        <v/>
      </c>
      <c r="R306" s="300" t="str">
        <f t="shared" si="109"/>
        <v/>
      </c>
      <c r="S306" s="135" t="e">
        <f>IF(D306="","",IF(ISTEXT(D306),VLOOKUP(D306,#REF!,2,FALSE),""))</f>
        <v>#REF!</v>
      </c>
      <c r="T306" s="136" t="e">
        <f t="shared" si="115"/>
        <v>#REF!</v>
      </c>
      <c r="U306" s="137" t="e">
        <f t="shared" si="112"/>
        <v>#REF!</v>
      </c>
      <c r="V306" s="138" t="e">
        <f t="shared" si="113"/>
        <v>#REF!</v>
      </c>
      <c r="W306" s="139" t="e">
        <f t="shared" si="114"/>
        <v>#REF!</v>
      </c>
      <c r="X306" s="140" t="e">
        <f t="shared" si="110"/>
        <v>#REF!</v>
      </c>
    </row>
    <row r="307" spans="1:24" s="108" customFormat="1" ht="15" customHeight="1" x14ac:dyDescent="0.25">
      <c r="A307" s="195" t="s">
        <v>340</v>
      </c>
      <c r="B307" s="128">
        <v>-1</v>
      </c>
      <c r="C307" s="129" t="s">
        <v>361</v>
      </c>
      <c r="D307" s="130" t="s">
        <v>226</v>
      </c>
      <c r="E307" s="128" t="s">
        <v>144</v>
      </c>
      <c r="F307" s="128" t="s">
        <v>362</v>
      </c>
      <c r="G307" s="128" t="s">
        <v>145</v>
      </c>
      <c r="H307" s="196">
        <v>55</v>
      </c>
      <c r="I307" s="128">
        <v>1</v>
      </c>
      <c r="J307" s="128">
        <v>5</v>
      </c>
      <c r="K307" s="133">
        <f t="shared" si="111"/>
        <v>245</v>
      </c>
      <c r="L307" s="300">
        <v>1</v>
      </c>
      <c r="M307" s="300">
        <v>1</v>
      </c>
      <c r="N307" s="300">
        <v>1</v>
      </c>
      <c r="O307" s="300">
        <v>1</v>
      </c>
      <c r="P307" s="300">
        <v>1</v>
      </c>
      <c r="Q307" s="300" t="str">
        <f t="shared" si="108"/>
        <v/>
      </c>
      <c r="R307" s="300" t="str">
        <f t="shared" si="109"/>
        <v/>
      </c>
      <c r="S307" s="135" t="e">
        <f>IF(D307="","",IF(ISTEXT(D307),VLOOKUP(D307,#REF!,2,FALSE),""))</f>
        <v>#REF!</v>
      </c>
      <c r="T307" s="136" t="e">
        <f t="shared" si="115"/>
        <v>#REF!</v>
      </c>
      <c r="U307" s="137" t="e">
        <f t="shared" si="112"/>
        <v>#REF!</v>
      </c>
      <c r="V307" s="138" t="e">
        <f t="shared" si="113"/>
        <v>#REF!</v>
      </c>
      <c r="W307" s="139" t="e">
        <f t="shared" si="114"/>
        <v>#REF!</v>
      </c>
      <c r="X307" s="140" t="e">
        <f t="shared" si="110"/>
        <v>#REF!</v>
      </c>
    </row>
    <row r="308" spans="1:24" s="108" customFormat="1" ht="15" customHeight="1" x14ac:dyDescent="0.25">
      <c r="A308" s="195" t="s">
        <v>340</v>
      </c>
      <c r="B308" s="128">
        <v>-1</v>
      </c>
      <c r="C308" s="129" t="s">
        <v>308</v>
      </c>
      <c r="D308" s="130" t="s">
        <v>155</v>
      </c>
      <c r="E308" s="128" t="s">
        <v>144</v>
      </c>
      <c r="F308" s="128"/>
      <c r="G308" s="128" t="s">
        <v>24</v>
      </c>
      <c r="H308" s="196">
        <v>10</v>
      </c>
      <c r="I308" s="128">
        <v>1</v>
      </c>
      <c r="J308" s="128">
        <v>5</v>
      </c>
      <c r="K308" s="133">
        <f t="shared" si="111"/>
        <v>245</v>
      </c>
      <c r="L308" s="300">
        <v>1</v>
      </c>
      <c r="M308" s="300">
        <v>1</v>
      </c>
      <c r="N308" s="300">
        <v>1</v>
      </c>
      <c r="O308" s="300">
        <v>1</v>
      </c>
      <c r="P308" s="300">
        <v>1</v>
      </c>
      <c r="Q308" s="300" t="str">
        <f t="shared" si="108"/>
        <v/>
      </c>
      <c r="R308" s="300" t="str">
        <f t="shared" si="109"/>
        <v/>
      </c>
      <c r="S308" s="135" t="e">
        <f>IF(D308="","",IF(ISTEXT(D308),VLOOKUP(D308,#REF!,2,FALSE),""))</f>
        <v>#REF!</v>
      </c>
      <c r="T308" s="136" t="e">
        <f t="shared" si="115"/>
        <v>#REF!</v>
      </c>
      <c r="U308" s="137" t="e">
        <f t="shared" si="112"/>
        <v>#REF!</v>
      </c>
      <c r="V308" s="138" t="e">
        <f t="shared" si="113"/>
        <v>#REF!</v>
      </c>
      <c r="W308" s="139" t="e">
        <f t="shared" si="114"/>
        <v>#REF!</v>
      </c>
      <c r="X308" s="140" t="e">
        <f t="shared" si="110"/>
        <v>#REF!</v>
      </c>
    </row>
    <row r="309" spans="1:24" s="155" customFormat="1" ht="15" customHeight="1" x14ac:dyDescent="0.25">
      <c r="A309" s="195" t="s">
        <v>340</v>
      </c>
      <c r="B309" s="128">
        <v>-1</v>
      </c>
      <c r="C309" s="129" t="s">
        <v>363</v>
      </c>
      <c r="D309" s="130" t="s">
        <v>364</v>
      </c>
      <c r="E309" s="128" t="s">
        <v>144</v>
      </c>
      <c r="F309" s="144" t="s">
        <v>365</v>
      </c>
      <c r="G309" s="128" t="s">
        <v>145</v>
      </c>
      <c r="H309" s="196">
        <v>177</v>
      </c>
      <c r="I309" s="128">
        <v>1</v>
      </c>
      <c r="J309" s="128">
        <v>3</v>
      </c>
      <c r="K309" s="145">
        <v>12</v>
      </c>
      <c r="L309" s="300">
        <v>1</v>
      </c>
      <c r="M309" s="300" t="str">
        <f>IF(J309=4,T309*I309,IF(J309=5,T309*I309,IF(J309=6,T309*I309,IF(J309=7,T309*I309,""))))</f>
        <v/>
      </c>
      <c r="N309" s="300">
        <v>1</v>
      </c>
      <c r="O309" s="300" t="str">
        <f>IF(J309=4,T309*I309,IF(J309=5,T309*I309,IF(J309=6,T309*I309,IF(J309=7,T309*I309,""))))</f>
        <v/>
      </c>
      <c r="P309" s="300">
        <v>1</v>
      </c>
      <c r="Q309" s="300" t="str">
        <f t="shared" si="108"/>
        <v/>
      </c>
      <c r="R309" s="300" t="str">
        <f t="shared" si="109"/>
        <v/>
      </c>
      <c r="S309" s="135" t="e">
        <f>IF(D309="","",IF(ISTEXT(D309),VLOOKUP(D309,#REF!,2,FALSE),""))</f>
        <v>#REF!</v>
      </c>
      <c r="T309" s="136" t="e">
        <f t="shared" si="115"/>
        <v>#REF!</v>
      </c>
      <c r="U309" s="137" t="e">
        <f t="shared" si="112"/>
        <v>#REF!</v>
      </c>
      <c r="V309" s="138" t="e">
        <f t="shared" si="113"/>
        <v>#REF!</v>
      </c>
      <c r="W309" s="139" t="e">
        <f t="shared" si="114"/>
        <v>#REF!</v>
      </c>
      <c r="X309" s="140" t="e">
        <f t="shared" si="110"/>
        <v>#REF!</v>
      </c>
    </row>
    <row r="310" spans="1:24" s="108" customFormat="1" ht="15" customHeight="1" x14ac:dyDescent="0.25">
      <c r="A310" s="195" t="s">
        <v>340</v>
      </c>
      <c r="B310" s="128">
        <v>-1</v>
      </c>
      <c r="C310" s="129" t="s">
        <v>203</v>
      </c>
      <c r="D310" s="130" t="s">
        <v>153</v>
      </c>
      <c r="E310" s="128" t="s">
        <v>144</v>
      </c>
      <c r="F310" s="128"/>
      <c r="G310" s="128" t="s">
        <v>145</v>
      </c>
      <c r="H310" s="196">
        <v>30</v>
      </c>
      <c r="I310" s="128">
        <v>1</v>
      </c>
      <c r="J310" s="128">
        <v>5</v>
      </c>
      <c r="K310" s="133">
        <f t="shared" si="111"/>
        <v>245</v>
      </c>
      <c r="L310" s="300">
        <v>1</v>
      </c>
      <c r="M310" s="300">
        <v>1</v>
      </c>
      <c r="N310" s="300">
        <v>1</v>
      </c>
      <c r="O310" s="300">
        <v>1</v>
      </c>
      <c r="P310" s="300">
        <v>1</v>
      </c>
      <c r="Q310" s="300" t="str">
        <f t="shared" si="108"/>
        <v/>
      </c>
      <c r="R310" s="300" t="str">
        <f t="shared" si="109"/>
        <v/>
      </c>
      <c r="S310" s="135" t="e">
        <f>IF(D310="","",IF(ISTEXT(D310),VLOOKUP(D310,#REF!,2,FALSE),""))</f>
        <v>#REF!</v>
      </c>
      <c r="T310" s="136" t="e">
        <f t="shared" si="115"/>
        <v>#REF!</v>
      </c>
      <c r="U310" s="137" t="e">
        <f t="shared" si="112"/>
        <v>#REF!</v>
      </c>
      <c r="V310" s="138" t="e">
        <f t="shared" si="113"/>
        <v>#REF!</v>
      </c>
      <c r="W310" s="139" t="e">
        <f t="shared" si="114"/>
        <v>#REF!</v>
      </c>
      <c r="X310" s="140" t="e">
        <f t="shared" si="110"/>
        <v>#REF!</v>
      </c>
    </row>
    <row r="311" spans="1:24" s="108" customFormat="1" ht="15" customHeight="1" x14ac:dyDescent="0.25">
      <c r="A311" s="195" t="s">
        <v>340</v>
      </c>
      <c r="B311" s="128">
        <v>-1</v>
      </c>
      <c r="C311" s="129" t="s">
        <v>366</v>
      </c>
      <c r="D311" s="130" t="s">
        <v>160</v>
      </c>
      <c r="E311" s="128" t="s">
        <v>144</v>
      </c>
      <c r="F311" s="128"/>
      <c r="G311" s="128" t="s">
        <v>145</v>
      </c>
      <c r="H311" s="196">
        <v>55</v>
      </c>
      <c r="I311" s="128">
        <v>1</v>
      </c>
      <c r="J311" s="128">
        <v>3</v>
      </c>
      <c r="K311" s="133">
        <f>IF(J311&lt;&gt;0,(I311*J311)*52,"")</f>
        <v>156</v>
      </c>
      <c r="L311" s="300">
        <v>1</v>
      </c>
      <c r="M311" s="300" t="str">
        <f>IF(J311=4,T311*I311,IF(J311=5,T311*I311,IF(J311=6,T311*I311,IF(J311=7,T311*I311,""))))</f>
        <v/>
      </c>
      <c r="N311" s="300">
        <v>1</v>
      </c>
      <c r="O311" s="300" t="str">
        <f>IF(J311=4,T311*I311,IF(J311=5,T311*I311,IF(J311=6,T311*I311,IF(J311=7,T311*I311,""))))</f>
        <v/>
      </c>
      <c r="P311" s="300">
        <v>1</v>
      </c>
      <c r="Q311" s="300" t="str">
        <f>IF(J311=6,T311*I311,IF(J311=7,T311*I311,""))</f>
        <v/>
      </c>
      <c r="R311" s="300" t="str">
        <f>IF(J311=7,T311*I311,"")</f>
        <v/>
      </c>
      <c r="S311" s="135" t="e">
        <f>IF(D311="","",IF(ISTEXT(D311),VLOOKUP(D311,#REF!,2,FALSE),""))</f>
        <v>#REF!</v>
      </c>
      <c r="T311" s="136" t="e">
        <f>IF(S311="","",H311/S311)</f>
        <v>#REF!</v>
      </c>
      <c r="U311" s="137" t="e">
        <f>IF(T311="","",I311*J311*T311)</f>
        <v>#REF!</v>
      </c>
      <c r="V311" s="138" t="e">
        <f t="shared" si="113"/>
        <v>#REF!</v>
      </c>
      <c r="W311" s="197" t="e">
        <f t="shared" si="114"/>
        <v>#REF!</v>
      </c>
      <c r="X311" s="140" t="e">
        <f>IF(W311="","",W311*1.2)</f>
        <v>#REF!</v>
      </c>
    </row>
    <row r="312" spans="1:24" s="108" customFormat="1" ht="15" customHeight="1" x14ac:dyDescent="0.25">
      <c r="A312" s="195" t="s">
        <v>367</v>
      </c>
      <c r="B312" s="128">
        <v>1</v>
      </c>
      <c r="C312" s="129" t="s">
        <v>368</v>
      </c>
      <c r="D312" s="130" t="s">
        <v>150</v>
      </c>
      <c r="E312" s="128" t="s">
        <v>151</v>
      </c>
      <c r="F312" s="128"/>
      <c r="G312" s="128" t="s">
        <v>145</v>
      </c>
      <c r="H312" s="196">
        <v>50</v>
      </c>
      <c r="I312" s="128">
        <v>1</v>
      </c>
      <c r="J312" s="128">
        <v>1</v>
      </c>
      <c r="K312" s="133">
        <f t="shared" si="111"/>
        <v>49</v>
      </c>
      <c r="L312" s="300">
        <v>1</v>
      </c>
      <c r="M312" s="300" t="str">
        <f>IF(J312=4,T312*I312,IF(J312=5,T312*I312,IF(J312=6,T312*I312,IF(J312=7,T312*I312,""))))</f>
        <v/>
      </c>
      <c r="N312" s="300" t="str">
        <f>IF(J312=2,T312*I312,IF(J312=3,T312*I312,IF(J312=5,T312*I312,IF(J312=6,T312*I312,IF(J312=7,T312*I312,"")))))</f>
        <v/>
      </c>
      <c r="O312" s="300" t="str">
        <f>IF(J312=4,T312*I312,IF(J312=5,T312*I312,IF(J312=6,T312*I312,IF(J312=7,T312*I312,""))))</f>
        <v/>
      </c>
      <c r="P312" s="300" t="str">
        <f>IF(J312=3,T312*I312,IF(J312=4,T312*I312,IF(J312=5,T312*I312,IF(J312=6,T312*I312,IF(J312=7,T312*I312,"")))))</f>
        <v/>
      </c>
      <c r="Q312" s="300" t="str">
        <f t="shared" si="108"/>
        <v/>
      </c>
      <c r="R312" s="300" t="str">
        <f t="shared" si="109"/>
        <v/>
      </c>
      <c r="S312" s="135" t="e">
        <f>IF(D312="","",IF(ISTEXT(D312),VLOOKUP(D312,#REF!,2,FALSE),""))</f>
        <v>#REF!</v>
      </c>
      <c r="T312" s="136" t="e">
        <f t="shared" si="115"/>
        <v>#REF!</v>
      </c>
      <c r="U312" s="137" t="e">
        <f t="shared" si="112"/>
        <v>#REF!</v>
      </c>
      <c r="V312" s="138" t="e">
        <f t="shared" si="113"/>
        <v>#REF!</v>
      </c>
      <c r="W312" s="139" t="e">
        <f t="shared" si="114"/>
        <v>#REF!</v>
      </c>
      <c r="X312" s="140" t="e">
        <f t="shared" si="110"/>
        <v>#REF!</v>
      </c>
    </row>
    <row r="313" spans="1:24" s="108" customFormat="1" ht="15" customHeight="1" x14ac:dyDescent="0.25">
      <c r="A313" s="195" t="s">
        <v>367</v>
      </c>
      <c r="B313" s="128">
        <v>1</v>
      </c>
      <c r="C313" s="129" t="s">
        <v>26</v>
      </c>
      <c r="D313" s="130" t="s">
        <v>155</v>
      </c>
      <c r="E313" s="128" t="s">
        <v>144</v>
      </c>
      <c r="F313" s="128"/>
      <c r="G313" s="128" t="s">
        <v>24</v>
      </c>
      <c r="H313" s="196">
        <v>15</v>
      </c>
      <c r="I313" s="128">
        <v>1</v>
      </c>
      <c r="J313" s="128">
        <v>5</v>
      </c>
      <c r="K313" s="133">
        <f t="shared" si="111"/>
        <v>245</v>
      </c>
      <c r="L313" s="300">
        <v>1</v>
      </c>
      <c r="M313" s="300">
        <v>1</v>
      </c>
      <c r="N313" s="300">
        <v>1</v>
      </c>
      <c r="O313" s="300">
        <v>1</v>
      </c>
      <c r="P313" s="300">
        <v>1</v>
      </c>
      <c r="Q313" s="300" t="str">
        <f t="shared" si="108"/>
        <v/>
      </c>
      <c r="R313" s="300" t="str">
        <f t="shared" si="109"/>
        <v/>
      </c>
      <c r="S313" s="135" t="e">
        <f>IF(D313="","",IF(ISTEXT(D313),VLOOKUP(D313,#REF!,2,FALSE),""))</f>
        <v>#REF!</v>
      </c>
      <c r="T313" s="136" t="e">
        <f t="shared" si="115"/>
        <v>#REF!</v>
      </c>
      <c r="U313" s="137" t="e">
        <f t="shared" si="112"/>
        <v>#REF!</v>
      </c>
      <c r="V313" s="138" t="e">
        <f t="shared" si="113"/>
        <v>#REF!</v>
      </c>
      <c r="W313" s="139" t="e">
        <f t="shared" si="114"/>
        <v>#REF!</v>
      </c>
      <c r="X313" s="140" t="e">
        <f t="shared" si="110"/>
        <v>#REF!</v>
      </c>
    </row>
    <row r="314" spans="1:24" s="108" customFormat="1" ht="15" customHeight="1" x14ac:dyDescent="0.25">
      <c r="A314" s="195" t="s">
        <v>367</v>
      </c>
      <c r="B314" s="128">
        <v>1</v>
      </c>
      <c r="C314" s="129" t="s">
        <v>369</v>
      </c>
      <c r="D314" s="130" t="s">
        <v>234</v>
      </c>
      <c r="E314" s="128" t="s">
        <v>144</v>
      </c>
      <c r="F314" s="128" t="s">
        <v>365</v>
      </c>
      <c r="G314" s="128" t="s">
        <v>24</v>
      </c>
      <c r="H314" s="196">
        <v>20</v>
      </c>
      <c r="I314" s="128">
        <v>1</v>
      </c>
      <c r="J314" s="128">
        <v>3</v>
      </c>
      <c r="K314" s="133">
        <f t="shared" si="111"/>
        <v>147</v>
      </c>
      <c r="L314" s="300">
        <v>1</v>
      </c>
      <c r="M314" s="300" t="str">
        <f>IF(J314=4,T314*I314,IF(J314=5,T314*I314,IF(J314=6,T314*I314,IF(J314=7,T314*I314,""))))</f>
        <v/>
      </c>
      <c r="N314" s="300">
        <v>1</v>
      </c>
      <c r="O314" s="300" t="str">
        <f>IF(J314=4,T314*I314,IF(J314=5,T314*I314,IF(J314=6,T314*I314,IF(J314=7,T314*I314,""))))</f>
        <v/>
      </c>
      <c r="P314" s="300">
        <v>1</v>
      </c>
      <c r="Q314" s="300" t="str">
        <f t="shared" si="108"/>
        <v/>
      </c>
      <c r="R314" s="300" t="str">
        <f t="shared" si="109"/>
        <v/>
      </c>
      <c r="S314" s="135" t="e">
        <f>IF(D314="","",IF(ISTEXT(D314),VLOOKUP(D314,#REF!,2,FALSE),""))</f>
        <v>#REF!</v>
      </c>
      <c r="T314" s="136" t="e">
        <f t="shared" si="115"/>
        <v>#REF!</v>
      </c>
      <c r="U314" s="137" t="e">
        <f t="shared" si="112"/>
        <v>#REF!</v>
      </c>
      <c r="V314" s="138" t="e">
        <f t="shared" si="113"/>
        <v>#REF!</v>
      </c>
      <c r="W314" s="139" t="e">
        <f t="shared" si="114"/>
        <v>#REF!</v>
      </c>
      <c r="X314" s="140" t="e">
        <f t="shared" si="110"/>
        <v>#REF!</v>
      </c>
    </row>
    <row r="315" spans="1:24" s="108" customFormat="1" ht="15" customHeight="1" x14ac:dyDescent="0.25">
      <c r="A315" s="195" t="s">
        <v>367</v>
      </c>
      <c r="B315" s="128">
        <v>1</v>
      </c>
      <c r="C315" s="129" t="s">
        <v>370</v>
      </c>
      <c r="D315" s="130" t="s">
        <v>143</v>
      </c>
      <c r="E315" s="128" t="s">
        <v>144</v>
      </c>
      <c r="F315" s="128"/>
      <c r="G315" s="128" t="s">
        <v>145</v>
      </c>
      <c r="H315" s="196">
        <v>10</v>
      </c>
      <c r="I315" s="128">
        <v>1</v>
      </c>
      <c r="J315" s="128">
        <v>1</v>
      </c>
      <c r="K315" s="133">
        <f t="shared" si="111"/>
        <v>49</v>
      </c>
      <c r="L315" s="300">
        <v>1</v>
      </c>
      <c r="M315" s="300" t="str">
        <f>IF(J315=4,T315*I315,IF(J315=5,T315*I315,IF(J315=6,T315*I315,IF(J315=7,T315*I315,""))))</f>
        <v/>
      </c>
      <c r="N315" s="300" t="str">
        <f>IF(J315=2,T315*I315,IF(J315=3,T315*I315,IF(J315=5,T315*I315,IF(J315=6,T315*I315,IF(J315=7,T315*I315,"")))))</f>
        <v/>
      </c>
      <c r="O315" s="300" t="str">
        <f>IF(J315=4,T315*I315,IF(J315=5,T315*I315,IF(J315=6,T315*I315,IF(J315=7,T315*I315,""))))</f>
        <v/>
      </c>
      <c r="P315" s="300" t="str">
        <f>IF(J315=3,T315*I315,IF(J315=4,T315*I315,IF(J315=5,T315*I315,IF(J315=6,T315*I315,IF(J315=7,T315*I315,"")))))</f>
        <v/>
      </c>
      <c r="Q315" s="300" t="str">
        <f t="shared" si="108"/>
        <v/>
      </c>
      <c r="R315" s="300" t="str">
        <f t="shared" si="109"/>
        <v/>
      </c>
      <c r="S315" s="135" t="e">
        <f>IF(D315="","",IF(ISTEXT(D315),VLOOKUP(D315,#REF!,2,FALSE),""))</f>
        <v>#REF!</v>
      </c>
      <c r="T315" s="136" t="e">
        <f t="shared" si="115"/>
        <v>#REF!</v>
      </c>
      <c r="U315" s="137" t="e">
        <f t="shared" si="112"/>
        <v>#REF!</v>
      </c>
      <c r="V315" s="138" t="e">
        <f t="shared" si="113"/>
        <v>#REF!</v>
      </c>
      <c r="W315" s="139" t="e">
        <f t="shared" si="114"/>
        <v>#REF!</v>
      </c>
      <c r="X315" s="140" t="e">
        <f t="shared" si="110"/>
        <v>#REF!</v>
      </c>
    </row>
    <row r="316" spans="1:24" s="108" customFormat="1" ht="15" customHeight="1" x14ac:dyDescent="0.25">
      <c r="A316" s="195" t="s">
        <v>367</v>
      </c>
      <c r="B316" s="128">
        <v>1</v>
      </c>
      <c r="C316" s="129" t="s">
        <v>29</v>
      </c>
      <c r="D316" s="130" t="s">
        <v>148</v>
      </c>
      <c r="E316" s="128" t="s">
        <v>144</v>
      </c>
      <c r="F316" s="128" t="s">
        <v>371</v>
      </c>
      <c r="G316" s="128" t="s">
        <v>145</v>
      </c>
      <c r="H316" s="196">
        <v>50</v>
      </c>
      <c r="I316" s="128">
        <v>1</v>
      </c>
      <c r="J316" s="128">
        <v>4</v>
      </c>
      <c r="K316" s="133">
        <f t="shared" si="111"/>
        <v>196</v>
      </c>
      <c r="L316" s="300">
        <v>1</v>
      </c>
      <c r="M316" s="300">
        <v>1</v>
      </c>
      <c r="N316" s="300" t="str">
        <f>IF(J316=2,T316*I316,IF(J316=3,T316*I316,IF(J316=5,T316*I316,IF(J316=6,T316*I316,IF(J316=7,T316*I316,"")))))</f>
        <v/>
      </c>
      <c r="O316" s="300">
        <v>1</v>
      </c>
      <c r="P316" s="300">
        <v>1</v>
      </c>
      <c r="Q316" s="300" t="str">
        <f t="shared" si="108"/>
        <v/>
      </c>
      <c r="R316" s="300" t="str">
        <f t="shared" si="109"/>
        <v/>
      </c>
      <c r="S316" s="135" t="e">
        <f>IF(D316="","",IF(ISTEXT(D316),VLOOKUP(D316,#REF!,2,FALSE),""))</f>
        <v>#REF!</v>
      </c>
      <c r="T316" s="136" t="e">
        <f t="shared" si="115"/>
        <v>#REF!</v>
      </c>
      <c r="U316" s="137" t="e">
        <f t="shared" si="112"/>
        <v>#REF!</v>
      </c>
      <c r="V316" s="138" t="e">
        <f t="shared" si="113"/>
        <v>#REF!</v>
      </c>
      <c r="W316" s="139" t="e">
        <f t="shared" si="114"/>
        <v>#REF!</v>
      </c>
      <c r="X316" s="140" t="e">
        <f t="shared" si="110"/>
        <v>#REF!</v>
      </c>
    </row>
    <row r="317" spans="1:24" s="108" customFormat="1" ht="15" customHeight="1" x14ac:dyDescent="0.25">
      <c r="A317" s="195" t="s">
        <v>367</v>
      </c>
      <c r="B317" s="128">
        <v>1</v>
      </c>
      <c r="C317" s="129" t="s">
        <v>372</v>
      </c>
      <c r="D317" s="130" t="s">
        <v>150</v>
      </c>
      <c r="E317" s="128" t="s">
        <v>144</v>
      </c>
      <c r="F317" s="128"/>
      <c r="G317" s="128" t="s">
        <v>145</v>
      </c>
      <c r="H317" s="196">
        <v>60</v>
      </c>
      <c r="I317" s="128">
        <v>1</v>
      </c>
      <c r="J317" s="128">
        <v>5</v>
      </c>
      <c r="K317" s="133">
        <f t="shared" si="111"/>
        <v>245</v>
      </c>
      <c r="L317" s="300">
        <v>1</v>
      </c>
      <c r="M317" s="300">
        <v>1</v>
      </c>
      <c r="N317" s="300">
        <v>1</v>
      </c>
      <c r="O317" s="300">
        <v>1</v>
      </c>
      <c r="P317" s="300">
        <v>1</v>
      </c>
      <c r="Q317" s="300" t="str">
        <f t="shared" si="108"/>
        <v/>
      </c>
      <c r="R317" s="300" t="str">
        <f t="shared" si="109"/>
        <v/>
      </c>
      <c r="S317" s="135" t="e">
        <f>IF(D317="","",IF(ISTEXT(D317),VLOOKUP(D317,#REF!,2,FALSE),""))</f>
        <v>#REF!</v>
      </c>
      <c r="T317" s="136" t="e">
        <f t="shared" si="115"/>
        <v>#REF!</v>
      </c>
      <c r="U317" s="137" t="e">
        <f t="shared" si="112"/>
        <v>#REF!</v>
      </c>
      <c r="V317" s="138" t="e">
        <f t="shared" si="113"/>
        <v>#REF!</v>
      </c>
      <c r="W317" s="139" t="e">
        <f t="shared" si="114"/>
        <v>#REF!</v>
      </c>
      <c r="X317" s="140" t="e">
        <f t="shared" si="110"/>
        <v>#REF!</v>
      </c>
    </row>
    <row r="318" spans="1:24" s="108" customFormat="1" ht="15" customHeight="1" x14ac:dyDescent="0.25">
      <c r="A318" s="195" t="s">
        <v>367</v>
      </c>
      <c r="B318" s="128">
        <v>1</v>
      </c>
      <c r="C318" s="129" t="s">
        <v>373</v>
      </c>
      <c r="D318" s="130" t="s">
        <v>143</v>
      </c>
      <c r="E318" s="128" t="s">
        <v>144</v>
      </c>
      <c r="F318" s="128"/>
      <c r="G318" s="128" t="s">
        <v>345</v>
      </c>
      <c r="H318" s="196">
        <v>90</v>
      </c>
      <c r="I318" s="128">
        <v>1</v>
      </c>
      <c r="J318" s="128">
        <v>5</v>
      </c>
      <c r="K318" s="133">
        <f t="shared" si="111"/>
        <v>245</v>
      </c>
      <c r="L318" s="300">
        <v>1</v>
      </c>
      <c r="M318" s="300">
        <v>1</v>
      </c>
      <c r="N318" s="300">
        <v>1</v>
      </c>
      <c r="O318" s="300">
        <v>1</v>
      </c>
      <c r="P318" s="300">
        <v>1</v>
      </c>
      <c r="Q318" s="300" t="str">
        <f t="shared" si="108"/>
        <v/>
      </c>
      <c r="R318" s="300" t="str">
        <f t="shared" si="109"/>
        <v/>
      </c>
      <c r="S318" s="135" t="e">
        <f>IF(D318="","",IF(ISTEXT(D318),VLOOKUP(D318,#REF!,2,FALSE),""))</f>
        <v>#REF!</v>
      </c>
      <c r="T318" s="136" t="e">
        <f t="shared" si="115"/>
        <v>#REF!</v>
      </c>
      <c r="U318" s="137" t="e">
        <f t="shared" si="112"/>
        <v>#REF!</v>
      </c>
      <c r="V318" s="138" t="e">
        <f t="shared" si="113"/>
        <v>#REF!</v>
      </c>
      <c r="W318" s="139" t="e">
        <f t="shared" si="114"/>
        <v>#REF!</v>
      </c>
      <c r="X318" s="140" t="e">
        <f t="shared" si="110"/>
        <v>#REF!</v>
      </c>
    </row>
    <row r="319" spans="1:24" s="108" customFormat="1" ht="15" customHeight="1" x14ac:dyDescent="0.25">
      <c r="A319" s="195" t="s">
        <v>367</v>
      </c>
      <c r="B319" s="128">
        <v>1</v>
      </c>
      <c r="C319" s="129" t="s">
        <v>374</v>
      </c>
      <c r="D319" s="130" t="s">
        <v>150</v>
      </c>
      <c r="E319" s="128" t="s">
        <v>151</v>
      </c>
      <c r="F319" s="128"/>
      <c r="G319" s="128" t="s">
        <v>145</v>
      </c>
      <c r="H319" s="196">
        <v>50</v>
      </c>
      <c r="I319" s="128">
        <v>1</v>
      </c>
      <c r="J319" s="128">
        <v>3</v>
      </c>
      <c r="K319" s="133">
        <f t="shared" si="111"/>
        <v>147</v>
      </c>
      <c r="L319" s="300">
        <v>1</v>
      </c>
      <c r="M319" s="300" t="str">
        <f>IF(J319=4,T319*I319,IF(J319=5,T319*I319,IF(J319=6,T319*I319,IF(J319=7,T319*I319,""))))</f>
        <v/>
      </c>
      <c r="N319" s="300">
        <v>1</v>
      </c>
      <c r="O319" s="300" t="str">
        <f>IF(J319=4,T319*I319,IF(J319=5,T319*I319,IF(J319=6,T319*I319,IF(J319=7,T319*I319,""))))</f>
        <v/>
      </c>
      <c r="P319" s="300">
        <v>1</v>
      </c>
      <c r="Q319" s="300" t="str">
        <f t="shared" si="108"/>
        <v/>
      </c>
      <c r="R319" s="300" t="str">
        <f t="shared" si="109"/>
        <v/>
      </c>
      <c r="S319" s="135" t="e">
        <f>IF(D319="","",IF(ISTEXT(D319),VLOOKUP(D319,#REF!,2,FALSE),""))</f>
        <v>#REF!</v>
      </c>
      <c r="T319" s="136" t="e">
        <f t="shared" si="115"/>
        <v>#REF!</v>
      </c>
      <c r="U319" s="137" t="e">
        <f t="shared" si="112"/>
        <v>#REF!</v>
      </c>
      <c r="V319" s="138" t="e">
        <f t="shared" si="113"/>
        <v>#REF!</v>
      </c>
      <c r="W319" s="139" t="e">
        <f t="shared" si="114"/>
        <v>#REF!</v>
      </c>
      <c r="X319" s="140" t="e">
        <f t="shared" si="110"/>
        <v>#REF!</v>
      </c>
    </row>
    <row r="320" spans="1:24" s="108" customFormat="1" ht="15" customHeight="1" x14ac:dyDescent="0.25">
      <c r="A320" s="195" t="s">
        <v>367</v>
      </c>
      <c r="B320" s="128">
        <v>1</v>
      </c>
      <c r="C320" s="129" t="s">
        <v>352</v>
      </c>
      <c r="D320" s="130" t="s">
        <v>150</v>
      </c>
      <c r="E320" s="128" t="s">
        <v>151</v>
      </c>
      <c r="F320" s="128"/>
      <c r="G320" s="128" t="s">
        <v>145</v>
      </c>
      <c r="H320" s="196">
        <v>15</v>
      </c>
      <c r="I320" s="128">
        <v>1</v>
      </c>
      <c r="J320" s="128">
        <v>1</v>
      </c>
      <c r="K320" s="133">
        <f t="shared" si="111"/>
        <v>49</v>
      </c>
      <c r="L320" s="300">
        <v>1</v>
      </c>
      <c r="M320" s="300" t="str">
        <f>IF(J320=4,T320*I320,IF(J320=5,T320*I320,IF(J320=6,T320*I320,IF(J320=7,T320*I320,""))))</f>
        <v/>
      </c>
      <c r="N320" s="300" t="str">
        <f>IF(J320=2,T320*I320,IF(J320=3,T320*I320,IF(J320=5,T320*I320,IF(J320=6,T320*I320,IF(J320=7,T320*I320,"")))))</f>
        <v/>
      </c>
      <c r="O320" s="300" t="str">
        <f>IF(J320=4,T320*I320,IF(J320=5,T320*I320,IF(J320=6,T320*I320,IF(J320=7,T320*I320,""))))</f>
        <v/>
      </c>
      <c r="P320" s="300" t="str">
        <f>IF(J320=3,T320*I320,IF(J320=4,T320*I320,IF(J320=5,T320*I320,IF(J320=6,T320*I320,IF(J320=7,T320*I320,"")))))</f>
        <v/>
      </c>
      <c r="Q320" s="300" t="str">
        <f t="shared" si="108"/>
        <v/>
      </c>
      <c r="R320" s="300" t="str">
        <f t="shared" si="109"/>
        <v/>
      </c>
      <c r="S320" s="135" t="e">
        <f>IF(D320="","",IF(ISTEXT(D320),VLOOKUP(D320,#REF!,2,FALSE),""))</f>
        <v>#REF!</v>
      </c>
      <c r="T320" s="136" t="e">
        <f t="shared" si="115"/>
        <v>#REF!</v>
      </c>
      <c r="U320" s="137" t="e">
        <f t="shared" si="112"/>
        <v>#REF!</v>
      </c>
      <c r="V320" s="138" t="e">
        <f t="shared" si="113"/>
        <v>#REF!</v>
      </c>
      <c r="W320" s="139" t="e">
        <f t="shared" si="114"/>
        <v>#REF!</v>
      </c>
      <c r="X320" s="140" t="e">
        <f t="shared" si="110"/>
        <v>#REF!</v>
      </c>
    </row>
    <row r="321" spans="1:26" s="108" customFormat="1" ht="15" customHeight="1" x14ac:dyDescent="0.25">
      <c r="A321" s="195" t="s">
        <v>367</v>
      </c>
      <c r="B321" s="128">
        <v>1</v>
      </c>
      <c r="C321" s="129" t="s">
        <v>26</v>
      </c>
      <c r="D321" s="130" t="s">
        <v>155</v>
      </c>
      <c r="E321" s="128" t="s">
        <v>144</v>
      </c>
      <c r="F321" s="128"/>
      <c r="G321" s="128" t="s">
        <v>24</v>
      </c>
      <c r="H321" s="196">
        <v>20</v>
      </c>
      <c r="I321" s="128">
        <v>1</v>
      </c>
      <c r="J321" s="128">
        <v>5</v>
      </c>
      <c r="K321" s="133">
        <f t="shared" si="111"/>
        <v>245</v>
      </c>
      <c r="L321" s="300">
        <v>1</v>
      </c>
      <c r="M321" s="300">
        <v>1</v>
      </c>
      <c r="N321" s="300">
        <v>1</v>
      </c>
      <c r="O321" s="300">
        <v>1</v>
      </c>
      <c r="P321" s="300">
        <v>1</v>
      </c>
      <c r="Q321" s="300" t="str">
        <f t="shared" si="108"/>
        <v/>
      </c>
      <c r="R321" s="300" t="str">
        <f t="shared" si="109"/>
        <v/>
      </c>
      <c r="S321" s="135" t="e">
        <f>IF(D321="","",IF(ISTEXT(D321),VLOOKUP(D321,#REF!,2,FALSE),""))</f>
        <v>#REF!</v>
      </c>
      <c r="T321" s="136" t="e">
        <f t="shared" si="115"/>
        <v>#REF!</v>
      </c>
      <c r="U321" s="137" t="e">
        <f t="shared" si="112"/>
        <v>#REF!</v>
      </c>
      <c r="V321" s="138" t="e">
        <f t="shared" si="113"/>
        <v>#REF!</v>
      </c>
      <c r="W321" s="139" t="e">
        <f t="shared" si="114"/>
        <v>#REF!</v>
      </c>
      <c r="X321" s="140" t="e">
        <f t="shared" si="110"/>
        <v>#REF!</v>
      </c>
      <c r="Y321" s="249"/>
      <c r="Z321" s="141"/>
    </row>
    <row r="322" spans="1:26" s="108" customFormat="1" ht="15" customHeight="1" x14ac:dyDescent="0.25">
      <c r="A322" s="195" t="s">
        <v>367</v>
      </c>
      <c r="B322" s="128">
        <v>1</v>
      </c>
      <c r="C322" s="129" t="s">
        <v>375</v>
      </c>
      <c r="D322" s="130" t="s">
        <v>150</v>
      </c>
      <c r="E322" s="128" t="s">
        <v>151</v>
      </c>
      <c r="F322" s="128"/>
      <c r="G322" s="128" t="s">
        <v>145</v>
      </c>
      <c r="H322" s="196">
        <v>60</v>
      </c>
      <c r="I322" s="128">
        <v>1</v>
      </c>
      <c r="J322" s="128">
        <v>3</v>
      </c>
      <c r="K322" s="133">
        <f t="shared" si="111"/>
        <v>147</v>
      </c>
      <c r="L322" s="300">
        <v>1</v>
      </c>
      <c r="M322" s="300" t="str">
        <f>IF(J322=4,T322*I322,IF(J322=5,T322*I322,IF(J322=6,T322*I322,IF(J322=7,T322*I322,""))))</f>
        <v/>
      </c>
      <c r="N322" s="300">
        <v>1</v>
      </c>
      <c r="O322" s="300" t="str">
        <f>IF(J322=4,T322*I322,IF(J322=5,T322*I322,IF(J322=6,T322*I322,IF(J322=7,T322*I322,""))))</f>
        <v/>
      </c>
      <c r="P322" s="300">
        <v>1</v>
      </c>
      <c r="Q322" s="300" t="str">
        <f t="shared" si="108"/>
        <v/>
      </c>
      <c r="R322" s="300" t="str">
        <f t="shared" si="109"/>
        <v/>
      </c>
      <c r="S322" s="135" t="e">
        <f>IF(D322="","",IF(ISTEXT(D322),VLOOKUP(D322,#REF!,2,FALSE),""))</f>
        <v>#REF!</v>
      </c>
      <c r="T322" s="136" t="e">
        <f t="shared" si="115"/>
        <v>#REF!</v>
      </c>
      <c r="U322" s="137" t="e">
        <f t="shared" si="112"/>
        <v>#REF!</v>
      </c>
      <c r="V322" s="138" t="e">
        <f t="shared" si="113"/>
        <v>#REF!</v>
      </c>
      <c r="W322" s="139" t="e">
        <f t="shared" si="114"/>
        <v>#REF!</v>
      </c>
      <c r="X322" s="140" t="e">
        <f t="shared" si="110"/>
        <v>#REF!</v>
      </c>
      <c r="Y322" s="250"/>
      <c r="Z322" s="141"/>
    </row>
    <row r="323" spans="1:26" s="155" customFormat="1" ht="15" customHeight="1" x14ac:dyDescent="0.25">
      <c r="A323" s="251" t="s">
        <v>379</v>
      </c>
      <c r="B323" s="252"/>
      <c r="C323" s="253"/>
      <c r="D323" s="254"/>
      <c r="E323" s="252"/>
      <c r="F323" s="252"/>
      <c r="G323" s="252"/>
      <c r="H323" s="255"/>
      <c r="I323" s="252"/>
      <c r="J323" s="252"/>
      <c r="K323" s="256"/>
      <c r="L323" s="257"/>
      <c r="M323" s="257"/>
      <c r="N323" s="257"/>
      <c r="O323" s="257"/>
      <c r="P323" s="257"/>
      <c r="Q323" s="257"/>
      <c r="R323" s="257"/>
      <c r="S323" s="258"/>
      <c r="T323" s="259"/>
      <c r="U323" s="260"/>
      <c r="V323" s="261"/>
      <c r="W323" s="262"/>
      <c r="X323" s="263"/>
    </row>
    <row r="324" spans="1:26" s="155" customFormat="1" ht="15" customHeight="1" x14ac:dyDescent="0.25">
      <c r="A324" s="195" t="s">
        <v>380</v>
      </c>
      <c r="B324" s="128">
        <v>3</v>
      </c>
      <c r="C324" s="129" t="s">
        <v>381</v>
      </c>
      <c r="D324" s="130" t="s">
        <v>143</v>
      </c>
      <c r="E324" s="128" t="s">
        <v>144</v>
      </c>
      <c r="F324" s="128"/>
      <c r="G324" s="128" t="s">
        <v>145</v>
      </c>
      <c r="H324" s="196">
        <v>32.9</v>
      </c>
      <c r="I324" s="128">
        <v>1</v>
      </c>
      <c r="J324" s="128">
        <v>5</v>
      </c>
      <c r="K324" s="133">
        <f t="shared" ref="K324:K346" si="116">IF(J324&lt;&gt;0,(I324*J324)*49,"")</f>
        <v>245</v>
      </c>
      <c r="L324" s="300">
        <v>1</v>
      </c>
      <c r="M324" s="300">
        <v>1</v>
      </c>
      <c r="N324" s="300">
        <v>1</v>
      </c>
      <c r="O324" s="300">
        <v>1</v>
      </c>
      <c r="P324" s="300">
        <v>1</v>
      </c>
      <c r="Q324" s="300" t="str">
        <f t="shared" ref="Q324:Q346" si="117">IF(J324=6,T324*I324,IF(J324=7,T324*I324,""))</f>
        <v/>
      </c>
      <c r="R324" s="300" t="str">
        <f t="shared" ref="R324:R346" si="118">IF(J324=7,T324*I324,"")</f>
        <v/>
      </c>
      <c r="S324" s="135" t="e">
        <f>IF(D324="","",IF(ISTEXT(D324),VLOOKUP(D324,#REF!,2,FALSE),""))</f>
        <v>#REF!</v>
      </c>
      <c r="T324" s="136" t="e">
        <f t="shared" ref="T324:T346" si="119">IF(S324="","",H324/S324)</f>
        <v>#REF!</v>
      </c>
      <c r="U324" s="137" t="e">
        <f t="shared" ref="U324:U346" si="120">IF(T324="","",I324*J324*T324)</f>
        <v>#REF!</v>
      </c>
      <c r="V324" s="138" t="e">
        <f t="shared" ref="V324:V346" si="121">IF(U324="","",K324*T324)</f>
        <v>#REF!</v>
      </c>
      <c r="W324" s="139" t="e">
        <f t="shared" ref="W324:W346" si="122">IF(H324="","",$W$4*V324)</f>
        <v>#REF!</v>
      </c>
      <c r="X324" s="140" t="e">
        <f t="shared" ref="X324:X346" si="123">IF(W324="","",W324*1.2)</f>
        <v>#REF!</v>
      </c>
    </row>
    <row r="325" spans="1:26" s="155" customFormat="1" ht="15" customHeight="1" x14ac:dyDescent="0.25">
      <c r="A325" s="195" t="s">
        <v>380</v>
      </c>
      <c r="B325" s="128">
        <v>3</v>
      </c>
      <c r="C325" s="129" t="s">
        <v>203</v>
      </c>
      <c r="D325" s="130" t="s">
        <v>153</v>
      </c>
      <c r="E325" s="128" t="s">
        <v>144</v>
      </c>
      <c r="F325" s="128"/>
      <c r="G325" s="128" t="s">
        <v>24</v>
      </c>
      <c r="H325" s="196">
        <v>10</v>
      </c>
      <c r="I325" s="128">
        <v>1</v>
      </c>
      <c r="J325" s="128">
        <v>5</v>
      </c>
      <c r="K325" s="133">
        <f t="shared" si="116"/>
        <v>245</v>
      </c>
      <c r="L325" s="300">
        <v>1</v>
      </c>
      <c r="M325" s="300">
        <v>1</v>
      </c>
      <c r="N325" s="300">
        <v>1</v>
      </c>
      <c r="O325" s="300">
        <v>1</v>
      </c>
      <c r="P325" s="300">
        <v>1</v>
      </c>
      <c r="Q325" s="300" t="str">
        <f t="shared" si="117"/>
        <v/>
      </c>
      <c r="R325" s="300" t="str">
        <f t="shared" si="118"/>
        <v/>
      </c>
      <c r="S325" s="135" t="e">
        <f>IF(D325="","",IF(ISTEXT(D325),VLOOKUP(D325,#REF!,2,FALSE),""))</f>
        <v>#REF!</v>
      </c>
      <c r="T325" s="136" t="e">
        <f t="shared" si="119"/>
        <v>#REF!</v>
      </c>
      <c r="U325" s="137" t="e">
        <f t="shared" si="120"/>
        <v>#REF!</v>
      </c>
      <c r="V325" s="138" t="e">
        <f t="shared" si="121"/>
        <v>#REF!</v>
      </c>
      <c r="W325" s="139" t="e">
        <f t="shared" si="122"/>
        <v>#REF!</v>
      </c>
      <c r="X325" s="140" t="e">
        <f t="shared" si="123"/>
        <v>#REF!</v>
      </c>
    </row>
    <row r="326" spans="1:26" s="155" customFormat="1" ht="15" customHeight="1" x14ac:dyDescent="0.25">
      <c r="A326" s="195" t="s">
        <v>380</v>
      </c>
      <c r="B326" s="128">
        <v>3</v>
      </c>
      <c r="C326" s="129" t="s">
        <v>382</v>
      </c>
      <c r="D326" s="130" t="s">
        <v>143</v>
      </c>
      <c r="E326" s="128" t="s">
        <v>144</v>
      </c>
      <c r="F326" s="128"/>
      <c r="G326" s="128" t="s">
        <v>145</v>
      </c>
      <c r="H326" s="196">
        <v>11.2</v>
      </c>
      <c r="I326" s="128">
        <v>1</v>
      </c>
      <c r="J326" s="128">
        <v>5</v>
      </c>
      <c r="K326" s="133">
        <f t="shared" si="116"/>
        <v>245</v>
      </c>
      <c r="L326" s="300">
        <v>1</v>
      </c>
      <c r="M326" s="300">
        <v>1</v>
      </c>
      <c r="N326" s="300">
        <v>1</v>
      </c>
      <c r="O326" s="300">
        <v>1</v>
      </c>
      <c r="P326" s="300">
        <v>1</v>
      </c>
      <c r="Q326" s="300" t="str">
        <f t="shared" si="117"/>
        <v/>
      </c>
      <c r="R326" s="300" t="str">
        <f t="shared" si="118"/>
        <v/>
      </c>
      <c r="S326" s="135" t="e">
        <f>IF(D326="","",IF(ISTEXT(D326),VLOOKUP(D326,#REF!,2,FALSE),""))</f>
        <v>#REF!</v>
      </c>
      <c r="T326" s="136" t="e">
        <f t="shared" si="119"/>
        <v>#REF!</v>
      </c>
      <c r="U326" s="137" t="e">
        <f t="shared" si="120"/>
        <v>#REF!</v>
      </c>
      <c r="V326" s="138" t="e">
        <f t="shared" si="121"/>
        <v>#REF!</v>
      </c>
      <c r="W326" s="139" t="e">
        <f t="shared" si="122"/>
        <v>#REF!</v>
      </c>
      <c r="X326" s="140" t="e">
        <f t="shared" si="123"/>
        <v>#REF!</v>
      </c>
    </row>
    <row r="327" spans="1:26" s="155" customFormat="1" ht="15" customHeight="1" x14ac:dyDescent="0.25">
      <c r="A327" s="195" t="s">
        <v>380</v>
      </c>
      <c r="B327" s="128">
        <v>3</v>
      </c>
      <c r="C327" s="129" t="s">
        <v>383</v>
      </c>
      <c r="D327" s="130" t="s">
        <v>160</v>
      </c>
      <c r="E327" s="128" t="s">
        <v>144</v>
      </c>
      <c r="F327" s="128"/>
      <c r="G327" s="128" t="s">
        <v>145</v>
      </c>
      <c r="H327" s="196">
        <v>14.35</v>
      </c>
      <c r="I327" s="128">
        <v>1</v>
      </c>
      <c r="J327" s="128">
        <v>5</v>
      </c>
      <c r="K327" s="133">
        <f t="shared" si="116"/>
        <v>245</v>
      </c>
      <c r="L327" s="300">
        <v>1</v>
      </c>
      <c r="M327" s="300">
        <v>1</v>
      </c>
      <c r="N327" s="300">
        <v>1</v>
      </c>
      <c r="O327" s="300">
        <v>1</v>
      </c>
      <c r="P327" s="300">
        <v>1</v>
      </c>
      <c r="Q327" s="300" t="str">
        <f t="shared" si="117"/>
        <v/>
      </c>
      <c r="R327" s="300" t="str">
        <f t="shared" si="118"/>
        <v/>
      </c>
      <c r="S327" s="135" t="e">
        <f>IF(D327="","",IF(ISTEXT(D327),VLOOKUP(D327,#REF!,2,FALSE),""))</f>
        <v>#REF!</v>
      </c>
      <c r="T327" s="136" t="e">
        <f t="shared" si="119"/>
        <v>#REF!</v>
      </c>
      <c r="U327" s="137" t="e">
        <f t="shared" si="120"/>
        <v>#REF!</v>
      </c>
      <c r="V327" s="138" t="e">
        <f t="shared" si="121"/>
        <v>#REF!</v>
      </c>
      <c r="W327" s="139" t="e">
        <f t="shared" si="122"/>
        <v>#REF!</v>
      </c>
      <c r="X327" s="140" t="e">
        <f t="shared" si="123"/>
        <v>#REF!</v>
      </c>
    </row>
    <row r="328" spans="1:26" s="155" customFormat="1" ht="15" customHeight="1" x14ac:dyDescent="0.25">
      <c r="A328" s="195" t="s">
        <v>380</v>
      </c>
      <c r="B328" s="128">
        <v>3</v>
      </c>
      <c r="C328" s="129" t="s">
        <v>384</v>
      </c>
      <c r="D328" s="130" t="s">
        <v>160</v>
      </c>
      <c r="E328" s="128" t="s">
        <v>144</v>
      </c>
      <c r="F328" s="128"/>
      <c r="G328" s="128" t="s">
        <v>145</v>
      </c>
      <c r="H328" s="196">
        <v>14.6</v>
      </c>
      <c r="I328" s="128">
        <v>1</v>
      </c>
      <c r="J328" s="128">
        <v>5</v>
      </c>
      <c r="K328" s="133">
        <f t="shared" si="116"/>
        <v>245</v>
      </c>
      <c r="L328" s="300">
        <v>1</v>
      </c>
      <c r="M328" s="300">
        <v>1</v>
      </c>
      <c r="N328" s="300">
        <v>1</v>
      </c>
      <c r="O328" s="300">
        <v>1</v>
      </c>
      <c r="P328" s="300">
        <v>1</v>
      </c>
      <c r="Q328" s="300" t="str">
        <f t="shared" si="117"/>
        <v/>
      </c>
      <c r="R328" s="300" t="str">
        <f t="shared" si="118"/>
        <v/>
      </c>
      <c r="S328" s="135" t="e">
        <f>IF(D328="","",IF(ISTEXT(D328),VLOOKUP(D328,#REF!,2,FALSE),""))</f>
        <v>#REF!</v>
      </c>
      <c r="T328" s="136" t="e">
        <f t="shared" si="119"/>
        <v>#REF!</v>
      </c>
      <c r="U328" s="137" t="e">
        <f t="shared" si="120"/>
        <v>#REF!</v>
      </c>
      <c r="V328" s="138" t="e">
        <f t="shared" si="121"/>
        <v>#REF!</v>
      </c>
      <c r="W328" s="139" t="e">
        <f t="shared" si="122"/>
        <v>#REF!</v>
      </c>
      <c r="X328" s="140" t="e">
        <f t="shared" si="123"/>
        <v>#REF!</v>
      </c>
    </row>
    <row r="329" spans="1:26" s="155" customFormat="1" ht="15" customHeight="1" x14ac:dyDescent="0.25">
      <c r="A329" s="195" t="s">
        <v>380</v>
      </c>
      <c r="B329" s="128">
        <v>3</v>
      </c>
      <c r="C329" s="129" t="s">
        <v>385</v>
      </c>
      <c r="D329" s="130" t="s">
        <v>143</v>
      </c>
      <c r="E329" s="128" t="s">
        <v>144</v>
      </c>
      <c r="F329" s="128"/>
      <c r="G329" s="128" t="s">
        <v>145</v>
      </c>
      <c r="H329" s="196">
        <v>18.7</v>
      </c>
      <c r="I329" s="128">
        <v>1</v>
      </c>
      <c r="J329" s="128">
        <v>5</v>
      </c>
      <c r="K329" s="133">
        <f t="shared" si="116"/>
        <v>245</v>
      </c>
      <c r="L329" s="300">
        <v>1</v>
      </c>
      <c r="M329" s="300">
        <v>1</v>
      </c>
      <c r="N329" s="300">
        <v>1</v>
      </c>
      <c r="O329" s="300">
        <v>1</v>
      </c>
      <c r="P329" s="300">
        <v>1</v>
      </c>
      <c r="Q329" s="300" t="str">
        <f t="shared" si="117"/>
        <v/>
      </c>
      <c r="R329" s="300" t="str">
        <f t="shared" si="118"/>
        <v/>
      </c>
      <c r="S329" s="135" t="e">
        <f>IF(D329="","",IF(ISTEXT(D329),VLOOKUP(D329,#REF!,2,FALSE),""))</f>
        <v>#REF!</v>
      </c>
      <c r="T329" s="136" t="e">
        <f t="shared" si="119"/>
        <v>#REF!</v>
      </c>
      <c r="U329" s="137" t="e">
        <f t="shared" si="120"/>
        <v>#REF!</v>
      </c>
      <c r="V329" s="138" t="e">
        <f t="shared" si="121"/>
        <v>#REF!</v>
      </c>
      <c r="W329" s="139" t="e">
        <f t="shared" si="122"/>
        <v>#REF!</v>
      </c>
      <c r="X329" s="140" t="e">
        <f t="shared" si="123"/>
        <v>#REF!</v>
      </c>
    </row>
    <row r="330" spans="1:26" s="155" customFormat="1" ht="15" customHeight="1" x14ac:dyDescent="0.25">
      <c r="A330" s="195" t="s">
        <v>380</v>
      </c>
      <c r="B330" s="128">
        <v>3</v>
      </c>
      <c r="C330" s="129" t="s">
        <v>386</v>
      </c>
      <c r="D330" s="130" t="s">
        <v>155</v>
      </c>
      <c r="E330" s="128" t="s">
        <v>144</v>
      </c>
      <c r="F330" s="128"/>
      <c r="G330" s="128" t="s">
        <v>24</v>
      </c>
      <c r="H330" s="196">
        <v>7.64</v>
      </c>
      <c r="I330" s="128">
        <v>1</v>
      </c>
      <c r="J330" s="128">
        <v>5</v>
      </c>
      <c r="K330" s="133">
        <f t="shared" si="116"/>
        <v>245</v>
      </c>
      <c r="L330" s="300">
        <v>1</v>
      </c>
      <c r="M330" s="300">
        <v>1</v>
      </c>
      <c r="N330" s="300">
        <v>1</v>
      </c>
      <c r="O330" s="300">
        <v>1</v>
      </c>
      <c r="P330" s="300">
        <v>1</v>
      </c>
      <c r="Q330" s="300" t="str">
        <f t="shared" si="117"/>
        <v/>
      </c>
      <c r="R330" s="300" t="str">
        <f t="shared" si="118"/>
        <v/>
      </c>
      <c r="S330" s="135" t="e">
        <f>IF(D330="","",IF(ISTEXT(D330),VLOOKUP(D330,#REF!,2,FALSE),""))</f>
        <v>#REF!</v>
      </c>
      <c r="T330" s="136" t="e">
        <f t="shared" si="119"/>
        <v>#REF!</v>
      </c>
      <c r="U330" s="137" t="e">
        <f t="shared" si="120"/>
        <v>#REF!</v>
      </c>
      <c r="V330" s="138" t="e">
        <f t="shared" si="121"/>
        <v>#REF!</v>
      </c>
      <c r="W330" s="139" t="e">
        <f t="shared" si="122"/>
        <v>#REF!</v>
      </c>
      <c r="X330" s="140" t="e">
        <f t="shared" si="123"/>
        <v>#REF!</v>
      </c>
    </row>
    <row r="331" spans="1:26" s="155" customFormat="1" ht="15" customHeight="1" x14ac:dyDescent="0.25">
      <c r="A331" s="195" t="s">
        <v>380</v>
      </c>
      <c r="B331" s="128">
        <v>3</v>
      </c>
      <c r="C331" s="129" t="s">
        <v>387</v>
      </c>
      <c r="D331" s="130" t="s">
        <v>155</v>
      </c>
      <c r="E331" s="128" t="s">
        <v>144</v>
      </c>
      <c r="F331" s="128"/>
      <c r="G331" s="128" t="s">
        <v>24</v>
      </c>
      <c r="H331" s="196">
        <v>4.16</v>
      </c>
      <c r="I331" s="128">
        <v>1</v>
      </c>
      <c r="J331" s="128">
        <v>5</v>
      </c>
      <c r="K331" s="133">
        <f t="shared" si="116"/>
        <v>245</v>
      </c>
      <c r="L331" s="300">
        <v>1</v>
      </c>
      <c r="M331" s="300">
        <v>1</v>
      </c>
      <c r="N331" s="300">
        <v>1</v>
      </c>
      <c r="O331" s="300">
        <v>1</v>
      </c>
      <c r="P331" s="300">
        <v>1</v>
      </c>
      <c r="Q331" s="300" t="str">
        <f t="shared" si="117"/>
        <v/>
      </c>
      <c r="R331" s="300" t="str">
        <f t="shared" si="118"/>
        <v/>
      </c>
      <c r="S331" s="135" t="e">
        <f>IF(D331="","",IF(ISTEXT(D331),VLOOKUP(D331,#REF!,2,FALSE),""))</f>
        <v>#REF!</v>
      </c>
      <c r="T331" s="136" t="e">
        <f t="shared" si="119"/>
        <v>#REF!</v>
      </c>
      <c r="U331" s="137" t="e">
        <f t="shared" si="120"/>
        <v>#REF!</v>
      </c>
      <c r="V331" s="138" t="e">
        <f t="shared" si="121"/>
        <v>#REF!</v>
      </c>
      <c r="W331" s="139" t="e">
        <f t="shared" si="122"/>
        <v>#REF!</v>
      </c>
      <c r="X331" s="140" t="e">
        <f t="shared" si="123"/>
        <v>#REF!</v>
      </c>
    </row>
    <row r="332" spans="1:26" s="155" customFormat="1" ht="15" customHeight="1" x14ac:dyDescent="0.25">
      <c r="A332" s="195" t="s">
        <v>388</v>
      </c>
      <c r="B332" s="128">
        <v>4</v>
      </c>
      <c r="C332" s="129" t="s">
        <v>381</v>
      </c>
      <c r="D332" s="130" t="s">
        <v>143</v>
      </c>
      <c r="E332" s="128" t="s">
        <v>144</v>
      </c>
      <c r="F332" s="128"/>
      <c r="G332" s="128" t="s">
        <v>145</v>
      </c>
      <c r="H332" s="196">
        <v>32.99</v>
      </c>
      <c r="I332" s="128">
        <v>1</v>
      </c>
      <c r="J332" s="128">
        <v>5</v>
      </c>
      <c r="K332" s="133">
        <f t="shared" si="116"/>
        <v>245</v>
      </c>
      <c r="L332" s="300">
        <v>1</v>
      </c>
      <c r="M332" s="300">
        <v>1</v>
      </c>
      <c r="N332" s="300">
        <v>1</v>
      </c>
      <c r="O332" s="300">
        <v>1</v>
      </c>
      <c r="P332" s="300">
        <v>1</v>
      </c>
      <c r="Q332" s="300" t="str">
        <f t="shared" si="117"/>
        <v/>
      </c>
      <c r="R332" s="300" t="str">
        <f t="shared" si="118"/>
        <v/>
      </c>
      <c r="S332" s="135" t="e">
        <f>IF(D332="","",IF(ISTEXT(D332),VLOOKUP(D332,#REF!,2,FALSE),""))</f>
        <v>#REF!</v>
      </c>
      <c r="T332" s="136" t="e">
        <f t="shared" si="119"/>
        <v>#REF!</v>
      </c>
      <c r="U332" s="137" t="e">
        <f t="shared" si="120"/>
        <v>#REF!</v>
      </c>
      <c r="V332" s="138" t="e">
        <f t="shared" si="121"/>
        <v>#REF!</v>
      </c>
      <c r="W332" s="139" t="e">
        <f t="shared" si="122"/>
        <v>#REF!</v>
      </c>
      <c r="X332" s="140" t="e">
        <f t="shared" si="123"/>
        <v>#REF!</v>
      </c>
    </row>
    <row r="333" spans="1:26" s="155" customFormat="1" ht="15" customHeight="1" x14ac:dyDescent="0.25">
      <c r="A333" s="195" t="s">
        <v>388</v>
      </c>
      <c r="B333" s="128">
        <v>4</v>
      </c>
      <c r="C333" s="129" t="s">
        <v>203</v>
      </c>
      <c r="D333" s="130" t="s">
        <v>153</v>
      </c>
      <c r="E333" s="128" t="s">
        <v>144</v>
      </c>
      <c r="F333" s="128"/>
      <c r="G333" s="128" t="s">
        <v>24</v>
      </c>
      <c r="H333" s="196">
        <v>10</v>
      </c>
      <c r="I333" s="128">
        <v>1</v>
      </c>
      <c r="J333" s="128">
        <v>5</v>
      </c>
      <c r="K333" s="133">
        <f t="shared" si="116"/>
        <v>245</v>
      </c>
      <c r="L333" s="300">
        <v>1</v>
      </c>
      <c r="M333" s="300">
        <v>1</v>
      </c>
      <c r="N333" s="300">
        <v>1</v>
      </c>
      <c r="O333" s="300">
        <v>1</v>
      </c>
      <c r="P333" s="300">
        <v>1</v>
      </c>
      <c r="Q333" s="300" t="str">
        <f t="shared" si="117"/>
        <v/>
      </c>
      <c r="R333" s="300" t="str">
        <f t="shared" si="118"/>
        <v/>
      </c>
      <c r="S333" s="135" t="e">
        <f>IF(D333="","",IF(ISTEXT(D333),VLOOKUP(D333,#REF!,2,FALSE),""))</f>
        <v>#REF!</v>
      </c>
      <c r="T333" s="136" t="e">
        <f t="shared" si="119"/>
        <v>#REF!</v>
      </c>
      <c r="U333" s="137" t="e">
        <f t="shared" si="120"/>
        <v>#REF!</v>
      </c>
      <c r="V333" s="138" t="e">
        <f t="shared" si="121"/>
        <v>#REF!</v>
      </c>
      <c r="W333" s="139" t="e">
        <f t="shared" si="122"/>
        <v>#REF!</v>
      </c>
      <c r="X333" s="140" t="e">
        <f t="shared" si="123"/>
        <v>#REF!</v>
      </c>
    </row>
    <row r="334" spans="1:26" s="155" customFormat="1" ht="15" customHeight="1" x14ac:dyDescent="0.25">
      <c r="A334" s="195" t="s">
        <v>388</v>
      </c>
      <c r="B334" s="128">
        <v>4</v>
      </c>
      <c r="C334" s="129" t="s">
        <v>389</v>
      </c>
      <c r="D334" s="130" t="s">
        <v>143</v>
      </c>
      <c r="E334" s="128" t="s">
        <v>144</v>
      </c>
      <c r="F334" s="128"/>
      <c r="G334" s="128" t="s">
        <v>145</v>
      </c>
      <c r="H334" s="196">
        <v>11</v>
      </c>
      <c r="I334" s="128">
        <v>1</v>
      </c>
      <c r="J334" s="128">
        <v>5</v>
      </c>
      <c r="K334" s="133">
        <f t="shared" si="116"/>
        <v>245</v>
      </c>
      <c r="L334" s="300">
        <v>1</v>
      </c>
      <c r="M334" s="300">
        <v>1</v>
      </c>
      <c r="N334" s="300">
        <v>1</v>
      </c>
      <c r="O334" s="300">
        <v>1</v>
      </c>
      <c r="P334" s="300">
        <v>1</v>
      </c>
      <c r="Q334" s="300" t="str">
        <f t="shared" si="117"/>
        <v/>
      </c>
      <c r="R334" s="300" t="str">
        <f t="shared" si="118"/>
        <v/>
      </c>
      <c r="S334" s="135" t="e">
        <f>IF(D334="","",IF(ISTEXT(D334),VLOOKUP(D334,#REF!,2,FALSE),""))</f>
        <v>#REF!</v>
      </c>
      <c r="T334" s="136" t="e">
        <f t="shared" si="119"/>
        <v>#REF!</v>
      </c>
      <c r="U334" s="137" t="e">
        <f t="shared" si="120"/>
        <v>#REF!</v>
      </c>
      <c r="V334" s="138" t="e">
        <f t="shared" si="121"/>
        <v>#REF!</v>
      </c>
      <c r="W334" s="139" t="e">
        <f t="shared" si="122"/>
        <v>#REF!</v>
      </c>
      <c r="X334" s="140" t="e">
        <f t="shared" si="123"/>
        <v>#REF!</v>
      </c>
    </row>
    <row r="335" spans="1:26" s="155" customFormat="1" ht="15" customHeight="1" x14ac:dyDescent="0.25">
      <c r="A335" s="195" t="s">
        <v>388</v>
      </c>
      <c r="B335" s="128">
        <v>4</v>
      </c>
      <c r="C335" s="129" t="s">
        <v>385</v>
      </c>
      <c r="D335" s="130" t="s">
        <v>143</v>
      </c>
      <c r="E335" s="128" t="s">
        <v>144</v>
      </c>
      <c r="F335" s="128"/>
      <c r="G335" s="128" t="s">
        <v>145</v>
      </c>
      <c r="H335" s="196">
        <v>18.7</v>
      </c>
      <c r="I335" s="128">
        <v>1</v>
      </c>
      <c r="J335" s="128">
        <v>5</v>
      </c>
      <c r="K335" s="133">
        <f t="shared" si="116"/>
        <v>245</v>
      </c>
      <c r="L335" s="300">
        <v>1</v>
      </c>
      <c r="M335" s="300">
        <v>1</v>
      </c>
      <c r="N335" s="300">
        <v>1</v>
      </c>
      <c r="O335" s="300">
        <v>1</v>
      </c>
      <c r="P335" s="300">
        <v>1</v>
      </c>
      <c r="Q335" s="300" t="str">
        <f t="shared" si="117"/>
        <v/>
      </c>
      <c r="R335" s="300" t="str">
        <f t="shared" si="118"/>
        <v/>
      </c>
      <c r="S335" s="135" t="e">
        <f>IF(D335="","",IF(ISTEXT(D335),VLOOKUP(D335,#REF!,2,FALSE),""))</f>
        <v>#REF!</v>
      </c>
      <c r="T335" s="136" t="e">
        <f t="shared" si="119"/>
        <v>#REF!</v>
      </c>
      <c r="U335" s="137" t="e">
        <f t="shared" si="120"/>
        <v>#REF!</v>
      </c>
      <c r="V335" s="138" t="e">
        <f t="shared" si="121"/>
        <v>#REF!</v>
      </c>
      <c r="W335" s="139" t="e">
        <f t="shared" si="122"/>
        <v>#REF!</v>
      </c>
      <c r="X335" s="140" t="e">
        <f t="shared" si="123"/>
        <v>#REF!</v>
      </c>
    </row>
    <row r="336" spans="1:26" s="155" customFormat="1" ht="15" customHeight="1" x14ac:dyDescent="0.25">
      <c r="A336" s="195" t="s">
        <v>388</v>
      </c>
      <c r="B336" s="128">
        <v>4</v>
      </c>
      <c r="C336" s="129" t="s">
        <v>384</v>
      </c>
      <c r="D336" s="130" t="s">
        <v>160</v>
      </c>
      <c r="E336" s="128" t="s">
        <v>144</v>
      </c>
      <c r="F336" s="128"/>
      <c r="G336" s="128" t="s">
        <v>145</v>
      </c>
      <c r="H336" s="196">
        <v>14.6</v>
      </c>
      <c r="I336" s="128">
        <v>1</v>
      </c>
      <c r="J336" s="128">
        <v>5</v>
      </c>
      <c r="K336" s="133">
        <f t="shared" si="116"/>
        <v>245</v>
      </c>
      <c r="L336" s="300">
        <v>1</v>
      </c>
      <c r="M336" s="300">
        <v>1</v>
      </c>
      <c r="N336" s="300">
        <v>1</v>
      </c>
      <c r="O336" s="300">
        <v>1</v>
      </c>
      <c r="P336" s="300">
        <v>1</v>
      </c>
      <c r="Q336" s="300" t="str">
        <f t="shared" si="117"/>
        <v/>
      </c>
      <c r="R336" s="300" t="str">
        <f t="shared" si="118"/>
        <v/>
      </c>
      <c r="S336" s="135" t="e">
        <f>IF(D336="","",IF(ISTEXT(D336),VLOOKUP(D336,#REF!,2,FALSE),""))</f>
        <v>#REF!</v>
      </c>
      <c r="T336" s="136" t="e">
        <f t="shared" si="119"/>
        <v>#REF!</v>
      </c>
      <c r="U336" s="137" t="e">
        <f t="shared" si="120"/>
        <v>#REF!</v>
      </c>
      <c r="V336" s="138" t="e">
        <f t="shared" si="121"/>
        <v>#REF!</v>
      </c>
      <c r="W336" s="139" t="e">
        <f t="shared" si="122"/>
        <v>#REF!</v>
      </c>
      <c r="X336" s="140" t="e">
        <f t="shared" si="123"/>
        <v>#REF!</v>
      </c>
    </row>
    <row r="337" spans="1:26" s="155" customFormat="1" ht="15" customHeight="1" x14ac:dyDescent="0.25">
      <c r="A337" s="195" t="s">
        <v>388</v>
      </c>
      <c r="B337" s="128">
        <v>4</v>
      </c>
      <c r="C337" s="129" t="s">
        <v>390</v>
      </c>
      <c r="D337" s="130" t="s">
        <v>150</v>
      </c>
      <c r="E337" s="128" t="s">
        <v>144</v>
      </c>
      <c r="F337" s="128"/>
      <c r="G337" s="128" t="s">
        <v>145</v>
      </c>
      <c r="H337" s="196">
        <v>14.35</v>
      </c>
      <c r="I337" s="128">
        <v>1</v>
      </c>
      <c r="J337" s="128">
        <v>5</v>
      </c>
      <c r="K337" s="133">
        <f t="shared" si="116"/>
        <v>245</v>
      </c>
      <c r="L337" s="300">
        <v>1</v>
      </c>
      <c r="M337" s="300">
        <v>1</v>
      </c>
      <c r="N337" s="300">
        <v>1</v>
      </c>
      <c r="O337" s="300">
        <v>1</v>
      </c>
      <c r="P337" s="300">
        <v>1</v>
      </c>
      <c r="Q337" s="300" t="str">
        <f t="shared" si="117"/>
        <v/>
      </c>
      <c r="R337" s="300" t="str">
        <f t="shared" si="118"/>
        <v/>
      </c>
      <c r="S337" s="135" t="e">
        <f>IF(D337="","",IF(ISTEXT(D337),VLOOKUP(D337,#REF!,2,FALSE),""))</f>
        <v>#REF!</v>
      </c>
      <c r="T337" s="136" t="e">
        <f t="shared" si="119"/>
        <v>#REF!</v>
      </c>
      <c r="U337" s="137" t="e">
        <f t="shared" si="120"/>
        <v>#REF!</v>
      </c>
      <c r="V337" s="138" t="e">
        <f t="shared" si="121"/>
        <v>#REF!</v>
      </c>
      <c r="W337" s="139" t="e">
        <f t="shared" si="122"/>
        <v>#REF!</v>
      </c>
      <c r="X337" s="140" t="e">
        <f t="shared" si="123"/>
        <v>#REF!</v>
      </c>
    </row>
    <row r="338" spans="1:26" s="155" customFormat="1" ht="15" customHeight="1" x14ac:dyDescent="0.25">
      <c r="A338" s="195" t="s">
        <v>388</v>
      </c>
      <c r="B338" s="128">
        <v>4</v>
      </c>
      <c r="C338" s="129" t="s">
        <v>391</v>
      </c>
      <c r="D338" s="130" t="s">
        <v>155</v>
      </c>
      <c r="E338" s="128" t="s">
        <v>144</v>
      </c>
      <c r="F338" s="128"/>
      <c r="G338" s="128" t="s">
        <v>24</v>
      </c>
      <c r="H338" s="196">
        <v>7.64</v>
      </c>
      <c r="I338" s="128">
        <v>1</v>
      </c>
      <c r="J338" s="128">
        <v>5</v>
      </c>
      <c r="K338" s="133">
        <f t="shared" si="116"/>
        <v>245</v>
      </c>
      <c r="L338" s="300">
        <v>1</v>
      </c>
      <c r="M338" s="300">
        <v>1</v>
      </c>
      <c r="N338" s="300">
        <v>1</v>
      </c>
      <c r="O338" s="300">
        <v>1</v>
      </c>
      <c r="P338" s="300">
        <v>1</v>
      </c>
      <c r="Q338" s="300" t="str">
        <f t="shared" si="117"/>
        <v/>
      </c>
      <c r="R338" s="300" t="str">
        <f t="shared" si="118"/>
        <v/>
      </c>
      <c r="S338" s="135" t="e">
        <f>IF(D338="","",IF(ISTEXT(D338),VLOOKUP(D338,#REF!,2,FALSE),""))</f>
        <v>#REF!</v>
      </c>
      <c r="T338" s="136" t="e">
        <f t="shared" si="119"/>
        <v>#REF!</v>
      </c>
      <c r="U338" s="137" t="e">
        <f t="shared" si="120"/>
        <v>#REF!</v>
      </c>
      <c r="V338" s="138" t="e">
        <f t="shared" si="121"/>
        <v>#REF!</v>
      </c>
      <c r="W338" s="139" t="e">
        <f t="shared" si="122"/>
        <v>#REF!</v>
      </c>
      <c r="X338" s="140" t="e">
        <f t="shared" si="123"/>
        <v>#REF!</v>
      </c>
    </row>
    <row r="339" spans="1:26" s="155" customFormat="1" ht="15" customHeight="1" x14ac:dyDescent="0.25">
      <c r="A339" s="195" t="s">
        <v>388</v>
      </c>
      <c r="B339" s="128">
        <v>4</v>
      </c>
      <c r="C339" s="129" t="s">
        <v>387</v>
      </c>
      <c r="D339" s="130" t="s">
        <v>155</v>
      </c>
      <c r="E339" s="128" t="s">
        <v>144</v>
      </c>
      <c r="F339" s="128"/>
      <c r="G339" s="128" t="s">
        <v>24</v>
      </c>
      <c r="H339" s="196">
        <v>4.16</v>
      </c>
      <c r="I339" s="128">
        <v>1</v>
      </c>
      <c r="J339" s="128">
        <v>5</v>
      </c>
      <c r="K339" s="133">
        <f t="shared" si="116"/>
        <v>245</v>
      </c>
      <c r="L339" s="300">
        <v>1</v>
      </c>
      <c r="M339" s="300">
        <v>1</v>
      </c>
      <c r="N339" s="300">
        <v>1</v>
      </c>
      <c r="O339" s="300">
        <v>1</v>
      </c>
      <c r="P339" s="300">
        <v>1</v>
      </c>
      <c r="Q339" s="300" t="str">
        <f t="shared" si="117"/>
        <v/>
      </c>
      <c r="R339" s="300" t="str">
        <f t="shared" si="118"/>
        <v/>
      </c>
      <c r="S339" s="135" t="e">
        <f>IF(D339="","",IF(ISTEXT(D339),VLOOKUP(D339,#REF!,2,FALSE),""))</f>
        <v>#REF!</v>
      </c>
      <c r="T339" s="136" t="e">
        <f t="shared" si="119"/>
        <v>#REF!</v>
      </c>
      <c r="U339" s="137" t="e">
        <f t="shared" si="120"/>
        <v>#REF!</v>
      </c>
      <c r="V339" s="138" t="e">
        <f t="shared" si="121"/>
        <v>#REF!</v>
      </c>
      <c r="W339" s="139" t="e">
        <f t="shared" si="122"/>
        <v>#REF!</v>
      </c>
      <c r="X339" s="140" t="e">
        <f t="shared" si="123"/>
        <v>#REF!</v>
      </c>
    </row>
    <row r="340" spans="1:26" s="155" customFormat="1" ht="15" customHeight="1" x14ac:dyDescent="0.25">
      <c r="A340" s="195" t="s">
        <v>392</v>
      </c>
      <c r="B340" s="128">
        <v>5</v>
      </c>
      <c r="C340" s="129" t="s">
        <v>147</v>
      </c>
      <c r="D340" s="130" t="s">
        <v>143</v>
      </c>
      <c r="E340" s="128" t="s">
        <v>144</v>
      </c>
      <c r="F340" s="128"/>
      <c r="G340" s="128" t="s">
        <v>145</v>
      </c>
      <c r="H340" s="196">
        <v>32.979999999999997</v>
      </c>
      <c r="I340" s="128">
        <v>1</v>
      </c>
      <c r="J340" s="128">
        <v>5</v>
      </c>
      <c r="K340" s="133">
        <f t="shared" si="116"/>
        <v>245</v>
      </c>
      <c r="L340" s="300">
        <v>1</v>
      </c>
      <c r="M340" s="300">
        <v>1</v>
      </c>
      <c r="N340" s="300">
        <v>1</v>
      </c>
      <c r="O340" s="300">
        <v>1</v>
      </c>
      <c r="P340" s="300">
        <v>1</v>
      </c>
      <c r="Q340" s="300" t="str">
        <f t="shared" si="117"/>
        <v/>
      </c>
      <c r="R340" s="300" t="str">
        <f t="shared" si="118"/>
        <v/>
      </c>
      <c r="S340" s="135" t="e">
        <f>IF(D340="","",IF(ISTEXT(D340),VLOOKUP(D340,#REF!,2,FALSE),""))</f>
        <v>#REF!</v>
      </c>
      <c r="T340" s="136" t="e">
        <f t="shared" si="119"/>
        <v>#REF!</v>
      </c>
      <c r="U340" s="137" t="e">
        <f t="shared" si="120"/>
        <v>#REF!</v>
      </c>
      <c r="V340" s="138" t="e">
        <f t="shared" si="121"/>
        <v>#REF!</v>
      </c>
      <c r="W340" s="139" t="e">
        <f t="shared" si="122"/>
        <v>#REF!</v>
      </c>
      <c r="X340" s="140" t="e">
        <f t="shared" si="123"/>
        <v>#REF!</v>
      </c>
      <c r="Z340" s="264"/>
    </row>
    <row r="341" spans="1:26" s="155" customFormat="1" ht="15" customHeight="1" x14ac:dyDescent="0.25">
      <c r="A341" s="195" t="s">
        <v>392</v>
      </c>
      <c r="B341" s="128">
        <v>5</v>
      </c>
      <c r="C341" s="129" t="s">
        <v>393</v>
      </c>
      <c r="D341" s="130" t="s">
        <v>160</v>
      </c>
      <c r="E341" s="128" t="s">
        <v>144</v>
      </c>
      <c r="F341" s="128"/>
      <c r="G341" s="128" t="s">
        <v>145</v>
      </c>
      <c r="H341" s="196">
        <v>118.2</v>
      </c>
      <c r="I341" s="128">
        <v>1</v>
      </c>
      <c r="J341" s="128">
        <v>5</v>
      </c>
      <c r="K341" s="133">
        <f t="shared" si="116"/>
        <v>245</v>
      </c>
      <c r="L341" s="300">
        <v>1</v>
      </c>
      <c r="M341" s="300">
        <v>1</v>
      </c>
      <c r="N341" s="300">
        <v>1</v>
      </c>
      <c r="O341" s="300">
        <v>1</v>
      </c>
      <c r="P341" s="300">
        <v>1</v>
      </c>
      <c r="Q341" s="300" t="str">
        <f t="shared" si="117"/>
        <v/>
      </c>
      <c r="R341" s="300" t="str">
        <f t="shared" si="118"/>
        <v/>
      </c>
      <c r="S341" s="135" t="e">
        <f>IF(D341="","",IF(ISTEXT(D341),VLOOKUP(D341,#REF!,2,FALSE),""))</f>
        <v>#REF!</v>
      </c>
      <c r="T341" s="136" t="e">
        <f t="shared" si="119"/>
        <v>#REF!</v>
      </c>
      <c r="U341" s="137" t="e">
        <f t="shared" si="120"/>
        <v>#REF!</v>
      </c>
      <c r="V341" s="138" t="e">
        <f t="shared" si="121"/>
        <v>#REF!</v>
      </c>
      <c r="W341" s="139" t="e">
        <f t="shared" si="122"/>
        <v>#REF!</v>
      </c>
      <c r="X341" s="140" t="e">
        <f t="shared" si="123"/>
        <v>#REF!</v>
      </c>
    </row>
    <row r="342" spans="1:26" s="155" customFormat="1" ht="15" customHeight="1" x14ac:dyDescent="0.25">
      <c r="A342" s="195" t="s">
        <v>392</v>
      </c>
      <c r="B342" s="128">
        <v>5</v>
      </c>
      <c r="C342" s="129" t="s">
        <v>203</v>
      </c>
      <c r="D342" s="130" t="s">
        <v>153</v>
      </c>
      <c r="E342" s="128" t="s">
        <v>144</v>
      </c>
      <c r="F342" s="128"/>
      <c r="G342" s="128" t="s">
        <v>24</v>
      </c>
      <c r="H342" s="196">
        <v>10</v>
      </c>
      <c r="I342" s="128">
        <v>1</v>
      </c>
      <c r="J342" s="128">
        <v>5</v>
      </c>
      <c r="K342" s="133">
        <f t="shared" si="116"/>
        <v>245</v>
      </c>
      <c r="L342" s="300">
        <v>1</v>
      </c>
      <c r="M342" s="300">
        <v>1</v>
      </c>
      <c r="N342" s="300">
        <v>1</v>
      </c>
      <c r="O342" s="300">
        <v>1</v>
      </c>
      <c r="P342" s="300">
        <v>1</v>
      </c>
      <c r="Q342" s="300" t="str">
        <f t="shared" si="117"/>
        <v/>
      </c>
      <c r="R342" s="300" t="str">
        <f t="shared" si="118"/>
        <v/>
      </c>
      <c r="S342" s="135" t="e">
        <f>IF(D342="","",IF(ISTEXT(D342),VLOOKUP(D342,#REF!,2,FALSE),""))</f>
        <v>#REF!</v>
      </c>
      <c r="T342" s="136" t="e">
        <f t="shared" si="119"/>
        <v>#REF!</v>
      </c>
      <c r="U342" s="137" t="e">
        <f t="shared" si="120"/>
        <v>#REF!</v>
      </c>
      <c r="V342" s="138" t="e">
        <f t="shared" si="121"/>
        <v>#REF!</v>
      </c>
      <c r="W342" s="139" t="e">
        <f t="shared" si="122"/>
        <v>#REF!</v>
      </c>
      <c r="X342" s="140" t="e">
        <f t="shared" si="123"/>
        <v>#REF!</v>
      </c>
    </row>
    <row r="343" spans="1:26" s="155" customFormat="1" ht="15" customHeight="1" x14ac:dyDescent="0.25">
      <c r="A343" s="195" t="s">
        <v>392</v>
      </c>
      <c r="B343" s="128">
        <v>5</v>
      </c>
      <c r="C343" s="129" t="s">
        <v>389</v>
      </c>
      <c r="D343" s="130" t="s">
        <v>143</v>
      </c>
      <c r="E343" s="128" t="s">
        <v>144</v>
      </c>
      <c r="F343" s="128"/>
      <c r="G343" s="128" t="s">
        <v>145</v>
      </c>
      <c r="H343" s="196">
        <v>11</v>
      </c>
      <c r="I343" s="128">
        <v>1</v>
      </c>
      <c r="J343" s="128">
        <v>5</v>
      </c>
      <c r="K343" s="133">
        <f t="shared" si="116"/>
        <v>245</v>
      </c>
      <c r="L343" s="300">
        <v>1</v>
      </c>
      <c r="M343" s="300">
        <v>1</v>
      </c>
      <c r="N343" s="300">
        <v>1</v>
      </c>
      <c r="O343" s="300">
        <v>1</v>
      </c>
      <c r="P343" s="300">
        <v>1</v>
      </c>
      <c r="Q343" s="300" t="str">
        <f t="shared" si="117"/>
        <v/>
      </c>
      <c r="R343" s="300" t="str">
        <f t="shared" si="118"/>
        <v/>
      </c>
      <c r="S343" s="135" t="e">
        <f>IF(D343="","",IF(ISTEXT(D343),VLOOKUP(D343,#REF!,2,FALSE),""))</f>
        <v>#REF!</v>
      </c>
      <c r="T343" s="136" t="e">
        <f t="shared" si="119"/>
        <v>#REF!</v>
      </c>
      <c r="U343" s="137" t="e">
        <f t="shared" si="120"/>
        <v>#REF!</v>
      </c>
      <c r="V343" s="138" t="e">
        <f t="shared" si="121"/>
        <v>#REF!</v>
      </c>
      <c r="W343" s="139" t="e">
        <f t="shared" si="122"/>
        <v>#REF!</v>
      </c>
      <c r="X343" s="140" t="e">
        <f t="shared" si="123"/>
        <v>#REF!</v>
      </c>
    </row>
    <row r="344" spans="1:26" s="155" customFormat="1" ht="15" customHeight="1" x14ac:dyDescent="0.25">
      <c r="A344" s="195" t="s">
        <v>392</v>
      </c>
      <c r="B344" s="128">
        <v>5</v>
      </c>
      <c r="C344" s="129" t="s">
        <v>383</v>
      </c>
      <c r="D344" s="130" t="s">
        <v>160</v>
      </c>
      <c r="E344" s="128" t="s">
        <v>144</v>
      </c>
      <c r="F344" s="128"/>
      <c r="G344" s="128" t="s">
        <v>145</v>
      </c>
      <c r="H344" s="196">
        <v>14.35</v>
      </c>
      <c r="I344" s="128">
        <v>1</v>
      </c>
      <c r="J344" s="128">
        <v>5</v>
      </c>
      <c r="K344" s="133">
        <f t="shared" si="116"/>
        <v>245</v>
      </c>
      <c r="L344" s="300">
        <v>1</v>
      </c>
      <c r="M344" s="300">
        <v>1</v>
      </c>
      <c r="N344" s="300">
        <v>1</v>
      </c>
      <c r="O344" s="300">
        <v>1</v>
      </c>
      <c r="P344" s="300">
        <v>1</v>
      </c>
      <c r="Q344" s="300" t="str">
        <f t="shared" si="117"/>
        <v/>
      </c>
      <c r="R344" s="300" t="str">
        <f t="shared" si="118"/>
        <v/>
      </c>
      <c r="S344" s="135" t="e">
        <f>IF(D344="","",IF(ISTEXT(D344),VLOOKUP(D344,#REF!,2,FALSE),""))</f>
        <v>#REF!</v>
      </c>
      <c r="T344" s="136" t="e">
        <f t="shared" si="119"/>
        <v>#REF!</v>
      </c>
      <c r="U344" s="137" t="e">
        <f t="shared" si="120"/>
        <v>#REF!</v>
      </c>
      <c r="V344" s="138" t="e">
        <f t="shared" si="121"/>
        <v>#REF!</v>
      </c>
      <c r="W344" s="139" t="e">
        <f t="shared" si="122"/>
        <v>#REF!</v>
      </c>
      <c r="X344" s="140" t="e">
        <f t="shared" si="123"/>
        <v>#REF!</v>
      </c>
      <c r="Y344" s="265"/>
      <c r="Z344" s="266"/>
    </row>
    <row r="345" spans="1:26" s="155" customFormat="1" ht="15" customHeight="1" x14ac:dyDescent="0.25">
      <c r="A345" s="195" t="s">
        <v>392</v>
      </c>
      <c r="B345" s="128">
        <v>5</v>
      </c>
      <c r="C345" s="129" t="s">
        <v>384</v>
      </c>
      <c r="D345" s="130" t="s">
        <v>160</v>
      </c>
      <c r="E345" s="128" t="s">
        <v>144</v>
      </c>
      <c r="F345" s="128"/>
      <c r="G345" s="128" t="s">
        <v>145</v>
      </c>
      <c r="H345" s="196">
        <v>14.6</v>
      </c>
      <c r="I345" s="128">
        <v>1</v>
      </c>
      <c r="J345" s="128">
        <v>5</v>
      </c>
      <c r="K345" s="133">
        <f t="shared" si="116"/>
        <v>245</v>
      </c>
      <c r="L345" s="300">
        <v>1</v>
      </c>
      <c r="M345" s="300">
        <v>1</v>
      </c>
      <c r="N345" s="300">
        <v>1</v>
      </c>
      <c r="O345" s="300">
        <v>1</v>
      </c>
      <c r="P345" s="300">
        <v>1</v>
      </c>
      <c r="Q345" s="300" t="str">
        <f t="shared" si="117"/>
        <v/>
      </c>
      <c r="R345" s="300" t="str">
        <f t="shared" si="118"/>
        <v/>
      </c>
      <c r="S345" s="135" t="e">
        <f>IF(D345="","",IF(ISTEXT(D345),VLOOKUP(D345,#REF!,2,FALSE),""))</f>
        <v>#REF!</v>
      </c>
      <c r="T345" s="136" t="e">
        <f t="shared" si="119"/>
        <v>#REF!</v>
      </c>
      <c r="U345" s="137" t="e">
        <f t="shared" si="120"/>
        <v>#REF!</v>
      </c>
      <c r="V345" s="138" t="e">
        <f t="shared" si="121"/>
        <v>#REF!</v>
      </c>
      <c r="W345" s="139" t="e">
        <f t="shared" si="122"/>
        <v>#REF!</v>
      </c>
      <c r="X345" s="140" t="e">
        <f t="shared" si="123"/>
        <v>#REF!</v>
      </c>
      <c r="Y345" s="265"/>
      <c r="Z345" s="264"/>
    </row>
    <row r="346" spans="1:26" s="155" customFormat="1" ht="15" customHeight="1" x14ac:dyDescent="0.25">
      <c r="A346" s="195" t="s">
        <v>392</v>
      </c>
      <c r="B346" s="128">
        <v>5</v>
      </c>
      <c r="C346" s="129" t="s">
        <v>387</v>
      </c>
      <c r="D346" s="130" t="s">
        <v>155</v>
      </c>
      <c r="E346" s="128" t="s">
        <v>144</v>
      </c>
      <c r="F346" s="128"/>
      <c r="G346" s="128" t="s">
        <v>24</v>
      </c>
      <c r="H346" s="196">
        <v>4.16</v>
      </c>
      <c r="I346" s="128">
        <v>1</v>
      </c>
      <c r="J346" s="128">
        <v>5</v>
      </c>
      <c r="K346" s="133">
        <f t="shared" si="116"/>
        <v>245</v>
      </c>
      <c r="L346" s="300">
        <v>1</v>
      </c>
      <c r="M346" s="300">
        <v>1</v>
      </c>
      <c r="N346" s="300">
        <v>1</v>
      </c>
      <c r="O346" s="300">
        <v>1</v>
      </c>
      <c r="P346" s="300">
        <v>1</v>
      </c>
      <c r="Q346" s="300" t="str">
        <f t="shared" si="117"/>
        <v/>
      </c>
      <c r="R346" s="300" t="str">
        <f t="shared" si="118"/>
        <v/>
      </c>
      <c r="S346" s="135" t="e">
        <f>IF(D346="","",IF(ISTEXT(D346),VLOOKUP(D346,#REF!,2,FALSE),""))</f>
        <v>#REF!</v>
      </c>
      <c r="T346" s="136" t="e">
        <f t="shared" si="119"/>
        <v>#REF!</v>
      </c>
      <c r="U346" s="137" t="e">
        <f t="shared" si="120"/>
        <v>#REF!</v>
      </c>
      <c r="V346" s="138" t="e">
        <f t="shared" si="121"/>
        <v>#REF!</v>
      </c>
      <c r="W346" s="139" t="e">
        <f t="shared" si="122"/>
        <v>#REF!</v>
      </c>
      <c r="X346" s="140" t="e">
        <f t="shared" si="123"/>
        <v>#REF!</v>
      </c>
      <c r="Y346" s="265"/>
      <c r="Z346" s="264"/>
    </row>
    <row r="347" spans="1:26" s="155" customFormat="1" ht="15" customHeight="1" thickBot="1" x14ac:dyDescent="0.3">
      <c r="A347" s="195" t="s">
        <v>376</v>
      </c>
      <c r="B347" s="128">
        <v>1</v>
      </c>
      <c r="C347" s="129" t="s">
        <v>377</v>
      </c>
      <c r="D347" s="130" t="s">
        <v>239</v>
      </c>
      <c r="E347" s="128" t="s">
        <v>144</v>
      </c>
      <c r="F347" s="128" t="s">
        <v>378</v>
      </c>
      <c r="G347" s="128" t="s">
        <v>145</v>
      </c>
      <c r="H347" s="132">
        <v>180</v>
      </c>
      <c r="I347" s="128">
        <v>1</v>
      </c>
      <c r="J347" s="128">
        <v>1</v>
      </c>
      <c r="K347" s="133">
        <v>17</v>
      </c>
      <c r="L347" s="300">
        <v>1</v>
      </c>
      <c r="M347" s="300" t="str">
        <f>IF(J347=4,T347*I347,IF(J347=5,T347*I347,IF(J347=6,T347*I347,IF(J347=7,T347*I347,""))))</f>
        <v/>
      </c>
      <c r="N347" s="300" t="str">
        <f>IF(J347=2,T347*I347,IF(J347=3,T347*I347,IF(J347=5,T347*I347,IF(J347=6,T347*I347,IF(J347=7,T347*I347,"")))))</f>
        <v/>
      </c>
      <c r="O347" s="300" t="str">
        <f>IF(J347=4,T347*I347,IF(J347=5,T347*I347,IF(J347=6,T347*I347,IF(J347=7,T347*I347,""))))</f>
        <v/>
      </c>
      <c r="P347" s="300" t="str">
        <f>IF(J347=3,T347*I347,IF(J347=4,T347*I347,IF(J347=5,T347*I347,IF(J347=6,T347*I347,IF(J347=7,T347*I347,"")))))</f>
        <v/>
      </c>
      <c r="Q347" s="300" t="str">
        <f>IF(J347=6,T347*I347,IF(J347=7,T347*I347,""))</f>
        <v/>
      </c>
      <c r="R347" s="300" t="str">
        <f>IF(J347=7,T347*I347,"")</f>
        <v/>
      </c>
      <c r="S347" s="135" t="e">
        <f>IF(D347="","",IF(ISTEXT(D347),VLOOKUP(D347,#REF!,2,FALSE),""))</f>
        <v>#REF!</v>
      </c>
      <c r="T347" s="136" t="e">
        <f>IF(S347="","",H347/S347)</f>
        <v>#REF!</v>
      </c>
      <c r="U347" s="137" t="e">
        <f>IF(T347="","",I347*J347*T347)</f>
        <v>#REF!</v>
      </c>
      <c r="V347" s="138" t="e">
        <f>IF(U347="","",K347*T347)</f>
        <v>#REF!</v>
      </c>
      <c r="W347" s="139" t="e">
        <f>IF(H347="","",$W$4*V347)</f>
        <v>#REF!</v>
      </c>
      <c r="X347" s="140" t="e">
        <f>IF(W347="","",W347*1.2)</f>
        <v>#REF!</v>
      </c>
      <c r="Y347" s="250"/>
      <c r="Z347" s="250"/>
    </row>
    <row r="348" spans="1:26" s="108" customFormat="1" ht="15" customHeight="1" thickBot="1" x14ac:dyDescent="0.3">
      <c r="A348" s="460" t="s">
        <v>179</v>
      </c>
      <c r="B348" s="461"/>
      <c r="C348" s="267" t="s">
        <v>180</v>
      </c>
      <c r="D348" s="268"/>
      <c r="E348" s="269"/>
      <c r="F348" s="269"/>
      <c r="G348" s="270"/>
      <c r="H348" s="271" t="e">
        <f>SUM(#REF!)</f>
        <v>#REF!</v>
      </c>
      <c r="I348" s="272"/>
      <c r="J348" s="273"/>
      <c r="K348" s="274"/>
      <c r="L348" s="275"/>
      <c r="M348" s="275"/>
      <c r="N348" s="275"/>
      <c r="O348" s="275"/>
      <c r="P348" s="275"/>
      <c r="Q348" s="275"/>
      <c r="R348" s="275"/>
      <c r="S348" s="276" t="e">
        <f>IF(T348=0,0,H348/T348)</f>
        <v>#REF!</v>
      </c>
      <c r="T348" s="275" t="e">
        <f>SUM(#REF!)</f>
        <v>#REF!</v>
      </c>
      <c r="U348" s="275" t="e">
        <f>SUM(#REF!)</f>
        <v>#REF!</v>
      </c>
      <c r="V348" s="277" t="e">
        <f>SUM(#REF!)</f>
        <v>#REF!</v>
      </c>
      <c r="W348" s="278" t="e">
        <f>SUM(#REF!)</f>
        <v>#REF!</v>
      </c>
      <c r="X348" s="279" t="e">
        <f>SUM(#REF!)</f>
        <v>#REF!</v>
      </c>
    </row>
    <row r="349" spans="1:26" s="108" customFormat="1" ht="15" customHeight="1" thickTop="1" thickBot="1" x14ac:dyDescent="0.3">
      <c r="A349" s="153"/>
      <c r="B349" s="168"/>
      <c r="C349" s="169" t="s">
        <v>181</v>
      </c>
      <c r="D349" s="170"/>
      <c r="E349" s="171"/>
      <c r="F349" s="171"/>
      <c r="G349" s="171"/>
      <c r="H349" s="172"/>
      <c r="I349" s="171"/>
      <c r="J349" s="171"/>
      <c r="K349" s="171"/>
      <c r="L349" s="173"/>
      <c r="M349" s="173"/>
      <c r="N349" s="173"/>
      <c r="O349" s="173"/>
      <c r="P349" s="173"/>
      <c r="Q349" s="173"/>
      <c r="R349" s="173"/>
      <c r="S349" s="174"/>
      <c r="T349" s="136"/>
      <c r="U349" s="137"/>
      <c r="V349" s="175"/>
      <c r="W349" s="323">
        <f>V349*50</f>
        <v>0</v>
      </c>
      <c r="X349" s="324">
        <f>W349*1.2</f>
        <v>0</v>
      </c>
    </row>
    <row r="350" spans="1:26" s="108" customFormat="1" ht="15" customHeight="1" thickTop="1" thickBot="1" x14ac:dyDescent="0.3">
      <c r="A350" s="433" t="s">
        <v>182</v>
      </c>
      <c r="B350" s="434"/>
      <c r="C350" s="176" t="str">
        <f>+C280</f>
        <v xml:space="preserve">CENTRE DE COORDINATION BRIANCON et CRET
</v>
      </c>
      <c r="D350" s="177"/>
      <c r="E350" s="178"/>
      <c r="F350" s="178"/>
      <c r="G350" s="179"/>
      <c r="H350" s="180" t="e">
        <f>SUM(#REF!)</f>
        <v>#REF!</v>
      </c>
      <c r="I350" s="181"/>
      <c r="J350" s="181"/>
      <c r="K350" s="182"/>
      <c r="L350" s="183"/>
      <c r="M350" s="183"/>
      <c r="N350" s="183"/>
      <c r="O350" s="183"/>
      <c r="P350" s="183"/>
      <c r="Q350" s="183"/>
      <c r="R350" s="183"/>
      <c r="S350" s="183"/>
      <c r="T350" s="183" t="e">
        <f>T348</f>
        <v>#REF!</v>
      </c>
      <c r="U350" s="183" t="e">
        <f>U348</f>
        <v>#REF!</v>
      </c>
      <c r="V350" s="183" t="e">
        <f>V348+V349</f>
        <v>#REF!</v>
      </c>
      <c r="W350" s="214" t="e">
        <f>W348+W349</f>
        <v>#REF!</v>
      </c>
      <c r="X350" s="214" t="e">
        <f>X348+X349</f>
        <v>#REF!</v>
      </c>
    </row>
    <row r="351" spans="1:26" s="108" customFormat="1" ht="15" customHeight="1" thickTop="1" x14ac:dyDescent="0.25">
      <c r="A351" s="102"/>
      <c r="B351" s="188"/>
      <c r="D351" s="102"/>
      <c r="E351" s="188"/>
      <c r="F351" s="188"/>
      <c r="G351" s="188"/>
      <c r="H351" s="189"/>
      <c r="I351" s="188"/>
      <c r="J351" s="188"/>
      <c r="K351" s="190"/>
      <c r="L351" s="107"/>
      <c r="M351" s="107"/>
      <c r="N351" s="107"/>
      <c r="O351" s="107"/>
      <c r="P351" s="107"/>
      <c r="Q351" s="107"/>
      <c r="R351" s="107"/>
      <c r="S351" s="188"/>
      <c r="T351" s="107"/>
      <c r="U351" s="107"/>
      <c r="V351" s="107"/>
      <c r="W351" s="191"/>
      <c r="X351" s="107"/>
    </row>
    <row r="352" spans="1:26" s="108" customFormat="1" ht="15" customHeight="1" x14ac:dyDescent="0.25">
      <c r="A352" s="102"/>
      <c r="B352" s="103"/>
      <c r="E352" s="192"/>
      <c r="F352" s="192"/>
      <c r="G352" s="192"/>
      <c r="H352" s="189"/>
      <c r="I352" s="188"/>
      <c r="J352" s="188"/>
      <c r="K352" s="190"/>
      <c r="L352" s="107"/>
      <c r="M352" s="107"/>
      <c r="N352" s="107"/>
      <c r="O352" s="107"/>
      <c r="P352" s="107"/>
      <c r="Q352" s="107"/>
      <c r="R352" s="107"/>
      <c r="S352" s="188"/>
      <c r="T352" s="107"/>
      <c r="U352" s="107"/>
      <c r="V352" s="107"/>
      <c r="W352" s="193" t="s">
        <v>183</v>
      </c>
      <c r="X352" s="194" t="e">
        <f>X279+1</f>
        <v>#REF!</v>
      </c>
    </row>
    <row r="353" spans="1:26" customFormat="1" ht="46.5" customHeight="1" thickBot="1" x14ac:dyDescent="0.3">
      <c r="A353" s="483" t="s">
        <v>121</v>
      </c>
      <c r="B353" s="483"/>
      <c r="C353" s="483"/>
      <c r="D353" s="483"/>
      <c r="E353" s="483"/>
      <c r="F353" s="483"/>
      <c r="G353" s="483"/>
      <c r="H353" s="483"/>
      <c r="I353" s="483"/>
      <c r="J353" s="483"/>
      <c r="K353" s="483"/>
      <c r="L353" s="483"/>
      <c r="M353" s="483"/>
      <c r="N353" s="483"/>
      <c r="O353" s="483"/>
      <c r="P353" s="483"/>
      <c r="Q353" s="483"/>
      <c r="R353" s="5"/>
      <c r="S353" s="502" t="s">
        <v>474</v>
      </c>
      <c r="T353" s="502"/>
      <c r="U353" s="502"/>
      <c r="V353" s="502"/>
      <c r="W353" s="502"/>
      <c r="X353" s="6"/>
      <c r="Y353" s="6"/>
    </row>
    <row r="354" spans="1:26" s="2" customFormat="1" ht="39" customHeight="1" thickTop="1" thickBot="1" x14ac:dyDescent="0.3">
      <c r="A354" s="390" t="s">
        <v>119</v>
      </c>
      <c r="B354" s="392" t="s">
        <v>16</v>
      </c>
      <c r="C354" s="124" t="s">
        <v>399</v>
      </c>
      <c r="D354" s="371" t="s">
        <v>9</v>
      </c>
      <c r="E354" s="371" t="s">
        <v>10</v>
      </c>
      <c r="F354" s="394" t="s">
        <v>14</v>
      </c>
      <c r="G354" s="373" t="s">
        <v>15</v>
      </c>
      <c r="H354" s="385" t="s">
        <v>0</v>
      </c>
      <c r="I354" s="386"/>
      <c r="J354" s="386"/>
      <c r="K354" s="386"/>
      <c r="L354" s="386"/>
      <c r="M354" s="386"/>
      <c r="N354" s="387"/>
      <c r="O354" s="388" t="s">
        <v>19</v>
      </c>
      <c r="P354" s="503" t="s">
        <v>20</v>
      </c>
      <c r="Q354" s="375" t="s">
        <v>21</v>
      </c>
      <c r="R354" s="377" t="s">
        <v>22</v>
      </c>
      <c r="S354" s="1"/>
      <c r="T354" s="1"/>
    </row>
    <row r="355" spans="1:26" s="2" customFormat="1" ht="33.75" customHeight="1" thickTop="1" x14ac:dyDescent="0.25">
      <c r="A355" s="391"/>
      <c r="B355" s="393"/>
      <c r="C355" s="307" t="s">
        <v>1</v>
      </c>
      <c r="D355" s="372"/>
      <c r="E355" s="372"/>
      <c r="F355" s="395"/>
      <c r="G355" s="374"/>
      <c r="H355" s="85" t="s">
        <v>2</v>
      </c>
      <c r="I355" s="85" t="s">
        <v>3</v>
      </c>
      <c r="J355" s="85" t="s">
        <v>4</v>
      </c>
      <c r="K355" s="85" t="s">
        <v>5</v>
      </c>
      <c r="L355" s="85" t="s">
        <v>6</v>
      </c>
      <c r="M355" s="85" t="s">
        <v>7</v>
      </c>
      <c r="N355" s="85" t="s">
        <v>8</v>
      </c>
      <c r="O355" s="389"/>
      <c r="P355" s="504"/>
      <c r="Q355" s="376"/>
      <c r="R355" s="378"/>
      <c r="S355" s="1"/>
      <c r="T355" s="1"/>
    </row>
    <row r="356" spans="1:26" customFormat="1" ht="15" x14ac:dyDescent="0.25">
      <c r="A356" s="53"/>
      <c r="B356" s="86"/>
      <c r="C356" s="86" t="s">
        <v>458</v>
      </c>
      <c r="D356" s="86"/>
      <c r="E356" s="86" t="s">
        <v>105</v>
      </c>
      <c r="F356" s="86">
        <v>0.25</v>
      </c>
      <c r="G356" s="53">
        <f>52*F356</f>
        <v>13</v>
      </c>
      <c r="H356" s="53">
        <v>0.25</v>
      </c>
      <c r="I356" s="53"/>
      <c r="J356" s="53"/>
      <c r="K356" s="53"/>
      <c r="L356" s="53"/>
      <c r="M356" s="53"/>
      <c r="N356" s="53"/>
      <c r="O356" s="53"/>
      <c r="P356" s="53">
        <f>O356*G356</f>
        <v>0</v>
      </c>
      <c r="Q356" s="505">
        <f>P356*$W$4</f>
        <v>0</v>
      </c>
      <c r="R356" s="505">
        <f>Q356*1.2</f>
        <v>0</v>
      </c>
    </row>
    <row r="357" spans="1:26" customFormat="1" ht="15" x14ac:dyDescent="0.25">
      <c r="A357" s="53"/>
      <c r="B357" s="86"/>
      <c r="C357" s="86" t="s">
        <v>107</v>
      </c>
      <c r="D357" s="86"/>
      <c r="E357" s="86" t="s">
        <v>105</v>
      </c>
      <c r="F357" s="86">
        <v>0.25</v>
      </c>
      <c r="G357" s="53">
        <f>52*F357</f>
        <v>13</v>
      </c>
      <c r="H357" s="53">
        <v>0.25</v>
      </c>
      <c r="I357" s="53"/>
      <c r="J357" s="53"/>
      <c r="K357" s="53"/>
      <c r="L357" s="53"/>
      <c r="M357" s="53"/>
      <c r="N357" s="53"/>
      <c r="O357" s="53"/>
      <c r="P357" s="53">
        <f t="shared" ref="P357:P362" si="124">O357*G357</f>
        <v>0</v>
      </c>
      <c r="Q357" s="505">
        <f t="shared" ref="Q357:Q362" si="125">P357*$W$4</f>
        <v>0</v>
      </c>
      <c r="R357" s="505">
        <f t="shared" ref="R357:R362" si="126">Q357*1.2</f>
        <v>0</v>
      </c>
    </row>
    <row r="358" spans="1:26" customFormat="1" ht="15" x14ac:dyDescent="0.25">
      <c r="A358" s="53"/>
      <c r="B358" s="86"/>
      <c r="C358" s="86" t="s">
        <v>459</v>
      </c>
      <c r="D358" s="86"/>
      <c r="E358" s="86" t="s">
        <v>106</v>
      </c>
      <c r="F358" s="86">
        <v>1</v>
      </c>
      <c r="G358" s="53">
        <f>52*F358</f>
        <v>52</v>
      </c>
      <c r="H358" s="53">
        <v>1</v>
      </c>
      <c r="I358" s="53"/>
      <c r="J358" s="53"/>
      <c r="K358" s="53"/>
      <c r="L358" s="53"/>
      <c r="M358" s="53"/>
      <c r="N358" s="53"/>
      <c r="O358" s="53"/>
      <c r="P358" s="53">
        <f t="shared" si="124"/>
        <v>0</v>
      </c>
      <c r="Q358" s="505">
        <f t="shared" si="125"/>
        <v>0</v>
      </c>
      <c r="R358" s="505">
        <f t="shared" si="126"/>
        <v>0</v>
      </c>
    </row>
    <row r="359" spans="1:26" customFormat="1" ht="15" x14ac:dyDescent="0.25">
      <c r="A359" s="53"/>
      <c r="B359" s="86"/>
      <c r="C359" s="86" t="s">
        <v>108</v>
      </c>
      <c r="D359" s="86"/>
      <c r="E359" s="86" t="s">
        <v>106</v>
      </c>
      <c r="F359" s="86">
        <v>1</v>
      </c>
      <c r="G359" s="53">
        <f t="shared" ref="G359:G362" si="127">52*F359</f>
        <v>52</v>
      </c>
      <c r="H359" s="53">
        <v>1</v>
      </c>
      <c r="I359" s="53"/>
      <c r="J359" s="53"/>
      <c r="K359" s="53"/>
      <c r="L359" s="53"/>
      <c r="M359" s="53"/>
      <c r="N359" s="53"/>
      <c r="O359" s="53"/>
      <c r="P359" s="53">
        <f t="shared" si="124"/>
        <v>0</v>
      </c>
      <c r="Q359" s="505">
        <f t="shared" si="125"/>
        <v>0</v>
      </c>
      <c r="R359" s="505">
        <f t="shared" si="126"/>
        <v>0</v>
      </c>
    </row>
    <row r="360" spans="1:26" customFormat="1" ht="15" x14ac:dyDescent="0.25">
      <c r="A360" s="53"/>
      <c r="B360" s="86"/>
      <c r="C360" s="86" t="s">
        <v>109</v>
      </c>
      <c r="D360" s="86"/>
      <c r="E360" s="86" t="s">
        <v>104</v>
      </c>
      <c r="F360" s="86">
        <v>5</v>
      </c>
      <c r="G360" s="53">
        <f t="shared" si="127"/>
        <v>260</v>
      </c>
      <c r="H360" s="53">
        <v>1</v>
      </c>
      <c r="I360" s="53">
        <v>1</v>
      </c>
      <c r="J360" s="53">
        <v>1</v>
      </c>
      <c r="K360" s="53">
        <v>1</v>
      </c>
      <c r="L360" s="53">
        <v>1</v>
      </c>
      <c r="M360" s="53"/>
      <c r="N360" s="53"/>
      <c r="O360" s="53"/>
      <c r="P360" s="53">
        <f t="shared" si="124"/>
        <v>0</v>
      </c>
      <c r="Q360" s="505">
        <f t="shared" si="125"/>
        <v>0</v>
      </c>
      <c r="R360" s="505">
        <f t="shared" si="126"/>
        <v>0</v>
      </c>
    </row>
    <row r="361" spans="1:26" customFormat="1" ht="15" x14ac:dyDescent="0.25">
      <c r="A361" s="53"/>
      <c r="B361" s="86"/>
      <c r="C361" s="86" t="s">
        <v>460</v>
      </c>
      <c r="D361" s="86"/>
      <c r="E361" s="86" t="s">
        <v>104</v>
      </c>
      <c r="F361" s="86">
        <v>5</v>
      </c>
      <c r="G361" s="53">
        <f t="shared" si="127"/>
        <v>260</v>
      </c>
      <c r="H361" s="53">
        <v>1</v>
      </c>
      <c r="I361" s="53">
        <v>1</v>
      </c>
      <c r="J361" s="53">
        <v>1</v>
      </c>
      <c r="K361" s="53">
        <v>1</v>
      </c>
      <c r="L361" s="53">
        <v>1</v>
      </c>
      <c r="M361" s="53"/>
      <c r="N361" s="53"/>
      <c r="O361" s="53"/>
      <c r="P361" s="53">
        <f t="shared" si="124"/>
        <v>0</v>
      </c>
      <c r="Q361" s="505">
        <f t="shared" si="125"/>
        <v>0</v>
      </c>
      <c r="R361" s="505">
        <f t="shared" si="126"/>
        <v>0</v>
      </c>
    </row>
    <row r="362" spans="1:26" customFormat="1" ht="15" x14ac:dyDescent="0.25">
      <c r="A362" s="53"/>
      <c r="B362" s="86"/>
      <c r="C362" s="86" t="s">
        <v>403</v>
      </c>
      <c r="D362" s="86"/>
      <c r="E362" s="86" t="s">
        <v>104</v>
      </c>
      <c r="F362" s="86">
        <v>5</v>
      </c>
      <c r="G362" s="53">
        <f t="shared" si="127"/>
        <v>260</v>
      </c>
      <c r="H362" s="53">
        <v>1</v>
      </c>
      <c r="I362" s="53">
        <v>1</v>
      </c>
      <c r="J362" s="53">
        <v>1</v>
      </c>
      <c r="K362" s="53">
        <v>1</v>
      </c>
      <c r="L362" s="53">
        <v>1</v>
      </c>
      <c r="M362" s="53"/>
      <c r="N362" s="53"/>
      <c r="O362" s="53"/>
      <c r="P362" s="53">
        <f t="shared" si="124"/>
        <v>0</v>
      </c>
      <c r="Q362" s="505">
        <f t="shared" si="125"/>
        <v>0</v>
      </c>
      <c r="R362" s="505">
        <f t="shared" si="126"/>
        <v>0</v>
      </c>
    </row>
    <row r="363" spans="1:26" customFormat="1" ht="15.75" thickBot="1" x14ac:dyDescent="0.3">
      <c r="A363" s="315" t="s">
        <v>122</v>
      </c>
      <c r="B363" s="316"/>
      <c r="C363" s="316"/>
      <c r="D363" s="316"/>
      <c r="E363" s="316"/>
      <c r="F363" s="316"/>
      <c r="G363" s="316"/>
      <c r="H363" s="316"/>
      <c r="I363" s="316"/>
      <c r="J363" s="316"/>
      <c r="K363" s="316"/>
      <c r="L363" s="316"/>
      <c r="M363" s="316"/>
      <c r="N363" s="316"/>
      <c r="O363" s="319"/>
      <c r="P363" s="320"/>
      <c r="Q363" s="506">
        <f>SUM(Q356:Q362)</f>
        <v>0</v>
      </c>
      <c r="R363" s="506">
        <f>SUM(R356:R362)</f>
        <v>0</v>
      </c>
      <c r="S363" s="10"/>
      <c r="T363" s="10"/>
      <c r="U363" s="10"/>
      <c r="V363" s="10"/>
      <c r="W363" s="10"/>
    </row>
    <row r="364" spans="1:26" s="286" customFormat="1" ht="15" customHeight="1" x14ac:dyDescent="0.25">
      <c r="A364" s="280"/>
      <c r="B364" s="280"/>
      <c r="C364" s="281"/>
      <c r="D364" s="282"/>
      <c r="E364" s="308"/>
      <c r="F364" s="283"/>
      <c r="G364" s="310"/>
      <c r="H364" s="284"/>
      <c r="I364" s="281"/>
      <c r="J364" s="281"/>
      <c r="K364" s="281"/>
      <c r="L364" s="281"/>
      <c r="M364" s="285"/>
      <c r="N364" s="285"/>
      <c r="O364" s="285"/>
      <c r="P364" s="285"/>
      <c r="Q364" s="285"/>
      <c r="R364" s="285"/>
      <c r="S364" s="281"/>
      <c r="T364" s="285"/>
      <c r="U364" s="285"/>
      <c r="V364" s="285"/>
      <c r="W364" s="98"/>
      <c r="X364" s="98"/>
    </row>
    <row r="365" spans="1:26" ht="16.5" thickBot="1" x14ac:dyDescent="0.3">
      <c r="A365" s="280"/>
      <c r="B365" s="280"/>
      <c r="C365" s="281"/>
      <c r="D365" s="287"/>
      <c r="E365" s="309"/>
      <c r="F365" s="283"/>
      <c r="G365" s="311"/>
      <c r="H365" s="284"/>
      <c r="I365" s="281"/>
      <c r="J365" s="281"/>
      <c r="K365" s="281"/>
      <c r="L365" s="281"/>
      <c r="M365" s="285"/>
      <c r="N365" s="285"/>
      <c r="O365" s="285"/>
      <c r="P365" s="285"/>
      <c r="Q365" s="285"/>
      <c r="R365" s="285"/>
      <c r="S365" s="281"/>
      <c r="T365" s="285"/>
      <c r="U365" s="285"/>
      <c r="V365" s="285"/>
      <c r="Y365" s="288"/>
      <c r="Z365" s="288"/>
    </row>
    <row r="366" spans="1:26" s="2" customFormat="1" ht="39" customHeight="1" thickTop="1" thickBot="1" x14ac:dyDescent="0.3">
      <c r="A366" s="390" t="s">
        <v>119</v>
      </c>
      <c r="B366" s="392" t="s">
        <v>16</v>
      </c>
      <c r="C366" s="124" t="s">
        <v>400</v>
      </c>
      <c r="D366" s="371" t="s">
        <v>9</v>
      </c>
      <c r="E366" s="371" t="s">
        <v>10</v>
      </c>
      <c r="F366" s="394" t="s">
        <v>14</v>
      </c>
      <c r="G366" s="373" t="s">
        <v>15</v>
      </c>
      <c r="H366" s="385" t="s">
        <v>0</v>
      </c>
      <c r="I366" s="386"/>
      <c r="J366" s="386"/>
      <c r="K366" s="386"/>
      <c r="L366" s="386"/>
      <c r="M366" s="386"/>
      <c r="N366" s="387"/>
      <c r="O366" s="388" t="s">
        <v>19</v>
      </c>
      <c r="P366" s="503" t="s">
        <v>20</v>
      </c>
      <c r="Q366" s="375" t="s">
        <v>21</v>
      </c>
      <c r="R366" s="377" t="s">
        <v>22</v>
      </c>
      <c r="S366" s="1"/>
      <c r="T366" s="1"/>
    </row>
    <row r="367" spans="1:26" s="2" customFormat="1" ht="33.75" customHeight="1" thickTop="1" x14ac:dyDescent="0.25">
      <c r="A367" s="391"/>
      <c r="B367" s="393"/>
      <c r="C367" s="307" t="s">
        <v>1</v>
      </c>
      <c r="D367" s="372"/>
      <c r="E367" s="372"/>
      <c r="F367" s="395"/>
      <c r="G367" s="374"/>
      <c r="H367" s="85" t="s">
        <v>2</v>
      </c>
      <c r="I367" s="85" t="s">
        <v>3</v>
      </c>
      <c r="J367" s="85" t="s">
        <v>4</v>
      </c>
      <c r="K367" s="85" t="s">
        <v>5</v>
      </c>
      <c r="L367" s="85" t="s">
        <v>6</v>
      </c>
      <c r="M367" s="85" t="s">
        <v>7</v>
      </c>
      <c r="N367" s="85" t="s">
        <v>8</v>
      </c>
      <c r="O367" s="389"/>
      <c r="P367" s="504"/>
      <c r="Q367" s="376"/>
      <c r="R367" s="378"/>
      <c r="S367" s="1"/>
      <c r="T367" s="1"/>
    </row>
    <row r="368" spans="1:26" customFormat="1" ht="15" x14ac:dyDescent="0.25">
      <c r="A368" s="53"/>
      <c r="B368" s="86"/>
      <c r="C368" s="86" t="s">
        <v>458</v>
      </c>
      <c r="D368" s="86"/>
      <c r="E368" s="86" t="s">
        <v>105</v>
      </c>
      <c r="F368" s="86">
        <v>0.25</v>
      </c>
      <c r="G368" s="53">
        <f>52*F368</f>
        <v>13</v>
      </c>
      <c r="H368" s="53">
        <v>0.25</v>
      </c>
      <c r="I368" s="53"/>
      <c r="J368" s="53"/>
      <c r="K368" s="53"/>
      <c r="L368" s="53"/>
      <c r="M368" s="53"/>
      <c r="N368" s="53"/>
      <c r="O368" s="53"/>
      <c r="P368" s="53">
        <f>O368*G368</f>
        <v>0</v>
      </c>
      <c r="Q368" s="505">
        <f>P368*$W$4</f>
        <v>0</v>
      </c>
      <c r="R368" s="505">
        <f>Q368*1.2</f>
        <v>0</v>
      </c>
    </row>
    <row r="369" spans="1:24" customFormat="1" ht="15" x14ac:dyDescent="0.25">
      <c r="A369" s="53"/>
      <c r="B369" s="86"/>
      <c r="C369" s="86" t="s">
        <v>107</v>
      </c>
      <c r="D369" s="86"/>
      <c r="E369" s="86" t="s">
        <v>105</v>
      </c>
      <c r="F369" s="86">
        <v>0.25</v>
      </c>
      <c r="G369" s="53">
        <f t="shared" ref="G369:G374" si="128">52*F369</f>
        <v>13</v>
      </c>
      <c r="H369" s="53">
        <v>0.25</v>
      </c>
      <c r="I369" s="53"/>
      <c r="J369" s="53"/>
      <c r="K369" s="53"/>
      <c r="L369" s="53"/>
      <c r="M369" s="53"/>
      <c r="N369" s="53"/>
      <c r="O369" s="53"/>
      <c r="P369" s="53">
        <f t="shared" ref="P369:P374" si="129">O369*G369</f>
        <v>0</v>
      </c>
      <c r="Q369" s="505">
        <f t="shared" ref="Q369:Q374" si="130">P369*$W$4</f>
        <v>0</v>
      </c>
      <c r="R369" s="505">
        <f t="shared" ref="R369:R374" si="131">Q369*1.2</f>
        <v>0</v>
      </c>
    </row>
    <row r="370" spans="1:24" customFormat="1" ht="15" x14ac:dyDescent="0.25">
      <c r="A370" s="53"/>
      <c r="B370" s="86"/>
      <c r="C370" s="86" t="s">
        <v>459</v>
      </c>
      <c r="D370" s="86"/>
      <c r="E370" s="86" t="s">
        <v>106</v>
      </c>
      <c r="F370" s="86">
        <v>1</v>
      </c>
      <c r="G370" s="53">
        <f t="shared" si="128"/>
        <v>52</v>
      </c>
      <c r="H370" s="53">
        <v>1</v>
      </c>
      <c r="I370" s="53"/>
      <c r="J370" s="53"/>
      <c r="K370" s="53"/>
      <c r="L370" s="53"/>
      <c r="M370" s="53"/>
      <c r="N370" s="53"/>
      <c r="O370" s="53"/>
      <c r="P370" s="53">
        <f t="shared" si="129"/>
        <v>0</v>
      </c>
      <c r="Q370" s="505">
        <f t="shared" si="130"/>
        <v>0</v>
      </c>
      <c r="R370" s="505">
        <f t="shared" si="131"/>
        <v>0</v>
      </c>
    </row>
    <row r="371" spans="1:24" customFormat="1" ht="15" x14ac:dyDescent="0.25">
      <c r="A371" s="53"/>
      <c r="B371" s="86"/>
      <c r="C371" s="86" t="s">
        <v>108</v>
      </c>
      <c r="D371" s="86"/>
      <c r="E371" s="86" t="s">
        <v>106</v>
      </c>
      <c r="F371" s="86">
        <v>1</v>
      </c>
      <c r="G371" s="53">
        <f t="shared" si="128"/>
        <v>52</v>
      </c>
      <c r="H371" s="53">
        <v>1</v>
      </c>
      <c r="I371" s="53"/>
      <c r="J371" s="53"/>
      <c r="K371" s="53"/>
      <c r="L371" s="53"/>
      <c r="M371" s="53"/>
      <c r="N371" s="53"/>
      <c r="O371" s="53"/>
      <c r="P371" s="53">
        <f t="shared" si="129"/>
        <v>0</v>
      </c>
      <c r="Q371" s="505">
        <f t="shared" si="130"/>
        <v>0</v>
      </c>
      <c r="R371" s="505">
        <f t="shared" si="131"/>
        <v>0</v>
      </c>
    </row>
    <row r="372" spans="1:24" customFormat="1" ht="15" x14ac:dyDescent="0.25">
      <c r="A372" s="53"/>
      <c r="B372" s="86"/>
      <c r="C372" s="86" t="s">
        <v>109</v>
      </c>
      <c r="D372" s="86"/>
      <c r="E372" s="86" t="s">
        <v>104</v>
      </c>
      <c r="F372" s="86">
        <v>5</v>
      </c>
      <c r="G372" s="53">
        <f t="shared" si="128"/>
        <v>260</v>
      </c>
      <c r="H372" s="53">
        <v>1</v>
      </c>
      <c r="I372" s="53">
        <v>1</v>
      </c>
      <c r="J372" s="53">
        <v>1</v>
      </c>
      <c r="K372" s="53">
        <v>1</v>
      </c>
      <c r="L372" s="53">
        <v>1</v>
      </c>
      <c r="M372" s="53"/>
      <c r="N372" s="53"/>
      <c r="O372" s="53"/>
      <c r="P372" s="53">
        <f t="shared" si="129"/>
        <v>0</v>
      </c>
      <c r="Q372" s="505">
        <f t="shared" si="130"/>
        <v>0</v>
      </c>
      <c r="R372" s="505">
        <f t="shared" si="131"/>
        <v>0</v>
      </c>
    </row>
    <row r="373" spans="1:24" customFormat="1" ht="15" x14ac:dyDescent="0.25">
      <c r="A373" s="53"/>
      <c r="B373" s="86"/>
      <c r="C373" s="86" t="s">
        <v>460</v>
      </c>
      <c r="D373" s="86"/>
      <c r="E373" s="86" t="s">
        <v>104</v>
      </c>
      <c r="F373" s="86">
        <v>5</v>
      </c>
      <c r="G373" s="53">
        <f t="shared" si="128"/>
        <v>260</v>
      </c>
      <c r="H373" s="53">
        <v>1</v>
      </c>
      <c r="I373" s="53">
        <v>1</v>
      </c>
      <c r="J373" s="53">
        <v>1</v>
      </c>
      <c r="K373" s="53">
        <v>1</v>
      </c>
      <c r="L373" s="53">
        <v>1</v>
      </c>
      <c r="M373" s="53"/>
      <c r="N373" s="53"/>
      <c r="O373" s="53"/>
      <c r="P373" s="53">
        <f t="shared" si="129"/>
        <v>0</v>
      </c>
      <c r="Q373" s="505">
        <f t="shared" si="130"/>
        <v>0</v>
      </c>
      <c r="R373" s="505">
        <f t="shared" si="131"/>
        <v>0</v>
      </c>
    </row>
    <row r="374" spans="1:24" customFormat="1" ht="15" x14ac:dyDescent="0.25">
      <c r="A374" s="53"/>
      <c r="B374" s="86"/>
      <c r="C374" s="86" t="s">
        <v>402</v>
      </c>
      <c r="D374" s="86"/>
      <c r="E374" s="86" t="s">
        <v>104</v>
      </c>
      <c r="F374" s="86">
        <v>5</v>
      </c>
      <c r="G374" s="53">
        <f t="shared" si="128"/>
        <v>260</v>
      </c>
      <c r="H374" s="53">
        <v>1</v>
      </c>
      <c r="I374" s="53">
        <v>1</v>
      </c>
      <c r="J374" s="53">
        <v>1</v>
      </c>
      <c r="K374" s="53">
        <v>1</v>
      </c>
      <c r="L374" s="53">
        <v>1</v>
      </c>
      <c r="M374" s="53"/>
      <c r="N374" s="53"/>
      <c r="O374" s="53"/>
      <c r="P374" s="53">
        <f t="shared" si="129"/>
        <v>0</v>
      </c>
      <c r="Q374" s="505">
        <f t="shared" si="130"/>
        <v>0</v>
      </c>
      <c r="R374" s="505">
        <f t="shared" si="131"/>
        <v>0</v>
      </c>
    </row>
    <row r="375" spans="1:24" customFormat="1" ht="15.75" thickBot="1" x14ac:dyDescent="0.3">
      <c r="A375" s="315" t="s">
        <v>122</v>
      </c>
      <c r="B375" s="316"/>
      <c r="C375" s="316"/>
      <c r="D375" s="316"/>
      <c r="E375" s="317"/>
      <c r="F375" s="316"/>
      <c r="G375" s="318"/>
      <c r="H375" s="316"/>
      <c r="I375" s="316"/>
      <c r="J375" s="316"/>
      <c r="K375" s="316"/>
      <c r="L375" s="316"/>
      <c r="M375" s="316"/>
      <c r="N375" s="316"/>
      <c r="O375" s="315"/>
      <c r="P375" s="315"/>
      <c r="Q375" s="507">
        <f>SUM(Q368:Q374)</f>
        <v>0</v>
      </c>
      <c r="R375" s="507">
        <f>SUM(R368:R374)</f>
        <v>0</v>
      </c>
      <c r="S375" s="10"/>
      <c r="T375" s="10"/>
      <c r="U375" s="10"/>
      <c r="V375" s="10"/>
      <c r="W375" s="10"/>
      <c r="X375" s="10"/>
    </row>
    <row r="376" spans="1:24" customFormat="1" ht="15" x14ac:dyDescent="0.25">
      <c r="A376" s="303"/>
      <c r="B376" s="303"/>
      <c r="C376" s="303"/>
      <c r="D376" s="303"/>
      <c r="E376" s="313"/>
      <c r="F376" s="303"/>
      <c r="G376" s="314"/>
      <c r="H376" s="303"/>
      <c r="I376" s="303"/>
      <c r="J376" s="303"/>
      <c r="K376" s="303"/>
      <c r="L376" s="303"/>
      <c r="M376" s="303"/>
      <c r="N376" s="303"/>
      <c r="O376" s="303"/>
      <c r="P376" s="303"/>
      <c r="Q376" s="303"/>
      <c r="R376" s="10"/>
      <c r="S376" s="10"/>
      <c r="T376" s="10"/>
      <c r="U376" s="10"/>
      <c r="V376" s="10"/>
      <c r="W376" s="10"/>
    </row>
    <row r="377" spans="1:24" customFormat="1" ht="15.75" thickBot="1" x14ac:dyDescent="0.3">
      <c r="A377" s="303"/>
      <c r="B377" s="303"/>
      <c r="C377" s="303"/>
      <c r="D377" s="303"/>
      <c r="E377" s="313"/>
      <c r="F377" s="303"/>
      <c r="G377" s="314"/>
      <c r="H377" s="303"/>
      <c r="I377" s="303"/>
      <c r="J377" s="303"/>
      <c r="K377" s="303"/>
      <c r="L377" s="303"/>
      <c r="M377" s="303"/>
      <c r="N377" s="303"/>
      <c r="O377" s="303"/>
      <c r="P377" s="303"/>
      <c r="Q377" s="303"/>
      <c r="R377" s="10"/>
      <c r="S377" s="10"/>
      <c r="T377" s="10"/>
      <c r="U377" s="10"/>
      <c r="V377" s="10"/>
      <c r="W377" s="10"/>
    </row>
    <row r="378" spans="1:24" s="2" customFormat="1" ht="39" customHeight="1" thickTop="1" thickBot="1" x14ac:dyDescent="0.3">
      <c r="A378" s="390" t="s">
        <v>119</v>
      </c>
      <c r="B378" s="392" t="s">
        <v>16</v>
      </c>
      <c r="C378" s="124" t="s">
        <v>401</v>
      </c>
      <c r="D378" s="371" t="s">
        <v>9</v>
      </c>
      <c r="E378" s="371" t="s">
        <v>10</v>
      </c>
      <c r="F378" s="394" t="s">
        <v>14</v>
      </c>
      <c r="G378" s="373" t="s">
        <v>15</v>
      </c>
      <c r="H378" s="385" t="s">
        <v>0</v>
      </c>
      <c r="I378" s="386"/>
      <c r="J378" s="386"/>
      <c r="K378" s="386"/>
      <c r="L378" s="386"/>
      <c r="M378" s="386"/>
      <c r="N378" s="387"/>
      <c r="O378" s="388" t="s">
        <v>19</v>
      </c>
      <c r="P378" s="503" t="s">
        <v>20</v>
      </c>
      <c r="Q378" s="375" t="s">
        <v>21</v>
      </c>
      <c r="R378" s="377" t="s">
        <v>22</v>
      </c>
      <c r="S378" s="1"/>
    </row>
    <row r="379" spans="1:24" s="2" customFormat="1" ht="33.75" customHeight="1" thickTop="1" x14ac:dyDescent="0.25">
      <c r="A379" s="391"/>
      <c r="B379" s="393"/>
      <c r="C379" s="307" t="s">
        <v>1</v>
      </c>
      <c r="D379" s="372"/>
      <c r="E379" s="372"/>
      <c r="F379" s="395"/>
      <c r="G379" s="374"/>
      <c r="H379" s="85" t="s">
        <v>2</v>
      </c>
      <c r="I379" s="85" t="s">
        <v>3</v>
      </c>
      <c r="J379" s="85" t="s">
        <v>4</v>
      </c>
      <c r="K379" s="85" t="s">
        <v>5</v>
      </c>
      <c r="L379" s="85" t="s">
        <v>6</v>
      </c>
      <c r="M379" s="85" t="s">
        <v>7</v>
      </c>
      <c r="N379" s="85" t="s">
        <v>8</v>
      </c>
      <c r="O379" s="389"/>
      <c r="P379" s="504"/>
      <c r="Q379" s="376"/>
      <c r="R379" s="378"/>
      <c r="S379" s="1"/>
      <c r="T379" s="1"/>
    </row>
    <row r="380" spans="1:24" customFormat="1" ht="15" x14ac:dyDescent="0.25">
      <c r="A380" s="53"/>
      <c r="B380" s="86"/>
      <c r="C380" s="86" t="s">
        <v>458</v>
      </c>
      <c r="D380" s="53"/>
      <c r="E380" s="86" t="s">
        <v>105</v>
      </c>
      <c r="F380" s="53">
        <v>0.25</v>
      </c>
      <c r="G380" s="53">
        <f>49*F380</f>
        <v>12.25</v>
      </c>
      <c r="H380" s="53">
        <v>0.25</v>
      </c>
      <c r="I380" s="53"/>
      <c r="J380" s="53"/>
      <c r="K380" s="53"/>
      <c r="L380" s="53"/>
      <c r="M380" s="53"/>
      <c r="N380" s="53"/>
      <c r="O380" s="53"/>
      <c r="P380" s="53">
        <f>G380*O380</f>
        <v>0</v>
      </c>
      <c r="Q380" s="505">
        <f>P380*$W$4</f>
        <v>0</v>
      </c>
      <c r="R380" s="505">
        <f>Q380*1.2</f>
        <v>0</v>
      </c>
    </row>
    <row r="381" spans="1:24" customFormat="1" ht="15" x14ac:dyDescent="0.25">
      <c r="A381" s="53"/>
      <c r="B381" s="86" t="s">
        <v>30</v>
      </c>
      <c r="C381" s="86" t="s">
        <v>107</v>
      </c>
      <c r="D381" s="53"/>
      <c r="E381" s="53" t="s">
        <v>105</v>
      </c>
      <c r="F381" s="53">
        <v>0.25</v>
      </c>
      <c r="G381" s="53">
        <f t="shared" ref="G381:G386" si="132">49*F381</f>
        <v>12.25</v>
      </c>
      <c r="H381" s="53">
        <v>0.25</v>
      </c>
      <c r="I381" s="53"/>
      <c r="J381" s="53"/>
      <c r="K381" s="53"/>
      <c r="L381" s="53"/>
      <c r="M381" s="53"/>
      <c r="N381" s="53"/>
      <c r="O381" s="53"/>
      <c r="P381" s="53">
        <f t="shared" ref="P381:P386" si="133">G381*O381</f>
        <v>0</v>
      </c>
      <c r="Q381" s="505">
        <f t="shared" ref="Q381:Q386" si="134">P381*$W$4</f>
        <v>0</v>
      </c>
      <c r="R381" s="505">
        <f t="shared" ref="R381:R386" si="135">Q381*1.2</f>
        <v>0</v>
      </c>
    </row>
    <row r="382" spans="1:24" customFormat="1" ht="15" x14ac:dyDescent="0.25">
      <c r="A382" s="53"/>
      <c r="B382" s="86"/>
      <c r="C382" s="86" t="s">
        <v>459</v>
      </c>
      <c r="D382" s="53"/>
      <c r="E382" s="53" t="s">
        <v>106</v>
      </c>
      <c r="F382" s="53">
        <v>1</v>
      </c>
      <c r="G382" s="53">
        <f t="shared" si="132"/>
        <v>49</v>
      </c>
      <c r="H382" s="53">
        <v>1</v>
      </c>
      <c r="I382" s="53"/>
      <c r="J382" s="53"/>
      <c r="K382" s="53"/>
      <c r="L382" s="53"/>
      <c r="M382" s="53"/>
      <c r="N382" s="53"/>
      <c r="O382" s="53"/>
      <c r="P382" s="53">
        <f t="shared" si="133"/>
        <v>0</v>
      </c>
      <c r="Q382" s="505">
        <f t="shared" si="134"/>
        <v>0</v>
      </c>
      <c r="R382" s="505">
        <f t="shared" si="135"/>
        <v>0</v>
      </c>
    </row>
    <row r="383" spans="1:24" customFormat="1" ht="15" x14ac:dyDescent="0.25">
      <c r="A383" s="53"/>
      <c r="B383" s="86"/>
      <c r="C383" s="86" t="s">
        <v>108</v>
      </c>
      <c r="D383" s="53"/>
      <c r="E383" s="53" t="s">
        <v>106</v>
      </c>
      <c r="F383" s="53">
        <v>1</v>
      </c>
      <c r="G383" s="53">
        <f t="shared" si="132"/>
        <v>49</v>
      </c>
      <c r="H383" s="53">
        <v>1</v>
      </c>
      <c r="I383" s="53"/>
      <c r="J383" s="53"/>
      <c r="K383" s="53"/>
      <c r="L383" s="53"/>
      <c r="M383" s="53"/>
      <c r="N383" s="53"/>
      <c r="O383" s="53"/>
      <c r="P383" s="53">
        <f t="shared" si="133"/>
        <v>0</v>
      </c>
      <c r="Q383" s="505">
        <f t="shared" si="134"/>
        <v>0</v>
      </c>
      <c r="R383" s="505">
        <f t="shared" si="135"/>
        <v>0</v>
      </c>
    </row>
    <row r="384" spans="1:24" customFormat="1" ht="15" x14ac:dyDescent="0.25">
      <c r="A384" s="53"/>
      <c r="B384" s="86"/>
      <c r="C384" s="86" t="s">
        <v>109</v>
      </c>
      <c r="D384" s="53"/>
      <c r="E384" s="53" t="s">
        <v>104</v>
      </c>
      <c r="F384" s="53">
        <v>7</v>
      </c>
      <c r="G384" s="53">
        <f t="shared" si="132"/>
        <v>343</v>
      </c>
      <c r="H384" s="53">
        <v>1</v>
      </c>
      <c r="I384" s="53">
        <v>1</v>
      </c>
      <c r="J384" s="53">
        <v>1</v>
      </c>
      <c r="K384" s="53">
        <v>1</v>
      </c>
      <c r="L384" s="53">
        <v>1</v>
      </c>
      <c r="M384" s="53">
        <v>1</v>
      </c>
      <c r="N384" s="53">
        <v>1</v>
      </c>
      <c r="O384" s="53"/>
      <c r="P384" s="53">
        <f t="shared" si="133"/>
        <v>0</v>
      </c>
      <c r="Q384" s="505">
        <f t="shared" si="134"/>
        <v>0</v>
      </c>
      <c r="R384" s="505">
        <f t="shared" si="135"/>
        <v>0</v>
      </c>
    </row>
    <row r="385" spans="1:24" customFormat="1" ht="15" x14ac:dyDescent="0.25">
      <c r="A385" s="53"/>
      <c r="B385" s="86"/>
      <c r="C385" s="86" t="s">
        <v>460</v>
      </c>
      <c r="D385" s="53"/>
      <c r="E385" s="53" t="s">
        <v>104</v>
      </c>
      <c r="F385" s="53">
        <v>7</v>
      </c>
      <c r="G385" s="53">
        <f t="shared" si="132"/>
        <v>343</v>
      </c>
      <c r="H385" s="53">
        <v>1</v>
      </c>
      <c r="I385" s="53">
        <v>1</v>
      </c>
      <c r="J385" s="53">
        <v>1</v>
      </c>
      <c r="K385" s="53">
        <v>1</v>
      </c>
      <c r="L385" s="53">
        <v>1</v>
      </c>
      <c r="M385" s="53">
        <v>1</v>
      </c>
      <c r="N385" s="53">
        <v>1</v>
      </c>
      <c r="O385" s="53"/>
      <c r="P385" s="53">
        <f t="shared" si="133"/>
        <v>0</v>
      </c>
      <c r="Q385" s="505">
        <f t="shared" si="134"/>
        <v>0</v>
      </c>
      <c r="R385" s="505">
        <f t="shared" si="135"/>
        <v>0</v>
      </c>
    </row>
    <row r="386" spans="1:24" customFormat="1" ht="15" x14ac:dyDescent="0.25">
      <c r="A386" s="53"/>
      <c r="B386" s="86"/>
      <c r="C386" s="86" t="s">
        <v>402</v>
      </c>
      <c r="D386" s="53"/>
      <c r="E386" s="86" t="s">
        <v>104</v>
      </c>
      <c r="F386" s="86">
        <v>5</v>
      </c>
      <c r="G386" s="53">
        <f t="shared" si="132"/>
        <v>245</v>
      </c>
      <c r="H386" s="53"/>
      <c r="I386" s="53"/>
      <c r="J386" s="53"/>
      <c r="K386" s="53"/>
      <c r="L386" s="53"/>
      <c r="M386" s="53"/>
      <c r="N386" s="53"/>
      <c r="O386" s="53"/>
      <c r="P386" s="53">
        <f t="shared" si="133"/>
        <v>0</v>
      </c>
      <c r="Q386" s="505">
        <f t="shared" si="134"/>
        <v>0</v>
      </c>
      <c r="R386" s="505">
        <f t="shared" si="135"/>
        <v>0</v>
      </c>
    </row>
    <row r="387" spans="1:24" customFormat="1" ht="15.75" thickBot="1" x14ac:dyDescent="0.3">
      <c r="A387" s="315" t="s">
        <v>122</v>
      </c>
      <c r="B387" s="316"/>
      <c r="C387" s="316"/>
      <c r="D387" s="316"/>
      <c r="E387" s="317"/>
      <c r="F387" s="316"/>
      <c r="G387" s="318"/>
      <c r="H387" s="316"/>
      <c r="I387" s="316"/>
      <c r="J387" s="316"/>
      <c r="K387" s="316"/>
      <c r="L387" s="316"/>
      <c r="M387" s="316"/>
      <c r="N387" s="316"/>
      <c r="O387" s="315">
        <f>SUM(O380:O385)</f>
        <v>0</v>
      </c>
      <c r="P387" s="315"/>
      <c r="Q387" s="507">
        <f>SUM(Q380:Q386)</f>
        <v>0</v>
      </c>
      <c r="R387" s="507">
        <f>SUM(R380:R386)</f>
        <v>0</v>
      </c>
      <c r="S387" s="10"/>
      <c r="T387" s="10"/>
      <c r="U387" s="10"/>
      <c r="V387" s="10"/>
      <c r="W387" s="10"/>
      <c r="X387" s="10"/>
    </row>
    <row r="388" spans="1:24" customFormat="1" ht="15.75" thickBot="1" x14ac:dyDescent="0.3">
      <c r="A388" s="303"/>
      <c r="B388" s="303"/>
      <c r="C388" s="312"/>
      <c r="D388" s="312"/>
      <c r="E388" s="321"/>
      <c r="F388" s="312"/>
      <c r="G388" s="322"/>
      <c r="H388" s="312"/>
      <c r="I388" s="312"/>
      <c r="J388" s="303"/>
      <c r="K388" s="303"/>
      <c r="L388" s="303"/>
      <c r="M388" s="303"/>
      <c r="N388" s="303"/>
      <c r="O388" s="303"/>
      <c r="P388" s="303"/>
      <c r="Q388" s="303"/>
      <c r="R388" s="10"/>
      <c r="S388" s="10"/>
      <c r="T388" s="10"/>
      <c r="U388" s="10"/>
      <c r="V388" s="10"/>
      <c r="W388" s="10"/>
    </row>
    <row r="389" spans="1:24" s="289" customFormat="1" ht="15" customHeight="1" x14ac:dyDescent="0.25">
      <c r="A389" s="303"/>
      <c r="B389" s="303"/>
      <c r="C389" s="312"/>
      <c r="D389" s="312"/>
      <c r="E389" s="321"/>
      <c r="F389" s="312"/>
      <c r="G389" s="314"/>
      <c r="H389" s="303"/>
      <c r="I389" s="303"/>
      <c r="K389" s="291"/>
      <c r="L389" s="292"/>
      <c r="M389" s="292"/>
    </row>
    <row r="390" spans="1:24" ht="13.5" thickBot="1" x14ac:dyDescent="0.25">
      <c r="A390" s="289"/>
      <c r="B390" s="289"/>
      <c r="C390" s="289"/>
      <c r="D390" s="289"/>
      <c r="E390" s="289"/>
      <c r="F390" s="289"/>
      <c r="G390" s="289"/>
      <c r="H390" s="290"/>
      <c r="I390" s="289"/>
      <c r="J390" s="289"/>
      <c r="K390" s="291"/>
      <c r="L390" s="292"/>
      <c r="M390" s="292"/>
      <c r="N390" s="292"/>
      <c r="O390" s="292"/>
      <c r="P390" s="292"/>
      <c r="Q390" s="292"/>
      <c r="R390" s="292"/>
      <c r="S390" s="289"/>
      <c r="T390" s="292"/>
      <c r="U390" s="292"/>
      <c r="V390" s="292"/>
      <c r="W390" s="292"/>
      <c r="X390" s="292"/>
    </row>
    <row r="391" spans="1:24" x14ac:dyDescent="0.2">
      <c r="A391" s="361" t="s">
        <v>415</v>
      </c>
      <c r="B391" s="363" t="s">
        <v>406</v>
      </c>
      <c r="C391" s="365" t="s">
        <v>405</v>
      </c>
      <c r="D391" s="365" t="s">
        <v>407</v>
      </c>
      <c r="E391" s="363" t="s">
        <v>408</v>
      </c>
      <c r="F391" s="367" t="s">
        <v>409</v>
      </c>
      <c r="G391" s="369" t="s">
        <v>400</v>
      </c>
      <c r="H391" s="379" t="s">
        <v>404</v>
      </c>
      <c r="I391" s="291"/>
      <c r="J391" s="292"/>
      <c r="K391" s="292"/>
      <c r="L391" s="292"/>
      <c r="M391" s="292"/>
      <c r="N391" s="292"/>
      <c r="O391" s="292"/>
      <c r="P391" s="292"/>
      <c r="Q391" s="289"/>
      <c r="R391" s="292"/>
      <c r="S391" s="292"/>
      <c r="T391" s="292"/>
      <c r="U391" s="292"/>
      <c r="V391" s="292"/>
      <c r="W391" s="101"/>
      <c r="X391" s="101"/>
    </row>
    <row r="392" spans="1:24" ht="18" customHeight="1" thickBot="1" x14ac:dyDescent="0.25">
      <c r="A392" s="362"/>
      <c r="B392" s="364"/>
      <c r="C392" s="366"/>
      <c r="D392" s="366"/>
      <c r="E392" s="364"/>
      <c r="F392" s="368"/>
      <c r="G392" s="370"/>
      <c r="H392" s="380"/>
      <c r="I392" s="291"/>
      <c r="J392" s="292"/>
      <c r="K392" s="292"/>
      <c r="L392" s="292"/>
      <c r="M392" s="292"/>
      <c r="N392" s="292"/>
      <c r="O392" s="292"/>
      <c r="P392" s="292"/>
      <c r="Q392" s="289"/>
      <c r="R392" s="292"/>
      <c r="S392" s="292"/>
      <c r="T392" s="292"/>
      <c r="U392" s="292"/>
      <c r="V392" s="292"/>
      <c r="W392" s="101"/>
      <c r="X392" s="101"/>
    </row>
    <row r="393" spans="1:24" ht="15.75" x14ac:dyDescent="0.2">
      <c r="A393" s="325" t="s">
        <v>410</v>
      </c>
      <c r="B393" s="498" t="e">
        <f>B394+C394+D394+E394+F394+B395</f>
        <v>#REF!</v>
      </c>
      <c r="C393" s="382"/>
      <c r="D393" s="382"/>
      <c r="E393" s="382"/>
      <c r="F393" s="382"/>
      <c r="G393" s="499" t="e">
        <f>G394+G395</f>
        <v>#REF!</v>
      </c>
      <c r="H393" s="500" t="e">
        <f>H394+H395</f>
        <v>#REF!</v>
      </c>
      <c r="I393" s="298"/>
      <c r="J393" s="299"/>
      <c r="K393" s="292"/>
      <c r="L393" s="292"/>
      <c r="M393" s="292"/>
      <c r="N393" s="292"/>
      <c r="O393" s="292"/>
      <c r="P393" s="292"/>
      <c r="Q393" s="289"/>
      <c r="R393" s="292"/>
      <c r="S393" s="292"/>
      <c r="T393" s="292"/>
      <c r="U393" s="292"/>
      <c r="V393" s="292"/>
      <c r="W393" s="101"/>
      <c r="X393" s="101"/>
    </row>
    <row r="394" spans="1:24" ht="15" x14ac:dyDescent="0.2">
      <c r="A394" s="326" t="s">
        <v>413</v>
      </c>
      <c r="B394" s="327" t="e">
        <f>W47</f>
        <v>#REF!</v>
      </c>
      <c r="C394" s="327" t="e">
        <f>W125</f>
        <v>#REF!</v>
      </c>
      <c r="D394" s="327" t="e">
        <f>W148</f>
        <v>#REF!</v>
      </c>
      <c r="E394" s="327" t="e">
        <f>W168</f>
        <v>#REF!</v>
      </c>
      <c r="F394" s="327" t="e">
        <f>W201</f>
        <v>#REF!</v>
      </c>
      <c r="G394" s="327" t="e">
        <f>W275</f>
        <v>#REF!</v>
      </c>
      <c r="H394" s="328" t="e">
        <f>W348</f>
        <v>#REF!</v>
      </c>
      <c r="I394" s="298"/>
      <c r="J394" s="299"/>
      <c r="K394" s="292"/>
      <c r="L394" s="292"/>
      <c r="M394" s="292"/>
      <c r="N394" s="292"/>
      <c r="O394" s="292"/>
      <c r="P394" s="292"/>
      <c r="Q394" s="289"/>
      <c r="R394" s="292"/>
      <c r="S394" s="292"/>
      <c r="T394" s="292"/>
      <c r="U394" s="292"/>
      <c r="V394" s="292"/>
      <c r="W394" s="101"/>
      <c r="X394" s="101"/>
    </row>
    <row r="395" spans="1:24" ht="15" x14ac:dyDescent="0.2">
      <c r="A395" s="326" t="s">
        <v>414</v>
      </c>
      <c r="B395" s="381">
        <f>Q363</f>
        <v>0</v>
      </c>
      <c r="C395" s="381"/>
      <c r="D395" s="381"/>
      <c r="E395" s="381"/>
      <c r="F395" s="381"/>
      <c r="G395" s="327">
        <f>Q375</f>
        <v>0</v>
      </c>
      <c r="H395" s="328">
        <f>Q387</f>
        <v>0</v>
      </c>
      <c r="I395" s="298"/>
      <c r="J395" s="299"/>
      <c r="K395" s="292"/>
      <c r="L395" s="292"/>
      <c r="M395" s="292"/>
      <c r="N395" s="292"/>
      <c r="O395" s="292"/>
      <c r="P395" s="292"/>
      <c r="Q395" s="289"/>
      <c r="R395" s="292"/>
      <c r="S395" s="292"/>
      <c r="T395" s="292"/>
      <c r="U395" s="292"/>
      <c r="V395" s="292"/>
      <c r="W395" s="101"/>
      <c r="X395" s="101"/>
    </row>
    <row r="396" spans="1:24" ht="15.75" x14ac:dyDescent="0.2">
      <c r="A396" s="329" t="s">
        <v>411</v>
      </c>
      <c r="B396" s="501">
        <f>W48</f>
        <v>0</v>
      </c>
      <c r="C396" s="330">
        <f>W126</f>
        <v>0</v>
      </c>
      <c r="D396" s="330">
        <f>W149</f>
        <v>0</v>
      </c>
      <c r="E396" s="330">
        <f>W169</f>
        <v>0</v>
      </c>
      <c r="F396" s="330">
        <f>W202</f>
        <v>0</v>
      </c>
      <c r="G396" s="330">
        <f>W276</f>
        <v>0</v>
      </c>
      <c r="H396" s="331">
        <f>W349</f>
        <v>0</v>
      </c>
      <c r="I396" s="298"/>
      <c r="J396" s="299"/>
      <c r="K396" s="292"/>
      <c r="L396" s="292"/>
      <c r="M396" s="292"/>
      <c r="N396" s="292"/>
      <c r="O396" s="292"/>
      <c r="P396" s="292"/>
      <c r="Q396" s="289"/>
      <c r="R396" s="292"/>
      <c r="S396" s="292"/>
      <c r="T396" s="292"/>
      <c r="U396" s="292"/>
      <c r="V396" s="292"/>
      <c r="W396" s="101"/>
      <c r="X396" s="101"/>
    </row>
    <row r="397" spans="1:24" ht="15" x14ac:dyDescent="0.2">
      <c r="A397" s="332" t="s">
        <v>394</v>
      </c>
      <c r="B397" s="383" t="e">
        <f>B393+B396+C396+D396+E396+F396</f>
        <v>#REF!</v>
      </c>
      <c r="C397" s="383"/>
      <c r="D397" s="383"/>
      <c r="E397" s="383"/>
      <c r="F397" s="383"/>
      <c r="G397" s="333" t="e">
        <f>G393+G396</f>
        <v>#REF!</v>
      </c>
      <c r="H397" s="334" t="e">
        <f>H393+H396</f>
        <v>#REF!</v>
      </c>
      <c r="I397" s="298"/>
      <c r="J397" s="299"/>
      <c r="K397" s="292"/>
      <c r="L397" s="292"/>
      <c r="M397" s="292"/>
      <c r="N397" s="292"/>
      <c r="O397" s="292"/>
      <c r="P397" s="292"/>
      <c r="Q397" s="289"/>
      <c r="R397" s="292"/>
      <c r="S397" s="292"/>
      <c r="T397" s="292"/>
      <c r="U397" s="292"/>
      <c r="V397" s="292"/>
      <c r="W397" s="101"/>
      <c r="X397" s="101"/>
    </row>
    <row r="398" spans="1:24" ht="15.75" thickBot="1" x14ac:dyDescent="0.25">
      <c r="A398" s="335" t="s">
        <v>412</v>
      </c>
      <c r="B398" s="384" t="e">
        <f>B397*1.2</f>
        <v>#REF!</v>
      </c>
      <c r="C398" s="384"/>
      <c r="D398" s="384"/>
      <c r="E398" s="384"/>
      <c r="F398" s="384"/>
      <c r="G398" s="336" t="e">
        <f>G397*1.2</f>
        <v>#REF!</v>
      </c>
      <c r="H398" s="337" t="e">
        <f>H397*1.2</f>
        <v>#REF!</v>
      </c>
      <c r="I398" s="298"/>
      <c r="J398" s="299"/>
      <c r="K398" s="292"/>
      <c r="L398" s="292"/>
      <c r="M398" s="292"/>
      <c r="N398" s="292"/>
      <c r="O398" s="292"/>
      <c r="P398" s="292"/>
      <c r="Q398" s="289"/>
      <c r="R398" s="292"/>
      <c r="S398" s="292"/>
      <c r="T398" s="292"/>
      <c r="U398" s="292"/>
      <c r="V398" s="292"/>
      <c r="W398" s="101"/>
      <c r="X398" s="101"/>
    </row>
    <row r="399" spans="1:24" x14ac:dyDescent="0.2">
      <c r="A399" s="289"/>
      <c r="B399" s="294"/>
      <c r="C399" s="289"/>
      <c r="D399" s="289"/>
      <c r="E399" s="289"/>
      <c r="F399" s="289"/>
      <c r="G399" s="290"/>
      <c r="H399" s="289"/>
      <c r="J399" s="298"/>
      <c r="K399" s="299"/>
      <c r="L399" s="292"/>
      <c r="M399" s="292"/>
      <c r="N399" s="292"/>
      <c r="O399" s="292"/>
      <c r="P399" s="292"/>
      <c r="Q399" s="292"/>
      <c r="R399" s="289"/>
      <c r="S399" s="292"/>
      <c r="T399" s="292"/>
      <c r="U399" s="292"/>
      <c r="V399" s="292"/>
      <c r="W399" s="292"/>
      <c r="X399" s="101"/>
    </row>
    <row r="400" spans="1:24" x14ac:dyDescent="0.2">
      <c r="C400" s="293"/>
      <c r="D400" s="289"/>
      <c r="E400" s="289"/>
      <c r="F400" s="289"/>
      <c r="G400" s="289"/>
      <c r="H400" s="290"/>
      <c r="I400" s="289"/>
      <c r="M400" s="292"/>
      <c r="N400" s="292"/>
      <c r="O400" s="292"/>
      <c r="P400" s="292"/>
      <c r="Q400" s="292"/>
      <c r="R400" s="292"/>
      <c r="S400" s="289"/>
      <c r="T400" s="292"/>
      <c r="U400" s="292"/>
      <c r="V400" s="292"/>
      <c r="W400" s="292"/>
      <c r="X400" s="292"/>
    </row>
    <row r="401" spans="1:24" ht="13.5" thickBot="1" x14ac:dyDescent="0.25">
      <c r="C401" s="293"/>
      <c r="D401" s="289"/>
      <c r="E401" s="289"/>
      <c r="F401" s="289"/>
      <c r="G401" s="289"/>
      <c r="H401" s="290"/>
      <c r="I401" s="289"/>
      <c r="M401" s="292"/>
      <c r="N401" s="292"/>
      <c r="O401" s="292"/>
      <c r="P401" s="292"/>
      <c r="Q401" s="292"/>
      <c r="R401" s="292"/>
      <c r="S401" s="289"/>
      <c r="T401" s="292"/>
      <c r="U401" s="292"/>
      <c r="V401" s="292"/>
      <c r="W401" s="292"/>
      <c r="X401" s="292"/>
    </row>
    <row r="402" spans="1:24" customFormat="1" ht="15.75" thickBot="1" x14ac:dyDescent="0.3">
      <c r="A402" s="462" t="s">
        <v>128</v>
      </c>
      <c r="B402" s="463"/>
      <c r="C402" s="463"/>
      <c r="D402" s="463"/>
      <c r="E402" s="463"/>
      <c r="F402" s="463"/>
      <c r="G402" s="463"/>
      <c r="H402" s="463"/>
      <c r="I402" s="464"/>
    </row>
    <row r="403" spans="1:24" customFormat="1" ht="15" customHeight="1" x14ac:dyDescent="0.25">
      <c r="A403" s="465" t="s">
        <v>130</v>
      </c>
      <c r="B403" s="466"/>
      <c r="C403" s="466"/>
      <c r="D403" s="466"/>
      <c r="E403" s="466"/>
      <c r="F403" s="466"/>
      <c r="G403" s="466"/>
      <c r="H403" s="466"/>
      <c r="I403" s="467"/>
    </row>
    <row r="404" spans="1:24" customFormat="1" ht="15" x14ac:dyDescent="0.25">
      <c r="A404" s="468"/>
      <c r="B404" s="469"/>
      <c r="C404" s="469"/>
      <c r="D404" s="469"/>
      <c r="E404" s="469"/>
      <c r="F404" s="469"/>
      <c r="G404" s="469"/>
      <c r="H404" s="469"/>
      <c r="I404" s="470"/>
    </row>
    <row r="405" spans="1:24" customFormat="1" ht="15" x14ac:dyDescent="0.25">
      <c r="A405" s="468"/>
      <c r="B405" s="469"/>
      <c r="C405" s="469"/>
      <c r="D405" s="469"/>
      <c r="E405" s="469"/>
      <c r="F405" s="469"/>
      <c r="G405" s="469"/>
      <c r="H405" s="469"/>
      <c r="I405" s="470"/>
    </row>
    <row r="406" spans="1:24" customFormat="1" ht="15" x14ac:dyDescent="0.25">
      <c r="A406" s="468"/>
      <c r="B406" s="469"/>
      <c r="C406" s="469"/>
      <c r="D406" s="469"/>
      <c r="E406" s="469"/>
      <c r="F406" s="469"/>
      <c r="G406" s="469"/>
      <c r="H406" s="469"/>
      <c r="I406" s="470"/>
    </row>
    <row r="407" spans="1:24" customFormat="1" ht="15.75" thickBot="1" x14ac:dyDescent="0.3">
      <c r="A407" s="471"/>
      <c r="B407" s="472"/>
      <c r="C407" s="472"/>
      <c r="D407" s="472"/>
      <c r="E407" s="472"/>
      <c r="F407" s="472"/>
      <c r="G407" s="472"/>
      <c r="H407" s="472"/>
      <c r="I407" s="473"/>
    </row>
    <row r="408" spans="1:24" customFormat="1" ht="15.75" thickBot="1" x14ac:dyDescent="0.3"/>
    <row r="409" spans="1:24" customFormat="1" ht="15.75" thickBot="1" x14ac:dyDescent="0.3">
      <c r="A409" s="462" t="s">
        <v>129</v>
      </c>
      <c r="B409" s="463"/>
      <c r="C409" s="463"/>
      <c r="D409" s="463"/>
      <c r="E409" s="463"/>
      <c r="F409" s="463"/>
      <c r="G409" s="463"/>
      <c r="H409" s="463"/>
      <c r="I409" s="464"/>
    </row>
    <row r="410" spans="1:24" customFormat="1" ht="15" x14ac:dyDescent="0.25">
      <c r="A410" s="474"/>
      <c r="B410" s="475"/>
      <c r="C410" s="475"/>
      <c r="D410" s="475"/>
      <c r="E410" s="475"/>
      <c r="F410" s="475"/>
      <c r="G410" s="475"/>
      <c r="H410" s="475"/>
      <c r="I410" s="476"/>
    </row>
    <row r="411" spans="1:24" customFormat="1" ht="15" x14ac:dyDescent="0.25">
      <c r="A411" s="477"/>
      <c r="B411" s="478"/>
      <c r="C411" s="478"/>
      <c r="D411" s="478"/>
      <c r="E411" s="478"/>
      <c r="F411" s="478"/>
      <c r="G411" s="478"/>
      <c r="H411" s="478"/>
      <c r="I411" s="479"/>
    </row>
    <row r="412" spans="1:24" customFormat="1" ht="15" x14ac:dyDescent="0.25">
      <c r="A412" s="477"/>
      <c r="B412" s="478"/>
      <c r="C412" s="478"/>
      <c r="D412" s="478"/>
      <c r="E412" s="478"/>
      <c r="F412" s="478"/>
      <c r="G412" s="478"/>
      <c r="H412" s="478"/>
      <c r="I412" s="479"/>
    </row>
    <row r="413" spans="1:24" customFormat="1" ht="15.75" thickBot="1" x14ac:dyDescent="0.3">
      <c r="A413" s="480"/>
      <c r="B413" s="481"/>
      <c r="C413" s="481"/>
      <c r="D413" s="481"/>
      <c r="E413" s="481"/>
      <c r="F413" s="481"/>
      <c r="G413" s="481"/>
      <c r="H413" s="481"/>
      <c r="I413" s="482"/>
    </row>
    <row r="414" spans="1:24" x14ac:dyDescent="0.2">
      <c r="C414" s="295"/>
      <c r="D414" s="294"/>
      <c r="E414" s="294"/>
      <c r="F414" s="294"/>
      <c r="G414" s="294"/>
    </row>
    <row r="415" spans="1:24" x14ac:dyDescent="0.2">
      <c r="C415" s="295"/>
      <c r="D415" s="294"/>
      <c r="E415" s="294"/>
      <c r="F415" s="294"/>
      <c r="G415" s="294"/>
    </row>
    <row r="416" spans="1:24" x14ac:dyDescent="0.2">
      <c r="C416" s="296"/>
    </row>
    <row r="417" spans="3:3" x14ac:dyDescent="0.2">
      <c r="C417" s="296"/>
    </row>
    <row r="418" spans="3:3" x14ac:dyDescent="0.2">
      <c r="C418" s="296"/>
    </row>
    <row r="419" spans="3:3" x14ac:dyDescent="0.2">
      <c r="C419" s="296"/>
    </row>
    <row r="420" spans="3:3" x14ac:dyDescent="0.2">
      <c r="C420" s="296"/>
    </row>
    <row r="421" spans="3:3" x14ac:dyDescent="0.2">
      <c r="C421" s="296"/>
    </row>
    <row r="422" spans="3:3" x14ac:dyDescent="0.2">
      <c r="C422" s="296"/>
    </row>
    <row r="423" spans="3:3" x14ac:dyDescent="0.2">
      <c r="C423" s="296"/>
    </row>
    <row r="424" spans="3:3" x14ac:dyDescent="0.2">
      <c r="C424" s="296"/>
    </row>
    <row r="425" spans="3:3" x14ac:dyDescent="0.2">
      <c r="C425" s="296"/>
    </row>
    <row r="426" spans="3:3" x14ac:dyDescent="0.2">
      <c r="C426" s="296"/>
    </row>
    <row r="427" spans="3:3" x14ac:dyDescent="0.2">
      <c r="C427" s="296"/>
    </row>
    <row r="428" spans="3:3" x14ac:dyDescent="0.2">
      <c r="C428" s="296"/>
    </row>
    <row r="429" spans="3:3" x14ac:dyDescent="0.2">
      <c r="C429" s="296"/>
    </row>
    <row r="430" spans="3:3" x14ac:dyDescent="0.2">
      <c r="C430" s="296"/>
    </row>
    <row r="431" spans="3:3" x14ac:dyDescent="0.2">
      <c r="C431" s="296"/>
    </row>
    <row r="432" spans="3:3" x14ac:dyDescent="0.2">
      <c r="C432" s="296"/>
    </row>
    <row r="433" spans="3:3" x14ac:dyDescent="0.2">
      <c r="C433" s="296"/>
    </row>
    <row r="434" spans="3:3" x14ac:dyDescent="0.2">
      <c r="C434" s="296"/>
    </row>
    <row r="435" spans="3:3" x14ac:dyDescent="0.2">
      <c r="C435" s="296"/>
    </row>
    <row r="436" spans="3:3" x14ac:dyDescent="0.2">
      <c r="C436" s="296"/>
    </row>
    <row r="437" spans="3:3" x14ac:dyDescent="0.2">
      <c r="C437" s="296"/>
    </row>
    <row r="438" spans="3:3" x14ac:dyDescent="0.2">
      <c r="C438" s="296"/>
    </row>
    <row r="439" spans="3:3" x14ac:dyDescent="0.2">
      <c r="C439" s="296"/>
    </row>
    <row r="440" spans="3:3" x14ac:dyDescent="0.2">
      <c r="C440" s="296"/>
    </row>
    <row r="441" spans="3:3" x14ac:dyDescent="0.2">
      <c r="C441" s="296"/>
    </row>
    <row r="442" spans="3:3" x14ac:dyDescent="0.2">
      <c r="C442" s="296"/>
    </row>
    <row r="443" spans="3:3" x14ac:dyDescent="0.2">
      <c r="C443" s="296"/>
    </row>
    <row r="444" spans="3:3" x14ac:dyDescent="0.2">
      <c r="C444" s="296"/>
    </row>
    <row r="445" spans="3:3" x14ac:dyDescent="0.2">
      <c r="C445" s="296"/>
    </row>
    <row r="446" spans="3:3" x14ac:dyDescent="0.2">
      <c r="C446" s="296"/>
    </row>
    <row r="447" spans="3:3" x14ac:dyDescent="0.2">
      <c r="C447" s="296"/>
    </row>
    <row r="448" spans="3:3" x14ac:dyDescent="0.2">
      <c r="C448" s="296"/>
    </row>
    <row r="449" spans="3:3" x14ac:dyDescent="0.2">
      <c r="C449" s="296"/>
    </row>
    <row r="450" spans="3:3" x14ac:dyDescent="0.2">
      <c r="C450" s="296"/>
    </row>
    <row r="451" spans="3:3" x14ac:dyDescent="0.2">
      <c r="C451" s="296"/>
    </row>
    <row r="452" spans="3:3" x14ac:dyDescent="0.2">
      <c r="C452" s="296"/>
    </row>
    <row r="453" spans="3:3" x14ac:dyDescent="0.2">
      <c r="C453" s="296"/>
    </row>
    <row r="454" spans="3:3" x14ac:dyDescent="0.2">
      <c r="C454" s="296"/>
    </row>
    <row r="455" spans="3:3" x14ac:dyDescent="0.2">
      <c r="C455" s="296"/>
    </row>
    <row r="456" spans="3:3" x14ac:dyDescent="0.2">
      <c r="C456" s="296"/>
    </row>
    <row r="457" spans="3:3" x14ac:dyDescent="0.2">
      <c r="C457" s="296"/>
    </row>
    <row r="458" spans="3:3" x14ac:dyDescent="0.2">
      <c r="C458" s="296"/>
    </row>
    <row r="459" spans="3:3" x14ac:dyDescent="0.2">
      <c r="C459" s="296"/>
    </row>
    <row r="460" spans="3:3" x14ac:dyDescent="0.2">
      <c r="C460" s="296"/>
    </row>
    <row r="461" spans="3:3" x14ac:dyDescent="0.2">
      <c r="C461" s="296"/>
    </row>
    <row r="462" spans="3:3" x14ac:dyDescent="0.2">
      <c r="C462" s="296"/>
    </row>
    <row r="463" spans="3:3" x14ac:dyDescent="0.2">
      <c r="C463" s="296"/>
    </row>
    <row r="464" spans="3:3" x14ac:dyDescent="0.2">
      <c r="C464" s="296"/>
    </row>
    <row r="465" spans="3:3" x14ac:dyDescent="0.2">
      <c r="C465" s="296"/>
    </row>
    <row r="466" spans="3:3" x14ac:dyDescent="0.2">
      <c r="C466" s="296"/>
    </row>
    <row r="467" spans="3:3" x14ac:dyDescent="0.2">
      <c r="C467" s="296"/>
    </row>
    <row r="468" spans="3:3" x14ac:dyDescent="0.2">
      <c r="C468" s="296"/>
    </row>
    <row r="469" spans="3:3" x14ac:dyDescent="0.2">
      <c r="C469" s="296"/>
    </row>
    <row r="470" spans="3:3" x14ac:dyDescent="0.2">
      <c r="C470" s="296"/>
    </row>
    <row r="471" spans="3:3" x14ac:dyDescent="0.2">
      <c r="C471" s="296"/>
    </row>
    <row r="472" spans="3:3" x14ac:dyDescent="0.2">
      <c r="C472" s="296"/>
    </row>
    <row r="473" spans="3:3" x14ac:dyDescent="0.2">
      <c r="C473" s="296"/>
    </row>
    <row r="474" spans="3:3" x14ac:dyDescent="0.2">
      <c r="C474" s="296"/>
    </row>
  </sheetData>
  <sheetProtection formatCells="0" selectLockedCells="1" autoFilter="0"/>
  <mergeCells count="175">
    <mergeCell ref="A410:I413"/>
    <mergeCell ref="A350:B350"/>
    <mergeCell ref="A353:Q353"/>
    <mergeCell ref="A354:A355"/>
    <mergeCell ref="B354:B355"/>
    <mergeCell ref="D354:D355"/>
    <mergeCell ref="E354:E355"/>
    <mergeCell ref="F354:F355"/>
    <mergeCell ref="G354:G355"/>
    <mergeCell ref="H354:N354"/>
    <mergeCell ref="O354:O355"/>
    <mergeCell ref="Q354:Q355"/>
    <mergeCell ref="R354:R355"/>
    <mergeCell ref="R366:R367"/>
    <mergeCell ref="A378:A379"/>
    <mergeCell ref="B378:B379"/>
    <mergeCell ref="D378:D379"/>
    <mergeCell ref="E378:E379"/>
    <mergeCell ref="F378:F379"/>
    <mergeCell ref="P378:P379"/>
    <mergeCell ref="P366:P367"/>
    <mergeCell ref="P354:P355"/>
    <mergeCell ref="A277:B277"/>
    <mergeCell ref="T206:T207"/>
    <mergeCell ref="U206:U207"/>
    <mergeCell ref="V206:V207"/>
    <mergeCell ref="A348:B348"/>
    <mergeCell ref="L280:R280"/>
    <mergeCell ref="A402:I402"/>
    <mergeCell ref="A403:I407"/>
    <mergeCell ref="A409:I409"/>
    <mergeCell ref="S353:W353"/>
    <mergeCell ref="X206:X207"/>
    <mergeCell ref="A275:B275"/>
    <mergeCell ref="H206:H207"/>
    <mergeCell ref="I206:I207"/>
    <mergeCell ref="J206:J207"/>
    <mergeCell ref="K206:K207"/>
    <mergeCell ref="L206:R206"/>
    <mergeCell ref="S206:S207"/>
    <mergeCell ref="A206:A207"/>
    <mergeCell ref="B206:B207"/>
    <mergeCell ref="D206:D207"/>
    <mergeCell ref="E206:E207"/>
    <mergeCell ref="F206:F207"/>
    <mergeCell ref="G206:G207"/>
    <mergeCell ref="A201:B201"/>
    <mergeCell ref="A203:B203"/>
    <mergeCell ref="I173:I174"/>
    <mergeCell ref="J173:J174"/>
    <mergeCell ref="K173:K174"/>
    <mergeCell ref="L173:R173"/>
    <mergeCell ref="S173:S174"/>
    <mergeCell ref="T173:T174"/>
    <mergeCell ref="W206:W207"/>
    <mergeCell ref="X130:X131"/>
    <mergeCell ref="G130:G131"/>
    <mergeCell ref="A168:B168"/>
    <mergeCell ref="A170:B170"/>
    <mergeCell ref="A173:A174"/>
    <mergeCell ref="B173:B174"/>
    <mergeCell ref="D173:D174"/>
    <mergeCell ref="E173:E174"/>
    <mergeCell ref="F173:F174"/>
    <mergeCell ref="G173:G174"/>
    <mergeCell ref="H173:H174"/>
    <mergeCell ref="U173:U174"/>
    <mergeCell ref="V173:V174"/>
    <mergeCell ref="W173:W174"/>
    <mergeCell ref="X173:X174"/>
    <mergeCell ref="A172:V172"/>
    <mergeCell ref="X153:X154"/>
    <mergeCell ref="L153:R153"/>
    <mergeCell ref="S153:S154"/>
    <mergeCell ref="T153:T154"/>
    <mergeCell ref="U153:U154"/>
    <mergeCell ref="V153:V154"/>
    <mergeCell ref="W153:W154"/>
    <mergeCell ref="F153:F154"/>
    <mergeCell ref="G153:G154"/>
    <mergeCell ref="H153:H154"/>
    <mergeCell ref="I153:I154"/>
    <mergeCell ref="J153:J154"/>
    <mergeCell ref="K153:K154"/>
    <mergeCell ref="A148:B148"/>
    <mergeCell ref="A127:B127"/>
    <mergeCell ref="A130:A131"/>
    <mergeCell ref="B130:B131"/>
    <mergeCell ref="D130:D131"/>
    <mergeCell ref="E130:E131"/>
    <mergeCell ref="F130:F131"/>
    <mergeCell ref="A150:B150"/>
    <mergeCell ref="A153:A154"/>
    <mergeCell ref="B153:B154"/>
    <mergeCell ref="D153:D154"/>
    <mergeCell ref="E153:E154"/>
    <mergeCell ref="V130:V131"/>
    <mergeCell ref="X52:X53"/>
    <mergeCell ref="A125:B125"/>
    <mergeCell ref="H52:H53"/>
    <mergeCell ref="I52:I53"/>
    <mergeCell ref="J52:J53"/>
    <mergeCell ref="K52:K53"/>
    <mergeCell ref="L52:R52"/>
    <mergeCell ref="S52:S53"/>
    <mergeCell ref="A52:A53"/>
    <mergeCell ref="B52:B53"/>
    <mergeCell ref="D52:D53"/>
    <mergeCell ref="E52:E53"/>
    <mergeCell ref="F52:F53"/>
    <mergeCell ref="G52:G53"/>
    <mergeCell ref="H130:H131"/>
    <mergeCell ref="I130:I131"/>
    <mergeCell ref="J130:J131"/>
    <mergeCell ref="K130:K131"/>
    <mergeCell ref="L130:R130"/>
    <mergeCell ref="S130:S131"/>
    <mergeCell ref="T130:T131"/>
    <mergeCell ref="U130:U131"/>
    <mergeCell ref="W130:W131"/>
    <mergeCell ref="A47:B47"/>
    <mergeCell ref="A49:B49"/>
    <mergeCell ref="I6:I7"/>
    <mergeCell ref="J6:J7"/>
    <mergeCell ref="K6:K7"/>
    <mergeCell ref="L6:R6"/>
    <mergeCell ref="S6:S7"/>
    <mergeCell ref="T6:T7"/>
    <mergeCell ref="W52:W53"/>
    <mergeCell ref="T52:T53"/>
    <mergeCell ref="U52:U53"/>
    <mergeCell ref="V52:V53"/>
    <mergeCell ref="E2:P2"/>
    <mergeCell ref="R2:U2"/>
    <mergeCell ref="R3:X3"/>
    <mergeCell ref="A6:A7"/>
    <mergeCell ref="B6:B7"/>
    <mergeCell ref="D6:D7"/>
    <mergeCell ref="E6:E7"/>
    <mergeCell ref="F6:F7"/>
    <mergeCell ref="G6:G7"/>
    <mergeCell ref="H6:H7"/>
    <mergeCell ref="R4:V4"/>
    <mergeCell ref="R5:V5"/>
    <mergeCell ref="A5:Q5"/>
    <mergeCell ref="U6:U7"/>
    <mergeCell ref="V6:V7"/>
    <mergeCell ref="W6:W7"/>
    <mergeCell ref="X6:X7"/>
    <mergeCell ref="R378:R379"/>
    <mergeCell ref="A366:A367"/>
    <mergeCell ref="B366:B367"/>
    <mergeCell ref="D366:D367"/>
    <mergeCell ref="E366:E367"/>
    <mergeCell ref="F366:F367"/>
    <mergeCell ref="G366:G367"/>
    <mergeCell ref="H366:N366"/>
    <mergeCell ref="O366:O367"/>
    <mergeCell ref="Q366:Q367"/>
    <mergeCell ref="G378:G379"/>
    <mergeCell ref="H378:N378"/>
    <mergeCell ref="O378:O379"/>
    <mergeCell ref="Q378:Q379"/>
    <mergeCell ref="H391:H392"/>
    <mergeCell ref="B395:F395"/>
    <mergeCell ref="B393:F393"/>
    <mergeCell ref="B397:F397"/>
    <mergeCell ref="B398:F398"/>
    <mergeCell ref="A391:A392"/>
    <mergeCell ref="B391:B392"/>
    <mergeCell ref="C391:C392"/>
    <mergeCell ref="D391:D392"/>
    <mergeCell ref="E391:E392"/>
    <mergeCell ref="F391:F392"/>
    <mergeCell ref="G391:G392"/>
  </mergeCells>
  <conditionalFormatting sqref="U114:V124 U8:V46 U208:V274 U155:V167 U132:V147 U175:V200 U54:V112 U319:V322 U347:V347">
    <cfRule type="cellIs" dxfId="40" priority="70" stopIfTrue="1" operator="equal">
      <formula>""""""</formula>
    </cfRule>
  </conditionalFormatting>
  <conditionalFormatting sqref="W4 W114:W124 W8:W46 W208:W274 W155:W167 W132:W147 W175:W200 W54:W112 W319:W322 W347">
    <cfRule type="cellIs" dxfId="39" priority="71" stopIfTrue="1" operator="equal">
      <formula>""</formula>
    </cfRule>
  </conditionalFormatting>
  <conditionalFormatting sqref="W150:X150 W127:X127">
    <cfRule type="cellIs" dxfId="38" priority="69" stopIfTrue="1" operator="equal">
      <formula>"reste lignes à chiffrer"</formula>
    </cfRule>
  </conditionalFormatting>
  <conditionalFormatting sqref="U113:V113">
    <cfRule type="cellIs" dxfId="37" priority="61" stopIfTrue="1" operator="equal">
      <formula>""""""</formula>
    </cfRule>
  </conditionalFormatting>
  <conditionalFormatting sqref="W113">
    <cfRule type="cellIs" dxfId="36" priority="62" stopIfTrue="1" operator="equal">
      <formula>""</formula>
    </cfRule>
  </conditionalFormatting>
  <conditionalFormatting sqref="X170">
    <cfRule type="cellIs" dxfId="35" priority="41" stopIfTrue="1" operator="equal">
      <formula>"reste lignes à chiffrer"</formula>
    </cfRule>
  </conditionalFormatting>
  <conditionalFormatting sqref="W170">
    <cfRule type="cellIs" dxfId="34" priority="40" stopIfTrue="1" operator="equal">
      <formula>"reste lignes à chiffrer"</formula>
    </cfRule>
  </conditionalFormatting>
  <conditionalFormatting sqref="X203">
    <cfRule type="cellIs" dxfId="33" priority="39" stopIfTrue="1" operator="equal">
      <formula>"reste lignes à chiffrer"</formula>
    </cfRule>
  </conditionalFormatting>
  <conditionalFormatting sqref="W203">
    <cfRule type="cellIs" dxfId="32" priority="38" stopIfTrue="1" operator="equal">
      <formula>"reste lignes à chiffrer"</formula>
    </cfRule>
  </conditionalFormatting>
  <conditionalFormatting sqref="X277">
    <cfRule type="cellIs" dxfId="31" priority="37" stopIfTrue="1" operator="equal">
      <formula>"reste lignes à chiffrer"</formula>
    </cfRule>
  </conditionalFormatting>
  <conditionalFormatting sqref="W277">
    <cfRule type="cellIs" dxfId="30" priority="36" stopIfTrue="1" operator="equal">
      <formula>"reste lignes à chiffrer"</formula>
    </cfRule>
  </conditionalFormatting>
  <conditionalFormatting sqref="X350">
    <cfRule type="cellIs" dxfId="29" priority="35" stopIfTrue="1" operator="equal">
      <formula>"reste lignes à chiffrer"</formula>
    </cfRule>
  </conditionalFormatting>
  <conditionalFormatting sqref="W350">
    <cfRule type="cellIs" dxfId="28" priority="34" stopIfTrue="1" operator="equal">
      <formula>"reste lignes à chiffrer"</formula>
    </cfRule>
  </conditionalFormatting>
  <conditionalFormatting sqref="W48:X48">
    <cfRule type="cellIs" dxfId="27" priority="27" stopIfTrue="1" operator="equal">
      <formula>""</formula>
    </cfRule>
  </conditionalFormatting>
  <conditionalFormatting sqref="U48:V48">
    <cfRule type="cellIs" dxfId="26" priority="26" stopIfTrue="1" operator="equal">
      <formula>""""""</formula>
    </cfRule>
  </conditionalFormatting>
  <conditionalFormatting sqref="W126:X126">
    <cfRule type="cellIs" dxfId="25" priority="25" stopIfTrue="1" operator="equal">
      <formula>""</formula>
    </cfRule>
  </conditionalFormatting>
  <conditionalFormatting sqref="U126:V126">
    <cfRule type="cellIs" dxfId="24" priority="24" stopIfTrue="1" operator="equal">
      <formula>""""""</formula>
    </cfRule>
  </conditionalFormatting>
  <conditionalFormatting sqref="W149:X149">
    <cfRule type="cellIs" dxfId="23" priority="23" stopIfTrue="1" operator="equal">
      <formula>""</formula>
    </cfRule>
  </conditionalFormatting>
  <conditionalFormatting sqref="U149:V149">
    <cfRule type="cellIs" dxfId="22" priority="22" stopIfTrue="1" operator="equal">
      <formula>""""""</formula>
    </cfRule>
  </conditionalFormatting>
  <conditionalFormatting sqref="W169:X169">
    <cfRule type="cellIs" dxfId="21" priority="21" stopIfTrue="1" operator="equal">
      <formula>""</formula>
    </cfRule>
  </conditionalFormatting>
  <conditionalFormatting sqref="U169:V169">
    <cfRule type="cellIs" dxfId="20" priority="20" stopIfTrue="1" operator="equal">
      <formula>""""""</formula>
    </cfRule>
  </conditionalFormatting>
  <conditionalFormatting sqref="W202:X202">
    <cfRule type="cellIs" dxfId="19" priority="19" stopIfTrue="1" operator="equal">
      <formula>""</formula>
    </cfRule>
  </conditionalFormatting>
  <conditionalFormatting sqref="U202:V202">
    <cfRule type="cellIs" dxfId="18" priority="18" stopIfTrue="1" operator="equal">
      <formula>""""""</formula>
    </cfRule>
  </conditionalFormatting>
  <conditionalFormatting sqref="W276:X276">
    <cfRule type="cellIs" dxfId="17" priority="17" stopIfTrue="1" operator="equal">
      <formula>""</formula>
    </cfRule>
  </conditionalFormatting>
  <conditionalFormatting sqref="U276:V276">
    <cfRule type="cellIs" dxfId="16" priority="16" stopIfTrue="1" operator="equal">
      <formula>""""""</formula>
    </cfRule>
  </conditionalFormatting>
  <conditionalFormatting sqref="W349:X349">
    <cfRule type="cellIs" dxfId="15" priority="15" stopIfTrue="1" operator="equal">
      <formula>""</formula>
    </cfRule>
  </conditionalFormatting>
  <conditionalFormatting sqref="U349:V349">
    <cfRule type="cellIs" dxfId="14" priority="14" stopIfTrue="1" operator="equal">
      <formula>""""""</formula>
    </cfRule>
  </conditionalFormatting>
  <conditionalFormatting sqref="W5">
    <cfRule type="cellIs" dxfId="13" priority="13" stopIfTrue="1" operator="equal">
      <formula>""</formula>
    </cfRule>
  </conditionalFormatting>
  <conditionalFormatting sqref="U281:V317">
    <cfRule type="cellIs" dxfId="12" priority="11" stopIfTrue="1" operator="equal">
      <formula>""""""</formula>
    </cfRule>
  </conditionalFormatting>
  <conditionalFormatting sqref="W281:W317">
    <cfRule type="cellIs" dxfId="11" priority="12" stopIfTrue="1" operator="equal">
      <formula>""</formula>
    </cfRule>
  </conditionalFormatting>
  <conditionalFormatting sqref="U318:V318">
    <cfRule type="cellIs" dxfId="10" priority="9" stopIfTrue="1" operator="equal">
      <formula>""""""</formula>
    </cfRule>
  </conditionalFormatting>
  <conditionalFormatting sqref="W318">
    <cfRule type="cellIs" dxfId="9" priority="10" stopIfTrue="1" operator="equal">
      <formula>""</formula>
    </cfRule>
  </conditionalFormatting>
  <conditionalFormatting sqref="W323">
    <cfRule type="cellIs" dxfId="8" priority="7" stopIfTrue="1" operator="equal">
      <formula>""</formula>
    </cfRule>
  </conditionalFormatting>
  <conditionalFormatting sqref="U323:V323">
    <cfRule type="cellIs" dxfId="7" priority="8" stopIfTrue="1" operator="equal">
      <formula>""""""</formula>
    </cfRule>
  </conditionalFormatting>
  <conditionalFormatting sqref="U324:V337 U340:V345">
    <cfRule type="cellIs" dxfId="6" priority="5" stopIfTrue="1" operator="equal">
      <formula>""""""</formula>
    </cfRule>
  </conditionalFormatting>
  <conditionalFormatting sqref="W324:W337 W340:W345">
    <cfRule type="cellIs" dxfId="5" priority="6" stopIfTrue="1" operator="equal">
      <formula>""</formula>
    </cfRule>
  </conditionalFormatting>
  <conditionalFormatting sqref="U338:V339">
    <cfRule type="cellIs" dxfId="4" priority="3" stopIfTrue="1" operator="equal">
      <formula>""""""</formula>
    </cfRule>
  </conditionalFormatting>
  <conditionalFormatting sqref="W338:W339">
    <cfRule type="cellIs" dxfId="3" priority="4" stopIfTrue="1" operator="equal">
      <formula>""</formula>
    </cfRule>
  </conditionalFormatting>
  <conditionalFormatting sqref="U346:V346">
    <cfRule type="cellIs" dxfId="2" priority="1" stopIfTrue="1" operator="equal">
      <formula>""""""</formula>
    </cfRule>
  </conditionalFormatting>
  <conditionalFormatting sqref="W346">
    <cfRule type="cellIs" dxfId="1" priority="2" stopIfTrue="1" operator="equal">
      <formula>""</formula>
    </cfRule>
  </conditionalFormatting>
  <pageMargins left="0.23622047244094491" right="0.23622047244094491" top="0.74803149606299213" bottom="0.74803149606299213" header="0.31496062992125984" footer="0.31496062992125984"/>
  <pageSetup paperSize="9" scale="50" fitToHeight="9" orientation="landscape" r:id="rId1"/>
  <headerFooter alignWithMargins="0">
    <oddFooter>&amp;R&amp;D</oddFooter>
  </headerFooter>
  <rowBreaks count="7" manualBreakCount="7">
    <brk id="5" max="16383" man="1"/>
    <brk id="51" max="16383" man="1"/>
    <brk id="129" max="16383" man="1"/>
    <brk id="152" max="16383" man="1"/>
    <brk id="172" max="16383" man="1"/>
    <brk id="205" max="16383" man="1"/>
    <brk id="27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sqref="A1:C1"/>
    </sheetView>
  </sheetViews>
  <sheetFormatPr baseColWidth="10" defaultRowHeight="15" x14ac:dyDescent="0.25"/>
  <cols>
    <col min="1" max="1" width="60.28515625" customWidth="1"/>
    <col min="2" max="2" width="16.85546875" customWidth="1"/>
    <col min="3" max="3" width="23.28515625" customWidth="1"/>
  </cols>
  <sheetData>
    <row r="1" spans="1:4" ht="48" customHeight="1" x14ac:dyDescent="0.25">
      <c r="A1" s="484" t="s">
        <v>476</v>
      </c>
      <c r="B1" s="484"/>
      <c r="C1" s="484"/>
    </row>
    <row r="2" spans="1:4" s="51" customFormat="1" ht="18.75" customHeight="1" x14ac:dyDescent="0.2"/>
    <row r="3" spans="1:4" s="2" customFormat="1" ht="48" customHeight="1" x14ac:dyDescent="0.25">
      <c r="A3" s="487" t="s">
        <v>111</v>
      </c>
      <c r="B3" s="488"/>
      <c r="C3" s="488"/>
    </row>
    <row r="4" spans="1:4" s="2" customFormat="1" ht="74.45" customHeight="1" x14ac:dyDescent="0.25">
      <c r="A4" s="61" t="s">
        <v>82</v>
      </c>
      <c r="B4" s="52" t="s">
        <v>462</v>
      </c>
      <c r="C4" s="87" t="s">
        <v>103</v>
      </c>
    </row>
    <row r="5" spans="1:4" s="2" customFormat="1" ht="48" customHeight="1" x14ac:dyDescent="0.25">
      <c r="A5" s="62" t="s">
        <v>115</v>
      </c>
      <c r="B5" s="63" t="s">
        <v>114</v>
      </c>
      <c r="C5" s="64"/>
    </row>
    <row r="6" spans="1:4" s="2" customFormat="1" ht="48" customHeight="1" x14ac:dyDescent="0.25">
      <c r="A6" s="62" t="s">
        <v>118</v>
      </c>
      <c r="B6" s="65" t="s">
        <v>461</v>
      </c>
      <c r="C6" s="64"/>
    </row>
    <row r="7" spans="1:4" s="2" customFormat="1" ht="48" customHeight="1" x14ac:dyDescent="0.25">
      <c r="A7" s="62" t="s">
        <v>112</v>
      </c>
      <c r="B7" s="65" t="s">
        <v>461</v>
      </c>
      <c r="C7" s="64"/>
    </row>
    <row r="8" spans="1:4" s="2" customFormat="1" ht="48" customHeight="1" x14ac:dyDescent="0.25">
      <c r="A8" s="62" t="s">
        <v>116</v>
      </c>
      <c r="B8" s="65" t="s">
        <v>461</v>
      </c>
      <c r="C8" s="64"/>
    </row>
    <row r="9" spans="1:4" s="2" customFormat="1" ht="48" customHeight="1" x14ac:dyDescent="0.25">
      <c r="A9" s="62" t="s">
        <v>117</v>
      </c>
      <c r="B9" s="65" t="s">
        <v>461</v>
      </c>
      <c r="C9" s="64"/>
    </row>
    <row r="10" spans="1:4" s="2" customFormat="1" ht="48" customHeight="1" x14ac:dyDescent="0.25">
      <c r="A10" s="62" t="s">
        <v>113</v>
      </c>
      <c r="B10" s="65" t="s">
        <v>461</v>
      </c>
      <c r="C10" s="64"/>
    </row>
    <row r="11" spans="1:4" s="2" customFormat="1" ht="48" customHeight="1" x14ac:dyDescent="0.25">
      <c r="A11" s="62" t="s">
        <v>467</v>
      </c>
      <c r="B11" s="65" t="s">
        <v>461</v>
      </c>
      <c r="C11" s="64"/>
    </row>
    <row r="12" spans="1:4" s="2" customFormat="1" ht="48" customHeight="1" x14ac:dyDescent="0.25">
      <c r="A12" s="62" t="s">
        <v>465</v>
      </c>
      <c r="B12" s="65" t="s">
        <v>461</v>
      </c>
      <c r="C12" s="64"/>
    </row>
    <row r="13" spans="1:4" s="2" customFormat="1" ht="48" customHeight="1" x14ac:dyDescent="0.25">
      <c r="A13" s="62" t="s">
        <v>464</v>
      </c>
      <c r="B13" s="65" t="s">
        <v>461</v>
      </c>
      <c r="C13" s="64"/>
    </row>
    <row r="14" spans="1:4" s="54" customFormat="1" ht="48" customHeight="1" x14ac:dyDescent="0.25">
      <c r="A14" s="55" t="s">
        <v>124</v>
      </c>
      <c r="B14" s="65" t="s">
        <v>461</v>
      </c>
      <c r="C14" s="56"/>
      <c r="D14" s="57"/>
    </row>
    <row r="15" spans="1:4" s="2" customFormat="1" ht="48" customHeight="1" x14ac:dyDescent="0.25">
      <c r="A15" s="55" t="s">
        <v>127</v>
      </c>
      <c r="B15" s="65" t="s">
        <v>461</v>
      </c>
      <c r="C15" s="56"/>
      <c r="D15" s="58"/>
    </row>
    <row r="16" spans="1:4" s="2" customFormat="1" ht="48" customHeight="1" x14ac:dyDescent="0.25">
      <c r="A16" s="55" t="s">
        <v>126</v>
      </c>
      <c r="B16" s="65" t="s">
        <v>461</v>
      </c>
      <c r="C16" s="56"/>
      <c r="D16" s="58"/>
    </row>
    <row r="17" spans="1:4" s="2" customFormat="1" ht="48" customHeight="1" x14ac:dyDescent="0.25">
      <c r="A17" s="55" t="s">
        <v>125</v>
      </c>
      <c r="B17" s="65" t="s">
        <v>461</v>
      </c>
      <c r="C17" s="56"/>
      <c r="D17" s="58"/>
    </row>
    <row r="18" spans="1:4" s="2" customFormat="1" ht="48" customHeight="1" x14ac:dyDescent="0.25">
      <c r="A18" s="62" t="s">
        <v>466</v>
      </c>
      <c r="B18" s="65" t="s">
        <v>114</v>
      </c>
      <c r="C18" s="64"/>
    </row>
    <row r="19" spans="1:4" s="2" customFormat="1" ht="48" customHeight="1" x14ac:dyDescent="0.25">
      <c r="A19" s="62" t="s">
        <v>463</v>
      </c>
      <c r="B19" s="65" t="s">
        <v>114</v>
      </c>
      <c r="C19" s="64"/>
    </row>
    <row r="20" spans="1:4" s="2" customFormat="1" ht="48" customHeight="1" x14ac:dyDescent="0.25">
      <c r="A20" s="62" t="s">
        <v>83</v>
      </c>
      <c r="B20" s="63" t="s">
        <v>461</v>
      </c>
      <c r="C20" s="64"/>
    </row>
    <row r="21" spans="1:4" s="2" customFormat="1" ht="48" customHeight="1" x14ac:dyDescent="0.25">
      <c r="A21" s="62" t="s">
        <v>84</v>
      </c>
      <c r="B21" s="65" t="s">
        <v>461</v>
      </c>
      <c r="C21" s="64"/>
    </row>
    <row r="22" spans="1:4" s="2" customFormat="1" ht="48" customHeight="1" x14ac:dyDescent="0.25">
      <c r="A22" s="62" t="s">
        <v>85</v>
      </c>
      <c r="B22" s="65" t="s">
        <v>461</v>
      </c>
      <c r="C22" s="64"/>
    </row>
    <row r="23" spans="1:4" s="2" customFormat="1" ht="48" customHeight="1" x14ac:dyDescent="0.25">
      <c r="A23" s="67" t="s">
        <v>102</v>
      </c>
      <c r="B23" s="60"/>
      <c r="C23" s="59"/>
    </row>
    <row r="24" spans="1:4" s="2" customFormat="1" ht="48" customHeight="1" x14ac:dyDescent="0.25">
      <c r="A24" s="66" t="s">
        <v>82</v>
      </c>
      <c r="B24" s="52" t="s">
        <v>86</v>
      </c>
      <c r="C24" s="59"/>
    </row>
    <row r="25" spans="1:4" s="2" customFormat="1" ht="48" customHeight="1" x14ac:dyDescent="0.25">
      <c r="A25" s="62" t="s">
        <v>468</v>
      </c>
      <c r="B25" s="68"/>
      <c r="C25" s="59"/>
    </row>
    <row r="26" spans="1:4" s="2" customFormat="1" ht="48" customHeight="1" x14ac:dyDescent="0.25">
      <c r="A26" s="62" t="s">
        <v>469</v>
      </c>
      <c r="B26" s="68"/>
      <c r="C26" s="59"/>
    </row>
    <row r="27" spans="1:4" s="2" customFormat="1" ht="48" customHeight="1" x14ac:dyDescent="0.25">
      <c r="A27" s="62" t="s">
        <v>470</v>
      </c>
      <c r="B27" s="68"/>
      <c r="C27" s="59"/>
    </row>
    <row r="28" spans="1:4" s="2" customFormat="1" ht="48" customHeight="1" x14ac:dyDescent="0.25">
      <c r="A28" s="62" t="s">
        <v>471</v>
      </c>
      <c r="B28" s="68"/>
      <c r="C28" s="59"/>
    </row>
    <row r="29" spans="1:4" s="2" customFormat="1" ht="48" customHeight="1" x14ac:dyDescent="0.25">
      <c r="A29" s="62" t="s">
        <v>472</v>
      </c>
      <c r="B29" s="68"/>
      <c r="C29" s="59"/>
    </row>
    <row r="30" spans="1:4" s="2" customFormat="1" ht="48" customHeight="1" x14ac:dyDescent="0.25">
      <c r="A30" s="62" t="s">
        <v>473</v>
      </c>
      <c r="B30" s="68"/>
      <c r="C30" s="59"/>
    </row>
    <row r="31" spans="1:4" s="2" customFormat="1" ht="48" customHeight="1" x14ac:dyDescent="0.25">
      <c r="A31" s="67" t="s">
        <v>110</v>
      </c>
      <c r="B31" s="88"/>
      <c r="C31" s="59"/>
    </row>
    <row r="32" spans="1:4" s="2" customFormat="1" ht="48" customHeight="1" x14ac:dyDescent="0.25">
      <c r="A32" s="66" t="s">
        <v>82</v>
      </c>
      <c r="B32" s="52" t="s">
        <v>86</v>
      </c>
      <c r="C32" s="59"/>
    </row>
    <row r="33" spans="1:3" s="2" customFormat="1" ht="48" customHeight="1" x14ac:dyDescent="0.25">
      <c r="A33" s="62" t="s">
        <v>468</v>
      </c>
      <c r="B33" s="68"/>
      <c r="C33" s="59"/>
    </row>
    <row r="34" spans="1:3" s="2" customFormat="1" ht="48" customHeight="1" x14ac:dyDescent="0.25">
      <c r="A34" s="62" t="s">
        <v>469</v>
      </c>
      <c r="B34" s="68"/>
      <c r="C34" s="59"/>
    </row>
    <row r="35" spans="1:3" s="2" customFormat="1" ht="48" customHeight="1" x14ac:dyDescent="0.25">
      <c r="A35" s="62" t="s">
        <v>470</v>
      </c>
      <c r="B35" s="68"/>
      <c r="C35" s="59"/>
    </row>
    <row r="36" spans="1:3" s="2" customFormat="1" ht="48" customHeight="1" x14ac:dyDescent="0.25">
      <c r="A36" s="62" t="s">
        <v>471</v>
      </c>
      <c r="B36" s="68"/>
      <c r="C36" s="59"/>
    </row>
    <row r="37" spans="1:3" s="2" customFormat="1" ht="48" customHeight="1" x14ac:dyDescent="0.25">
      <c r="A37" s="62" t="s">
        <v>472</v>
      </c>
      <c r="B37" s="68"/>
      <c r="C37" s="59"/>
    </row>
    <row r="38" spans="1:3" s="2" customFormat="1" ht="48" customHeight="1" x14ac:dyDescent="0.25">
      <c r="A38" s="62" t="s">
        <v>473</v>
      </c>
      <c r="B38" s="68"/>
      <c r="C38" s="59"/>
    </row>
    <row r="39" spans="1:3" s="2" customFormat="1" ht="48" customHeight="1" x14ac:dyDescent="0.25">
      <c r="A39" s="69" t="s">
        <v>123</v>
      </c>
      <c r="B39" s="70"/>
      <c r="C39" s="59"/>
    </row>
    <row r="40" spans="1:3" s="2" customFormat="1" ht="48" customHeight="1" x14ac:dyDescent="0.25">
      <c r="A40" s="71" t="s">
        <v>82</v>
      </c>
      <c r="B40" s="89" t="s">
        <v>87</v>
      </c>
      <c r="C40" s="59"/>
    </row>
    <row r="41" spans="1:3" s="2" customFormat="1" ht="48" customHeight="1" x14ac:dyDescent="0.25">
      <c r="A41" s="72" t="s">
        <v>88</v>
      </c>
      <c r="B41" s="73"/>
      <c r="C41" s="59"/>
    </row>
    <row r="42" spans="1:3" ht="48" customHeight="1" x14ac:dyDescent="0.25"/>
    <row r="43" spans="1:3" ht="48" customHeight="1" x14ac:dyDescent="0.25"/>
    <row r="44" spans="1:3" s="15" customFormat="1" ht="48" customHeight="1" x14ac:dyDescent="0.25">
      <c r="A44" s="13" t="s">
        <v>89</v>
      </c>
    </row>
    <row r="45" spans="1:3" s="15" customFormat="1" ht="48" customHeight="1" thickBot="1" x14ac:dyDescent="0.3">
      <c r="A45" s="13"/>
    </row>
    <row r="46" spans="1:3" s="74" customFormat="1" ht="48" customHeight="1" x14ac:dyDescent="0.25">
      <c r="A46" s="2"/>
      <c r="B46" s="485" t="s">
        <v>90</v>
      </c>
      <c r="C46" s="486"/>
    </row>
    <row r="47" spans="1:3" s="74" customFormat="1" ht="48" customHeight="1" thickBot="1" x14ac:dyDescent="0.3">
      <c r="A47" s="75" t="s">
        <v>91</v>
      </c>
      <c r="B47" s="76" t="s">
        <v>92</v>
      </c>
      <c r="C47" s="77" t="s">
        <v>93</v>
      </c>
    </row>
    <row r="48" spans="1:3" s="2" customFormat="1" ht="48" customHeight="1" x14ac:dyDescent="0.25">
      <c r="A48" s="78" t="s">
        <v>94</v>
      </c>
      <c r="B48" s="79"/>
      <c r="C48" s="80"/>
    </row>
    <row r="49" spans="1:5" s="2" customFormat="1" ht="48" customHeight="1" x14ac:dyDescent="0.25">
      <c r="A49" s="78" t="s">
        <v>95</v>
      </c>
      <c r="B49" s="81"/>
      <c r="C49" s="82"/>
    </row>
    <row r="50" spans="1:5" s="2" customFormat="1" ht="48" customHeight="1" x14ac:dyDescent="0.25">
      <c r="A50" s="78" t="s">
        <v>96</v>
      </c>
      <c r="B50" s="81"/>
      <c r="C50" s="82"/>
    </row>
    <row r="51" spans="1:5" s="2" customFormat="1" ht="48" customHeight="1" x14ac:dyDescent="0.25">
      <c r="A51" s="78" t="s">
        <v>97</v>
      </c>
      <c r="B51" s="81"/>
      <c r="C51" s="82"/>
    </row>
    <row r="52" spans="1:5" s="2" customFormat="1" ht="48" customHeight="1" x14ac:dyDescent="0.25">
      <c r="A52" s="78" t="s">
        <v>98</v>
      </c>
      <c r="B52" s="81"/>
      <c r="C52" s="82"/>
    </row>
    <row r="53" spans="1:5" s="2" customFormat="1" ht="48" customHeight="1" x14ac:dyDescent="0.25">
      <c r="A53" s="78" t="s">
        <v>99</v>
      </c>
      <c r="B53" s="81"/>
      <c r="C53" s="82"/>
    </row>
    <row r="54" spans="1:5" s="2" customFormat="1" ht="48" customHeight="1" thickBot="1" x14ac:dyDescent="0.3">
      <c r="A54" s="78" t="s">
        <v>100</v>
      </c>
      <c r="B54" s="83"/>
      <c r="C54" s="84"/>
    </row>
    <row r="56" spans="1:5" ht="15.75" thickBot="1" x14ac:dyDescent="0.3"/>
    <row r="57" spans="1:5" ht="15.75" thickBot="1" x14ac:dyDescent="0.3">
      <c r="A57" s="462" t="s">
        <v>129</v>
      </c>
      <c r="B57" s="463"/>
      <c r="C57" s="463"/>
      <c r="D57" s="463"/>
      <c r="E57" s="464"/>
    </row>
    <row r="58" spans="1:5" x14ac:dyDescent="0.25">
      <c r="A58" s="477"/>
      <c r="B58" s="478"/>
      <c r="C58" s="478"/>
      <c r="D58" s="478"/>
      <c r="E58" s="479"/>
    </row>
    <row r="59" spans="1:5" x14ac:dyDescent="0.25">
      <c r="A59" s="477"/>
      <c r="B59" s="478"/>
      <c r="C59" s="478"/>
      <c r="D59" s="478"/>
      <c r="E59" s="479"/>
    </row>
    <row r="60" spans="1:5" x14ac:dyDescent="0.25">
      <c r="A60" s="477"/>
      <c r="B60" s="478"/>
      <c r="C60" s="478"/>
      <c r="D60" s="478"/>
      <c r="E60" s="479"/>
    </row>
    <row r="61" spans="1:5" ht="15.75" thickBot="1" x14ac:dyDescent="0.3">
      <c r="A61" s="480"/>
      <c r="B61" s="481"/>
      <c r="C61" s="481"/>
      <c r="D61" s="481"/>
      <c r="E61" s="482"/>
    </row>
  </sheetData>
  <mergeCells count="5">
    <mergeCell ref="A58:E61"/>
    <mergeCell ref="A1:C1"/>
    <mergeCell ref="B46:C46"/>
    <mergeCell ref="A3:C3"/>
    <mergeCell ref="A57:E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/>
  </sheetViews>
  <sheetFormatPr baseColWidth="10" defaultRowHeight="15" x14ac:dyDescent="0.25"/>
  <cols>
    <col min="1" max="1" width="81" customWidth="1"/>
    <col min="3" max="3" width="23.28515625" customWidth="1"/>
  </cols>
  <sheetData>
    <row r="1" spans="1:8" ht="21" thickBot="1" x14ac:dyDescent="0.35">
      <c r="A1" s="16" t="s">
        <v>477</v>
      </c>
    </row>
    <row r="2" spans="1:8" ht="43.5" customHeight="1" thickTop="1" thickBot="1" x14ac:dyDescent="0.3">
      <c r="A2" s="489" t="str">
        <f>[2]listes!B2</f>
        <v>Nom du candidat</v>
      </c>
      <c r="B2" s="490"/>
    </row>
    <row r="3" spans="1:8" ht="16.5" thickTop="1" thickBot="1" x14ac:dyDescent="0.3"/>
    <row r="4" spans="1:8" ht="73.5" customHeight="1" thickTop="1" thickBot="1" x14ac:dyDescent="0.4">
      <c r="A4" s="491" t="s">
        <v>132</v>
      </c>
      <c r="B4" s="492"/>
      <c r="C4" s="493"/>
    </row>
    <row r="5" spans="1:8" ht="12.75" customHeight="1" thickTop="1" thickBot="1" x14ac:dyDescent="0.35">
      <c r="A5" s="17"/>
      <c r="B5" s="17"/>
      <c r="C5" s="17"/>
      <c r="D5" s="17"/>
      <c r="E5" s="17"/>
      <c r="F5" s="17"/>
      <c r="G5" s="17"/>
      <c r="H5" s="17"/>
    </row>
    <row r="6" spans="1:8" s="2" customFormat="1" ht="24.95" customHeight="1" thickTop="1" x14ac:dyDescent="0.25">
      <c r="A6" s="18" t="s">
        <v>45</v>
      </c>
      <c r="C6" s="19" t="s">
        <v>46</v>
      </c>
    </row>
    <row r="7" spans="1:8" s="21" customFormat="1" ht="24.95" customHeight="1" x14ac:dyDescent="0.25">
      <c r="A7" s="20"/>
      <c r="C7" s="22"/>
    </row>
    <row r="8" spans="1:8" s="21" customFormat="1" ht="24.95" customHeight="1" x14ac:dyDescent="0.25">
      <c r="A8" s="20"/>
      <c r="C8" s="22"/>
    </row>
    <row r="9" spans="1:8" s="21" customFormat="1" ht="24.95" customHeight="1" x14ac:dyDescent="0.25">
      <c r="A9" s="20"/>
      <c r="C9" s="22"/>
    </row>
    <row r="10" spans="1:8" s="21" customFormat="1" ht="24.95" customHeight="1" x14ac:dyDescent="0.25">
      <c r="A10" s="20"/>
      <c r="C10" s="22"/>
    </row>
    <row r="11" spans="1:8" s="21" customFormat="1" ht="24.95" customHeight="1" x14ac:dyDescent="0.25">
      <c r="A11" s="20"/>
      <c r="C11" s="22"/>
    </row>
    <row r="12" spans="1:8" s="21" customFormat="1" ht="24.95" customHeight="1" thickBot="1" x14ac:dyDescent="0.3">
      <c r="A12" s="20"/>
      <c r="C12" s="22"/>
    </row>
    <row r="13" spans="1:8" s="2" customFormat="1" ht="24.95" customHeight="1" thickTop="1" x14ac:dyDescent="0.25">
      <c r="A13" s="18" t="s">
        <v>47</v>
      </c>
      <c r="C13" s="19" t="s">
        <v>46</v>
      </c>
    </row>
    <row r="14" spans="1:8" s="21" customFormat="1" ht="24.95" customHeight="1" x14ac:dyDescent="0.25">
      <c r="A14" s="20"/>
      <c r="C14" s="23"/>
    </row>
    <row r="15" spans="1:8" s="21" customFormat="1" ht="24.95" customHeight="1" x14ac:dyDescent="0.25">
      <c r="A15" s="20"/>
      <c r="C15" s="23"/>
    </row>
    <row r="16" spans="1:8" s="21" customFormat="1" ht="24.95" customHeight="1" x14ac:dyDescent="0.25">
      <c r="A16" s="20"/>
      <c r="C16" s="23"/>
    </row>
    <row r="17" spans="1:3" s="21" customFormat="1" ht="24.95" customHeight="1" x14ac:dyDescent="0.25">
      <c r="A17" s="20"/>
      <c r="C17" s="23"/>
    </row>
    <row r="18" spans="1:3" s="21" customFormat="1" ht="24.95" customHeight="1" x14ac:dyDescent="0.25">
      <c r="A18" s="20"/>
      <c r="C18" s="23"/>
    </row>
  </sheetData>
  <mergeCells count="2">
    <mergeCell ref="A2:B2"/>
    <mergeCell ref="A4:C4"/>
  </mergeCells>
  <conditionalFormatting sqref="C7:C12 C14:C18">
    <cfRule type="cellIs" dxfId="0" priority="1" stopIfTrue="1" operator="equal">
      <formula>""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baseColWidth="10" defaultRowHeight="15" x14ac:dyDescent="0.25"/>
  <cols>
    <col min="3" max="3" width="23.5703125" customWidth="1"/>
  </cols>
  <sheetData>
    <row r="1" spans="1:6" s="14" customFormat="1" ht="21" thickBot="1" x14ac:dyDescent="0.35">
      <c r="A1" s="16" t="s">
        <v>477</v>
      </c>
    </row>
    <row r="2" spans="1:6" s="14" customFormat="1" ht="51.75" customHeight="1" thickTop="1" thickBot="1" x14ac:dyDescent="0.25">
      <c r="A2" s="24" t="str">
        <f>[2]listes!B2</f>
        <v>Nom du candidat</v>
      </c>
      <c r="B2" s="25"/>
      <c r="C2" s="494" t="s">
        <v>131</v>
      </c>
      <c r="D2" s="495"/>
    </row>
    <row r="3" spans="1:6" s="14" customFormat="1" ht="12.75" thickTop="1" thickBot="1" x14ac:dyDescent="0.25"/>
    <row r="4" spans="1:6" s="29" customFormat="1" ht="89.25" customHeight="1" thickBot="1" x14ac:dyDescent="0.3">
      <c r="A4" s="26" t="s">
        <v>48</v>
      </c>
      <c r="B4" s="27" t="s">
        <v>49</v>
      </c>
      <c r="C4" s="27" t="s">
        <v>50</v>
      </c>
      <c r="D4" s="27" t="s">
        <v>51</v>
      </c>
      <c r="E4" s="28" t="s">
        <v>52</v>
      </c>
      <c r="F4" s="28" t="s">
        <v>53</v>
      </c>
    </row>
    <row r="5" spans="1:6" s="3" customFormat="1" ht="24.95" customHeight="1" x14ac:dyDescent="0.25">
      <c r="A5" s="30"/>
      <c r="B5" s="31"/>
      <c r="C5" s="32"/>
      <c r="D5" s="33"/>
      <c r="E5" s="33"/>
      <c r="F5" s="33"/>
    </row>
    <row r="6" spans="1:6" s="3" customFormat="1" ht="24.95" customHeight="1" x14ac:dyDescent="0.25">
      <c r="A6" s="34"/>
      <c r="B6" s="35"/>
      <c r="C6" s="36"/>
      <c r="D6" s="37"/>
      <c r="E6" s="37"/>
      <c r="F6" s="37"/>
    </row>
    <row r="7" spans="1:6" s="3" customFormat="1" ht="24.95" customHeight="1" x14ac:dyDescent="0.25">
      <c r="A7" s="34"/>
      <c r="B7" s="35"/>
      <c r="C7" s="36"/>
      <c r="D7" s="37"/>
      <c r="E7" s="37"/>
      <c r="F7" s="37"/>
    </row>
    <row r="8" spans="1:6" s="3" customFormat="1" ht="24.95" customHeight="1" x14ac:dyDescent="0.25">
      <c r="A8" s="34"/>
      <c r="B8" s="35"/>
      <c r="C8" s="36"/>
      <c r="D8" s="37"/>
      <c r="E8" s="37"/>
      <c r="F8" s="37"/>
    </row>
    <row r="9" spans="1:6" s="3" customFormat="1" ht="24.95" customHeight="1" x14ac:dyDescent="0.25">
      <c r="A9" s="34"/>
      <c r="B9" s="35"/>
      <c r="C9" s="36"/>
      <c r="D9" s="37"/>
      <c r="E9" s="37"/>
      <c r="F9" s="37"/>
    </row>
    <row r="10" spans="1:6" s="3" customFormat="1" ht="24.95" customHeight="1" x14ac:dyDescent="0.25">
      <c r="A10" s="34"/>
      <c r="B10" s="35"/>
      <c r="C10" s="36"/>
      <c r="D10" s="37"/>
      <c r="E10" s="37"/>
      <c r="F10" s="37"/>
    </row>
    <row r="11" spans="1:6" s="3" customFormat="1" ht="24.95" customHeight="1" x14ac:dyDescent="0.25">
      <c r="A11" s="34"/>
      <c r="B11" s="35"/>
      <c r="C11" s="36"/>
      <c r="D11" s="37"/>
      <c r="E11" s="37"/>
      <c r="F11" s="37"/>
    </row>
    <row r="12" spans="1:6" s="3" customFormat="1" ht="24.95" customHeight="1" x14ac:dyDescent="0.25">
      <c r="A12" s="34"/>
      <c r="B12" s="35"/>
      <c r="C12" s="36"/>
      <c r="D12" s="37"/>
      <c r="E12" s="37"/>
      <c r="F12" s="37"/>
    </row>
    <row r="13" spans="1:6" s="3" customFormat="1" ht="24.95" customHeight="1" x14ac:dyDescent="0.25">
      <c r="A13" s="34"/>
      <c r="B13" s="35"/>
      <c r="C13" s="36"/>
      <c r="D13" s="37"/>
      <c r="E13" s="37"/>
      <c r="F13" s="37"/>
    </row>
    <row r="14" spans="1:6" s="3" customFormat="1" ht="24.95" customHeight="1" x14ac:dyDescent="0.25">
      <c r="A14" s="34"/>
      <c r="B14" s="35"/>
      <c r="C14" s="37"/>
      <c r="D14" s="37"/>
      <c r="E14" s="37"/>
      <c r="F14" s="37"/>
    </row>
    <row r="15" spans="1:6" s="3" customFormat="1" ht="24.95" customHeight="1" x14ac:dyDescent="0.25">
      <c r="A15" s="34"/>
      <c r="B15" s="35"/>
      <c r="C15" s="37"/>
      <c r="D15" s="37"/>
      <c r="E15" s="37"/>
      <c r="F15" s="37"/>
    </row>
    <row r="16" spans="1:6" s="3" customFormat="1" ht="24.95" customHeight="1" x14ac:dyDescent="0.25">
      <c r="A16" s="34"/>
      <c r="B16" s="35"/>
      <c r="C16" s="37"/>
      <c r="D16" s="37"/>
      <c r="E16" s="37"/>
      <c r="F16" s="37"/>
    </row>
    <row r="17" spans="1:6" s="3" customFormat="1" ht="24.95" customHeight="1" x14ac:dyDescent="0.25">
      <c r="A17" s="34"/>
      <c r="B17" s="35"/>
      <c r="C17" s="37"/>
      <c r="D17" s="37"/>
      <c r="E17" s="37"/>
      <c r="F17" s="37"/>
    </row>
    <row r="18" spans="1:6" s="3" customFormat="1" ht="24.95" customHeight="1" x14ac:dyDescent="0.25">
      <c r="A18" s="34"/>
      <c r="B18" s="35"/>
      <c r="C18" s="37"/>
      <c r="D18" s="37"/>
      <c r="E18" s="37"/>
      <c r="F18" s="37"/>
    </row>
    <row r="19" spans="1:6" s="3" customFormat="1" ht="24.95" customHeight="1" x14ac:dyDescent="0.25">
      <c r="A19" s="34"/>
      <c r="B19" s="35"/>
      <c r="C19" s="37"/>
      <c r="D19" s="37"/>
      <c r="E19" s="37"/>
      <c r="F19" s="37"/>
    </row>
    <row r="20" spans="1:6" s="3" customFormat="1" ht="24.95" customHeight="1" x14ac:dyDescent="0.25">
      <c r="A20" s="34"/>
      <c r="B20" s="35"/>
      <c r="C20" s="37"/>
      <c r="D20" s="37"/>
      <c r="E20" s="37"/>
      <c r="F20" s="37"/>
    </row>
    <row r="21" spans="1:6" s="3" customFormat="1" ht="24.95" customHeight="1" x14ac:dyDescent="0.25">
      <c r="A21" s="34"/>
      <c r="B21" s="35"/>
      <c r="C21" s="37"/>
      <c r="D21" s="37"/>
      <c r="E21" s="37"/>
      <c r="F21" s="37"/>
    </row>
    <row r="22" spans="1:6" s="3" customFormat="1" ht="24.95" customHeight="1" x14ac:dyDescent="0.25">
      <c r="A22" s="34"/>
      <c r="B22" s="35"/>
      <c r="C22" s="37"/>
      <c r="D22" s="37"/>
      <c r="E22" s="37"/>
      <c r="F22" s="37"/>
    </row>
    <row r="23" spans="1:6" s="3" customFormat="1" ht="24.95" customHeight="1" x14ac:dyDescent="0.25">
      <c r="A23" s="34"/>
      <c r="B23" s="35"/>
      <c r="C23" s="37"/>
      <c r="D23" s="37"/>
      <c r="E23" s="37"/>
      <c r="F23" s="37"/>
    </row>
    <row r="24" spans="1:6" s="14" customFormat="1" ht="11.25" x14ac:dyDescent="0.2"/>
    <row r="25" spans="1:6" s="39" customFormat="1" ht="21" customHeight="1" x14ac:dyDescent="0.25">
      <c r="A25" s="38" t="s">
        <v>54</v>
      </c>
    </row>
    <row r="26" spans="1:6" s="14" customFormat="1" ht="11.25" x14ac:dyDescent="0.2"/>
    <row r="27" spans="1:6" s="39" customFormat="1" x14ac:dyDescent="0.25">
      <c r="A27" s="39" t="s">
        <v>55</v>
      </c>
    </row>
    <row r="28" spans="1:6" s="39" customFormat="1" x14ac:dyDescent="0.25">
      <c r="A28" s="39" t="s">
        <v>56</v>
      </c>
    </row>
  </sheetData>
  <mergeCells count="1">
    <mergeCell ref="C2:D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M14" sqref="M14"/>
    </sheetView>
  </sheetViews>
  <sheetFormatPr baseColWidth="10" defaultRowHeight="15" x14ac:dyDescent="0.25"/>
  <cols>
    <col min="1" max="1" width="22" customWidth="1"/>
  </cols>
  <sheetData>
    <row r="1" spans="1:10" s="39" customFormat="1" ht="20.25" x14ac:dyDescent="0.3">
      <c r="A1" s="40" t="s">
        <v>477</v>
      </c>
    </row>
    <row r="2" spans="1:10" s="39" customFormat="1" ht="15.75" thickBot="1" x14ac:dyDescent="0.3"/>
    <row r="3" spans="1:10" s="39" customFormat="1" ht="33.75" customHeight="1" thickTop="1" thickBot="1" x14ac:dyDescent="0.3">
      <c r="B3" s="41" t="str">
        <f>[2]listes!B2</f>
        <v>Nom du candidat</v>
      </c>
      <c r="C3" s="496" t="s">
        <v>57</v>
      </c>
      <c r="D3" s="497"/>
      <c r="E3" s="497"/>
      <c r="F3" s="497"/>
      <c r="G3" s="497"/>
      <c r="H3" s="497"/>
      <c r="I3" s="497"/>
      <c r="J3" s="42"/>
    </row>
    <row r="4" spans="1:10" s="39" customFormat="1" ht="15.75" thickTop="1" x14ac:dyDescent="0.25"/>
    <row r="5" spans="1:10" s="39" customFormat="1" ht="12" customHeight="1" x14ac:dyDescent="0.25"/>
    <row r="6" spans="1:10" s="39" customFormat="1" hidden="1" x14ac:dyDescent="0.25"/>
    <row r="7" spans="1:10" s="39" customFormat="1" hidden="1" x14ac:dyDescent="0.25"/>
    <row r="8" spans="1:10" s="39" customFormat="1" ht="51" x14ac:dyDescent="0.25">
      <c r="A8" s="43" t="s">
        <v>58</v>
      </c>
      <c r="B8" s="44" t="s">
        <v>59</v>
      </c>
      <c r="C8" s="44" t="s">
        <v>60</v>
      </c>
      <c r="D8" s="44" t="s">
        <v>61</v>
      </c>
      <c r="E8" s="43" t="s">
        <v>62</v>
      </c>
      <c r="F8" s="43" t="s">
        <v>63</v>
      </c>
      <c r="G8" s="43" t="s">
        <v>64</v>
      </c>
      <c r="H8" s="43" t="s">
        <v>65</v>
      </c>
      <c r="I8" s="43" t="s">
        <v>66</v>
      </c>
    </row>
    <row r="9" spans="1:10" s="48" customFormat="1" ht="24.95" customHeight="1" x14ac:dyDescent="0.25">
      <c r="A9" s="45" t="s">
        <v>67</v>
      </c>
      <c r="B9" s="46"/>
      <c r="C9" s="46"/>
      <c r="D9" s="46"/>
      <c r="E9" s="47"/>
      <c r="G9" s="47"/>
      <c r="H9" s="47"/>
      <c r="I9" s="47"/>
    </row>
    <row r="10" spans="1:10" s="48" customFormat="1" ht="24.95" customHeight="1" x14ac:dyDescent="0.25">
      <c r="A10" s="45" t="s">
        <v>68</v>
      </c>
      <c r="B10" s="46"/>
      <c r="C10" s="46"/>
      <c r="D10" s="46"/>
      <c r="E10" s="47"/>
      <c r="F10" s="47"/>
      <c r="G10" s="47"/>
      <c r="H10" s="47"/>
      <c r="I10" s="47"/>
    </row>
    <row r="11" spans="1:10" s="48" customFormat="1" ht="24.95" customHeight="1" x14ac:dyDescent="0.25">
      <c r="A11" s="45" t="s">
        <v>69</v>
      </c>
      <c r="B11" s="46"/>
      <c r="C11" s="46"/>
      <c r="D11" s="46"/>
      <c r="E11" s="47"/>
      <c r="F11" s="47"/>
      <c r="G11" s="47"/>
      <c r="H11" s="47"/>
      <c r="I11" s="47"/>
    </row>
    <row r="12" spans="1:10" s="48" customFormat="1" ht="24.95" customHeight="1" x14ac:dyDescent="0.25">
      <c r="A12" s="45" t="s">
        <v>70</v>
      </c>
      <c r="B12" s="46"/>
      <c r="C12" s="46"/>
      <c r="D12" s="46"/>
      <c r="E12" s="47"/>
      <c r="F12" s="47"/>
      <c r="G12" s="47"/>
      <c r="H12" s="47"/>
      <c r="I12" s="47"/>
    </row>
    <row r="13" spans="1:10" s="48" customFormat="1" ht="24.95" customHeight="1" x14ac:dyDescent="0.25">
      <c r="A13" s="45" t="s">
        <v>71</v>
      </c>
      <c r="B13" s="46"/>
      <c r="C13" s="46"/>
      <c r="D13" s="46"/>
      <c r="E13" s="47"/>
      <c r="F13" s="47"/>
      <c r="G13" s="47"/>
      <c r="H13" s="47"/>
      <c r="I13" s="47"/>
    </row>
    <row r="14" spans="1:10" s="48" customFormat="1" ht="24.95" customHeight="1" x14ac:dyDescent="0.25">
      <c r="A14" s="45" t="s">
        <v>72</v>
      </c>
      <c r="B14" s="46"/>
      <c r="C14" s="46"/>
      <c r="D14" s="46"/>
      <c r="E14" s="47"/>
      <c r="F14" s="47"/>
      <c r="G14" s="47"/>
      <c r="H14" s="47"/>
      <c r="I14" s="47"/>
    </row>
    <row r="15" spans="1:10" s="48" customFormat="1" ht="24.95" customHeight="1" x14ac:dyDescent="0.25">
      <c r="A15" s="45" t="s">
        <v>73</v>
      </c>
      <c r="B15" s="49"/>
      <c r="C15" s="49"/>
      <c r="D15" s="49"/>
      <c r="E15" s="50"/>
      <c r="F15" s="50"/>
      <c r="G15" s="50"/>
      <c r="H15" s="50"/>
      <c r="I15" s="47"/>
    </row>
    <row r="16" spans="1:10" s="48" customFormat="1" ht="24.95" customHeight="1" x14ac:dyDescent="0.25">
      <c r="A16" s="45" t="s">
        <v>74</v>
      </c>
      <c r="B16" s="46"/>
      <c r="C16" s="46"/>
      <c r="D16" s="46"/>
      <c r="E16" s="47"/>
      <c r="F16" s="47"/>
      <c r="G16" s="47"/>
      <c r="H16" s="47"/>
      <c r="I16" s="47"/>
    </row>
    <row r="17" spans="1:9" s="48" customFormat="1" ht="24.95" customHeight="1" x14ac:dyDescent="0.25">
      <c r="A17" s="45" t="s">
        <v>75</v>
      </c>
      <c r="B17" s="47"/>
      <c r="C17" s="47"/>
      <c r="D17" s="47"/>
      <c r="E17" s="47"/>
      <c r="F17" s="47"/>
      <c r="G17" s="47"/>
      <c r="H17" s="47"/>
      <c r="I17" s="47"/>
    </row>
    <row r="18" spans="1:9" s="48" customFormat="1" ht="24.95" customHeight="1" x14ac:dyDescent="0.25">
      <c r="A18" s="45" t="s">
        <v>76</v>
      </c>
      <c r="B18" s="47"/>
      <c r="C18" s="47"/>
      <c r="D18" s="47"/>
      <c r="E18" s="47"/>
      <c r="F18" s="47"/>
      <c r="G18" s="47"/>
      <c r="H18" s="47"/>
      <c r="I18" s="47"/>
    </row>
    <row r="19" spans="1:9" s="48" customFormat="1" ht="24.95" customHeight="1" x14ac:dyDescent="0.25">
      <c r="A19" s="45" t="s">
        <v>77</v>
      </c>
      <c r="B19" s="47"/>
      <c r="C19" s="47"/>
      <c r="D19" s="47"/>
      <c r="E19" s="47"/>
      <c r="F19" s="47"/>
      <c r="G19" s="47"/>
      <c r="H19" s="47"/>
      <c r="I19" s="47"/>
    </row>
    <row r="20" spans="1:9" s="48" customFormat="1" ht="24.95" customHeight="1" x14ac:dyDescent="0.25">
      <c r="A20" s="45" t="s">
        <v>78</v>
      </c>
      <c r="B20" s="47"/>
      <c r="C20" s="47"/>
      <c r="D20" s="47"/>
      <c r="E20" s="47"/>
      <c r="F20" s="47"/>
      <c r="G20" s="47"/>
      <c r="H20" s="47"/>
      <c r="I20" s="47"/>
    </row>
    <row r="21" spans="1:9" s="48" customFormat="1" ht="24.95" customHeight="1" x14ac:dyDescent="0.25">
      <c r="A21" s="45" t="s">
        <v>79</v>
      </c>
      <c r="B21" s="47"/>
      <c r="C21" s="47"/>
      <c r="D21" s="47"/>
      <c r="E21" s="47"/>
      <c r="F21" s="47"/>
      <c r="G21" s="47"/>
      <c r="H21" s="47"/>
      <c r="I21" s="47"/>
    </row>
    <row r="22" spans="1:9" s="48" customFormat="1" ht="24.95" customHeight="1" x14ac:dyDescent="0.25">
      <c r="A22" s="45" t="s">
        <v>80</v>
      </c>
      <c r="B22" s="47"/>
      <c r="C22" s="47"/>
      <c r="D22" s="47"/>
      <c r="E22" s="47"/>
      <c r="F22" s="47"/>
      <c r="G22" s="47"/>
      <c r="H22" s="47"/>
      <c r="I22" s="47"/>
    </row>
    <row r="23" spans="1:9" s="48" customFormat="1" ht="24.95" customHeight="1" x14ac:dyDescent="0.25">
      <c r="A23" s="45" t="s">
        <v>81</v>
      </c>
      <c r="B23" s="47"/>
      <c r="C23" s="47"/>
      <c r="D23" s="47"/>
      <c r="E23" s="47"/>
      <c r="F23" s="47"/>
      <c r="G23" s="47"/>
      <c r="H23" s="47"/>
      <c r="I23" s="47"/>
    </row>
  </sheetData>
  <mergeCells count="1">
    <mergeCell ref="C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Explication</vt:lpstr>
      <vt:lpstr>détail de prix Hautes Alpes</vt:lpstr>
      <vt:lpstr>BPU</vt:lpstr>
      <vt:lpstr>Hrs Encadrement</vt:lpstr>
      <vt:lpstr>Matériel</vt:lpstr>
      <vt:lpstr>Produits</vt:lpstr>
      <vt:lpstr>'détail de prix Hautes Alpes'!Impression_des_titres</vt:lpstr>
      <vt:lpstr>'détail de prix Hautes Alpes'!Zone_d_impression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BOUZON GUILLAUME (UGECAM PACAC)</dc:creator>
  <cp:lastModifiedBy>GACHET ELISE (UGECAM PACAC)</cp:lastModifiedBy>
  <dcterms:created xsi:type="dcterms:W3CDTF">2023-07-03T15:57:35Z</dcterms:created>
  <dcterms:modified xsi:type="dcterms:W3CDTF">2025-08-29T15:03:45Z</dcterms:modified>
</cp:coreProperties>
</file>