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<sst xmlns="http://schemas.openxmlformats.org/spreadsheetml/2006/main" count="314" uniqueCount="203">
  <si>
    <t>Dossier</t>
  </si>
  <si>
    <t>Date</t>
  </si>
  <si>
    <t>Phase</t>
  </si>
  <si>
    <t>Indice</t>
  </si>
  <si>
    <t xml:space="preserve">ARCHITECTE : 
    </t>
  </si>
  <si>
    <t>MAITRE D'OEUVRE : 
    IPCO
    720 route de Rémire
    97354 Rémire-Montjoly
    Tél : +594 594 20 48 27
    Mél : contact@ipco.bet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</si>
  <si>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</si>
  <si>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</si>
  <si>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</si>
  <si>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</si>
  <si>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</si>
  <si>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</si>
  <si>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</si>
  <si>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</si>
  <si>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</si>
  <si>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</si>
  <si>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</si>
  <si>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</si>
  <si>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</si>
  <si>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</si>
  <si>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</si>
  <si>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</si>
  <si>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</si>
  <si>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</si>
  <si>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</si>
  <si>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</si>
  <si>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</si>
  <si>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</si>
  <si>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</si>
  <si>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</si>
  <si>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</si>
  <si>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</si>
  <si>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</si>
  <si>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</si>
  <si>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</si>
  <si>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</si>
  <si>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</si>
  <si>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</si>
  <si>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</si>
  <si>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ELECTRICITE</t>
  </si>
  <si>
    <t>3.&amp;</t>
  </si>
  <si>
    <t>2.3</t>
  </si>
  <si>
    <t>Ouvrages</t>
  </si>
  <si>
    <t>2.3.1</t>
  </si>
  <si>
    <t>Généralités</t>
  </si>
  <si>
    <t>2.3.1.1</t>
  </si>
  <si>
    <t>Dossier d'exécution</t>
  </si>
  <si>
    <t>FT</t>
  </si>
  <si>
    <t>Total Généralités</t>
  </si>
  <si>
    <t>9.R.Localisations\Généralités</t>
  </si>
  <si>
    <t>9.M.Z</t>
  </si>
  <si>
    <t>9.E.1.Localisations\Généralités</t>
  </si>
  <si>
    <t>9.&amp;</t>
  </si>
  <si>
    <t>2.3.1.2</t>
  </si>
  <si>
    <t>Consignation des réseaux</t>
  </si>
  <si>
    <t>2.3.1.3</t>
  </si>
  <si>
    <t>Consuel</t>
  </si>
  <si>
    <t>9.T</t>
  </si>
  <si>
    <t>4.&amp;</t>
  </si>
  <si>
    <t>2.3.2</t>
  </si>
  <si>
    <t>Dépose des équipements existants</t>
  </si>
  <si>
    <r>
      <rPr>
        <b/>
        <u/>
        <sz val="10"/>
        <color rgb="FF000000"/>
        <rFont val="Arial"/>
        <family val="2"/>
      </rPr>
      <t>Dépose des équipements existants</t>
    </r>
    <r>
      <rPr>
        <u/>
        <sz val="10"/>
        <color rgb="FF000000"/>
        <rFont val="Arial"/>
        <family val="2"/>
      </rPr>
      <t xml:space="preserve"> </t>
    </r>
  </si>
  <si>
    <t>2.3.2.2</t>
  </si>
  <si>
    <t>Dépose et évacuation des équipements actuels (prises, interrupteur, luminaires, câbles électriques)</t>
  </si>
  <si>
    <t>Total Toutes zones</t>
  </si>
  <si>
    <t>9.R.Localisations\Toutes zones</t>
  </si>
  <si>
    <t>9.L</t>
  </si>
  <si>
    <t>Localisation : Bureaux existants</t>
  </si>
  <si>
    <t>9.E.1.Localisations\Toutes zones</t>
  </si>
  <si>
    <t>6.&amp;</t>
  </si>
  <si>
    <t>2.3.3</t>
  </si>
  <si>
    <t>Équipements électriques et de communication des salles de cours</t>
  </si>
  <si>
    <t>2.3.3.1</t>
  </si>
  <si>
    <t>Équipements électriques</t>
  </si>
  <si>
    <t>5.T</t>
  </si>
  <si>
    <t>2.3.3.1.1</t>
  </si>
  <si>
    <t>Eclairage</t>
  </si>
  <si>
    <t>2.3.3.1.1.1</t>
  </si>
  <si>
    <t>Panneau LED encastré</t>
  </si>
  <si>
    <t>Localisation : Nouvelles salles de cours et rangement</t>
  </si>
  <si>
    <t>2.3.3.1.1.2</t>
  </si>
  <si>
    <t xml:space="preserve">Hublot LED </t>
  </si>
  <si>
    <t xml:space="preserve">Localisation : Sanitaires et coffre fort de rangement </t>
  </si>
  <si>
    <t>2.3.3.1.1.3</t>
  </si>
  <si>
    <t>Interrupteur va-et-vient</t>
  </si>
  <si>
    <t>Localisation : Nouvelles salles de cours et sanitaire</t>
  </si>
  <si>
    <t>2.3.3.1.2</t>
  </si>
  <si>
    <t>Goulotte technique pour CFO / CFA / Réseau</t>
  </si>
  <si>
    <t>2.3.3.1.2.1</t>
  </si>
  <si>
    <t>Goulotte technique</t>
  </si>
  <si>
    <t>2.3.3.1.3</t>
  </si>
  <si>
    <t>Prises de courant</t>
  </si>
  <si>
    <t>2.3.3.1.3.1</t>
  </si>
  <si>
    <t>Prise de courant 16A 2P+T</t>
  </si>
  <si>
    <t>Total Zone 1</t>
  </si>
  <si>
    <t>9.R.Localisations\Zone 1</t>
  </si>
  <si>
    <t>Total Zone 2</t>
  </si>
  <si>
    <t>9.R.Localisations\Zone 2</t>
  </si>
  <si>
    <t xml:space="preserve">Localisation : Nouvelles salles de cours </t>
  </si>
  <si>
    <t>9.E.1.Localisations\Zone 1</t>
  </si>
  <si>
    <t>9.E.1.Localisations\Zone 2</t>
  </si>
  <si>
    <t>2.3.3.1.3.2</t>
  </si>
  <si>
    <t>Prise de courant 16A 2P+T ondulée</t>
  </si>
  <si>
    <t>Localisation : Nouvelles salles de cours &amp; TD ondulé</t>
  </si>
  <si>
    <t>5.&amp;</t>
  </si>
  <si>
    <t>2.3.3.2</t>
  </si>
  <si>
    <t>Équipements de communication</t>
  </si>
  <si>
    <t>2.3.3.2.1</t>
  </si>
  <si>
    <t>Prise de communication RJ45</t>
  </si>
  <si>
    <t>Localisation : Nouvelles salles de cours et Baie Réseau</t>
  </si>
  <si>
    <t>2.3.3.3</t>
  </si>
  <si>
    <t>TD Normal existant et TD ondulé</t>
  </si>
  <si>
    <t>2.3.3.3.1</t>
  </si>
  <si>
    <t>Identification TD</t>
  </si>
  <si>
    <t>Total H.T. :</t>
  </si>
  <si>
    <t>Total T.V.A. (0%) :</t>
  </si>
  <si>
    <t>Total T.T.C. :</t>
  </si>
  <si>
    <t>RECAPITULATIF
Lot n°2 ELECTRICITE</t>
  </si>
  <si>
    <t>RECAPITULATIF DES LOCALISATIONS</t>
  </si>
  <si>
    <t>Non localisé</t>
  </si>
  <si>
    <t>Général</t>
  </si>
  <si>
    <t>Extérieurs</t>
  </si>
  <si>
    <t>Zone 1</t>
  </si>
  <si>
    <t>Zone 2</t>
  </si>
  <si>
    <t>Toutes zones</t>
  </si>
  <si>
    <t>Couloir</t>
  </si>
  <si>
    <t>RECAPITULATIF DES CHAPITRES</t>
  </si>
  <si>
    <t>2.3 - Ouvrages</t>
  </si>
  <si>
    <t>- 2.3.1 - Généralités</t>
  </si>
  <si>
    <t>- 2.3.3 - Équipements électriques et de communication des salles de cours</t>
  </si>
  <si>
    <t>Total du lot ELECTRICITE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</si>
  <si>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</si>
  <si>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</si>
  <si>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</si>
  <si>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</si>
  <si>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</si>
  <si>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</si>
  <si>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</si>
  <si>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</si>
  <si>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</si>
  <si>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</si>
  <si>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</si>
  <si>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</si>
  <si>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</si>
  <si>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</si>
  <si>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</si>
  <si>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</si>
  <si>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</si>
  <si>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</si>
  <si>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</si>
  <si>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</si>
  <si>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</si>
  <si>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</si>
  <si>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</si>
  <si>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</si>
  <si>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</si>
  <si>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</si>
  <si>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</si>
  <si>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</si>
  <si>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</si>
  <si>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</si>
  <si>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</si>
  <si>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</si>
  <si>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</si>
  <si>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de deux salles de classe à la CCI</t>
  </si>
  <si>
    <t>05/06/2024</t>
  </si>
  <si>
    <t>DCE</t>
  </si>
  <si>
    <t>97300 - Cayenne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</si>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</sst>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4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u/>
      <sz val="10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3" fillId="0" borderId="9" xfId="0" applyFont="1" applyBorder="1" applyAlignment="1">
      <alignment vertical="top" wrapText="1"/>
    </xf>
    <xf numFmtId="164" fontId="12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167" fontId="17" fillId="0" borderId="0" xfId="0" applyNumberFormat="1" applyFont="1" applyAlignment="1">
      <alignment horizontal="right" vertical="top" wrapText="1"/>
    </xf>
    <xf numFmtId="167" fontId="17" fillId="0" borderId="5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167" fontId="17" fillId="0" borderId="7" xfId="0" applyNumberFormat="1" applyFont="1" applyBorder="1" applyAlignment="1">
      <alignment horizontal="right" vertical="top" wrapText="1"/>
    </xf>
    <xf numFmtId="167" fontId="17" fillId="0" borderId="8" xfId="0" applyNumberFormat="1" applyFont="1" applyBorder="1" applyAlignment="1">
      <alignment horizontal="right"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167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0" fontId="21" fillId="0" borderId="0" xfId="0" applyFont="1" applyAlignment="1">
      <alignment horizontal="left" vertical="top" indent="1" wrapText="1"/>
    </xf>
    <xf numFmtId="0" fontId="21" fillId="0" borderId="0" xfId="0" applyFont="1" applyAlignment="1">
      <alignment vertical="top" wrapText="1"/>
    </xf>
    <xf numFmtId="167" fontId="21" fillId="0" borderId="0" xfId="0" applyNumberFormat="1" applyFont="1" applyAlignment="1">
      <alignment horizontal="right" vertical="top" indent="1" wrapText="1"/>
    </xf>
    <xf numFmtId="167" fontId="21" fillId="0" borderId="0" xfId="0" applyNumberFormat="1" applyFont="1" applyAlignment="1">
      <alignment horizontal="right" vertical="top" wrapTex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22" fillId="0" borderId="18" xfId="0" applyFont="1" applyBorder="1" applyAlignment="1">
      <alignment vertical="top" wrapText="1"/>
    </xf>
    <xf numFmtId="167" fontId="22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22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8" fontId="5" fillId="0" borderId="12" xfId="0" applyNumberFormat="1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0" fontId="2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70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7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481013</xdr:colOff>
      <xdr:row>1</xdr:row>
      <xdr:rowOff>0</xdr:rowOff>
    </xdr:from>
    <xdr:to>
      <xdr:col>6</xdr:col>
      <xdr:colOff>347785</xdr:colOff>
      <xdr:row>9</xdr:row>
      <xdr:rowOff>114171</xdr:rowOff>
    </xdr:to>
    <xdr:pic>
      <xdr:nvPicPr>
        <xdr:cNvPr id="2" name="Picture 1" descr="{ade4f1f1-fc20-4674-8cca-1db853b37f5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7213" y="114300"/>
          <a:ext cx="724022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3" name="Picture 2" descr="{3fb690c6-97f8-410b-bdd0-92c65ecd2ad0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90488</xdr:colOff>
      <xdr:row>72</xdr:row>
      <xdr:rowOff>47625</xdr:rowOff>
    </xdr:from>
    <xdr:to>
      <xdr:col>1</xdr:col>
      <xdr:colOff>582169</xdr:colOff>
      <xdr:row>78</xdr:row>
      <xdr:rowOff>60325</xdr:rowOff>
    </xdr:to>
    <xdr:pic>
      <xdr:nvPicPr>
        <xdr:cNvPr id="4" name="Picture 3" descr="{f4ebb14f-9520-4c05-b8be-58559a77d00f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3" y="8277225"/>
          <a:ext cx="491682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16" t="s">
        <v>5</v>
      </c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16" t="s">
        <v>4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C80:C86"/>
    <mergeCell ref="B80:B86"/>
    <mergeCell ref="C73:C79"/>
    <mergeCell ref="B73:B79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154"/>
  <sheetViews>
    <sheetView showGridLines="0" tabSelected="1" workbookViewId="0">
      <pane ySplit="3" topLeftCell="A4" activePane="bottomLeft" state="frozen"/>
      <selection pane="bottomLeft" activeCell="J11" sqref="J11"/>
    </sheetView>
  </sheetViews>
  <sheetFormatPr defaultRowHeight="15"/>
  <cols>
    <col min="1" max="1" width="0" hidden="1" customWidth="1"/>
    <col min="2" max="2" width="5.4257812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5" t="s">
        <v>24</v>
      </c>
      <c r="C3" s="25" t="s">
        <v>25</v>
      </c>
      <c r="D3" s="25" t="s">
        <v>26</v>
      </c>
      <c r="E3" s="25"/>
      <c r="F3" s="25"/>
      <c r="G3" s="25" t="s">
        <v>12</v>
      </c>
      <c r="H3" s="25" t="s">
        <v>27</v>
      </c>
      <c r="I3" s="25" t="s">
        <v>28</v>
      </c>
      <c r="J3" s="25" t="s">
        <v>29</v>
      </c>
      <c r="K3" s="25" t="s">
        <v>30</v>
      </c>
      <c r="L3" s="25" t="s">
        <v>31</v>
      </c>
      <c r="M3" s="25" t="s">
        <v>32</v>
      </c>
      <c r="N3" s="25" t="s">
        <v>33</v>
      </c>
      <c r="O3" s="25" t="s">
        <v>34</v>
      </c>
      <c r="P3" s="25" t="s">
        <v>35</v>
      </c>
      <c r="Q3" s="25" t="s">
        <v>36</v>
      </c>
      <c r="R3" s="25" t="s">
        <v>37</v>
      </c>
    </row>
    <row r="4" spans="1:18" ht="15.75" customHeight="1">
      <c r="A4" s="7">
        <v>2</v>
      </c>
      <c r="B4" s="26" t="s">
        <v>38</v>
      </c>
      <c r="C4" s="26"/>
      <c r="D4" s="27" t="s">
        <v>39</v>
      </c>
      <c r="E4" s="27"/>
      <c r="F4" s="27"/>
      <c r="G4" s="27"/>
      <c r="H4" s="27"/>
      <c r="I4" s="27"/>
      <c r="J4" s="27"/>
      <c r="K4" s="28"/>
      <c r="L4" s="7"/>
    </row>
    <row r="5" spans="1:18" hidden="1">
      <c r="A5" s="7">
        <v>3</v>
      </c>
    </row>
    <row r="6" spans="1:18" hidden="1">
      <c r="A6" s="7" t="s">
        <v>40</v>
      </c>
    </row>
    <row r="7" spans="1:18" hidden="1">
      <c r="A7" s="7">
        <v>3</v>
      </c>
    </row>
    <row r="8" spans="1:18" hidden="1">
      <c r="A8" s="7" t="s">
        <v>40</v>
      </c>
    </row>
    <row r="9" spans="1:18" ht="15.75" customHeight="1">
      <c r="A9" s="7">
        <v>3</v>
      </c>
      <c r="B9" s="29" t="s">
        <v>41</v>
      </c>
      <c r="C9" s="29"/>
      <c r="D9" s="30" t="s">
        <v>42</v>
      </c>
      <c r="E9" s="30"/>
      <c r="F9" s="30"/>
      <c r="G9" s="30"/>
      <c r="H9" s="30"/>
      <c r="I9" s="30"/>
      <c r="J9" s="30"/>
      <c r="K9" s="31"/>
      <c r="L9" s="7"/>
    </row>
    <row r="10" spans="1:18">
      <c r="A10" s="7">
        <v>4</v>
      </c>
      <c r="B10" s="29" t="s">
        <v>43</v>
      </c>
      <c r="C10" s="29"/>
      <c r="D10" s="32" t="s">
        <v>44</v>
      </c>
      <c r="E10" s="32"/>
      <c r="F10" s="32"/>
      <c r="G10" s="32"/>
      <c r="H10" s="32"/>
      <c r="I10" s="32"/>
      <c r="J10" s="32"/>
      <c r="K10" s="33"/>
      <c r="L10" s="7"/>
    </row>
    <row r="11" spans="1:18">
      <c r="A11" s="7">
        <v>9</v>
      </c>
      <c r="B11" s="34" t="s">
        <v>45</v>
      </c>
      <c r="C11" s="34"/>
      <c r="D11" s="35" t="s">
        <v>46</v>
      </c>
      <c r="E11" s="36"/>
      <c r="F11" s="36"/>
      <c r="G11" s="37" t="s">
        <v>47</v>
      </c>
      <c r="H11" s="38">
        <f>ROUND(SUM(H12:H12), 0 )</f>
        <v/>
      </c>
      <c r="I11" s="38"/>
      <c r="J11" s="39"/>
      <c r="K11" s="40">
        <f>IF(AND(H11= "",I11= ""), 0, ROUND(ROUND(J11, 2) * ROUND(IF(I11="",H11,I11),  0), 2))</f>
        <v/>
      </c>
      <c r="L11" s="7"/>
      <c r="N11" s="41">
        <v>0</v>
      </c>
      <c r="R11" s="7">
        <v>16933</v>
      </c>
    </row>
    <row r="12" spans="1:18" hidden="1">
      <c r="A12" s="42" t="s">
        <v>49</v>
      </c>
      <c r="B12" s="36"/>
      <c r="C12" s="36"/>
      <c r="D12" s="43" t="s">
        <v>48</v>
      </c>
      <c r="E12" s="43"/>
      <c r="F12" s="43"/>
      <c r="G12" s="43"/>
      <c r="H12" s="44">
        <v>1</v>
      </c>
      <c r="I12" s="45"/>
      <c r="K12" s="36"/>
    </row>
    <row r="13" spans="1:18" hidden="1">
      <c r="A13" s="7" t="s">
        <v>50</v>
      </c>
    </row>
    <row r="14" spans="1:18" hidden="1">
      <c r="A14" s="7" t="s">
        <v>51</v>
      </c>
    </row>
    <row r="15" spans="1:18" hidden="1">
      <c r="A15" s="7" t="s">
        <v>52</v>
      </c>
    </row>
    <row r="16" spans="1:18">
      <c r="A16" s="7">
        <v>9</v>
      </c>
      <c r="B16" s="34" t="s">
        <v>53</v>
      </c>
      <c r="C16" s="34"/>
      <c r="D16" s="35" t="s">
        <v>54</v>
      </c>
      <c r="E16" s="36"/>
      <c r="F16" s="36"/>
      <c r="G16" s="37" t="s">
        <v>47</v>
      </c>
      <c r="H16" s="38">
        <f>ROUND(SUM(H17:H17), 0 )</f>
        <v/>
      </c>
      <c r="I16" s="38"/>
      <c r="J16" s="39"/>
      <c r="K16" s="40">
        <f>IF(AND(H16= "",I16= ""), 0, ROUND(ROUND(J16, 2) * ROUND(IF(I16="",H16,I16),  0), 2))</f>
        <v/>
      </c>
      <c r="L16" s="7"/>
      <c r="N16" s="41">
        <v>0</v>
      </c>
      <c r="R16" s="7">
        <v>16933</v>
      </c>
    </row>
    <row r="17" spans="1:18" hidden="1">
      <c r="A17" s="42" t="s">
        <v>49</v>
      </c>
      <c r="B17" s="36"/>
      <c r="C17" s="36"/>
      <c r="D17" s="43" t="s">
        <v>48</v>
      </c>
      <c r="E17" s="43"/>
      <c r="F17" s="43"/>
      <c r="G17" s="43"/>
      <c r="H17" s="44">
        <v>1</v>
      </c>
      <c r="I17" s="45"/>
      <c r="K17" s="36"/>
    </row>
    <row r="18" spans="1:18" hidden="1">
      <c r="A18" s="7" t="s">
        <v>50</v>
      </c>
    </row>
    <row r="19" spans="1:18" hidden="1">
      <c r="A19" s="7" t="s">
        <v>51</v>
      </c>
    </row>
    <row r="20" spans="1:18" hidden="1">
      <c r="A20" s="7" t="s">
        <v>52</v>
      </c>
    </row>
    <row r="21" spans="1:18">
      <c r="A21" s="7">
        <v>9</v>
      </c>
      <c r="B21" s="34" t="s">
        <v>55</v>
      </c>
      <c r="C21" s="34"/>
      <c r="D21" s="35" t="s">
        <v>56</v>
      </c>
      <c r="E21" s="36"/>
      <c r="F21" s="36"/>
      <c r="G21" s="37" t="s">
        <v>47</v>
      </c>
      <c r="H21" s="38">
        <f>ROUND(SUM(H22:H22), 0 )</f>
        <v/>
      </c>
      <c r="I21" s="38"/>
      <c r="J21" s="39"/>
      <c r="K21" s="40">
        <f>IF(AND(H21= "",I21= ""), 0, ROUND(ROUND(J21, 2) * ROUND(IF(I21="",H21,I21),  0), 2))</f>
        <v/>
      </c>
      <c r="L21" s="7"/>
      <c r="N21" s="41">
        <v>0</v>
      </c>
      <c r="R21" s="7">
        <v>16933</v>
      </c>
    </row>
    <row r="22" spans="1:18" hidden="1">
      <c r="A22" s="42" t="s">
        <v>49</v>
      </c>
      <c r="B22" s="36"/>
      <c r="C22" s="36"/>
      <c r="D22" s="43" t="s">
        <v>48</v>
      </c>
      <c r="E22" s="43"/>
      <c r="F22" s="43"/>
      <c r="G22" s="43"/>
      <c r="H22" s="44">
        <v>1</v>
      </c>
      <c r="I22" s="45"/>
      <c r="K22" s="36"/>
    </row>
    <row r="23" spans="1:18" hidden="1">
      <c r="A23" s="7" t="s">
        <v>57</v>
      </c>
    </row>
    <row r="24" spans="1:18" hidden="1">
      <c r="A24" s="7" t="s">
        <v>50</v>
      </c>
    </row>
    <row r="25" spans="1:18" hidden="1">
      <c r="A25" s="7" t="s">
        <v>51</v>
      </c>
    </row>
    <row r="26" spans="1:18" hidden="1">
      <c r="A26" s="7" t="s">
        <v>52</v>
      </c>
    </row>
    <row r="27" spans="1:18" hidden="1">
      <c r="A27" s="7" t="s">
        <v>58</v>
      </c>
    </row>
    <row r="28" spans="1:18">
      <c r="A28" s="7">
        <v>6</v>
      </c>
      <c r="B28" s="29" t="s">
        <v>59</v>
      </c>
      <c r="C28" s="29"/>
      <c r="D28" s="46" t="s">
        <v>61</v>
      </c>
      <c r="E28" s="46"/>
      <c r="F28" s="46"/>
      <c r="G28" s="46"/>
      <c r="H28" s="46"/>
      <c r="I28" s="46"/>
      <c r="J28" s="46"/>
      <c r="K28" s="47"/>
      <c r="L28" s="7"/>
    </row>
    <row r="29" spans="1:18" ht="22.5" customHeight="1">
      <c r="A29" s="7">
        <v>9</v>
      </c>
      <c r="B29" s="34" t="s">
        <v>62</v>
      </c>
      <c r="C29" s="34"/>
      <c r="D29" s="35" t="s">
        <v>63</v>
      </c>
      <c r="E29" s="36"/>
      <c r="F29" s="36"/>
      <c r="G29" s="37" t="s">
        <v>47</v>
      </c>
      <c r="H29" s="38">
        <f>ROUND(SUM(H30:H30), 0 )</f>
        <v/>
      </c>
      <c r="I29" s="38"/>
      <c r="J29" s="39"/>
      <c r="K29" s="40">
        <f>IF(AND(H29= "",I29= ""), 0, ROUND(ROUND(J29, 2) * ROUND(IF(I29="",H29,I29),  0), 2))</f>
        <v/>
      </c>
      <c r="L29" s="7"/>
      <c r="N29" s="41">
        <v>0</v>
      </c>
      <c r="R29" s="7">
        <v>38495</v>
      </c>
    </row>
    <row r="30" spans="1:18" hidden="1">
      <c r="A30" s="42" t="s">
        <v>65</v>
      </c>
      <c r="B30" s="36"/>
      <c r="C30" s="36"/>
      <c r="D30" s="43" t="s">
        <v>64</v>
      </c>
      <c r="E30" s="43"/>
      <c r="F30" s="43"/>
      <c r="G30" s="43"/>
      <c r="H30" s="44">
        <v>1</v>
      </c>
      <c r="I30" s="45"/>
      <c r="K30" s="36"/>
    </row>
    <row r="31" spans="1:18" hidden="1">
      <c r="A31" s="7" t="s">
        <v>57</v>
      </c>
    </row>
    <row r="32" spans="1:18">
      <c r="A32" s="7" t="s">
        <v>66</v>
      </c>
      <c r="B32" s="48"/>
      <c r="C32" s="48"/>
      <c r="D32" s="48" t="s">
        <v>67</v>
      </c>
      <c r="E32" s="48"/>
      <c r="F32" s="48"/>
      <c r="G32" s="48"/>
      <c r="H32" s="48"/>
      <c r="I32" s="48"/>
      <c r="J32" s="48"/>
      <c r="K32" s="48"/>
    </row>
    <row r="33" spans="1:18" hidden="1">
      <c r="A33" s="7" t="s">
        <v>50</v>
      </c>
    </row>
    <row r="34" spans="1:18" hidden="1">
      <c r="A34" s="7" t="s">
        <v>68</v>
      </c>
    </row>
    <row r="35" spans="1:18" hidden="1">
      <c r="A35" s="7" t="s">
        <v>52</v>
      </c>
    </row>
    <row r="36" spans="1:18" hidden="1">
      <c r="A36" s="7" t="s">
        <v>69</v>
      </c>
    </row>
    <row r="37" spans="1:18" ht="30" customHeight="1">
      <c r="A37" s="7">
        <v>4</v>
      </c>
      <c r="B37" s="29" t="s">
        <v>70</v>
      </c>
      <c r="C37" s="29"/>
      <c r="D37" s="32" t="s">
        <v>71</v>
      </c>
      <c r="E37" s="32"/>
      <c r="F37" s="32"/>
      <c r="G37" s="32"/>
      <c r="H37" s="32"/>
      <c r="I37" s="32"/>
      <c r="J37" s="32"/>
      <c r="K37" s="33"/>
      <c r="L37" s="7"/>
    </row>
    <row r="38" spans="1:18">
      <c r="A38" s="7">
        <v>5</v>
      </c>
      <c r="B38" s="29" t="s">
        <v>72</v>
      </c>
      <c r="C38" s="29"/>
      <c r="D38" s="49" t="s">
        <v>73</v>
      </c>
      <c r="E38" s="49"/>
      <c r="F38" s="49"/>
      <c r="G38" s="49"/>
      <c r="H38" s="49"/>
      <c r="I38" s="49"/>
      <c r="J38" s="49"/>
      <c r="K38" s="50"/>
      <c r="L38" s="7"/>
    </row>
    <row r="39" spans="1:18" hidden="1">
      <c r="A39" s="7" t="s">
        <v>74</v>
      </c>
    </row>
    <row r="40" spans="1:18">
      <c r="A40" s="7">
        <v>6</v>
      </c>
      <c r="B40" s="29" t="s">
        <v>75</v>
      </c>
      <c r="C40" s="29"/>
      <c r="D40" s="46" t="s">
        <v>76</v>
      </c>
      <c r="E40" s="46"/>
      <c r="F40" s="46"/>
      <c r="G40" s="46"/>
      <c r="H40" s="46"/>
      <c r="I40" s="46"/>
      <c r="J40" s="46"/>
      <c r="K40" s="47"/>
      <c r="L40" s="7"/>
    </row>
    <row r="41" spans="1:18">
      <c r="A41" s="7">
        <v>9</v>
      </c>
      <c r="B41" s="34" t="s">
        <v>77</v>
      </c>
      <c r="C41" s="34"/>
      <c r="D41" s="35" t="s">
        <v>78</v>
      </c>
      <c r="E41" s="36"/>
      <c r="F41" s="36"/>
      <c r="G41" s="37" t="s">
        <v>47</v>
      </c>
      <c r="H41" s="38">
        <f>ROUND(SUM(H42:H42), 0 )</f>
        <v/>
      </c>
      <c r="I41" s="38"/>
      <c r="J41" s="39"/>
      <c r="K41" s="40">
        <f>IF(AND(H41= "",I41= ""), 0, ROUND(ROUND(J41, 2) * ROUND(IF(I41="",H41,I41),  0), 2))</f>
        <v/>
      </c>
      <c r="L41" s="7"/>
      <c r="N41" s="41">
        <v>0</v>
      </c>
      <c r="R41" s="7">
        <v>38495</v>
      </c>
    </row>
    <row r="42" spans="1:18" hidden="1">
      <c r="A42" s="42" t="s">
        <v>65</v>
      </c>
      <c r="B42" s="36"/>
      <c r="C42" s="36"/>
      <c r="D42" s="43" t="s">
        <v>64</v>
      </c>
      <c r="E42" s="43"/>
      <c r="F42" s="43"/>
      <c r="G42" s="43"/>
      <c r="H42" s="44">
        <v>1</v>
      </c>
      <c r="I42" s="45"/>
      <c r="K42" s="36"/>
    </row>
    <row r="43" spans="1:18" hidden="1">
      <c r="A43" s="7" t="s">
        <v>57</v>
      </c>
    </row>
    <row r="44" spans="1:18">
      <c r="A44" s="7" t="s">
        <v>66</v>
      </c>
      <c r="B44" s="48"/>
      <c r="C44" s="48"/>
      <c r="D44" s="48" t="s">
        <v>79</v>
      </c>
      <c r="E44" s="48"/>
      <c r="F44" s="48"/>
      <c r="G44" s="48"/>
      <c r="H44" s="48"/>
      <c r="I44" s="48"/>
      <c r="J44" s="48"/>
      <c r="K44" s="48"/>
    </row>
    <row r="45" spans="1:18" hidden="1">
      <c r="A45" s="7" t="s">
        <v>50</v>
      </c>
    </row>
    <row r="46" spans="1:18" hidden="1">
      <c r="A46" s="7" t="s">
        <v>68</v>
      </c>
    </row>
    <row r="47" spans="1:18" hidden="1">
      <c r="A47" s="7" t="s">
        <v>52</v>
      </c>
    </row>
    <row r="48" spans="1:18">
      <c r="A48" s="7">
        <v>9</v>
      </c>
      <c r="B48" s="34" t="s">
        <v>80</v>
      </c>
      <c r="C48" s="34"/>
      <c r="D48" s="35" t="s">
        <v>81</v>
      </c>
      <c r="E48" s="36"/>
      <c r="F48" s="36"/>
      <c r="G48" s="37" t="s">
        <v>12</v>
      </c>
      <c r="H48" s="38">
        <f>ROUND(SUM(H49:H49), 0 )</f>
        <v/>
      </c>
      <c r="I48" s="38"/>
      <c r="J48" s="39"/>
      <c r="K48" s="40">
        <f>IF(AND(H48= "",I48= ""), 0, ROUND(ROUND(J48, 2) * ROUND(IF(I48="",H48,I48),  0), 2))</f>
        <v/>
      </c>
      <c r="L48" s="7"/>
      <c r="N48" s="41">
        <v>0</v>
      </c>
      <c r="R48" s="7">
        <v>38495</v>
      </c>
    </row>
    <row r="49" spans="1:18" hidden="1">
      <c r="A49" s="42" t="s">
        <v>65</v>
      </c>
      <c r="B49" s="36"/>
      <c r="C49" s="36"/>
      <c r="D49" s="43" t="s">
        <v>64</v>
      </c>
      <c r="E49" s="43"/>
      <c r="F49" s="43"/>
      <c r="G49" s="43"/>
      <c r="H49" s="44">
        <v>9</v>
      </c>
      <c r="I49" s="45"/>
      <c r="K49" s="36"/>
    </row>
    <row r="50" spans="1:18" hidden="1">
      <c r="A50" s="7" t="s">
        <v>57</v>
      </c>
    </row>
    <row r="51" spans="1:18">
      <c r="A51" s="7" t="s">
        <v>66</v>
      </c>
      <c r="B51" s="48"/>
      <c r="C51" s="48"/>
      <c r="D51" s="48" t="s">
        <v>82</v>
      </c>
      <c r="E51" s="48"/>
      <c r="F51" s="48"/>
      <c r="G51" s="48"/>
      <c r="H51" s="48"/>
      <c r="I51" s="48"/>
      <c r="J51" s="48"/>
      <c r="K51" s="48"/>
    </row>
    <row r="52" spans="1:18" hidden="1">
      <c r="A52" s="7" t="s">
        <v>50</v>
      </c>
    </row>
    <row r="53" spans="1:18" hidden="1">
      <c r="A53" s="7" t="s">
        <v>68</v>
      </c>
    </row>
    <row r="54" spans="1:18" hidden="1">
      <c r="A54" s="7" t="s">
        <v>52</v>
      </c>
    </row>
    <row r="55" spans="1:18">
      <c r="A55" s="7">
        <v>9</v>
      </c>
      <c r="B55" s="34" t="s">
        <v>83</v>
      </c>
      <c r="C55" s="34"/>
      <c r="D55" s="35" t="s">
        <v>84</v>
      </c>
      <c r="E55" s="36"/>
      <c r="F55" s="36"/>
      <c r="G55" s="37" t="s">
        <v>12</v>
      </c>
      <c r="H55" s="38">
        <v>10</v>
      </c>
      <c r="I55" s="38"/>
      <c r="J55" s="39"/>
      <c r="K55" s="40">
        <f>IF(AND(H55= "",I55= ""), 0, ROUND(ROUND(J55, 2) * ROUND(IF(I55="",H55,I55),  0), 2))</f>
        <v/>
      </c>
      <c r="L55" s="7"/>
      <c r="N55" s="41">
        <v>0</v>
      </c>
      <c r="R55" s="7">
        <v>1371</v>
      </c>
    </row>
    <row r="56" spans="1:18" hidden="1">
      <c r="A56" s="7" t="s">
        <v>57</v>
      </c>
    </row>
    <row r="57" spans="1:18">
      <c r="A57" s="7" t="s">
        <v>66</v>
      </c>
      <c r="B57" s="48"/>
      <c r="C57" s="48"/>
      <c r="D57" s="48" t="s">
        <v>85</v>
      </c>
      <c r="E57" s="48"/>
      <c r="F57" s="48"/>
      <c r="G57" s="48"/>
      <c r="H57" s="48"/>
      <c r="I57" s="48"/>
      <c r="J57" s="48"/>
      <c r="K57" s="48"/>
    </row>
    <row r="58" spans="1:18" hidden="1">
      <c r="A58" s="7" t="s">
        <v>50</v>
      </c>
    </row>
    <row r="59" spans="1:18" hidden="1">
      <c r="A59" s="7" t="s">
        <v>52</v>
      </c>
    </row>
    <row r="60" spans="1:18" hidden="1">
      <c r="A60" s="7" t="s">
        <v>69</v>
      </c>
    </row>
    <row r="61" spans="1:18">
      <c r="A61" s="7">
        <v>6</v>
      </c>
      <c r="B61" s="29" t="s">
        <v>86</v>
      </c>
      <c r="C61" s="29"/>
      <c r="D61" s="46" t="s">
        <v>87</v>
      </c>
      <c r="E61" s="46"/>
      <c r="F61" s="46"/>
      <c r="G61" s="46"/>
      <c r="H61" s="46"/>
      <c r="I61" s="46"/>
      <c r="J61" s="46"/>
      <c r="K61" s="47"/>
      <c r="L61" s="7"/>
    </row>
    <row r="62" spans="1:18">
      <c r="A62" s="7">
        <v>9</v>
      </c>
      <c r="B62" s="34" t="s">
        <v>88</v>
      </c>
      <c r="C62" s="34"/>
      <c r="D62" s="35" t="s">
        <v>89</v>
      </c>
      <c r="E62" s="36"/>
      <c r="F62" s="36"/>
      <c r="G62" s="37" t="s">
        <v>47</v>
      </c>
      <c r="H62" s="38">
        <f>ROUND(SUM(H63:H63), 0 )</f>
        <v/>
      </c>
      <c r="I62" s="38"/>
      <c r="J62" s="39"/>
      <c r="K62" s="40">
        <f>IF(AND(H62= "",I62= ""), 0, ROUND(ROUND(J62, 2) * ROUND(IF(I62="",H62,I62),  0), 2))</f>
        <v/>
      </c>
      <c r="L62" s="7"/>
      <c r="N62" s="41">
        <v>0</v>
      </c>
      <c r="R62" s="7">
        <v>38495</v>
      </c>
    </row>
    <row r="63" spans="1:18" hidden="1">
      <c r="A63" s="42" t="s">
        <v>65</v>
      </c>
      <c r="B63" s="36"/>
      <c r="C63" s="36"/>
      <c r="D63" s="43" t="s">
        <v>64</v>
      </c>
      <c r="E63" s="43"/>
      <c r="F63" s="43"/>
      <c r="G63" s="43"/>
      <c r="H63" s="44">
        <v>1</v>
      </c>
      <c r="I63" s="45"/>
      <c r="K63" s="36"/>
    </row>
    <row r="64" spans="1:18" hidden="1">
      <c r="A64" s="7" t="s">
        <v>57</v>
      </c>
    </row>
    <row r="65" spans="1:18">
      <c r="A65" s="7" t="s">
        <v>66</v>
      </c>
      <c r="B65" s="48"/>
      <c r="C65" s="48"/>
      <c r="D65" s="48" t="s">
        <v>79</v>
      </c>
      <c r="E65" s="48"/>
      <c r="F65" s="48"/>
      <c r="G65" s="48"/>
      <c r="H65" s="48"/>
      <c r="I65" s="48"/>
      <c r="J65" s="48"/>
      <c r="K65" s="48"/>
    </row>
    <row r="66" spans="1:18" hidden="1">
      <c r="A66" s="7" t="s">
        <v>50</v>
      </c>
    </row>
    <row r="67" spans="1:18" hidden="1">
      <c r="A67" s="7" t="s">
        <v>68</v>
      </c>
    </row>
    <row r="68" spans="1:18" hidden="1">
      <c r="A68" s="7" t="s">
        <v>52</v>
      </c>
    </row>
    <row r="69" spans="1:18" hidden="1">
      <c r="A69" s="7" t="s">
        <v>69</v>
      </c>
    </row>
    <row r="70" spans="1:18">
      <c r="A70" s="7">
        <v>6</v>
      </c>
      <c r="B70" s="29" t="s">
        <v>90</v>
      </c>
      <c r="C70" s="29"/>
      <c r="D70" s="46" t="s">
        <v>91</v>
      </c>
      <c r="E70" s="46"/>
      <c r="F70" s="46"/>
      <c r="G70" s="46"/>
      <c r="H70" s="46"/>
      <c r="I70" s="46"/>
      <c r="J70" s="46"/>
      <c r="K70" s="47"/>
      <c r="L70" s="7"/>
    </row>
    <row r="71" spans="1:18">
      <c r="A71" s="7">
        <v>9</v>
      </c>
      <c r="B71" s="34" t="s">
        <v>92</v>
      </c>
      <c r="C71" s="34"/>
      <c r="D71" s="35" t="s">
        <v>93</v>
      </c>
      <c r="E71" s="36"/>
      <c r="F71" s="36"/>
      <c r="G71" s="37" t="s">
        <v>12</v>
      </c>
      <c r="H71" s="38">
        <f>ROUND(SUM(H72:H73), 0 )</f>
        <v/>
      </c>
      <c r="I71" s="38"/>
      <c r="J71" s="39"/>
      <c r="K71" s="40">
        <f>IF(AND(H71= "",I71= ""), 0, ROUND(ROUND(J71, 2) * ROUND(IF(I71="",H71,I71),  0), 2))</f>
        <v/>
      </c>
      <c r="L71" s="7"/>
      <c r="N71" s="41">
        <v>0</v>
      </c>
      <c r="R71" s="7">
        <f>IF(I71= "", "", 1371)</f>
        <v/>
      </c>
    </row>
    <row r="72" spans="1:18" hidden="1">
      <c r="A72" s="42" t="s">
        <v>95</v>
      </c>
      <c r="B72" s="36"/>
      <c r="C72" s="36"/>
      <c r="D72" s="43" t="s">
        <v>94</v>
      </c>
      <c r="E72" s="43"/>
      <c r="F72" s="43"/>
      <c r="G72" s="43"/>
      <c r="H72" s="44">
        <v>20</v>
      </c>
      <c r="I72" s="45"/>
      <c r="K72" s="36"/>
    </row>
    <row r="73" spans="1:18" hidden="1">
      <c r="A73" s="42" t="s">
        <v>97</v>
      </c>
      <c r="B73" s="36"/>
      <c r="C73" s="36"/>
      <c r="D73" s="43" t="s">
        <v>96</v>
      </c>
      <c r="E73" s="43"/>
      <c r="F73" s="43"/>
      <c r="G73" s="43"/>
      <c r="H73" s="44">
        <v>20</v>
      </c>
      <c r="I73" s="45"/>
      <c r="K73" s="36"/>
    </row>
    <row r="74" spans="1:18" hidden="1">
      <c r="H74" s="51">
        <f>H72</f>
        <v/>
      </c>
      <c r="I74" s="51">
        <f>IF(I72= "", "", I72)</f>
        <v/>
      </c>
      <c r="K74" s="51">
        <f>IF(AND(H74= "",I74= ""), 0, ROUND(ROUND(J71, 2) * ROUND(IF(I74="",H74,I74),  0), 2))</f>
        <v/>
      </c>
      <c r="L74" s="7">
        <f>L71</f>
        <v/>
      </c>
      <c r="R74" s="7">
        <f>IF(I71= "", 14865, "")</f>
        <v/>
      </c>
    </row>
    <row r="75" spans="1:18" hidden="1">
      <c r="H75" s="51">
        <f>H73</f>
        <v/>
      </c>
      <c r="I75" s="51">
        <f>IF(I73= "", "", I73)</f>
        <v/>
      </c>
      <c r="K75" s="51">
        <f>IF(AND(H75= "",I75= ""), 0, ROUND(ROUND(J71, 2) * ROUND(IF(I75="",H75,I75),  0), 2))</f>
        <v/>
      </c>
      <c r="L75" s="7">
        <f>L71</f>
        <v/>
      </c>
      <c r="R75" s="7">
        <f>IF(I71= "", 37798, "")</f>
        <v/>
      </c>
    </row>
    <row r="76" spans="1:18" hidden="1">
      <c r="A76" s="7" t="s">
        <v>57</v>
      </c>
    </row>
    <row r="77" spans="1:18">
      <c r="A77" s="7" t="s">
        <v>66</v>
      </c>
      <c r="B77" s="48"/>
      <c r="C77" s="48"/>
      <c r="D77" s="48" t="s">
        <v>98</v>
      </c>
      <c r="E77" s="48"/>
      <c r="F77" s="48"/>
      <c r="G77" s="48"/>
      <c r="H77" s="48"/>
      <c r="I77" s="48"/>
      <c r="J77" s="48"/>
      <c r="K77" s="48"/>
    </row>
    <row r="78" spans="1:18" hidden="1">
      <c r="A78" s="7" t="s">
        <v>50</v>
      </c>
    </row>
    <row r="79" spans="1:18" hidden="1">
      <c r="A79" s="7" t="s">
        <v>99</v>
      </c>
    </row>
    <row r="80" spans="1:18" hidden="1">
      <c r="A80" s="7" t="s">
        <v>50</v>
      </c>
    </row>
    <row r="81" spans="1:18" hidden="1">
      <c r="A81" s="7" t="s">
        <v>100</v>
      </c>
    </row>
    <row r="82" spans="1:18" hidden="1">
      <c r="A82" s="7" t="s">
        <v>52</v>
      </c>
    </row>
    <row r="83" spans="1:18">
      <c r="A83" s="7">
        <v>9</v>
      </c>
      <c r="B83" s="34" t="s">
        <v>101</v>
      </c>
      <c r="C83" s="34"/>
      <c r="D83" s="35" t="s">
        <v>102</v>
      </c>
      <c r="E83" s="36"/>
      <c r="F83" s="36"/>
      <c r="G83" s="37" t="s">
        <v>12</v>
      </c>
      <c r="H83" s="38">
        <f>ROUND(SUM(H84:H85), 0 )</f>
        <v/>
      </c>
      <c r="I83" s="38"/>
      <c r="J83" s="39"/>
      <c r="K83" s="40">
        <f>IF(AND(H83= "",I83= ""), 0, ROUND(ROUND(J83, 2) * ROUND(IF(I83="",H83,I83),  0), 2))</f>
        <v/>
      </c>
      <c r="L83" s="7"/>
      <c r="N83" s="41">
        <v>0</v>
      </c>
      <c r="R83" s="7">
        <f>IF(I83= "", "", 1371)</f>
        <v/>
      </c>
    </row>
    <row r="84" spans="1:18" hidden="1">
      <c r="A84" s="42" t="s">
        <v>95</v>
      </c>
      <c r="B84" s="36"/>
      <c r="C84" s="36"/>
      <c r="D84" s="43" t="s">
        <v>94</v>
      </c>
      <c r="E84" s="43"/>
      <c r="F84" s="43"/>
      <c r="G84" s="43"/>
      <c r="H84" s="44">
        <v>1</v>
      </c>
      <c r="I84" s="45"/>
      <c r="K84" s="36"/>
    </row>
    <row r="85" spans="1:18" hidden="1">
      <c r="A85" s="42" t="s">
        <v>97</v>
      </c>
      <c r="B85" s="36"/>
      <c r="C85" s="36"/>
      <c r="D85" s="43" t="s">
        <v>96</v>
      </c>
      <c r="E85" s="43"/>
      <c r="F85" s="43"/>
      <c r="G85" s="43"/>
      <c r="H85" s="44">
        <v>1</v>
      </c>
      <c r="I85" s="45"/>
      <c r="K85" s="36"/>
    </row>
    <row r="86" spans="1:18" hidden="1">
      <c r="H86" s="51">
        <f>H84</f>
        <v/>
      </c>
      <c r="I86" s="51">
        <f>IF(I84= "", "", I84)</f>
        <v/>
      </c>
      <c r="K86" s="51">
        <f>IF(AND(H86= "",I86= ""), 0, ROUND(ROUND(J83, 2) * ROUND(IF(I86="",H86,I86),  0), 2))</f>
        <v/>
      </c>
      <c r="L86" s="7">
        <f>L83</f>
        <v/>
      </c>
      <c r="R86" s="7">
        <f>IF(I83= "", 14865, "")</f>
        <v/>
      </c>
    </row>
    <row r="87" spans="1:18" hidden="1">
      <c r="H87" s="51">
        <f>H85</f>
        <v/>
      </c>
      <c r="I87" s="51">
        <f>IF(I85= "", "", I85)</f>
        <v/>
      </c>
      <c r="K87" s="51">
        <f>IF(AND(H87= "",I87= ""), 0, ROUND(ROUND(J83, 2) * ROUND(IF(I87="",H87,I87),  0), 2))</f>
        <v/>
      </c>
      <c r="L87" s="7">
        <f>L83</f>
        <v/>
      </c>
      <c r="R87" s="7">
        <f>IF(I83= "", 37798, "")</f>
        <v/>
      </c>
    </row>
    <row r="88" spans="1:18" hidden="1">
      <c r="A88" s="7" t="s">
        <v>57</v>
      </c>
    </row>
    <row r="89" spans="1:18">
      <c r="A89" s="7" t="s">
        <v>66</v>
      </c>
      <c r="B89" s="48"/>
      <c r="C89" s="48"/>
      <c r="D89" s="48" t="s">
        <v>103</v>
      </c>
      <c r="E89" s="48"/>
      <c r="F89" s="48"/>
      <c r="G89" s="48"/>
      <c r="H89" s="48"/>
      <c r="I89" s="48"/>
      <c r="J89" s="48"/>
      <c r="K89" s="48"/>
    </row>
    <row r="90" spans="1:18" hidden="1">
      <c r="A90" s="7" t="s">
        <v>50</v>
      </c>
    </row>
    <row r="91" spans="1:18" hidden="1">
      <c r="A91" s="7" t="s">
        <v>99</v>
      </c>
    </row>
    <row r="92" spans="1:18" hidden="1">
      <c r="A92" s="7" t="s">
        <v>50</v>
      </c>
    </row>
    <row r="93" spans="1:18" hidden="1">
      <c r="A93" s="7" t="s">
        <v>100</v>
      </c>
    </row>
    <row r="94" spans="1:18" hidden="1">
      <c r="A94" s="7" t="s">
        <v>52</v>
      </c>
    </row>
    <row r="95" spans="1:18" hidden="1">
      <c r="A95" s="7" t="s">
        <v>69</v>
      </c>
    </row>
    <row r="96" spans="1:18" hidden="1">
      <c r="A96" s="7" t="s">
        <v>104</v>
      </c>
    </row>
    <row r="97" spans="1:18">
      <c r="A97" s="7">
        <v>5</v>
      </c>
      <c r="B97" s="29" t="s">
        <v>105</v>
      </c>
      <c r="C97" s="29"/>
      <c r="D97" s="49" t="s">
        <v>106</v>
      </c>
      <c r="E97" s="49"/>
      <c r="F97" s="49"/>
      <c r="G97" s="49"/>
      <c r="H97" s="49"/>
      <c r="I97" s="49"/>
      <c r="J97" s="49"/>
      <c r="K97" s="50"/>
      <c r="L97" s="7"/>
    </row>
    <row r="98" spans="1:18">
      <c r="A98" s="7">
        <v>9</v>
      </c>
      <c r="B98" s="34" t="s">
        <v>107</v>
      </c>
      <c r="C98" s="34"/>
      <c r="D98" s="35" t="s">
        <v>108</v>
      </c>
      <c r="E98" s="36"/>
      <c r="F98" s="36"/>
      <c r="G98" s="37" t="s">
        <v>12</v>
      </c>
      <c r="H98" s="38">
        <f>ROUND(SUM(H99:H100), 0 )</f>
        <v/>
      </c>
      <c r="I98" s="38"/>
      <c r="J98" s="39"/>
      <c r="K98" s="40">
        <f>IF(AND(H98= "",I98= ""), 0, ROUND(ROUND(J98, 2) * ROUND(IF(I98="",H98,I98),  0), 2))</f>
        <v/>
      </c>
      <c r="L98" s="7"/>
      <c r="N98" s="41">
        <v>0</v>
      </c>
      <c r="R98" s="7">
        <f>IF(I98= "", "", 1371)</f>
        <v/>
      </c>
    </row>
    <row r="99" spans="1:18" hidden="1">
      <c r="A99" s="42" t="s">
        <v>95</v>
      </c>
      <c r="B99" s="36"/>
      <c r="C99" s="36"/>
      <c r="D99" s="43" t="s">
        <v>94</v>
      </c>
      <c r="E99" s="43"/>
      <c r="F99" s="43"/>
      <c r="G99" s="43"/>
      <c r="H99" s="44">
        <v>2</v>
      </c>
      <c r="I99" s="45"/>
      <c r="K99" s="36"/>
    </row>
    <row r="100" spans="1:18" hidden="1">
      <c r="A100" s="42" t="s">
        <v>97</v>
      </c>
      <c r="B100" s="36"/>
      <c r="C100" s="36"/>
      <c r="D100" s="43" t="s">
        <v>96</v>
      </c>
      <c r="E100" s="43"/>
      <c r="F100" s="43"/>
      <c r="G100" s="43"/>
      <c r="H100" s="44">
        <v>2</v>
      </c>
      <c r="I100" s="45"/>
      <c r="K100" s="36"/>
    </row>
    <row r="101" spans="1:18" hidden="1">
      <c r="H101" s="51">
        <f>H99</f>
        <v/>
      </c>
      <c r="I101" s="51">
        <f>IF(I99= "", "", I99)</f>
        <v/>
      </c>
      <c r="K101" s="51">
        <f>IF(AND(H101= "",I101= ""), 0, ROUND(ROUND(J98, 2) * ROUND(IF(I101="",H101,I101),  0), 2))</f>
        <v/>
      </c>
      <c r="L101" s="7">
        <f>L98</f>
        <v/>
      </c>
      <c r="R101" s="7">
        <f>IF(I98= "", 14865, "")</f>
        <v/>
      </c>
    </row>
    <row r="102" spans="1:18" hidden="1">
      <c r="H102" s="51">
        <f>H100</f>
        <v/>
      </c>
      <c r="I102" s="51">
        <f>IF(I100= "", "", I100)</f>
        <v/>
      </c>
      <c r="K102" s="51">
        <f>IF(AND(H102= "",I102= ""), 0, ROUND(ROUND(J98, 2) * ROUND(IF(I102="",H102,I102),  0), 2))</f>
        <v/>
      </c>
      <c r="L102" s="7">
        <f>L98</f>
        <v/>
      </c>
      <c r="R102" s="7">
        <f>IF(I98= "", 37798, "")</f>
        <v/>
      </c>
    </row>
    <row r="103" spans="1:18" hidden="1">
      <c r="A103" s="7" t="s">
        <v>57</v>
      </c>
    </row>
    <row r="104" spans="1:18">
      <c r="A104" s="7" t="s">
        <v>66</v>
      </c>
      <c r="B104" s="48"/>
      <c r="C104" s="48"/>
      <c r="D104" s="48" t="s">
        <v>109</v>
      </c>
      <c r="E104" s="48"/>
      <c r="F104" s="48"/>
      <c r="G104" s="48"/>
      <c r="H104" s="48"/>
      <c r="I104" s="48"/>
      <c r="J104" s="48"/>
      <c r="K104" s="48"/>
    </row>
    <row r="105" spans="1:18" hidden="1">
      <c r="A105" s="7" t="s">
        <v>50</v>
      </c>
    </row>
    <row r="106" spans="1:18" hidden="1">
      <c r="A106" s="7" t="s">
        <v>99</v>
      </c>
    </row>
    <row r="107" spans="1:18" hidden="1">
      <c r="A107" s="7" t="s">
        <v>50</v>
      </c>
    </row>
    <row r="108" spans="1:18" hidden="1">
      <c r="A108" s="7" t="s">
        <v>100</v>
      </c>
    </row>
    <row r="109" spans="1:18" hidden="1">
      <c r="A109" s="7" t="s">
        <v>52</v>
      </c>
    </row>
    <row r="110" spans="1:18" hidden="1">
      <c r="A110" s="7" t="s">
        <v>104</v>
      </c>
    </row>
    <row r="111" spans="1:18">
      <c r="A111" s="7">
        <v>5</v>
      </c>
      <c r="B111" s="29" t="s">
        <v>110</v>
      </c>
      <c r="C111" s="29"/>
      <c r="D111" s="49" t="s">
        <v>111</v>
      </c>
      <c r="E111" s="49"/>
      <c r="F111" s="49"/>
      <c r="G111" s="49"/>
      <c r="H111" s="49"/>
      <c r="I111" s="49"/>
      <c r="J111" s="49"/>
      <c r="K111" s="50"/>
      <c r="L111" s="7"/>
    </row>
    <row r="112" spans="1:18">
      <c r="A112" s="7">
        <v>9</v>
      </c>
      <c r="B112" s="34" t="s">
        <v>112</v>
      </c>
      <c r="C112" s="34"/>
      <c r="D112" s="35" t="s">
        <v>113</v>
      </c>
      <c r="E112" s="36"/>
      <c r="F112" s="36"/>
      <c r="G112" s="37" t="s">
        <v>47</v>
      </c>
      <c r="H112" s="38">
        <f>ROUND(SUM(H113:H113), 0 )</f>
        <v/>
      </c>
      <c r="I112" s="38"/>
      <c r="J112" s="39"/>
      <c r="K112" s="40">
        <f>IF(AND(H112= "",I112= ""), 0, ROUND(ROUND(J112, 2) * ROUND(IF(I112="",H112,I112),  0), 2))</f>
        <v/>
      </c>
      <c r="L112" s="7"/>
      <c r="N112" s="41">
        <v>0</v>
      </c>
      <c r="R112" s="7">
        <v>38495</v>
      </c>
    </row>
    <row r="113" spans="1:11" hidden="1">
      <c r="A113" s="42" t="s">
        <v>65</v>
      </c>
      <c r="B113" s="36"/>
      <c r="C113" s="36"/>
      <c r="D113" s="43" t="s">
        <v>64</v>
      </c>
      <c r="E113" s="43"/>
      <c r="F113" s="43"/>
      <c r="G113" s="43"/>
      <c r="H113" s="44">
        <v>1</v>
      </c>
      <c r="I113" s="45"/>
      <c r="K113" s="36"/>
    </row>
    <row r="114" spans="1:11" hidden="1">
      <c r="A114" s="7" t="s">
        <v>57</v>
      </c>
    </row>
    <row r="115" spans="1:11" hidden="1">
      <c r="A115" s="7" t="s">
        <v>50</v>
      </c>
    </row>
    <row r="116" spans="1:11" hidden="1">
      <c r="A116" s="7" t="s">
        <v>68</v>
      </c>
    </row>
    <row r="117" spans="1:11" hidden="1">
      <c r="A117" s="7" t="s">
        <v>52</v>
      </c>
    </row>
    <row r="118" spans="1:11" hidden="1">
      <c r="A118" s="7" t="s">
        <v>104</v>
      </c>
    </row>
    <row r="119" spans="1:11" hidden="1">
      <c r="A119" s="7" t="s">
        <v>58</v>
      </c>
    </row>
    <row r="120" spans="1:11">
      <c r="A120" s="7" t="s">
        <v>40</v>
      </c>
      <c r="B120" s="36"/>
      <c r="C120" s="36"/>
      <c r="K120" s="36"/>
    </row>
    <row r="121" spans="1:11">
      <c r="B121" s="36"/>
      <c r="C121" s="36"/>
      <c r="D121" s="52" t="s">
        <v>42</v>
      </c>
      <c r="E121" s="53"/>
      <c r="F121" s="53"/>
      <c r="G121" s="54"/>
      <c r="H121" s="54"/>
      <c r="I121" s="54"/>
      <c r="J121" s="54"/>
      <c r="K121" s="55"/>
    </row>
    <row r="122" spans="1:11">
      <c r="B122" s="36"/>
      <c r="C122" s="36"/>
      <c r="D122" s="56"/>
      <c r="E122" s="7"/>
      <c r="F122" s="7"/>
      <c r="G122" s="7"/>
      <c r="H122" s="7"/>
      <c r="I122" s="7"/>
      <c r="J122" s="7"/>
      <c r="K122" s="8"/>
    </row>
    <row r="123" spans="1:11">
      <c r="B123" s="36"/>
      <c r="C123" s="36"/>
      <c r="D123" s="57" t="s">
        <v>114</v>
      </c>
      <c r="E123" s="58"/>
      <c r="F123" s="58"/>
      <c r="G123" s="59">
        <f>SUMIF(L10:L120, IF(L9="","",L9), K10:K120)</f>
        <v/>
      </c>
      <c r="H123" s="59"/>
      <c r="I123" s="59"/>
      <c r="J123" s="59"/>
      <c r="K123" s="60"/>
    </row>
    <row r="124" spans="1:11">
      <c r="B124" s="36"/>
      <c r="C124" s="36"/>
      <c r="D124" s="57" t="s">
        <v>115</v>
      </c>
      <c r="E124" s="58"/>
      <c r="F124" s="58"/>
      <c r="G124" s="59">
        <f>ROUND(SUMIF(L10:L120, IF(L9="","",L9), K10:K120) * 0, 2)</f>
        <v/>
      </c>
      <c r="H124" s="59"/>
      <c r="I124" s="59"/>
      <c r="J124" s="59"/>
      <c r="K124" s="60"/>
    </row>
    <row r="125" spans="1:11">
      <c r="B125" s="36"/>
      <c r="C125" s="36"/>
      <c r="D125" s="61" t="s">
        <v>116</v>
      </c>
      <c r="E125" s="62"/>
      <c r="F125" s="62"/>
      <c r="G125" s="63">
        <f>SUM(G123:G124)</f>
        <v/>
      </c>
      <c r="H125" s="63"/>
      <c r="I125" s="63"/>
      <c r="J125" s="63"/>
      <c r="K125" s="64"/>
    </row>
    <row r="126" spans="1:11" ht="31.5" customHeight="1">
      <c r="B126" s="3"/>
      <c r="C126" s="3"/>
      <c r="D126" s="65" t="s">
        <v>117</v>
      </c>
      <c r="E126" s="65"/>
      <c r="F126" s="65"/>
      <c r="G126" s="65"/>
      <c r="H126" s="65"/>
      <c r="I126" s="65"/>
      <c r="J126" s="65"/>
      <c r="K126" s="65"/>
    </row>
    <row r="128" spans="1:11">
      <c r="D128" s="66" t="s">
        <v>118</v>
      </c>
      <c r="E128" s="66"/>
      <c r="F128" s="66"/>
      <c r="G128" s="66"/>
      <c r="H128" s="66"/>
      <c r="I128" s="66"/>
      <c r="J128" s="66"/>
      <c r="K128" s="66"/>
    </row>
    <row r="129" spans="1:18">
      <c r="D129" s="67" t="s">
        <v>119</v>
      </c>
      <c r="E129" s="68"/>
      <c r="F129" s="68"/>
      <c r="G129" s="69">
        <f>SUMPRODUCT((L5:L126=L4)*(R5:R126=R129)*(K5:K126))</f>
        <v/>
      </c>
      <c r="H129" s="70"/>
      <c r="I129" s="70"/>
      <c r="J129" s="70"/>
      <c r="K129" s="70"/>
      <c r="R129" s="7">
        <v>1371</v>
      </c>
    </row>
    <row r="130" spans="1:18">
      <c r="D130" s="67" t="s">
        <v>120</v>
      </c>
      <c r="E130" s="68"/>
      <c r="F130" s="68"/>
      <c r="G130" s="69">
        <f>SUMPRODUCT((L5:L126=L4)*(R5:R126=R130)*(K5:K126))</f>
        <v/>
      </c>
      <c r="H130" s="70"/>
      <c r="I130" s="70"/>
      <c r="J130" s="70"/>
      <c r="K130" s="70"/>
      <c r="R130" s="7">
        <v>5266</v>
      </c>
    </row>
    <row r="131" spans="1:18">
      <c r="D131" s="67" t="s">
        <v>121</v>
      </c>
      <c r="E131" s="68"/>
      <c r="F131" s="68"/>
      <c r="G131" s="69">
        <f>SUMPRODUCT((L5:L126=L4)*(R5:R126=R131)*(K5:K126))</f>
        <v/>
      </c>
      <c r="H131" s="70"/>
      <c r="I131" s="70"/>
      <c r="J131" s="70"/>
      <c r="K131" s="70"/>
      <c r="R131" s="7">
        <v>16915</v>
      </c>
    </row>
    <row r="132" spans="1:18">
      <c r="D132" s="67" t="s">
        <v>122</v>
      </c>
      <c r="E132" s="68"/>
      <c r="F132" s="68"/>
      <c r="G132" s="69">
        <f>SUMPRODUCT((L5:L126=L4)*(R5:R126=R132)*(K5:K126))</f>
        <v/>
      </c>
      <c r="H132" s="70"/>
      <c r="I132" s="70"/>
      <c r="J132" s="70"/>
      <c r="K132" s="70"/>
      <c r="R132" s="7">
        <v>14865</v>
      </c>
    </row>
    <row r="133" spans="1:18">
      <c r="D133" s="67" t="s">
        <v>123</v>
      </c>
      <c r="E133" s="68"/>
      <c r="F133" s="68"/>
      <c r="G133" s="69">
        <f>SUMPRODUCT((L5:L126=L4)*(R5:R126=R133)*(K5:K126))</f>
        <v/>
      </c>
      <c r="H133" s="70"/>
      <c r="I133" s="70"/>
      <c r="J133" s="70"/>
      <c r="K133" s="70"/>
      <c r="R133" s="7">
        <v>37798</v>
      </c>
    </row>
    <row r="134" spans="1:18">
      <c r="D134" s="67" t="s">
        <v>124</v>
      </c>
      <c r="E134" s="68"/>
      <c r="F134" s="68"/>
      <c r="G134" s="69">
        <f>SUMPRODUCT((L5:L126=L4)*(R5:R126=R134)*(K5:K126))</f>
        <v/>
      </c>
      <c r="H134" s="70"/>
      <c r="I134" s="70"/>
      <c r="J134" s="70"/>
      <c r="K134" s="70"/>
      <c r="R134" s="7">
        <v>38495</v>
      </c>
    </row>
    <row r="135" spans="1:18">
      <c r="D135" s="67" t="s">
        <v>125</v>
      </c>
      <c r="E135" s="68"/>
      <c r="F135" s="68"/>
      <c r="G135" s="69">
        <f>SUMPRODUCT((L5:L126=L4)*(R5:R126=R135)*(K5:K126))</f>
        <v/>
      </c>
      <c r="H135" s="70"/>
      <c r="I135" s="70"/>
      <c r="J135" s="70"/>
      <c r="K135" s="70"/>
      <c r="R135" s="7">
        <v>11004</v>
      </c>
    </row>
    <row r="136" spans="1:18">
      <c r="D136" s="67" t="s">
        <v>44</v>
      </c>
      <c r="E136" s="68"/>
      <c r="F136" s="68"/>
      <c r="G136" s="69">
        <f>SUMPRODUCT((L5:L126=L4)*(R5:R126=R136)*(K5:K126))</f>
        <v/>
      </c>
      <c r="H136" s="70"/>
      <c r="I136" s="70"/>
      <c r="J136" s="70"/>
      <c r="K136" s="70"/>
      <c r="R136" s="7">
        <v>16933</v>
      </c>
    </row>
    <row r="138" spans="1:18">
      <c r="D138" s="66" t="s">
        <v>126</v>
      </c>
      <c r="E138" s="66"/>
      <c r="F138" s="66"/>
      <c r="G138" s="66"/>
      <c r="H138" s="66"/>
      <c r="I138" s="66"/>
      <c r="J138" s="66"/>
      <c r="K138" s="66"/>
    </row>
    <row r="139" spans="1:18">
      <c r="D139" s="67" t="s">
        <v>127</v>
      </c>
      <c r="E139" s="68"/>
      <c r="F139" s="68"/>
      <c r="G139" s="69">
        <f>SUMIF(L11:L112, "", K11:K112)</f>
        <v/>
      </c>
      <c r="H139" s="69"/>
      <c r="I139" s="69"/>
      <c r="J139" s="69"/>
      <c r="K139" s="69"/>
    </row>
    <row r="140" spans="1:18">
      <c r="D140" s="71" t="s">
        <v>128</v>
      </c>
      <c r="E140" s="72"/>
      <c r="F140" s="72"/>
      <c r="G140" s="73">
        <f>SUMIF(L11:L21, "", K11:K21)</f>
        <v/>
      </c>
      <c r="H140" s="74"/>
      <c r="I140" s="74"/>
      <c r="J140" s="74"/>
      <c r="K140" s="74"/>
    </row>
    <row r="141" spans="1:18" ht="24" customHeight="1">
      <c r="D141" s="71" t="s">
        <v>129</v>
      </c>
      <c r="E141" s="72"/>
      <c r="F141" s="72"/>
      <c r="G141" s="73">
        <f>SUMIF(L41:L112, "", K41:K112)</f>
        <v/>
      </c>
      <c r="H141" s="74"/>
      <c r="I141" s="74"/>
      <c r="J141" s="74"/>
      <c r="K141" s="74"/>
    </row>
    <row r="142" spans="1:18">
      <c r="D142" s="75" t="s">
        <v>130</v>
      </c>
      <c r="E142" s="76"/>
      <c r="F142" s="76"/>
      <c r="G142" s="77"/>
      <c r="H142" s="77"/>
      <c r="I142" s="77"/>
      <c r="J142" s="77"/>
      <c r="K142" s="78"/>
    </row>
    <row r="143" spans="1:18">
      <c r="D143" s="79"/>
      <c r="E143" s="3"/>
      <c r="F143" s="3"/>
      <c r="G143" s="3"/>
      <c r="H143" s="3"/>
      <c r="I143" s="3"/>
      <c r="J143" s="3"/>
      <c r="K143" s="80"/>
    </row>
    <row r="144" spans="1:18">
      <c r="A144" s="42"/>
      <c r="D144" s="81" t="s">
        <v>114</v>
      </c>
      <c r="E144" s="7"/>
      <c r="F144" s="7"/>
      <c r="G144" s="82">
        <f>SUMIF(L5:L126, IF(L4="","",L4), K5:K126)</f>
        <v/>
      </c>
      <c r="H144" s="83"/>
      <c r="I144" s="83"/>
      <c r="J144" s="83"/>
      <c r="K144" s="84"/>
    </row>
    <row r="145" spans="1:11">
      <c r="A145" s="42"/>
      <c r="D145" s="81" t="s">
        <v>115</v>
      </c>
      <c r="E145" s="7"/>
      <c r="F145" s="7"/>
      <c r="G145" s="82">
        <f>ROUND(SUMIF(L5:L126, IF(L4="","",L4), K5:K126) * 0, 2)</f>
        <v/>
      </c>
      <c r="H145" s="83"/>
      <c r="I145" s="83"/>
      <c r="J145" s="83"/>
      <c r="K145" s="84"/>
    </row>
    <row r="146" spans="1:11">
      <c r="D146" s="85" t="s">
        <v>116</v>
      </c>
      <c r="E146" s="86"/>
      <c r="F146" s="86"/>
      <c r="G146" s="87">
        <f>SUM(G144:G145)</f>
        <v/>
      </c>
      <c r="H146" s="88"/>
      <c r="I146" s="88"/>
      <c r="J146" s="88"/>
      <c r="K146" s="89"/>
    </row>
    <row r="147" spans="1:11">
      <c r="D147" s="72"/>
      <c r="E147" s="7"/>
      <c r="F147" s="7"/>
      <c r="G147" s="7"/>
      <c r="H147" s="7"/>
      <c r="I147" s="7"/>
      <c r="J147" s="7"/>
      <c r="K147" s="7"/>
    </row>
    <row r="148" spans="1:11">
      <c r="D148" s="90" t="s">
        <v>131</v>
      </c>
      <c r="E148" s="90"/>
      <c r="F148" s="90"/>
      <c r="G148" s="90"/>
      <c r="H148" s="90"/>
      <c r="I148" s="90"/>
      <c r="J148" s="90"/>
      <c r="K148" s="90"/>
    </row>
    <row r="149" spans="1:11">
      <c r="D149" s="91">
        <f>IF('Paramètres'!AA2&lt;&gt;"",'Paramètres'!AA2,"")</f>
        <v/>
      </c>
      <c r="E149" s="91"/>
      <c r="F149" s="91"/>
      <c r="G149" s="91"/>
      <c r="H149" s="91"/>
      <c r="I149" s="91"/>
      <c r="J149" s="91"/>
      <c r="K149" s="91"/>
    </row>
    <row r="150" spans="1:11">
      <c r="D150" s="91"/>
      <c r="E150" s="91"/>
      <c r="F150" s="91"/>
      <c r="G150" s="91"/>
      <c r="H150" s="91"/>
      <c r="I150" s="91"/>
      <c r="J150" s="91"/>
      <c r="K150" s="91"/>
    </row>
    <row r="151" spans="1:11" ht="56.7" customHeight="1">
      <c r="G151" s="92" t="s">
        <v>132</v>
      </c>
      <c r="H151" s="92"/>
      <c r="I151" s="92"/>
      <c r="J151" s="92"/>
      <c r="K151" s="92"/>
    </row>
    <row r="153" spans="1:11" ht="85.05" customHeight="1">
      <c r="D153" s="93" t="s">
        <v>133</v>
      </c>
      <c r="E153" s="93"/>
      <c r="G153" s="93" t="s">
        <v>134</v>
      </c>
      <c r="H153" s="93"/>
      <c r="I153" s="93"/>
      <c r="J153" s="93"/>
      <c r="K153" s="93"/>
    </row>
    <row r="154" spans="1:11">
      <c r="D154" s="94" t="s">
        <v>135</v>
      </c>
      <c r="E154" s="94"/>
      <c r="F154" s="94"/>
      <c r="G154" s="94"/>
      <c r="H154" s="94"/>
      <c r="I154" s="94"/>
      <c r="J154" s="94"/>
      <c r="K154" s="94"/>
    </row>
  </sheetData>
  <sheetProtection password="E95E" sheet="1" objects="1" selectLockedCells="1"/>
  <mergeCells count="98">
    <mergeCell ref="D3:F3"/>
    <mergeCell ref="D4:F4"/>
    <mergeCell ref="D9:F9"/>
    <mergeCell ref="D10:F10"/>
    <mergeCell ref="D11:F11"/>
    <mergeCell ref="D12:G12"/>
    <mergeCell ref="D16:F16"/>
    <mergeCell ref="D17:G17"/>
    <mergeCell ref="D21:F21"/>
    <mergeCell ref="D22:G22"/>
    <mergeCell ref="D28:F28"/>
    <mergeCell ref="D29:F29"/>
    <mergeCell ref="D30:G30"/>
    <mergeCell ref="D32:J32"/>
    <mergeCell ref="D37:F37"/>
    <mergeCell ref="D38:F38"/>
    <mergeCell ref="D40:F40"/>
    <mergeCell ref="D41:F41"/>
    <mergeCell ref="D42:G42"/>
    <mergeCell ref="D44:J44"/>
    <mergeCell ref="D48:F48"/>
    <mergeCell ref="D49:G49"/>
    <mergeCell ref="D51:J51"/>
    <mergeCell ref="D55:F55"/>
    <mergeCell ref="D57:J57"/>
    <mergeCell ref="D61:F61"/>
    <mergeCell ref="D62:F62"/>
    <mergeCell ref="D63:G63"/>
    <mergeCell ref="D65:J65"/>
    <mergeCell ref="D70:F70"/>
    <mergeCell ref="D71:F71"/>
    <mergeCell ref="D72:G72"/>
    <mergeCell ref="D73:G73"/>
    <mergeCell ref="D77:J77"/>
    <mergeCell ref="D83:F83"/>
    <mergeCell ref="D84:G84"/>
    <mergeCell ref="D85:G85"/>
    <mergeCell ref="D89:J89"/>
    <mergeCell ref="D97:F97"/>
    <mergeCell ref="D98:F98"/>
    <mergeCell ref="D99:G99"/>
    <mergeCell ref="D100:G100"/>
    <mergeCell ref="D104:J104"/>
    <mergeCell ref="D111:F111"/>
    <mergeCell ref="D112:F112"/>
    <mergeCell ref="D113:G113"/>
    <mergeCell ref="D120:F120"/>
    <mergeCell ref="G121:K121"/>
    <mergeCell ref="D121:F121"/>
    <mergeCell ref="G122:K122"/>
    <mergeCell ref="D122:F122"/>
    <mergeCell ref="G123:K123"/>
    <mergeCell ref="D123:F123"/>
    <mergeCell ref="G124:K124"/>
    <mergeCell ref="D124:F124"/>
    <mergeCell ref="G125:K125"/>
    <mergeCell ref="D125:F125"/>
    <mergeCell ref="D126:K126"/>
    <mergeCell ref="D128:K128"/>
    <mergeCell ref="G129:K129"/>
    <mergeCell ref="D129:F129"/>
    <mergeCell ref="G130:K130"/>
    <mergeCell ref="D130:F130"/>
    <mergeCell ref="G131:K131"/>
    <mergeCell ref="D131:F131"/>
    <mergeCell ref="G132:K132"/>
    <mergeCell ref="D132:F132"/>
    <mergeCell ref="G133:K133"/>
    <mergeCell ref="D133:F133"/>
    <mergeCell ref="G134:K134"/>
    <mergeCell ref="D134:F134"/>
    <mergeCell ref="G135:K135"/>
    <mergeCell ref="D135:F135"/>
    <mergeCell ref="G136:K136"/>
    <mergeCell ref="D136:F136"/>
    <mergeCell ref="D138:K138"/>
    <mergeCell ref="G139:K139"/>
    <mergeCell ref="D139:F139"/>
    <mergeCell ref="G140:K140"/>
    <mergeCell ref="D140:F140"/>
    <mergeCell ref="G141:K141"/>
    <mergeCell ref="D141:F141"/>
    <mergeCell ref="D142:F142"/>
    <mergeCell ref="D143:K143"/>
    <mergeCell ref="D144:F144"/>
    <mergeCell ref="G144:K144"/>
    <mergeCell ref="D145:F145"/>
    <mergeCell ref="G145:K145"/>
    <mergeCell ref="D146:F146"/>
    <mergeCell ref="G146:K146"/>
    <mergeCell ref="D147:K147"/>
    <mergeCell ref="D148:K148"/>
    <mergeCell ref="D149:K149"/>
    <mergeCell ref="D150:K150"/>
    <mergeCell ref="G151:K151"/>
    <mergeCell ref="D153:E153"/>
    <mergeCell ref="G153:K153"/>
    <mergeCell ref="D154:K154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&amp;L25048 - Création de deux salles de classe à la CCI
97300 - Cayenne&amp;RDPGF - Lot n°2 ELECTRICITE 
DCE - Edition du 5/06/2024</oddHeader>
    <oddFooter>&amp;LIPCO &amp;CEdition du 5/06/2024&amp;RPage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8" t="s">
        <v>136</v>
      </c>
      <c r="AA1" s="7">
        <f>IF('DPGF'!G146&lt;&gt;"",'DPGF'!G146,"0")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5" t="s">
        <v>137</v>
      </c>
      <c r="B3" s="92" t="s">
        <v>138</v>
      </c>
      <c r="C3" s="96" t="s">
        <v>163</v>
      </c>
      <c r="D3" s="96"/>
      <c r="E3" s="96"/>
      <c r="F3" s="96"/>
      <c r="G3" s="96"/>
      <c r="H3" s="96"/>
      <c r="I3" s="96"/>
      <c r="J3" s="96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5" t="s">
        <v>139</v>
      </c>
      <c r="B5" s="92" t="s">
        <v>140</v>
      </c>
      <c r="C5" s="96" t="s">
        <v>164</v>
      </c>
      <c r="D5" s="96"/>
      <c r="E5" s="96"/>
      <c r="F5" s="96"/>
      <c r="G5" s="96"/>
      <c r="H5" s="96"/>
      <c r="I5" s="96"/>
      <c r="J5" s="96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5" t="s">
        <v>149</v>
      </c>
      <c r="B7" s="92" t="s">
        <v>150</v>
      </c>
      <c r="C7" s="96">
        <v>25048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5" t="s">
        <v>151</v>
      </c>
      <c r="B9" s="92" t="s">
        <v>152</v>
      </c>
      <c r="C9" s="96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5" t="s">
        <v>141</v>
      </c>
      <c r="B11" s="92" t="s">
        <v>142</v>
      </c>
      <c r="C11" s="96" t="s">
        <v>39</v>
      </c>
      <c r="D11" s="96"/>
      <c r="E11" s="96"/>
      <c r="F11" s="96"/>
      <c r="G11" s="96"/>
      <c r="H11" s="96"/>
      <c r="I11" s="96"/>
      <c r="J11" s="96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5" t="s">
        <v>153</v>
      </c>
      <c r="B13" s="92" t="s">
        <v>154</v>
      </c>
      <c r="C13" s="96" t="s">
        <v>165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5" t="s">
        <v>155</v>
      </c>
      <c r="B15" s="92" t="s">
        <v>156</v>
      </c>
      <c r="C15" s="96" t="s">
        <v>166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5" t="s">
        <v>157</v>
      </c>
      <c r="B17" s="92" t="s">
        <v>158</v>
      </c>
      <c r="C17" s="96">
        <v>0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7">
        <v>0.2</v>
      </c>
      <c r="E19" s="98" t="s">
        <v>159</v>
      </c>
      <c r="AA19" s="7">
        <f>INT((AA5-AA18*100)/10)</f>
        <v/>
      </c>
    </row>
    <row r="20" spans="1:27" ht="12.75" customHeight="1">
      <c r="C20" s="99">
        <v>0.055</v>
      </c>
      <c r="E20" s="98" t="s">
        <v>160</v>
      </c>
      <c r="AA20" s="7">
        <f>AA5-AA18*100-AA19*10</f>
        <v/>
      </c>
    </row>
    <row r="21" spans="1:27" ht="12.75" customHeight="1">
      <c r="C21" s="99">
        <f>0.0</f>
        <v/>
      </c>
      <c r="E21" s="98" t="s">
        <v>161</v>
      </c>
      <c r="AA21" s="7">
        <f>INT(AA6/10)</f>
        <v/>
      </c>
    </row>
    <row r="22" spans="1:27" ht="12.75" customHeight="1">
      <c r="C22" s="100">
        <v>0</v>
      </c>
      <c r="E22" s="98" t="s">
        <v>162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5" t="s">
        <v>143</v>
      </c>
      <c r="B24" s="92" t="s">
        <v>144</v>
      </c>
      <c r="C24" s="96"/>
      <c r="D24" s="96"/>
      <c r="E24" s="96"/>
      <c r="F24" s="96"/>
      <c r="G24" s="96"/>
      <c r="H24" s="96"/>
      <c r="I24" s="96"/>
      <c r="J24" s="96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5" t="s">
        <v>145</v>
      </c>
      <c r="B26" s="92" t="s">
        <v>146</v>
      </c>
      <c r="C26" s="96" t="s">
        <v>167</v>
      </c>
      <c r="D26" s="96"/>
      <c r="E26" s="96"/>
      <c r="F26" s="96"/>
      <c r="G26" s="96"/>
      <c r="H26" s="96"/>
      <c r="I26" s="96"/>
      <c r="J26" s="96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5" t="s">
        <v>147</v>
      </c>
      <c r="B28" s="92" t="s">
        <v>148</v>
      </c>
      <c r="C28" s="96"/>
      <c r="D28" s="96"/>
      <c r="E28" s="96"/>
      <c r="F28" s="96"/>
      <c r="G28" s="96"/>
      <c r="H28" s="96"/>
      <c r="I28" s="96"/>
      <c r="J28" s="96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168</v>
      </c>
      <c r="B1" s="7" t="s">
        <v>169</v>
      </c>
    </row>
    <row r="2" spans="1:3">
      <c r="A2" s="7" t="s">
        <v>170</v>
      </c>
      <c r="B2" s="7" t="s">
        <v>163</v>
      </c>
    </row>
    <row r="3" spans="1:3">
      <c r="A3" s="7" t="s">
        <v>171</v>
      </c>
      <c r="B3" s="7">
        <v>1</v>
      </c>
    </row>
    <row r="4" spans="1:3">
      <c r="A4" s="7" t="s">
        <v>172</v>
      </c>
      <c r="B4" s="7">
        <v>0</v>
      </c>
    </row>
    <row r="5" spans="1:3">
      <c r="A5" s="7" t="s">
        <v>173</v>
      </c>
      <c r="B5" s="7">
        <v>0</v>
      </c>
    </row>
    <row r="6" spans="1:3">
      <c r="A6" s="7" t="s">
        <v>174</v>
      </c>
      <c r="B6" s="7">
        <v>1</v>
      </c>
    </row>
    <row r="7" spans="1:3">
      <c r="A7" s="7" t="s">
        <v>175</v>
      </c>
      <c r="B7" s="7">
        <v>1</v>
      </c>
    </row>
    <row r="8" spans="1:3">
      <c r="A8" s="7" t="s">
        <v>176</v>
      </c>
      <c r="B8" s="7">
        <v>0</v>
      </c>
    </row>
    <row r="9" spans="1:3">
      <c r="A9" s="7" t="s">
        <v>177</v>
      </c>
      <c r="B9" s="7">
        <v>0</v>
      </c>
    </row>
    <row r="10" spans="1:3">
      <c r="A10" s="7" t="s">
        <v>178</v>
      </c>
      <c r="C10" s="7" t="s">
        <v>179</v>
      </c>
    </row>
    <row r="11" spans="1:3">
      <c r="A11" s="7" t="s">
        <v>180</v>
      </c>
      <c r="B11" s="7">
        <v>0</v>
      </c>
    </row>
    <row r="12" spans="1:3">
      <c r="A12" s="7" t="s">
        <v>181</v>
      </c>
      <c r="B12" s="7" t="s">
        <v>182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01" t="s">
        <v>183</v>
      </c>
      <c r="C2" s="101"/>
      <c r="D2" s="101"/>
      <c r="E2" s="101"/>
      <c r="F2" s="101"/>
      <c r="G2" s="101"/>
      <c r="H2" s="101"/>
      <c r="I2" s="101"/>
      <c r="J2" s="101"/>
    </row>
    <row r="4" spans="1:10" ht="12.75" customHeight="1">
      <c r="A4" s="95" t="s">
        <v>137</v>
      </c>
      <c r="B4" s="92" t="s">
        <v>184</v>
      </c>
      <c r="C4" s="102"/>
      <c r="D4" s="102"/>
      <c r="E4" s="102"/>
      <c r="F4" s="102"/>
      <c r="G4" s="102"/>
      <c r="H4" s="102"/>
      <c r="I4" s="102"/>
      <c r="J4" s="102"/>
    </row>
    <row r="6" spans="1:10" ht="12.75" customHeight="1">
      <c r="A6" s="95" t="s">
        <v>139</v>
      </c>
      <c r="B6" s="92" t="s">
        <v>185</v>
      </c>
      <c r="C6" s="102"/>
      <c r="D6" s="102"/>
      <c r="E6" s="102"/>
      <c r="F6" s="102"/>
      <c r="G6" s="102"/>
      <c r="H6" s="102"/>
      <c r="I6" s="102"/>
      <c r="J6" s="102"/>
    </row>
    <row r="8" spans="1:10" ht="12.75" customHeight="1">
      <c r="A8" s="95" t="s">
        <v>149</v>
      </c>
      <c r="B8" s="92" t="s">
        <v>186</v>
      </c>
      <c r="C8" s="102"/>
      <c r="D8" s="102"/>
      <c r="E8" s="102"/>
      <c r="F8" s="102"/>
      <c r="G8" s="102"/>
      <c r="H8" s="102"/>
      <c r="I8" s="102"/>
      <c r="J8" s="102"/>
    </row>
    <row r="10" spans="1:10" ht="12.75" customHeight="1">
      <c r="A10" s="95" t="s">
        <v>151</v>
      </c>
      <c r="B10" s="92" t="s">
        <v>187</v>
      </c>
      <c r="C10" s="103"/>
      <c r="D10" s="103"/>
      <c r="E10" s="103"/>
      <c r="F10" s="103"/>
      <c r="G10" s="103"/>
      <c r="H10" s="103"/>
      <c r="I10" s="103"/>
      <c r="J10" s="103"/>
    </row>
    <row r="12" spans="1:10" ht="12.75" customHeight="1">
      <c r="A12" s="95" t="s">
        <v>141</v>
      </c>
      <c r="B12" s="92" t="s">
        <v>188</v>
      </c>
      <c r="C12" s="102"/>
      <c r="D12" s="102"/>
      <c r="E12" s="102"/>
      <c r="F12" s="102"/>
      <c r="G12" s="102"/>
      <c r="H12" s="102"/>
      <c r="I12" s="102"/>
      <c r="J12" s="102"/>
    </row>
    <row r="14" spans="1:10" ht="12.75" customHeight="1">
      <c r="A14" s="95" t="s">
        <v>153</v>
      </c>
      <c r="B14" s="92" t="s">
        <v>189</v>
      </c>
      <c r="C14" s="102"/>
      <c r="D14" s="102"/>
      <c r="E14" s="102"/>
      <c r="F14" s="102"/>
      <c r="G14" s="102"/>
      <c r="H14" s="102"/>
      <c r="I14" s="102"/>
      <c r="J14" s="102"/>
    </row>
    <row r="16" spans="1:10" ht="12.75" customHeight="1">
      <c r="A16" s="95" t="s">
        <v>155</v>
      </c>
      <c r="B16" s="92" t="s">
        <v>190</v>
      </c>
      <c r="C16" s="102"/>
      <c r="D16" s="102"/>
      <c r="E16" s="102"/>
      <c r="F16" s="102"/>
      <c r="G16" s="102"/>
      <c r="H16" s="102"/>
      <c r="I16" s="102"/>
      <c r="J16" s="102"/>
    </row>
    <row r="18" spans="1:10" ht="12.75" customHeight="1">
      <c r="A18" s="95" t="s">
        <v>157</v>
      </c>
      <c r="B18" s="92" t="s">
        <v>191</v>
      </c>
      <c r="C18" s="104"/>
      <c r="D18" s="104"/>
      <c r="E18" s="104"/>
      <c r="F18" s="104"/>
      <c r="G18" s="104"/>
      <c r="H18" s="104"/>
      <c r="I18" s="104"/>
      <c r="J18" s="104"/>
    </row>
    <row r="20" spans="1:10" ht="12.75" customHeight="1">
      <c r="A20" s="95" t="s">
        <v>192</v>
      </c>
      <c r="B20" s="92" t="s">
        <v>193</v>
      </c>
      <c r="C20" s="104"/>
      <c r="D20" s="104"/>
      <c r="E20" s="104"/>
      <c r="F20" s="104"/>
      <c r="G20" s="104"/>
      <c r="H20" s="104"/>
      <c r="I20" s="104"/>
      <c r="J20" s="104"/>
    </row>
    <row r="22" spans="1:10" ht="12.75" customHeight="1">
      <c r="A22" s="95" t="s">
        <v>143</v>
      </c>
      <c r="B22" s="92" t="s">
        <v>194</v>
      </c>
      <c r="C22" s="104"/>
      <c r="D22" s="104"/>
      <c r="E22" s="104"/>
      <c r="F22" s="104"/>
      <c r="G22" s="104"/>
      <c r="H22" s="104"/>
      <c r="I22" s="104"/>
      <c r="J22" s="104"/>
    </row>
    <row r="24" spans="1:10" ht="12.75" customHeight="1">
      <c r="A24" s="95" t="s">
        <v>145</v>
      </c>
      <c r="B24" s="92" t="s">
        <v>195</v>
      </c>
      <c r="C24" s="102"/>
      <c r="D24" s="102"/>
      <c r="E24" s="102"/>
      <c r="F24" s="102"/>
      <c r="G24" s="102"/>
      <c r="H24" s="102"/>
      <c r="I24" s="102"/>
      <c r="J24" s="102"/>
    </row>
    <row r="28" spans="1:10" ht="60" customHeight="1">
      <c r="A28" s="95" t="s">
        <v>147</v>
      </c>
      <c r="B28" s="92" t="s">
        <v>196</v>
      </c>
      <c r="C28" s="102"/>
      <c r="D28" s="102"/>
      <c r="E28" s="102"/>
      <c r="F28" s="102"/>
      <c r="G28" s="102"/>
      <c r="H28" s="102"/>
      <c r="I28" s="102"/>
      <c r="J28" s="10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5" t="s">
        <v>197</v>
      </c>
      <c r="C2" s="105"/>
      <c r="D2" s="105"/>
      <c r="E2" s="105"/>
      <c r="F2" s="105"/>
    </row>
    <row r="4" spans="2:6" ht="12.75" customHeight="1">
      <c r="B4" s="106" t="s">
        <v>198</v>
      </c>
      <c r="C4" s="106" t="s">
        <v>199</v>
      </c>
      <c r="D4" s="106" t="s">
        <v>200</v>
      </c>
      <c r="E4" s="106" t="s">
        <v>201</v>
      </c>
      <c r="F4" s="106" t="s">
        <v>202</v>
      </c>
    </row>
    <row r="6" spans="2:6" ht="12.75" customHeight="1">
      <c r="B6" s="107"/>
      <c r="C6" s="108"/>
      <c r="D6" s="109"/>
      <c r="E6" s="110"/>
      <c r="F6" s="111">
        <f>IF(AND(E6= "",D6= ""), "", ROUND(ROUND(E6, 2) * ROUND(D6, 3), 2))</f>
        <v/>
      </c>
    </row>
    <row r="8" spans="2:6" ht="12.75" customHeight="1">
      <c r="B8" s="107"/>
      <c r="C8" s="108"/>
      <c r="D8" s="109"/>
      <c r="E8" s="110"/>
      <c r="F8" s="111">
        <f>IF(AND(E8= "",D8= ""), "", ROUND(ROUND(E8, 2) * ROUND(D8, 3), 2))</f>
        <v/>
      </c>
    </row>
    <row r="10" spans="2:6" ht="12.75" customHeight="1">
      <c r="B10" s="107"/>
      <c r="C10" s="108"/>
      <c r="D10" s="109"/>
      <c r="E10" s="110"/>
      <c r="F10" s="111">
        <f>IF(AND(E10= "",D10= ""), "", ROUND(ROUND(E10, 2) * ROUND(D10, 3), 2))</f>
        <v/>
      </c>
    </row>
    <row r="12" spans="2:6" ht="12.75" customHeight="1">
      <c r="B12" s="107"/>
      <c r="C12" s="108"/>
      <c r="D12" s="109"/>
      <c r="E12" s="110"/>
      <c r="F12" s="111">
        <f>IF(AND(E12= "",D12= ""), "", ROUND(ROUND(E12, 2) * ROUND(D12, 3), 2))</f>
        <v/>
      </c>
    </row>
    <row r="14" spans="2:6" ht="12.75" customHeight="1">
      <c r="B14" s="107"/>
      <c r="C14" s="108"/>
      <c r="D14" s="109"/>
      <c r="E14" s="110"/>
      <c r="F14" s="111">
        <f>IF(AND(E14= "",D14= ""), "", ROUND(ROUND(E14, 2) * ROUND(D14, 3), 2))</f>
        <v/>
      </c>
    </row>
    <row r="16" spans="2:6" ht="12.75" customHeight="1">
      <c r="B16" s="107"/>
      <c r="C16" s="108"/>
      <c r="D16" s="109"/>
      <c r="E16" s="110"/>
      <c r="F16" s="111">
        <f>IF(AND(E16= "",D16= ""), "", ROUND(ROUND(E16, 2) * ROUND(D16, 3), 2))</f>
        <v/>
      </c>
    </row>
    <row r="18" spans="2:6" ht="12.75" customHeight="1">
      <c r="B18" s="107"/>
      <c r="C18" s="108"/>
      <c r="D18" s="109"/>
      <c r="E18" s="110"/>
      <c r="F18" s="111">
        <f>IF(AND(E18= "",D18= ""), "", ROUND(ROUND(E18, 2) * ROUND(D18, 3), 2))</f>
        <v/>
      </c>
    </row>
    <row r="20" spans="2:6" ht="12.75" customHeight="1">
      <c r="B20" s="107"/>
      <c r="C20" s="108"/>
      <c r="D20" s="109"/>
      <c r="E20" s="110"/>
      <c r="F20" s="111">
        <f>IF(AND(E20= "",D20= ""), "", ROUND(ROUND(E20, 2) * ROUND(D20, 3), 2))</f>
        <v/>
      </c>
    </row>
    <row r="22" spans="2:6" ht="12.75" customHeight="1">
      <c r="B22" s="107"/>
      <c r="C22" s="108"/>
      <c r="D22" s="109"/>
      <c r="E22" s="110"/>
      <c r="F22" s="111">
        <f>IF(AND(E22= "",D22= ""), "", ROUND(ROUND(E22, 2) * ROUND(D22, 3), 2))</f>
        <v/>
      </c>
    </row>
    <row r="24" spans="2:6" ht="12.75" customHeight="1">
      <c r="B24" s="107"/>
      <c r="C24" s="108"/>
      <c r="D24" s="109"/>
      <c r="E24" s="110"/>
      <c r="F24" s="111">
        <f>IF(AND(E24= "",D24= ""), "", ROUND(ROUND(E24, 2) * ROUND(D24, 3), 2))</f>
        <v/>
      </c>
    </row>
    <row r="26" spans="2:6" ht="12.75" customHeight="1">
      <c r="B26" s="107"/>
      <c r="C26" s="108"/>
      <c r="D26" s="109"/>
      <c r="E26" s="110"/>
      <c r="F26" s="111">
        <f>IF(AND(E26= "",D26= ""), "", ROUND(ROUND(E26, 2) * ROUND(D26, 3), 2))</f>
        <v/>
      </c>
    </row>
    <row r="28" spans="2:6" ht="12.75" customHeight="1">
      <c r="B28" s="107"/>
      <c r="C28" s="108"/>
      <c r="D28" s="109"/>
      <c r="E28" s="110"/>
      <c r="F28" s="111">
        <f>IF(AND(E28= "",D28= ""), "", ROUND(ROUND(E28, 2) * ROUND(D28, 3), 2))</f>
        <v/>
      </c>
    </row>
    <row r="30" spans="2:6" ht="12.75" customHeight="1">
      <c r="B30" s="107"/>
      <c r="C30" s="108"/>
      <c r="D30" s="109"/>
      <c r="E30" s="110"/>
      <c r="F30" s="111">
        <f>IF(AND(E30= "",D30= ""), "", ROUND(ROUND(E30, 2) * ROUND(D30, 3), 2))</f>
        <v/>
      </c>
    </row>
    <row r="32" spans="2:6" ht="12.75" customHeight="1">
      <c r="B32" s="107"/>
      <c r="C32" s="108"/>
      <c r="D32" s="109"/>
      <c r="E32" s="110"/>
      <c r="F32" s="111">
        <f>IF(AND(E32= "",D32= ""), "", ROUND(ROUND(E32, 2) * ROUND(D32, 3), 2))</f>
        <v/>
      </c>
    </row>
    <row r="34" spans="2:6" ht="12.75" customHeight="1">
      <c r="B34" s="107"/>
      <c r="C34" s="108"/>
      <c r="D34" s="109"/>
      <c r="E34" s="110"/>
      <c r="F34" s="111">
        <f>IF(AND(E34= "",D34= ""), "", ROUND(ROUND(E34, 2) * ROUND(D34, 3), 2))</f>
        <v/>
      </c>
    </row>
    <row r="36" spans="2:6" ht="12.75" customHeight="1">
      <c r="B36" s="107"/>
      <c r="C36" s="108"/>
      <c r="D36" s="109"/>
      <c r="E36" s="110"/>
      <c r="F36" s="111">
        <f>IF(AND(E36= "",D36= ""), "", ROUND(ROUND(E36, 2) * ROUND(D36, 3), 2))</f>
        <v/>
      </c>
    </row>
    <row r="38" spans="2:6" ht="12.75" customHeight="1">
      <c r="B38" s="107"/>
      <c r="C38" s="108"/>
      <c r="D38" s="109"/>
      <c r="E38" s="110"/>
      <c r="F38" s="111">
        <f>IF(AND(E38= "",D38= ""), "", ROUND(ROUND(E38, 2) * ROUND(D38, 3), 2))</f>
        <v/>
      </c>
    </row>
    <row r="40" spans="2:6" ht="12.75" customHeight="1">
      <c r="B40" s="107"/>
      <c r="C40" s="108"/>
      <c r="D40" s="109"/>
      <c r="E40" s="110"/>
      <c r="F40" s="111">
        <f>IF(AND(E40= "",D40= ""), "", ROUND(ROUND(E40, 2) * ROUND(D40, 3), 2))</f>
        <v/>
      </c>
    </row>
    <row r="42" spans="2:6" ht="12.75" customHeight="1">
      <c r="B42" s="107"/>
      <c r="C42" s="108"/>
      <c r="D42" s="109"/>
      <c r="E42" s="110"/>
      <c r="F42" s="111">
        <f>IF(AND(E42= "",D42= ""), "", ROUND(ROUND(E42, 2) * ROUND(D42, 3), 2))</f>
        <v/>
      </c>
    </row>
    <row r="44" spans="2:6" ht="12.75" customHeight="1">
      <c r="B44" s="107"/>
      <c r="C44" s="108"/>
      <c r="D44" s="109"/>
      <c r="E44" s="110"/>
      <c r="F44" s="111">
        <f>IF(AND(E44= "",D44= ""), "", ROUND(ROUND(E44, 2) * ROUND(D44, 3), 2))</f>
        <v/>
      </c>
    </row>
    <row r="46" spans="2:6" ht="12.75" customHeight="1">
      <c r="B46" s="107"/>
      <c r="C46" s="108"/>
      <c r="D46" s="109"/>
      <c r="E46" s="110"/>
      <c r="F46" s="111">
        <f>IF(AND(E46= "",D46= ""), "", ROUND(ROUND(E46, 2) * ROUND(D46, 3), 2))</f>
        <v/>
      </c>
    </row>
    <row r="48" spans="2:6" ht="12.75" customHeight="1">
      <c r="B48" s="107"/>
      <c r="C48" s="108"/>
      <c r="D48" s="109"/>
      <c r="E48" s="110"/>
      <c r="F48" s="111">
        <f>IF(AND(E48= "",D48= ""), "", ROUND(ROUND(E48, 2) * ROUND(D48, 3), 2))</f>
        <v/>
      </c>
    </row>
    <row r="50" spans="2:6" ht="12.75" customHeight="1">
      <c r="B50" s="107"/>
      <c r="C50" s="108"/>
      <c r="D50" s="109"/>
      <c r="E50" s="110"/>
      <c r="F50" s="111">
        <f>IF(AND(E50= "",D50= ""), "", ROUND(ROUND(E50, 2) * ROUND(D50, 3), 2))</f>
        <v/>
      </c>
    </row>
    <row r="52" spans="2:6" ht="12.75" customHeight="1">
      <c r="B52" s="107"/>
      <c r="C52" s="108"/>
      <c r="D52" s="109"/>
      <c r="E52" s="110"/>
      <c r="F52" s="111">
        <f>IF(AND(E52= "",D52= ""), "", ROUND(ROUND(E52, 2) * ROUND(D52, 3), 2))</f>
        <v/>
      </c>
    </row>
    <row r="54" spans="2:6" ht="12.75" customHeight="1">
      <c r="B54" s="107"/>
      <c r="C54" s="108"/>
      <c r="D54" s="109"/>
      <c r="E54" s="110"/>
      <c r="F54" s="111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2025-08-25T16:41:23Z</dcterms:created>
  <dcterms:modified xsi:type="dcterms:W3CDTF">2025-08-25T16:41:23Z</dcterms:modified>
</cp:coreProperties>
</file>