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K70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80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</commentList>
</comments>
</file>

<file path=xl/sharedStrings.xml><?xml version="1.0" encoding="utf-8"?>
<sst xmlns="http://schemas.openxmlformats.org/spreadsheetml/2006/main" count="622" uniqueCount="325">
  <si>
    <t>Dossier</t>
  </si>
  <si>
    <t>Date</t>
  </si>
  <si>
    <t>Phase</t>
  </si>
  <si>
    <t>Indice</t>
  </si>
  <si>
    <t xml:space="preserve">ARCHITECTE : 
    </t>
  </si>
  <si>
    <t>MAITRE D'OEUVRE : 
    IPCO
    720 route de Rémire
    97354 Rémire-Montjoly
    Tél : +594 594 20 48 27
    Mél : contact@ipco.bet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</si>
  <si>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</si>
  <si>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</si>
  <si>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</si>
  <si>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</si>
  <si>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</si>
  <si>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</si>
  <si>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</si>
  <si>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</si>
  <si>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</si>
  <si>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</si>
  <si>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</si>
  <si>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</si>
  <si>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</si>
  <si>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</si>
  <si>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</si>
  <si>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</si>
  <si>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</si>
  <si>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</si>
  <si>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</si>
  <si>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</si>
  <si>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</si>
  <si>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</si>
  <si>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</si>
  <si>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</si>
  <si>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</si>
  <si>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</si>
  <si>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</si>
  <si>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</si>
  <si>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</si>
  <si>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</si>
  <si>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</si>
  <si>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</si>
  <si>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</si>
  <si>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 xml:space="preserve">Second Oeuvre : Dépose (hors amiante), Menuiseries, Peinture, Faux plafond, Revêtements sols et murs, Plomberie </t>
  </si>
  <si>
    <t>3.&amp;</t>
  </si>
  <si>
    <t>1.3</t>
  </si>
  <si>
    <t>Ouvrages</t>
  </si>
  <si>
    <t>1.3.1</t>
  </si>
  <si>
    <t>Généralités</t>
  </si>
  <si>
    <t>1.3.1.1</t>
  </si>
  <si>
    <t>Installation de chantier</t>
  </si>
  <si>
    <t>FT</t>
  </si>
  <si>
    <t>Total Généralités</t>
  </si>
  <si>
    <t>9.R.Localisations\Généralités</t>
  </si>
  <si>
    <t>9.M.Z</t>
  </si>
  <si>
    <t>9.E.1.Localisations\Généralités</t>
  </si>
  <si>
    <t>9.&amp;</t>
  </si>
  <si>
    <t>1.3.1.2</t>
  </si>
  <si>
    <t>Études d'exécution et DOE</t>
  </si>
  <si>
    <t>9.T</t>
  </si>
  <si>
    <t>4.&amp;</t>
  </si>
  <si>
    <t>1.3.2</t>
  </si>
  <si>
    <t>Dépose</t>
  </si>
  <si>
    <r>
      <rPr>
        <b/>
        <u/>
        <sz val="10"/>
        <color rgb="FF388E8E"/>
        <rFont val="Arial"/>
        <family val="2"/>
      </rPr>
      <t>Dépose</t>
    </r>
    <r>
      <rPr>
        <u/>
        <sz val="10"/>
        <color rgb="FF000000"/>
        <rFont val="Arial"/>
        <family val="2"/>
      </rPr>
      <t xml:space="preserve"> </t>
    </r>
  </si>
  <si>
    <t>1.3.2.1</t>
  </si>
  <si>
    <t>Dépose de l'existant</t>
  </si>
  <si>
    <t>Total Toutes zones</t>
  </si>
  <si>
    <t>9.R.Localisations\Toutes zones</t>
  </si>
  <si>
    <t>9.L</t>
  </si>
  <si>
    <t>Localisation : Zones concernées par les travaux (voir plan)</t>
  </si>
  <si>
    <t>9.E.1.Localisations\Toutes zones</t>
  </si>
  <si>
    <t>6.&amp;</t>
  </si>
  <si>
    <t>1.3.3</t>
  </si>
  <si>
    <t>Reprise de béton</t>
  </si>
  <si>
    <t>1.3.3.1</t>
  </si>
  <si>
    <t>Mise en oeuvre de la reprise de béton</t>
  </si>
  <si>
    <t>1.3.4</t>
  </si>
  <si>
    <t>Cloisons</t>
  </si>
  <si>
    <t>1.3.4.1</t>
  </si>
  <si>
    <t>AHBI-22_uis1133</t>
  </si>
  <si>
    <t>Cloisons plaques de plâtre</t>
  </si>
  <si>
    <t>1.3.4.1.1</t>
  </si>
  <si>
    <t>Cloisons séparatives avec 2 x 2 plaques de plâtre BA13</t>
  </si>
  <si>
    <t>Localisation : Salles de cours zone 1 et 2 + sanitaire</t>
  </si>
  <si>
    <t>5.&amp;</t>
  </si>
  <si>
    <t>1.3.4.2</t>
  </si>
  <si>
    <t>Cloisons amovibles vitrées</t>
  </si>
  <si>
    <t>1.3.4.2.1</t>
  </si>
  <si>
    <t>Cloisons amovibles en aluminium vitrées + allège H= 1.30 m</t>
  </si>
  <si>
    <t>Localisation : Séparation coursive / salle de cours</t>
  </si>
  <si>
    <t>1.3.4.3</t>
  </si>
  <si>
    <t>Dépose et remplacement d'un coffre de descente d'eau glacée et usées</t>
  </si>
  <si>
    <t>1.3.4.3.1</t>
  </si>
  <si>
    <t>Coffre en plaque de plâtre hydrofuges</t>
  </si>
  <si>
    <t>ML</t>
  </si>
  <si>
    <t>Localisation : Escalier près des sanitaires</t>
  </si>
  <si>
    <t>1.3.5</t>
  </si>
  <si>
    <t>Coupe feu</t>
  </si>
  <si>
    <t>1.3.5.1</t>
  </si>
  <si>
    <t>Fourniture et pose de porte alu vitrée de sécurité avec barre antipanique et oculus</t>
  </si>
  <si>
    <t>Localisation : Coursive, porte menant à l'extérieur (voir plan)</t>
  </si>
  <si>
    <t>1.3.5.2</t>
  </si>
  <si>
    <t>Bloc-portes CF RDC (Option 1)</t>
  </si>
  <si>
    <t xml:space="preserve"> Option</t>
  </si>
  <si>
    <t>Localisation : la localisation sera précisée à l'entreprise lors de la visite d'appel d'offre</t>
  </si>
  <si>
    <t>1.3.5.3</t>
  </si>
  <si>
    <t>Bloc-portes CF R+1</t>
  </si>
  <si>
    <t>1.3.5.4</t>
  </si>
  <si>
    <t>Bloc-portes CF R+2 (Option 1)</t>
  </si>
  <si>
    <t>1.3.5.5</t>
  </si>
  <si>
    <t>Bloc-portes CF accès escalier</t>
  </si>
  <si>
    <t>Localisation : Escalier menant au REZ DE CHAUSSÉE près des sanitaires.</t>
  </si>
  <si>
    <t>1.3.6</t>
  </si>
  <si>
    <t>Menuiseries alu</t>
  </si>
  <si>
    <t>1.3.6.1</t>
  </si>
  <si>
    <t>Portes aluminium</t>
  </si>
  <si>
    <t>1.3.6.1.1</t>
  </si>
  <si>
    <t xml:space="preserve">Portes en aluminium avec vitrage </t>
  </si>
  <si>
    <t>Total non localisé</t>
  </si>
  <si>
    <t>9.R.Localisations</t>
  </si>
  <si>
    <t>Total Zone 1</t>
  </si>
  <si>
    <t>9.R.Localisations\Zone 1</t>
  </si>
  <si>
    <t>Total Zone 2</t>
  </si>
  <si>
    <t>9.R.Localisations\Zone 2</t>
  </si>
  <si>
    <t>Localisation : Séparation entre les 2 salle de cours/rangement et la coursive</t>
  </si>
  <si>
    <t>9.E.1.Localisations\Zone 1</t>
  </si>
  <si>
    <t>9.E.1.Localisations\Zone 2</t>
  </si>
  <si>
    <t>1.3.6.2</t>
  </si>
  <si>
    <t>Plaques signalétiques</t>
  </si>
  <si>
    <t>1.3.6.2.1</t>
  </si>
  <si>
    <t>Unité</t>
  </si>
  <si>
    <t>1.3.7</t>
  </si>
  <si>
    <t>Menuiseries PVC</t>
  </si>
  <si>
    <t>1.3.7.1</t>
  </si>
  <si>
    <t>Porte en PVC</t>
  </si>
  <si>
    <t>1.3.7.1.1</t>
  </si>
  <si>
    <t xml:space="preserve">Fourniture et pose de porte en PVC 400x2100 </t>
  </si>
  <si>
    <t>Localisation : Coursive (voir plan)</t>
  </si>
  <si>
    <t>1.3.7.1.2</t>
  </si>
  <si>
    <t xml:space="preserve">Fourniture et pose de porte en PVC 1600x2100 </t>
  </si>
  <si>
    <t>1.3.7.1.3</t>
  </si>
  <si>
    <t>Fourniture et pose de porte en PVC 900x2100</t>
  </si>
  <si>
    <t xml:space="preserve">Fourniture et pose de porte en PVC 1400x2100 </t>
  </si>
  <si>
    <t>1.3.8</t>
  </si>
  <si>
    <t>Menuiseries bois</t>
  </si>
  <si>
    <t>1.3.8.1</t>
  </si>
  <si>
    <t>Dépose des portes bois sur coursive</t>
  </si>
  <si>
    <t>1.3.8.1.1</t>
  </si>
  <si>
    <t>8.&amp;</t>
  </si>
  <si>
    <t>1.3.8.2</t>
  </si>
  <si>
    <t>Bloc-portes CF</t>
  </si>
  <si>
    <t>Localisation : Salle d'archive</t>
  </si>
  <si>
    <t>1.3.8.3</t>
  </si>
  <si>
    <t>Fourniture et pose de porte bois isoplane à âme pleine</t>
  </si>
  <si>
    <t>Localisation : Rangement salle de classe (Zone 1), entre les 2 salles de classe (Zone 1 et 2) et nouveau sanitaire (voir plan)</t>
  </si>
  <si>
    <t>1.3.8.4</t>
  </si>
  <si>
    <t>Remise en état porte extérieur et sanitaire</t>
  </si>
  <si>
    <t>Localisation : Porte bois extérieur et porte sanitaire</t>
  </si>
  <si>
    <t>1.3.9</t>
  </si>
  <si>
    <t>Faux-plafond</t>
  </si>
  <si>
    <t>1.3.9.1</t>
  </si>
  <si>
    <t>Faux-plafond démontable dalle minérale 60x60</t>
  </si>
  <si>
    <t>Localisation : Salles de cours zone 1 et 2</t>
  </si>
  <si>
    <t>1.3.9.2</t>
  </si>
  <si>
    <t>Fourniture et pose de faux plafond démontable en dalles métalliques</t>
  </si>
  <si>
    <t>Localisation : Coursive</t>
  </si>
  <si>
    <t>1.3.9.3</t>
  </si>
  <si>
    <t>Fourniture et pose de faux plafond en lames PVC posées à l’horizontale</t>
  </si>
  <si>
    <t>1.3.10</t>
  </si>
  <si>
    <t>AHGF-20_uis146</t>
  </si>
  <si>
    <t xml:space="preserve">Revêtement de sol </t>
  </si>
  <si>
    <t>1.3.10.1</t>
  </si>
  <si>
    <t>AHGF-20_uis147</t>
  </si>
  <si>
    <t>Revêtement en sol souple</t>
  </si>
  <si>
    <t xml:space="preserve">Localisation : Salles de cours zone 1 &amp; 2 </t>
  </si>
  <si>
    <t>1.3.10.2</t>
  </si>
  <si>
    <t>Carrelage grès cérame R10 (salles d'eau) - pose collée sols et murs</t>
  </si>
  <si>
    <t xml:space="preserve">Localisation : Salles d'eau et WC
</t>
  </si>
  <si>
    <t>1.3.11</t>
  </si>
  <si>
    <t>Peinture</t>
  </si>
  <si>
    <t>1.3.11.1</t>
  </si>
  <si>
    <t>Peinture de bloc-porte isoplanes simple</t>
  </si>
  <si>
    <t xml:space="preserve">Localisation : </t>
  </si>
  <si>
    <t>1.3.11.2</t>
  </si>
  <si>
    <t>Peinture intérieure</t>
  </si>
  <si>
    <t>Localisation : Dans les salles de classe et rangement</t>
  </si>
  <si>
    <t>1.3.11.3</t>
  </si>
  <si>
    <t xml:space="preserve">Peinture extérieure </t>
  </si>
  <si>
    <t xml:space="preserve">Localisation : Coursives et extérieur coté sanitaire sur 3m de hauteur
</t>
  </si>
  <si>
    <t>1.3.11.4</t>
  </si>
  <si>
    <t>Peinture extérieurs sous dalles</t>
  </si>
  <si>
    <t>Localisation : Coursives</t>
  </si>
  <si>
    <t>1.3.11.5</t>
  </si>
  <si>
    <t>Peinture sous dalles zones humides</t>
  </si>
  <si>
    <t>Localisation : Sanitaire</t>
  </si>
  <si>
    <t>1.3.12</t>
  </si>
  <si>
    <t>Plomberie</t>
  </si>
  <si>
    <t>1.3.12.1</t>
  </si>
  <si>
    <t>Dépose et remplacement de canalisations d’évacuation existantes près de l'escalier des sanitaires</t>
  </si>
  <si>
    <t>5.T</t>
  </si>
  <si>
    <t>1.3.12.1.1</t>
  </si>
  <si>
    <t>1.3.12.2</t>
  </si>
  <si>
    <t xml:space="preserve">Remplacement des WC </t>
  </si>
  <si>
    <t>5.L</t>
  </si>
  <si>
    <t>Localisation : Sanitaires</t>
  </si>
  <si>
    <t>1.3.12.2.1</t>
  </si>
  <si>
    <t>1.3.12.3</t>
  </si>
  <si>
    <t>Ensemble complet cuvette et réservoir de chasse</t>
  </si>
  <si>
    <t>1.3.12.3.1</t>
  </si>
  <si>
    <t>Ensemble cuvette réservoir courant, modèle « économique »</t>
  </si>
  <si>
    <t>1.3.12.4</t>
  </si>
  <si>
    <t xml:space="preserve">Dépose et remplacement lavabo double </t>
  </si>
  <si>
    <t>1.3.12.4.1</t>
  </si>
  <si>
    <t>1.3.12.5</t>
  </si>
  <si>
    <t>Dépose et remplacement d'un lavabo double en un lavabo simple</t>
  </si>
  <si>
    <t>1.3.12.5.1</t>
  </si>
  <si>
    <t>1.3.12.6</t>
  </si>
  <si>
    <t>Fourniture et pose de système VMC autoréglable</t>
  </si>
  <si>
    <t>1.3.12.6.1</t>
  </si>
  <si>
    <t>1.3.13</t>
  </si>
  <si>
    <t>Nettoyage de fin de chantier</t>
  </si>
  <si>
    <t>1.3.13.1</t>
  </si>
  <si>
    <t>Nettoyage général</t>
  </si>
  <si>
    <t>Localisation : Zones concernées par les travaux</t>
  </si>
  <si>
    <t>Total H.T. :</t>
  </si>
  <si>
    <t>Total T.V.A. (0%) :</t>
  </si>
  <si>
    <t>Total T.T.C. :</t>
  </si>
  <si>
    <t xml:space="preserve">RECAPITULATIF
Lot n°1 Second Oeuvre : Dépose (hors amiante), Menuiseries, Peinture, Faux plafond, Revêtements sols et murs, Plomberie </t>
  </si>
  <si>
    <t>RECAPITULATIF DES LOCALISATIONS</t>
  </si>
  <si>
    <t>Non localisé</t>
  </si>
  <si>
    <t>Général</t>
  </si>
  <si>
    <t>Extérieurs</t>
  </si>
  <si>
    <t>Zone 1</t>
  </si>
  <si>
    <t>Zone 2</t>
  </si>
  <si>
    <t>Toutes zones</t>
  </si>
  <si>
    <t>Couloir</t>
  </si>
  <si>
    <t>RECAPITULATIF DES CHAPITRES</t>
  </si>
  <si>
    <t>1.3 - Ouvrages</t>
  </si>
  <si>
    <t>- 1.3.1 - Généralités</t>
  </si>
  <si>
    <t>- 1.3.4 - Cloisons</t>
  </si>
  <si>
    <t>- 1.3.5 - Coupe feu</t>
  </si>
  <si>
    <t>- 1.3.6 - Menuiseries alu</t>
  </si>
  <si>
    <t>- 1.3.7 - Menuiseries PVC</t>
  </si>
  <si>
    <t>- 1.3.8 - Menuiseries bois</t>
  </si>
  <si>
    <t>- 1.3.9 - Faux-plafond</t>
  </si>
  <si>
    <t>- 1.3.10 - Revêtement de sol</t>
  </si>
  <si>
    <t>- 1.3.11 - Peinture</t>
  </si>
  <si>
    <t>- 1.3.12 - Plomberie</t>
  </si>
  <si>
    <t>- 1.3.13 - Nettoyage de fin de chantier</t>
  </si>
  <si>
    <t xml:space="preserve">Total du lot Second Oeuvre : Dépose (hors amiante), Menuiseries, Peinture, Faux plafond, Revêtements sols et murs, Plomberie </t>
  </si>
  <si>
    <t xml:space="preserve">Soit en toutes lettres TTC : </t>
  </si>
  <si>
    <t>RECAPITULATIF OPTION</t>
  </si>
  <si>
    <t xml:space="preserve"> Option 1</t>
  </si>
  <si>
    <t xml:space="preserve"> 	 Bloc-portes CF RDC</t>
  </si>
  <si>
    <t xml:space="preserve"> 	 Bloc-portes CF R+2</t>
  </si>
  <si>
    <t>Sous-total Option 1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</si>
  <si>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</si>
  <si>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</si>
  <si>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</si>
  <si>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</si>
  <si>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</si>
  <si>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</si>
  <si>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</si>
  <si>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</si>
  <si>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</si>
  <si>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</si>
  <si>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</si>
  <si>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</si>
  <si>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</si>
  <si>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</si>
  <si>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</si>
  <si>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</si>
  <si>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</si>
  <si>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</si>
  <si>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</si>
  <si>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</si>
  <si>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</si>
  <si>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</si>
  <si>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</si>
  <si>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</si>
  <si>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</si>
  <si>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</si>
  <si>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</si>
  <si>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</si>
  <si>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</si>
  <si>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</si>
  <si>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</si>
  <si>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</si>
  <si>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</si>
  <si>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</si>
  <si>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</si>
  <si>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Création de deux salles de classe à la CCI</t>
  </si>
  <si>
    <t>07/08/2025</t>
  </si>
  <si>
    <t>DCE</t>
  </si>
  <si>
    <t>97300 - Cayenne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</si>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</sst>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0"/>
    <numFmt numFmtId="168" formatCode="#,##0.00\ [$€];[Red]-#,##0.00\ [$€]"/>
    <numFmt numFmtId="169" formatCode="00000"/>
    <numFmt numFmtId="170" formatCode="0#&quot; &quot;##&quot; &quot;##&quot; &quot;##&quot; &quot;##"/>
  </numFmts>
  <fonts count="2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u/>
      <sz val="10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5" fontId="12" fillId="0" borderId="12" xfId="0" applyNumberFormat="1" applyFont="1" applyBorder="1" applyAlignment="1" applyProtection="1">
      <alignment vertical="top" wrapText="1"/>
      <protection locked="0"/>
    </xf>
    <xf numFmtId="165" fontId="12" fillId="0" borderId="9" xfId="0" applyNumberFormat="1" applyFont="1" applyBorder="1" applyAlignment="1">
      <alignment vertical="top" wrapText="1"/>
    </xf>
    <xf numFmtId="166" fontId="4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3" fillId="0" borderId="9" xfId="0" applyFont="1" applyBorder="1" applyAlignment="1">
      <alignment vertical="top" wrapText="1"/>
    </xf>
    <xf numFmtId="164" fontId="12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11" xfId="0" applyFont="1" applyBorder="1" applyAlignment="1">
      <alignment vertical="top" wrapText="1"/>
    </xf>
    <xf numFmtId="165" fontId="11" fillId="0" borderId="9" xfId="0" applyNumberFormat="1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 wrapText="1"/>
    </xf>
    <xf numFmtId="167" fontId="11" fillId="0" borderId="9" xfId="0" applyNumberFormat="1" applyFont="1" applyBorder="1" applyAlignment="1">
      <alignment horizontal="right" vertical="top" wrapText="1"/>
    </xf>
    <xf numFmtId="167" fontId="12" fillId="0" borderId="9" xfId="0" applyNumberFormat="1" applyFont="1" applyBorder="1" applyAlignment="1">
      <alignment horizontal="right" vertical="top" wrapText="1"/>
    </xf>
    <xf numFmtId="0" fontId="17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12" fillId="0" borderId="9" xfId="0" applyNumberFormat="1" applyFont="1" applyBorder="1" applyAlignment="1">
      <alignment horizontal="right" vertical="top" wrapText="1"/>
    </xf>
    <xf numFmtId="0" fontId="18" fillId="0" borderId="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right" vertical="top" wrapText="1"/>
    </xf>
    <xf numFmtId="0" fontId="18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168" fontId="18" fillId="0" borderId="0" xfId="0" applyNumberFormat="1" applyFont="1" applyAlignment="1">
      <alignment horizontal="right" vertical="top" wrapText="1"/>
    </xf>
    <xf numFmtId="168" fontId="18" fillId="0" borderId="5" xfId="0" applyNumberFormat="1" applyFont="1" applyBorder="1" applyAlignment="1">
      <alignment horizontal="right" vertical="top" wrapText="1"/>
    </xf>
    <xf numFmtId="0" fontId="18" fillId="0" borderId="6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168" fontId="18" fillId="0" borderId="7" xfId="0" applyNumberFormat="1" applyFont="1" applyBorder="1" applyAlignment="1">
      <alignment horizontal="right" vertical="top" wrapText="1"/>
    </xf>
    <xf numFmtId="168" fontId="18" fillId="0" borderId="8" xfId="0" applyNumberFormat="1" applyFont="1" applyBorder="1" applyAlignment="1">
      <alignment horizontal="right" vertical="top" wrapText="1"/>
    </xf>
    <xf numFmtId="0" fontId="19" fillId="0" borderId="2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vertical="top" wrapText="1"/>
    </xf>
    <xf numFmtId="168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 vertical="top" wrapText="1"/>
    </xf>
    <xf numFmtId="0" fontId="22" fillId="0" borderId="0" xfId="0" applyFont="1" applyAlignment="1">
      <alignment horizontal="left" vertical="top" indent="1" wrapText="1"/>
    </xf>
    <xf numFmtId="0" fontId="22" fillId="0" borderId="0" xfId="0" applyFont="1" applyAlignment="1">
      <alignment vertical="top" wrapText="1"/>
    </xf>
    <xf numFmtId="168" fontId="22" fillId="0" borderId="0" xfId="0" applyNumberFormat="1" applyFont="1" applyAlignment="1">
      <alignment horizontal="right" vertical="top" indent="1" wrapText="1"/>
    </xf>
    <xf numFmtId="168" fontId="22" fillId="0" borderId="0" xfId="0" applyNumberFormat="1" applyFont="1" applyAlignment="1">
      <alignment horizontal="right" vertical="top" wrapText="1"/>
    </xf>
    <xf numFmtId="0" fontId="21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23" fillId="0" borderId="18" xfId="0" applyFont="1" applyBorder="1" applyAlignment="1">
      <alignment vertical="top" wrapText="1"/>
    </xf>
    <xf numFmtId="168" fontId="23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9" xfId="0" applyNumberFormat="1" applyFont="1" applyBorder="1" applyAlignment="1">
      <alignment vertical="top" wrapText="1"/>
    </xf>
    <xf numFmtId="0" fontId="2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8" fontId="23" fillId="0" borderId="21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168" fontId="1" fillId="0" borderId="22" xfId="0" applyNumberFormat="1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2" fillId="0" borderId="21" xfId="0" applyFont="1" applyBorder="1" applyAlignment="1">
      <alignment vertical="top" wrapText="1"/>
    </xf>
    <xf numFmtId="168" fontId="22" fillId="0" borderId="0" xfId="0" applyNumberFormat="1" applyFont="1" applyAlignment="1">
      <alignment vertical="top" wrapText="1"/>
    </xf>
    <xf numFmtId="168" fontId="23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66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66" fontId="5" fillId="0" borderId="11" xfId="0" applyNumberFormat="1" applyFont="1" applyBorder="1" applyAlignment="1">
      <alignment horizontal="right" vertical="top" wrapText="1"/>
    </xf>
    <xf numFmtId="166" fontId="5" fillId="0" borderId="24" xfId="0" applyNumberFormat="1" applyFont="1" applyBorder="1" applyAlignment="1">
      <alignment horizontal="right" vertical="top" wrapText="1"/>
    </xf>
    <xf numFmtId="0" fontId="21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9" fontId="5" fillId="0" borderId="12" xfId="0" applyNumberFormat="1" applyFont="1" applyBorder="1" applyAlignment="1" applyProtection="1">
      <alignment vertical="top" wrapText="1"/>
      <protection locked="0"/>
    </xf>
    <xf numFmtId="170" fontId="5" fillId="0" borderId="12" xfId="0" applyNumberFormat="1" applyFont="1" applyBorder="1" applyAlignment="1" applyProtection="1">
      <alignment vertical="top" wrapText="1"/>
      <protection locked="0"/>
    </xf>
    <xf numFmtId="0" fontId="2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8" fontId="5" fillId="0" borderId="12" xfId="0" applyNumberFormat="1" applyFont="1" applyBorder="1" applyAlignment="1" applyProtection="1">
      <alignment horizontal="right" vertical="top" wrapText="1"/>
      <protection locked="0"/>
    </xf>
    <xf numFmtId="168" fontId="5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481013</xdr:colOff>
      <xdr:row>1</xdr:row>
      <xdr:rowOff>0</xdr:rowOff>
    </xdr:from>
    <xdr:to>
      <xdr:col>6</xdr:col>
      <xdr:colOff>347785</xdr:colOff>
      <xdr:row>9</xdr:row>
      <xdr:rowOff>114171</xdr:rowOff>
    </xdr:to>
    <xdr:pic>
      <xdr:nvPicPr>
        <xdr:cNvPr id="2" name="Picture 1" descr="{9cee9702-eebe-4190-a515-491a78c8dd89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67213" y="114300"/>
          <a:ext cx="724022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781050</xdr:colOff>
      <xdr:row>27</xdr:row>
      <xdr:rowOff>0</xdr:rowOff>
    </xdr:from>
    <xdr:to>
      <xdr:col>7</xdr:col>
      <xdr:colOff>190243</xdr:colOff>
      <xdr:row>44</xdr:row>
      <xdr:rowOff>114043</xdr:rowOff>
    </xdr:to>
    <xdr:pic>
      <xdr:nvPicPr>
        <xdr:cNvPr id="3" name="Picture 2" descr="{a80d3737-71b1-49e2-a8ed-41c56da16d9b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05225" y="3086100"/>
          <a:ext cx="2057143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90488</xdr:colOff>
      <xdr:row>72</xdr:row>
      <xdr:rowOff>47625</xdr:rowOff>
    </xdr:from>
    <xdr:to>
      <xdr:col>1</xdr:col>
      <xdr:colOff>582169</xdr:colOff>
      <xdr:row>78</xdr:row>
      <xdr:rowOff>60325</xdr:rowOff>
    </xdr:to>
    <xdr:pic>
      <xdr:nvPicPr>
        <xdr:cNvPr id="4" name="Picture 3" descr="{068c813c-552f-4d8a-808b-4cc8a5b8f057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3" y="8277225"/>
          <a:ext cx="491682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0">
        <f>IF('Paramètres'!C9&lt;&gt;"",'Paramètres'!C9,"")</f>
        <v/>
      </c>
      <c r="F62" s="10"/>
      <c r="G62" s="10"/>
      <c r="H62" s="10"/>
      <c r="I62" s="8"/>
    </row>
    <row r="63" spans="2:9" ht="9.00113" customHeight="1">
      <c r="B63" s="5"/>
      <c r="C63" s="6"/>
      <c r="D63" s="7"/>
      <c r="E63" s="10"/>
      <c r="F63" s="10"/>
      <c r="G63" s="10"/>
      <c r="H63" s="10"/>
      <c r="I63" s="8"/>
    </row>
    <row r="64" spans="2:9" ht="9.00113" customHeight="1">
      <c r="B64" s="5"/>
      <c r="C64" s="6"/>
      <c r="D64" s="7"/>
      <c r="E64" s="10"/>
      <c r="F64" s="10"/>
      <c r="G64" s="10"/>
      <c r="H64" s="10"/>
      <c r="I64" s="8"/>
    </row>
    <row r="65" spans="2:9" ht="9.00113" customHeight="1">
      <c r="B65" s="5"/>
      <c r="C65" s="6"/>
      <c r="D65" s="7"/>
      <c r="E65" s="10"/>
      <c r="F65" s="10"/>
      <c r="G65" s="10"/>
      <c r="H65" s="10"/>
      <c r="I65" s="8"/>
    </row>
    <row r="66" spans="2:9" ht="9.00113" customHeight="1">
      <c r="B66" s="5"/>
      <c r="C66" s="6"/>
      <c r="D66" s="7"/>
      <c r="E66" s="10">
        <f>IF('Paramètres'!C11&lt;&gt;"",'Paramètres'!C11,"")</f>
        <v/>
      </c>
      <c r="F66" s="10"/>
      <c r="G66" s="10"/>
      <c r="H66" s="10"/>
      <c r="I66" s="8"/>
    </row>
    <row r="67" spans="2:9" ht="9.00113" customHeight="1">
      <c r="B67" s="5"/>
      <c r="C67" s="6"/>
      <c r="D67" s="7"/>
      <c r="E67" s="10"/>
      <c r="F67" s="10"/>
      <c r="G67" s="10"/>
      <c r="H67" s="10"/>
      <c r="I67" s="8"/>
    </row>
    <row r="68" spans="2:9" ht="9.00113" customHeight="1">
      <c r="B68" s="5"/>
      <c r="C68" s="6"/>
      <c r="D68" s="7"/>
      <c r="E68" s="10"/>
      <c r="F68" s="10"/>
      <c r="G68" s="10"/>
      <c r="H68" s="10"/>
      <c r="I68" s="8"/>
    </row>
    <row r="69" spans="2:9" ht="9.00113" customHeight="1">
      <c r="B69" s="5"/>
      <c r="C69" s="6"/>
      <c r="D69" s="7"/>
      <c r="E69" s="10"/>
      <c r="F69" s="10"/>
      <c r="G69" s="10"/>
      <c r="H69" s="10"/>
      <c r="I69" s="8"/>
    </row>
    <row r="70" spans="2:9" ht="9.00113" customHeight="1">
      <c r="B70" s="5"/>
      <c r="C70" s="6"/>
      <c r="D70" s="7"/>
      <c r="E70" s="10"/>
      <c r="F70" s="10"/>
      <c r="G70" s="10"/>
      <c r="H70" s="10"/>
      <c r="I70" s="8"/>
    </row>
    <row r="71" spans="2:9" ht="9.00113" customHeight="1">
      <c r="B71" s="5"/>
      <c r="C71" s="6"/>
      <c r="D71" s="7"/>
      <c r="E71" s="11">
        <f>IF('Paramètres'!C3&lt;&gt;"",'Paramètres'!C3,"")</f>
        <v/>
      </c>
      <c r="F71" s="12"/>
      <c r="G71" s="12"/>
      <c r="H71" s="13"/>
      <c r="I71" s="8"/>
    </row>
    <row r="72" spans="2:9" ht="9.00113" customHeight="1">
      <c r="B72" s="5"/>
      <c r="C72" s="6"/>
      <c r="D72" s="7"/>
      <c r="E72" s="14"/>
      <c r="F72" s="9"/>
      <c r="G72" s="9"/>
      <c r="H72" s="15"/>
      <c r="I72" s="8"/>
    </row>
    <row r="73" spans="2:9" ht="9.00113" customHeight="1">
      <c r="B73" s="5"/>
      <c r="C73" s="16" t="s">
        <v>5</v>
      </c>
      <c r="D73" s="7"/>
      <c r="E73" s="14"/>
      <c r="F73" s="9"/>
      <c r="G73" s="9"/>
      <c r="H73" s="15"/>
      <c r="I73" s="8"/>
    </row>
    <row r="74" spans="2:9" ht="9.00113" customHeight="1">
      <c r="B74" s="5"/>
      <c r="C74" s="6"/>
      <c r="D74" s="7"/>
      <c r="E74" s="14"/>
      <c r="F74" s="9"/>
      <c r="G74" s="9"/>
      <c r="H74" s="15"/>
      <c r="I74" s="8"/>
    </row>
    <row r="75" spans="2:9" ht="9.00113" customHeight="1">
      <c r="B75" s="5"/>
      <c r="C75" s="6"/>
      <c r="D75" s="7"/>
      <c r="E75" s="14"/>
      <c r="F75" s="9"/>
      <c r="G75" s="9"/>
      <c r="H75" s="15"/>
      <c r="I75" s="8"/>
    </row>
    <row r="76" spans="2:9" ht="9.00113" customHeight="1">
      <c r="B76" s="5"/>
      <c r="C76" s="6"/>
      <c r="D76" s="7"/>
      <c r="E76" s="14"/>
      <c r="F76" s="9"/>
      <c r="G76" s="9"/>
      <c r="H76" s="15"/>
      <c r="I76" s="8"/>
    </row>
    <row r="77" spans="2:9" ht="9.00113" customHeight="1">
      <c r="B77" s="5"/>
      <c r="C77" s="6"/>
      <c r="D77" s="7"/>
      <c r="E77" s="17"/>
      <c r="F77" s="18"/>
      <c r="G77" s="18"/>
      <c r="H77" s="19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0" t="s">
        <v>0</v>
      </c>
      <c r="G79" s="20">
        <f>IF('Paramètres'!C7&lt;&gt;"",'Paramètres'!C7,"")</f>
        <v/>
      </c>
      <c r="H79" s="7"/>
      <c r="I79" s="8"/>
    </row>
    <row r="80" spans="2:9" ht="9.00113" customHeight="1">
      <c r="B80" s="5"/>
      <c r="C80" s="16" t="s">
        <v>4</v>
      </c>
      <c r="D80" s="7"/>
      <c r="E80" s="7"/>
      <c r="F80" s="20"/>
      <c r="G80" s="20"/>
      <c r="H80" s="7"/>
      <c r="I80" s="8"/>
    </row>
    <row r="81" spans="2:9" ht="9.00113" customHeight="1">
      <c r="B81" s="5"/>
      <c r="C81" s="6"/>
      <c r="D81" s="7"/>
      <c r="E81" s="7"/>
      <c r="F81" s="20" t="s">
        <v>1</v>
      </c>
      <c r="G81" s="20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0"/>
      <c r="G82" s="20"/>
      <c r="H82" s="7"/>
      <c r="I82" s="8"/>
    </row>
    <row r="83" spans="2:9" ht="9.00113" customHeight="1">
      <c r="B83" s="5"/>
      <c r="C83" s="6"/>
      <c r="D83" s="7"/>
      <c r="E83" s="7"/>
      <c r="F83" s="20" t="s">
        <v>2</v>
      </c>
      <c r="G83" s="20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0"/>
      <c r="G84" s="20"/>
      <c r="H84" s="7"/>
      <c r="I84" s="8"/>
    </row>
    <row r="85" spans="2:9" ht="9.00113" customHeight="1">
      <c r="B85" s="5"/>
      <c r="C85" s="6"/>
      <c r="D85" s="7"/>
      <c r="E85" s="7"/>
      <c r="F85" s="20" t="s">
        <v>3</v>
      </c>
      <c r="G85" s="20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0"/>
      <c r="G86" s="20"/>
      <c r="H86" s="7"/>
      <c r="I86" s="8"/>
    </row>
    <row r="87" spans="2:9" ht="9.00113" customHeight="1">
      <c r="B87" s="21"/>
      <c r="C87" s="22"/>
      <c r="D87" s="23"/>
      <c r="E87" s="23"/>
      <c r="F87" s="23"/>
      <c r="G87" s="23"/>
      <c r="H87" s="23"/>
      <c r="I87" s="24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47:E61"/>
    <mergeCell ref="F47:H61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C80:C86"/>
    <mergeCell ref="B80:B86"/>
    <mergeCell ref="C73:C79"/>
    <mergeCell ref="B73:B79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370"/>
  <sheetViews>
    <sheetView showGridLines="0" tabSelected="1" workbookViewId="0">
      <pane ySplit="3" topLeftCell="A4" activePane="bottomLeft" state="frozen"/>
      <selection pane="bottomLeft" activeCell="J11" sqref="J11"/>
    </sheetView>
  </sheetViews>
  <sheetFormatPr defaultRowHeight="15"/>
  <cols>
    <col min="1" max="1" width="0" hidden="1" customWidth="1"/>
    <col min="2" max="2" width="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>
      <c r="A3" s="7" t="s">
        <v>23</v>
      </c>
      <c r="B3" s="25" t="s">
        <v>24</v>
      </c>
      <c r="C3" s="25" t="s">
        <v>25</v>
      </c>
      <c r="D3" s="25" t="s">
        <v>26</v>
      </c>
      <c r="E3" s="25"/>
      <c r="F3" s="25"/>
      <c r="G3" s="25" t="s">
        <v>12</v>
      </c>
      <c r="H3" s="25" t="s">
        <v>27</v>
      </c>
      <c r="I3" s="25" t="s">
        <v>28</v>
      </c>
      <c r="J3" s="25" t="s">
        <v>29</v>
      </c>
      <c r="K3" s="25" t="s">
        <v>30</v>
      </c>
      <c r="L3" s="25" t="s">
        <v>31</v>
      </c>
      <c r="M3" s="25" t="s">
        <v>32</v>
      </c>
      <c r="N3" s="25" t="s">
        <v>33</v>
      </c>
      <c r="O3" s="25" t="s">
        <v>34</v>
      </c>
      <c r="P3" s="25" t="s">
        <v>35</v>
      </c>
      <c r="Q3" s="25" t="s">
        <v>36</v>
      </c>
      <c r="R3" s="25" t="s">
        <v>37</v>
      </c>
    </row>
    <row r="4" spans="1:18" ht="47.25" customHeight="1">
      <c r="A4" s="7">
        <v>2</v>
      </c>
      <c r="B4" s="26" t="s">
        <v>38</v>
      </c>
      <c r="C4" s="26"/>
      <c r="D4" s="27" t="s">
        <v>39</v>
      </c>
      <c r="E4" s="27"/>
      <c r="F4" s="27"/>
      <c r="G4" s="27"/>
      <c r="H4" s="27"/>
      <c r="I4" s="27"/>
      <c r="J4" s="27"/>
      <c r="K4" s="28"/>
      <c r="L4" s="7"/>
    </row>
    <row r="5" spans="1:18" hidden="1">
      <c r="A5" s="7">
        <v>3</v>
      </c>
    </row>
    <row r="6" spans="1:18" hidden="1">
      <c r="A6" s="7" t="s">
        <v>40</v>
      </c>
    </row>
    <row r="7" spans="1:18" hidden="1">
      <c r="A7" s="7">
        <v>3</v>
      </c>
    </row>
    <row r="8" spans="1:18" hidden="1">
      <c r="A8" s="7" t="s">
        <v>40</v>
      </c>
    </row>
    <row r="9" spans="1:18" ht="15.75" customHeight="1">
      <c r="A9" s="7">
        <v>3</v>
      </c>
      <c r="B9" s="29" t="s">
        <v>41</v>
      </c>
      <c r="C9" s="29"/>
      <c r="D9" s="30" t="s">
        <v>42</v>
      </c>
      <c r="E9" s="30"/>
      <c r="F9" s="30"/>
      <c r="G9" s="30"/>
      <c r="H9" s="30"/>
      <c r="I9" s="30"/>
      <c r="J9" s="30"/>
      <c r="K9" s="31"/>
      <c r="L9" s="7"/>
    </row>
    <row r="10" spans="1:18">
      <c r="A10" s="7">
        <v>4</v>
      </c>
      <c r="B10" s="29" t="s">
        <v>43</v>
      </c>
      <c r="C10" s="29"/>
      <c r="D10" s="32" t="s">
        <v>44</v>
      </c>
      <c r="E10" s="32"/>
      <c r="F10" s="32"/>
      <c r="G10" s="32"/>
      <c r="H10" s="32"/>
      <c r="I10" s="32"/>
      <c r="J10" s="32"/>
      <c r="K10" s="33"/>
      <c r="L10" s="7"/>
    </row>
    <row r="11" spans="1:18">
      <c r="A11" s="7">
        <v>9</v>
      </c>
      <c r="B11" s="34" t="s">
        <v>45</v>
      </c>
      <c r="C11" s="34"/>
      <c r="D11" s="35" t="s">
        <v>46</v>
      </c>
      <c r="E11" s="36"/>
      <c r="F11" s="36"/>
      <c r="G11" s="37" t="s">
        <v>47</v>
      </c>
      <c r="H11" s="38">
        <f>ROUND(SUM(H12:H12), 0 )</f>
        <v/>
      </c>
      <c r="I11" s="38"/>
      <c r="J11" s="39"/>
      <c r="K11" s="40">
        <f>IF(AND(H11= "",I11= ""), 0, ROUND(ROUND(J11, 2) * ROUND(IF(I11="",H11,I11),  0), 2))</f>
        <v/>
      </c>
      <c r="L11" s="7"/>
      <c r="N11" s="41">
        <v>0</v>
      </c>
      <c r="R11" s="7">
        <v>16933</v>
      </c>
    </row>
    <row r="12" spans="1:18" hidden="1">
      <c r="A12" s="42" t="s">
        <v>49</v>
      </c>
      <c r="B12" s="36"/>
      <c r="C12" s="36"/>
      <c r="D12" s="43" t="s">
        <v>48</v>
      </c>
      <c r="E12" s="43"/>
      <c r="F12" s="43"/>
      <c r="G12" s="43"/>
      <c r="H12" s="44">
        <v>1</v>
      </c>
      <c r="I12" s="45"/>
      <c r="K12" s="36"/>
    </row>
    <row r="13" spans="1:18" hidden="1">
      <c r="A13" s="7" t="s">
        <v>50</v>
      </c>
    </row>
    <row r="14" spans="1:18" hidden="1">
      <c r="A14" s="7" t="s">
        <v>51</v>
      </c>
    </row>
    <row r="15" spans="1:18" hidden="1">
      <c r="A15" s="7" t="s">
        <v>52</v>
      </c>
    </row>
    <row r="16" spans="1:18">
      <c r="A16" s="7">
        <v>9</v>
      </c>
      <c r="B16" s="34" t="s">
        <v>53</v>
      </c>
      <c r="C16" s="34"/>
      <c r="D16" s="35" t="s">
        <v>54</v>
      </c>
      <c r="E16" s="36"/>
      <c r="F16" s="36"/>
      <c r="G16" s="37" t="s">
        <v>47</v>
      </c>
      <c r="H16" s="38">
        <f>ROUND(SUM(H17:H17), 0 )</f>
        <v/>
      </c>
      <c r="I16" s="38"/>
      <c r="J16" s="39"/>
      <c r="K16" s="40">
        <f>IF(AND(H16= "",I16= ""), 0, ROUND(ROUND(J16, 2) * ROUND(IF(I16="",H16,I16),  0), 2))</f>
        <v/>
      </c>
      <c r="L16" s="7"/>
      <c r="N16" s="41">
        <v>0</v>
      </c>
      <c r="R16" s="7">
        <v>16933</v>
      </c>
    </row>
    <row r="17" spans="1:18" hidden="1">
      <c r="A17" s="42" t="s">
        <v>49</v>
      </c>
      <c r="B17" s="36"/>
      <c r="C17" s="36"/>
      <c r="D17" s="43" t="s">
        <v>48</v>
      </c>
      <c r="E17" s="43"/>
      <c r="F17" s="43"/>
      <c r="G17" s="43"/>
      <c r="H17" s="44">
        <v>1</v>
      </c>
      <c r="I17" s="45"/>
      <c r="K17" s="36"/>
    </row>
    <row r="18" spans="1:18" hidden="1">
      <c r="A18" s="7" t="s">
        <v>55</v>
      </c>
    </row>
    <row r="19" spans="1:18" hidden="1">
      <c r="A19" s="7" t="s">
        <v>50</v>
      </c>
    </row>
    <row r="20" spans="1:18" hidden="1">
      <c r="A20" s="7" t="s">
        <v>51</v>
      </c>
    </row>
    <row r="21" spans="1:18" hidden="1">
      <c r="A21" s="7" t="s">
        <v>52</v>
      </c>
    </row>
    <row r="22" spans="1:18" hidden="1">
      <c r="A22" s="7" t="s">
        <v>56</v>
      </c>
    </row>
    <row r="23" spans="1:18">
      <c r="A23" s="7">
        <v>6</v>
      </c>
      <c r="B23" s="29" t="s">
        <v>57</v>
      </c>
      <c r="C23" s="29"/>
      <c r="D23" s="46" t="s">
        <v>59</v>
      </c>
      <c r="E23" s="46"/>
      <c r="F23" s="46"/>
      <c r="G23" s="46"/>
      <c r="H23" s="46"/>
      <c r="I23" s="46"/>
      <c r="J23" s="46"/>
      <c r="K23" s="47"/>
      <c r="L23" s="7"/>
    </row>
    <row r="24" spans="1:18">
      <c r="A24" s="7">
        <v>9</v>
      </c>
      <c r="B24" s="34" t="s">
        <v>60</v>
      </c>
      <c r="C24" s="34"/>
      <c r="D24" s="35" t="s">
        <v>61</v>
      </c>
      <c r="E24" s="36"/>
      <c r="F24" s="36"/>
      <c r="G24" s="37" t="s">
        <v>47</v>
      </c>
      <c r="H24" s="38">
        <f>ROUND(SUM(H25:H25), 0 )</f>
        <v/>
      </c>
      <c r="I24" s="38"/>
      <c r="J24" s="39"/>
      <c r="K24" s="40">
        <f>IF(AND(H24= "",I24= ""), 0, ROUND(ROUND(J24, 2) * ROUND(IF(I24="",H24,I24),  0), 2))</f>
        <v/>
      </c>
      <c r="L24" s="7"/>
      <c r="N24" s="41">
        <v>0</v>
      </c>
      <c r="R24" s="7">
        <v>38495</v>
      </c>
    </row>
    <row r="25" spans="1:18" hidden="1">
      <c r="A25" s="42" t="s">
        <v>63</v>
      </c>
      <c r="B25" s="36"/>
      <c r="C25" s="36"/>
      <c r="D25" s="43" t="s">
        <v>62</v>
      </c>
      <c r="E25" s="43"/>
      <c r="F25" s="43"/>
      <c r="G25" s="43"/>
      <c r="H25" s="44">
        <v>1</v>
      </c>
      <c r="I25" s="45"/>
      <c r="K25" s="36"/>
    </row>
    <row r="26" spans="1:18" hidden="1">
      <c r="A26" s="7" t="s">
        <v>55</v>
      </c>
    </row>
    <row r="27" spans="1:18">
      <c r="A27" s="7" t="s">
        <v>64</v>
      </c>
      <c r="B27" s="48"/>
      <c r="C27" s="48"/>
      <c r="D27" s="48" t="s">
        <v>65</v>
      </c>
      <c r="E27" s="48"/>
      <c r="F27" s="48"/>
      <c r="G27" s="48"/>
      <c r="H27" s="48"/>
      <c r="I27" s="48"/>
      <c r="J27" s="48"/>
      <c r="K27" s="48"/>
    </row>
    <row r="28" spans="1:18" hidden="1">
      <c r="A28" s="7" t="s">
        <v>50</v>
      </c>
    </row>
    <row r="29" spans="1:18" hidden="1">
      <c r="A29" s="7" t="s">
        <v>66</v>
      </c>
    </row>
    <row r="30" spans="1:18" hidden="1">
      <c r="A30" s="7" t="s">
        <v>52</v>
      </c>
    </row>
    <row r="31" spans="1:18" hidden="1">
      <c r="A31" s="7" t="s">
        <v>67</v>
      </c>
    </row>
    <row r="32" spans="1:18">
      <c r="A32" s="7">
        <v>6</v>
      </c>
      <c r="B32" s="29" t="s">
        <v>68</v>
      </c>
      <c r="C32" s="29"/>
      <c r="D32" s="46" t="s">
        <v>69</v>
      </c>
      <c r="E32" s="46"/>
      <c r="F32" s="46"/>
      <c r="G32" s="46"/>
      <c r="H32" s="46"/>
      <c r="I32" s="46"/>
      <c r="J32" s="46"/>
      <c r="K32" s="47"/>
      <c r="L32" s="7"/>
    </row>
    <row r="33" spans="1:18">
      <c r="A33" s="7">
        <v>9</v>
      </c>
      <c r="B33" s="34" t="s">
        <v>70</v>
      </c>
      <c r="C33" s="34"/>
      <c r="D33" s="35" t="s">
        <v>71</v>
      </c>
      <c r="E33" s="36"/>
      <c r="F33" s="36"/>
      <c r="G33" s="37" t="s">
        <v>47</v>
      </c>
      <c r="H33" s="38">
        <f>ROUND(SUM(H34:H34), 0 )</f>
        <v/>
      </c>
      <c r="I33" s="38"/>
      <c r="J33" s="39"/>
      <c r="K33" s="40">
        <f>IF(AND(H33= "",I33= ""), 0, ROUND(ROUND(J33, 2) * ROUND(IF(I33="",H33,I33),  0), 2))</f>
        <v/>
      </c>
      <c r="L33" s="7"/>
      <c r="N33" s="41">
        <v>0</v>
      </c>
      <c r="R33" s="7">
        <v>38495</v>
      </c>
    </row>
    <row r="34" spans="1:18" hidden="1">
      <c r="A34" s="42" t="s">
        <v>63</v>
      </c>
      <c r="B34" s="36"/>
      <c r="C34" s="36"/>
      <c r="D34" s="43" t="s">
        <v>62</v>
      </c>
      <c r="E34" s="43"/>
      <c r="F34" s="43"/>
      <c r="G34" s="43"/>
      <c r="H34" s="44">
        <v>1</v>
      </c>
      <c r="I34" s="45"/>
      <c r="K34" s="36"/>
    </row>
    <row r="35" spans="1:18" hidden="1">
      <c r="A35" s="7" t="s">
        <v>55</v>
      </c>
    </row>
    <row r="36" spans="1:18">
      <c r="A36" s="7" t="s">
        <v>64</v>
      </c>
      <c r="B36" s="48"/>
      <c r="C36" s="48"/>
      <c r="D36" s="48" t="s">
        <v>65</v>
      </c>
      <c r="E36" s="48"/>
      <c r="F36" s="48"/>
      <c r="G36" s="48"/>
      <c r="H36" s="48"/>
      <c r="I36" s="48"/>
      <c r="J36" s="48"/>
      <c r="K36" s="48"/>
    </row>
    <row r="37" spans="1:18" hidden="1">
      <c r="A37" s="7" t="s">
        <v>50</v>
      </c>
    </row>
    <row r="38" spans="1:18" hidden="1">
      <c r="A38" s="7" t="s">
        <v>66</v>
      </c>
    </row>
    <row r="39" spans="1:18" hidden="1">
      <c r="A39" s="7" t="s">
        <v>52</v>
      </c>
    </row>
    <row r="40" spans="1:18" hidden="1">
      <c r="A40" s="7" t="s">
        <v>67</v>
      </c>
    </row>
    <row r="41" spans="1:18">
      <c r="A41" s="7">
        <v>4</v>
      </c>
      <c r="B41" s="29" t="s">
        <v>72</v>
      </c>
      <c r="C41" s="29"/>
      <c r="D41" s="32" t="s">
        <v>73</v>
      </c>
      <c r="E41" s="32"/>
      <c r="F41" s="32"/>
      <c r="G41" s="32"/>
      <c r="H41" s="32"/>
      <c r="I41" s="32"/>
      <c r="J41" s="32"/>
      <c r="K41" s="33"/>
      <c r="L41" s="7"/>
    </row>
    <row r="42" spans="1:18">
      <c r="A42" s="7">
        <v>5</v>
      </c>
      <c r="B42" s="29" t="s">
        <v>74</v>
      </c>
      <c r="C42" s="29" t="s">
        <v>75</v>
      </c>
      <c r="D42" s="49" t="s">
        <v>76</v>
      </c>
      <c r="E42" s="49"/>
      <c r="F42" s="49"/>
      <c r="G42" s="49"/>
      <c r="H42" s="49"/>
      <c r="I42" s="49"/>
      <c r="J42" s="49"/>
      <c r="K42" s="50"/>
      <c r="L42" s="7"/>
    </row>
    <row r="43" spans="1:18">
      <c r="A43" s="7">
        <v>9</v>
      </c>
      <c r="B43" s="34" t="s">
        <v>77</v>
      </c>
      <c r="C43" s="34"/>
      <c r="D43" s="35" t="s">
        <v>78</v>
      </c>
      <c r="E43" s="36"/>
      <c r="F43" s="36"/>
      <c r="G43" s="37" t="s">
        <v>11</v>
      </c>
      <c r="H43" s="51">
        <v>38</v>
      </c>
      <c r="I43" s="51"/>
      <c r="J43" s="39"/>
      <c r="K43" s="40">
        <f>IF(AND(H43= "",I43= ""), 0, ROUND(ROUND(J43, 2) * ROUND(IF(I43="",H43,I43),  2), 2))</f>
        <v/>
      </c>
      <c r="L43" s="7"/>
      <c r="N43" s="41">
        <v>0</v>
      </c>
      <c r="R43" s="7">
        <v>1371</v>
      </c>
    </row>
    <row r="44" spans="1:18" hidden="1">
      <c r="A44" s="7" t="s">
        <v>55</v>
      </c>
    </row>
    <row r="45" spans="1:18">
      <c r="A45" s="7" t="s">
        <v>64</v>
      </c>
      <c r="B45" s="48"/>
      <c r="C45" s="48"/>
      <c r="D45" s="48" t="s">
        <v>79</v>
      </c>
      <c r="E45" s="48"/>
      <c r="F45" s="48"/>
      <c r="G45" s="48"/>
      <c r="H45" s="48"/>
      <c r="I45" s="48"/>
      <c r="J45" s="48"/>
      <c r="K45" s="48"/>
    </row>
    <row r="46" spans="1:18" hidden="1">
      <c r="A46" s="7" t="s">
        <v>50</v>
      </c>
    </row>
    <row r="47" spans="1:18" hidden="1">
      <c r="A47" s="7" t="s">
        <v>52</v>
      </c>
    </row>
    <row r="48" spans="1:18" hidden="1">
      <c r="A48" s="7" t="s">
        <v>80</v>
      </c>
    </row>
    <row r="49" spans="1:18">
      <c r="A49" s="7">
        <v>5</v>
      </c>
      <c r="B49" s="29" t="s">
        <v>81</v>
      </c>
      <c r="C49" s="29"/>
      <c r="D49" s="49" t="s">
        <v>82</v>
      </c>
      <c r="E49" s="49"/>
      <c r="F49" s="49"/>
      <c r="G49" s="49"/>
      <c r="H49" s="49"/>
      <c r="I49" s="49"/>
      <c r="J49" s="49"/>
      <c r="K49" s="50"/>
      <c r="L49" s="7"/>
    </row>
    <row r="50" spans="1:18">
      <c r="A50" s="7">
        <v>9</v>
      </c>
      <c r="B50" s="34" t="s">
        <v>83</v>
      </c>
      <c r="C50" s="34"/>
      <c r="D50" s="35" t="s">
        <v>84</v>
      </c>
      <c r="E50" s="36"/>
      <c r="F50" s="36"/>
      <c r="G50" s="37" t="s">
        <v>11</v>
      </c>
      <c r="H50" s="51">
        <v>47.5</v>
      </c>
      <c r="I50" s="51"/>
      <c r="J50" s="39"/>
      <c r="K50" s="40">
        <f>IF(AND(H50= "",I50= ""), 0, ROUND(ROUND(J50, 2) * ROUND(IF(I50="",H50,I50),  2), 2))</f>
        <v/>
      </c>
      <c r="L50" s="7"/>
      <c r="N50" s="41">
        <v>0</v>
      </c>
      <c r="R50" s="7">
        <v>1371</v>
      </c>
    </row>
    <row r="51" spans="1:18" hidden="1">
      <c r="A51" s="7" t="s">
        <v>55</v>
      </c>
    </row>
    <row r="52" spans="1:18">
      <c r="A52" s="7" t="s">
        <v>64</v>
      </c>
      <c r="B52" s="48"/>
      <c r="C52" s="48"/>
      <c r="D52" s="48" t="s">
        <v>85</v>
      </c>
      <c r="E52" s="48"/>
      <c r="F52" s="48"/>
      <c r="G52" s="48"/>
      <c r="H52" s="48"/>
      <c r="I52" s="48"/>
      <c r="J52" s="48"/>
      <c r="K52" s="48"/>
    </row>
    <row r="53" spans="1:18" hidden="1">
      <c r="A53" s="7" t="s">
        <v>50</v>
      </c>
    </row>
    <row r="54" spans="1:18" hidden="1">
      <c r="A54" s="7" t="s">
        <v>52</v>
      </c>
    </row>
    <row r="55" spans="1:18" hidden="1">
      <c r="A55" s="7" t="s">
        <v>80</v>
      </c>
    </row>
    <row r="56" spans="1:18" ht="25.5" customHeight="1">
      <c r="A56" s="7">
        <v>5</v>
      </c>
      <c r="B56" s="29" t="s">
        <v>86</v>
      </c>
      <c r="C56" s="29"/>
      <c r="D56" s="49" t="s">
        <v>87</v>
      </c>
      <c r="E56" s="49"/>
      <c r="F56" s="49"/>
      <c r="G56" s="49"/>
      <c r="H56" s="49"/>
      <c r="I56" s="49"/>
      <c r="J56" s="49"/>
      <c r="K56" s="50"/>
      <c r="L56" s="7"/>
    </row>
    <row r="57" spans="1:18">
      <c r="A57" s="7">
        <v>9</v>
      </c>
      <c r="B57" s="34" t="s">
        <v>88</v>
      </c>
      <c r="C57" s="34"/>
      <c r="D57" s="35" t="s">
        <v>89</v>
      </c>
      <c r="E57" s="36"/>
      <c r="F57" s="36"/>
      <c r="G57" s="37" t="s">
        <v>90</v>
      </c>
      <c r="H57" s="51">
        <v>7</v>
      </c>
      <c r="I57" s="51"/>
      <c r="J57" s="39"/>
      <c r="K57" s="40">
        <f>IF(AND(H57= "",I57= ""), 0, ROUND(ROUND(J57, 2) * ROUND(IF(I57="",H57,I57),  2), 2))</f>
        <v/>
      </c>
      <c r="L57" s="7"/>
      <c r="N57" s="41">
        <v>0</v>
      </c>
      <c r="R57" s="7">
        <v>1371</v>
      </c>
    </row>
    <row r="58" spans="1:18" hidden="1">
      <c r="A58" s="7" t="s">
        <v>55</v>
      </c>
    </row>
    <row r="59" spans="1:18">
      <c r="A59" s="7" t="s">
        <v>64</v>
      </c>
      <c r="B59" s="48"/>
      <c r="C59" s="48"/>
      <c r="D59" s="48" t="s">
        <v>91</v>
      </c>
      <c r="E59" s="48"/>
      <c r="F59" s="48"/>
      <c r="G59" s="48"/>
      <c r="H59" s="48"/>
      <c r="I59" s="48"/>
      <c r="J59" s="48"/>
      <c r="K59" s="48"/>
    </row>
    <row r="60" spans="1:18" hidden="1">
      <c r="A60" s="7" t="s">
        <v>50</v>
      </c>
    </row>
    <row r="61" spans="1:18" hidden="1">
      <c r="A61" s="7" t="s">
        <v>52</v>
      </c>
    </row>
    <row r="62" spans="1:18" hidden="1">
      <c r="A62" s="7" t="s">
        <v>80</v>
      </c>
    </row>
    <row r="63" spans="1:18" hidden="1">
      <c r="A63" s="7" t="s">
        <v>56</v>
      </c>
    </row>
    <row r="64" spans="1:18">
      <c r="A64" s="7">
        <v>4</v>
      </c>
      <c r="B64" s="29" t="s">
        <v>92</v>
      </c>
      <c r="C64" s="29"/>
      <c r="D64" s="32" t="s">
        <v>93</v>
      </c>
      <c r="E64" s="32"/>
      <c r="F64" s="32"/>
      <c r="G64" s="32"/>
      <c r="H64" s="32"/>
      <c r="I64" s="32"/>
      <c r="J64" s="32"/>
      <c r="K64" s="33"/>
      <c r="L64" s="7"/>
    </row>
    <row r="65" spans="1:18" ht="22.5" customHeight="1">
      <c r="A65" s="7">
        <v>9</v>
      </c>
      <c r="B65" s="34" t="s">
        <v>94</v>
      </c>
      <c r="C65" s="34"/>
      <c r="D65" s="35" t="s">
        <v>95</v>
      </c>
      <c r="E65" s="36"/>
      <c r="F65" s="36"/>
      <c r="G65" s="37" t="s">
        <v>12</v>
      </c>
      <c r="H65" s="38">
        <v>1</v>
      </c>
      <c r="I65" s="38"/>
      <c r="J65" s="39"/>
      <c r="K65" s="40">
        <f>IF(AND(H65= "",I65= ""), 0, ROUND(ROUND(J65, 2) * ROUND(IF(I65="",H65,I65),  0), 2))</f>
        <v/>
      </c>
      <c r="L65" s="7"/>
      <c r="N65" s="41">
        <v>0</v>
      </c>
      <c r="R65" s="7">
        <v>1371</v>
      </c>
    </row>
    <row r="66" spans="1:18" hidden="1">
      <c r="A66" s="7" t="s">
        <v>55</v>
      </c>
    </row>
    <row r="67" spans="1:18">
      <c r="A67" s="7" t="s">
        <v>64</v>
      </c>
      <c r="B67" s="48"/>
      <c r="C67" s="48"/>
      <c r="D67" s="48" t="s">
        <v>96</v>
      </c>
      <c r="E67" s="48"/>
      <c r="F67" s="48"/>
      <c r="G67" s="48"/>
      <c r="H67" s="48"/>
      <c r="I67" s="48"/>
      <c r="J67" s="48"/>
      <c r="K67" s="48"/>
    </row>
    <row r="68" spans="1:18" hidden="1">
      <c r="A68" s="7" t="s">
        <v>50</v>
      </c>
    </row>
    <row r="69" spans="1:18" hidden="1">
      <c r="A69" s="7" t="s">
        <v>52</v>
      </c>
    </row>
    <row r="70" spans="1:18">
      <c r="A70" s="7">
        <v>9</v>
      </c>
      <c r="B70" s="34" t="s">
        <v>97</v>
      </c>
      <c r="C70" s="34"/>
      <c r="D70" s="35" t="s">
        <v>98</v>
      </c>
      <c r="E70" s="36"/>
      <c r="F70" s="36"/>
      <c r="G70" s="37" t="s">
        <v>12</v>
      </c>
      <c r="H70" s="38">
        <v>1</v>
      </c>
      <c r="I70" s="38"/>
      <c r="J70" s="39"/>
      <c r="K70" s="40">
        <f>IF(AND(H70= "",I70= ""), 0, ROUND(ROUND(J70, 2) * ROUND(IF(I70="",H70,I70),  0), 2))</f>
        <v/>
      </c>
      <c r="L70" s="7" t="s">
        <v>99</v>
      </c>
      <c r="M70" s="7">
        <v>148382</v>
      </c>
      <c r="N70" s="41">
        <v>0</v>
      </c>
      <c r="R70" s="7">
        <v>1371</v>
      </c>
    </row>
    <row r="71" spans="1:18" hidden="1">
      <c r="A71" s="7" t="s">
        <v>55</v>
      </c>
    </row>
    <row r="72" spans="1:18">
      <c r="A72" s="7" t="s">
        <v>64</v>
      </c>
      <c r="B72" s="48"/>
      <c r="C72" s="48"/>
      <c r="D72" s="48" t="s">
        <v>100</v>
      </c>
      <c r="E72" s="48"/>
      <c r="F72" s="48"/>
      <c r="G72" s="48"/>
      <c r="H72" s="48"/>
      <c r="I72" s="48"/>
      <c r="J72" s="48"/>
      <c r="K72" s="48"/>
    </row>
    <row r="73" spans="1:18" hidden="1">
      <c r="A73" s="7" t="s">
        <v>50</v>
      </c>
    </row>
    <row r="74" spans="1:18" hidden="1">
      <c r="A74" s="7" t="s">
        <v>52</v>
      </c>
    </row>
    <row r="75" spans="1:18">
      <c r="A75" s="7">
        <v>9</v>
      </c>
      <c r="B75" s="34" t="s">
        <v>101</v>
      </c>
      <c r="C75" s="34"/>
      <c r="D75" s="35" t="s">
        <v>102</v>
      </c>
      <c r="E75" s="36"/>
      <c r="F75" s="36"/>
      <c r="G75" s="37" t="s">
        <v>12</v>
      </c>
      <c r="H75" s="38">
        <v>2</v>
      </c>
      <c r="I75" s="38"/>
      <c r="J75" s="39"/>
      <c r="K75" s="40">
        <f>IF(AND(H75= "",I75= ""), 0, ROUND(ROUND(J75, 2) * ROUND(IF(I75="",H75,I75),  0), 2))</f>
        <v/>
      </c>
      <c r="L75" s="7"/>
      <c r="N75" s="41">
        <v>0</v>
      </c>
      <c r="R75" s="7">
        <v>1371</v>
      </c>
    </row>
    <row r="76" spans="1:18" hidden="1">
      <c r="A76" s="7" t="s">
        <v>55</v>
      </c>
    </row>
    <row r="77" spans="1:18">
      <c r="A77" s="7" t="s">
        <v>64</v>
      </c>
      <c r="B77" s="48"/>
      <c r="C77" s="48"/>
      <c r="D77" s="48" t="s">
        <v>100</v>
      </c>
      <c r="E77" s="48"/>
      <c r="F77" s="48"/>
      <c r="G77" s="48"/>
      <c r="H77" s="48"/>
      <c r="I77" s="48"/>
      <c r="J77" s="48"/>
      <c r="K77" s="48"/>
    </row>
    <row r="78" spans="1:18" hidden="1">
      <c r="A78" s="7" t="s">
        <v>50</v>
      </c>
    </row>
    <row r="79" spans="1:18" hidden="1">
      <c r="A79" s="7" t="s">
        <v>52</v>
      </c>
    </row>
    <row r="80" spans="1:18">
      <c r="A80" s="7">
        <v>9</v>
      </c>
      <c r="B80" s="34" t="s">
        <v>103</v>
      </c>
      <c r="C80" s="34"/>
      <c r="D80" s="35" t="s">
        <v>104</v>
      </c>
      <c r="E80" s="36"/>
      <c r="F80" s="36"/>
      <c r="G80" s="37" t="s">
        <v>12</v>
      </c>
      <c r="H80" s="38">
        <v>1</v>
      </c>
      <c r="I80" s="38"/>
      <c r="J80" s="39"/>
      <c r="K80" s="40">
        <f>IF(AND(H80= "",I80= ""), 0, ROUND(ROUND(J80, 2) * ROUND(IF(I80="",H80,I80),  0), 2))</f>
        <v/>
      </c>
      <c r="L80" s="7" t="s">
        <v>99</v>
      </c>
      <c r="M80" s="7">
        <v>139886</v>
      </c>
      <c r="N80" s="41">
        <v>0</v>
      </c>
      <c r="R80" s="7">
        <v>1371</v>
      </c>
    </row>
    <row r="81" spans="1:18" hidden="1">
      <c r="A81" s="7" t="s">
        <v>55</v>
      </c>
    </row>
    <row r="82" spans="1:18">
      <c r="A82" s="7" t="s">
        <v>64</v>
      </c>
      <c r="B82" s="48"/>
      <c r="C82" s="48"/>
      <c r="D82" s="48" t="s">
        <v>100</v>
      </c>
      <c r="E82" s="48"/>
      <c r="F82" s="48"/>
      <c r="G82" s="48"/>
      <c r="H82" s="48"/>
      <c r="I82" s="48"/>
      <c r="J82" s="48"/>
      <c r="K82" s="48"/>
    </row>
    <row r="83" spans="1:18" hidden="1">
      <c r="A83" s="7" t="s">
        <v>50</v>
      </c>
    </row>
    <row r="84" spans="1:18" hidden="1">
      <c r="A84" s="7" t="s">
        <v>52</v>
      </c>
    </row>
    <row r="85" spans="1:18">
      <c r="A85" s="7">
        <v>9</v>
      </c>
      <c r="B85" s="34" t="s">
        <v>105</v>
      </c>
      <c r="C85" s="34"/>
      <c r="D85" s="35" t="s">
        <v>106</v>
      </c>
      <c r="E85" s="36"/>
      <c r="F85" s="36"/>
      <c r="G85" s="37" t="s">
        <v>12</v>
      </c>
      <c r="H85" s="38">
        <v>1</v>
      </c>
      <c r="I85" s="38"/>
      <c r="J85" s="39"/>
      <c r="K85" s="40">
        <f>IF(AND(H85= "",I85= ""), 0, ROUND(ROUND(J85, 2) * ROUND(IF(I85="",H85,I85),  0), 2))</f>
        <v/>
      </c>
      <c r="L85" s="7"/>
      <c r="N85" s="41">
        <v>0</v>
      </c>
      <c r="R85" s="7">
        <v>1371</v>
      </c>
    </row>
    <row r="86" spans="1:18" hidden="1">
      <c r="A86" s="7" t="s">
        <v>55</v>
      </c>
    </row>
    <row r="87" spans="1:18">
      <c r="A87" s="7" t="s">
        <v>64</v>
      </c>
      <c r="B87" s="48"/>
      <c r="C87" s="48"/>
      <c r="D87" s="48" t="s">
        <v>107</v>
      </c>
      <c r="E87" s="48"/>
      <c r="F87" s="48"/>
      <c r="G87" s="48"/>
      <c r="H87" s="48"/>
      <c r="I87" s="48"/>
      <c r="J87" s="48"/>
      <c r="K87" s="48"/>
    </row>
    <row r="88" spans="1:18" hidden="1">
      <c r="A88" s="7" t="s">
        <v>50</v>
      </c>
    </row>
    <row r="89" spans="1:18" hidden="1">
      <c r="A89" s="7" t="s">
        <v>52</v>
      </c>
    </row>
    <row r="90" spans="1:18" hidden="1">
      <c r="A90" s="7" t="s">
        <v>56</v>
      </c>
    </row>
    <row r="91" spans="1:18">
      <c r="A91" s="7">
        <v>4</v>
      </c>
      <c r="B91" s="29" t="s">
        <v>108</v>
      </c>
      <c r="C91" s="29"/>
      <c r="D91" s="32" t="s">
        <v>109</v>
      </c>
      <c r="E91" s="32"/>
      <c r="F91" s="32"/>
      <c r="G91" s="32"/>
      <c r="H91" s="32"/>
      <c r="I91" s="32"/>
      <c r="J91" s="32"/>
      <c r="K91" s="33"/>
      <c r="L91" s="7"/>
    </row>
    <row r="92" spans="1:18">
      <c r="A92" s="7">
        <v>5</v>
      </c>
      <c r="B92" s="29" t="s">
        <v>110</v>
      </c>
      <c r="C92" s="29"/>
      <c r="D92" s="49" t="s">
        <v>111</v>
      </c>
      <c r="E92" s="49"/>
      <c r="F92" s="49"/>
      <c r="G92" s="49"/>
      <c r="H92" s="49"/>
      <c r="I92" s="49"/>
      <c r="J92" s="49"/>
      <c r="K92" s="50"/>
      <c r="L92" s="7"/>
    </row>
    <row r="93" spans="1:18">
      <c r="A93" s="7">
        <v>9</v>
      </c>
      <c r="B93" s="34" t="s">
        <v>112</v>
      </c>
      <c r="C93" s="34"/>
      <c r="D93" s="35" t="s">
        <v>113</v>
      </c>
      <c r="E93" s="36"/>
      <c r="F93" s="36"/>
      <c r="G93" s="37" t="s">
        <v>12</v>
      </c>
      <c r="H93" s="38">
        <f>ROUND(SUM(H94:H96), 0 )</f>
        <v/>
      </c>
      <c r="I93" s="38"/>
      <c r="J93" s="39"/>
      <c r="K93" s="40">
        <f>IF(AND(H93= "",I93= ""), 0, ROUND(ROUND(J93, 2) * ROUND(IF(I93="",H93,I93),  0), 2))</f>
        <v/>
      </c>
      <c r="L93" s="7"/>
      <c r="N93" s="41">
        <v>0</v>
      </c>
      <c r="R93" s="7">
        <f>IF(I93= "", "", 1371)</f>
        <v/>
      </c>
    </row>
    <row r="94" spans="1:18" hidden="1">
      <c r="A94" s="42" t="s">
        <v>115</v>
      </c>
      <c r="B94" s="36"/>
      <c r="C94" s="36"/>
      <c r="D94" s="43" t="s">
        <v>114</v>
      </c>
      <c r="E94" s="43"/>
      <c r="F94" s="43"/>
      <c r="G94" s="43"/>
      <c r="H94" s="44">
        <v>1</v>
      </c>
      <c r="I94" s="45"/>
      <c r="K94" s="36"/>
    </row>
    <row r="95" spans="1:18" hidden="1">
      <c r="A95" s="42" t="s">
        <v>117</v>
      </c>
      <c r="B95" s="36"/>
      <c r="C95" s="36"/>
      <c r="D95" s="43" t="s">
        <v>116</v>
      </c>
      <c r="E95" s="43"/>
      <c r="F95" s="43"/>
      <c r="G95" s="43"/>
      <c r="H95" s="44">
        <v>1</v>
      </c>
      <c r="I95" s="45"/>
      <c r="K95" s="36"/>
    </row>
    <row r="96" spans="1:18" hidden="1">
      <c r="A96" s="42" t="s">
        <v>119</v>
      </c>
      <c r="B96" s="36"/>
      <c r="C96" s="36"/>
      <c r="D96" s="43" t="s">
        <v>118</v>
      </c>
      <c r="E96" s="43"/>
      <c r="F96" s="43"/>
      <c r="G96" s="43"/>
      <c r="H96" s="44">
        <v>1</v>
      </c>
      <c r="I96" s="45"/>
      <c r="K96" s="36"/>
    </row>
    <row r="97" spans="1:18" hidden="1">
      <c r="H97" s="52">
        <f>H94</f>
        <v/>
      </c>
      <c r="I97" s="52">
        <f>IF(I94= "", "", I94)</f>
        <v/>
      </c>
      <c r="K97" s="52">
        <f>IF(AND(H97= "",I97= ""), 0, ROUND(ROUND(J93, 2) * ROUND(IF(I97="",H97,I97),  0), 2))</f>
        <v/>
      </c>
      <c r="L97" s="7">
        <f>L93</f>
        <v/>
      </c>
      <c r="R97" s="7">
        <f>IF(I93= "", 1371, "")</f>
        <v/>
      </c>
    </row>
    <row r="98" spans="1:18" hidden="1">
      <c r="H98" s="52">
        <f>H95</f>
        <v/>
      </c>
      <c r="I98" s="52">
        <f>IF(I95= "", "", I95)</f>
        <v/>
      </c>
      <c r="K98" s="52">
        <f>IF(AND(H98= "",I98= ""), 0, ROUND(ROUND(J93, 2) * ROUND(IF(I98="",H98,I98),  0), 2))</f>
        <v/>
      </c>
      <c r="L98" s="7">
        <f>L93</f>
        <v/>
      </c>
      <c r="R98" s="7">
        <f>IF(I93= "", 14865, "")</f>
        <v/>
      </c>
    </row>
    <row r="99" spans="1:18" hidden="1">
      <c r="H99" s="52">
        <f>H96</f>
        <v/>
      </c>
      <c r="I99" s="52">
        <f>IF(I96= "", "", I96)</f>
        <v/>
      </c>
      <c r="K99" s="52">
        <f>IF(AND(H99= "",I99= ""), 0, ROUND(ROUND(J93, 2) * ROUND(IF(I99="",H99,I99),  0), 2))</f>
        <v/>
      </c>
      <c r="L99" s="7">
        <f>L93</f>
        <v/>
      </c>
      <c r="R99" s="7">
        <f>IF(I93= "", 37798, "")</f>
        <v/>
      </c>
    </row>
    <row r="100" spans="1:18" hidden="1">
      <c r="A100" s="7" t="s">
        <v>55</v>
      </c>
    </row>
    <row r="101" spans="1:18">
      <c r="A101" s="7" t="s">
        <v>64</v>
      </c>
      <c r="B101" s="48"/>
      <c r="C101" s="48"/>
      <c r="D101" s="48" t="s">
        <v>120</v>
      </c>
      <c r="E101" s="48"/>
      <c r="F101" s="48"/>
      <c r="G101" s="48"/>
      <c r="H101" s="48"/>
      <c r="I101" s="48"/>
      <c r="J101" s="48"/>
      <c r="K101" s="48"/>
    </row>
    <row r="102" spans="1:18" hidden="1">
      <c r="A102" s="7" t="s">
        <v>50</v>
      </c>
    </row>
    <row r="103" spans="1:18" hidden="1">
      <c r="A103" s="7" t="s">
        <v>121</v>
      </c>
    </row>
    <row r="104" spans="1:18" hidden="1">
      <c r="A104" s="7" t="s">
        <v>50</v>
      </c>
    </row>
    <row r="105" spans="1:18" hidden="1">
      <c r="A105" s="7" t="s">
        <v>122</v>
      </c>
    </row>
    <row r="106" spans="1:18" hidden="1">
      <c r="A106" s="7" t="s">
        <v>50</v>
      </c>
    </row>
    <row r="107" spans="1:18" hidden="1">
      <c r="A107" s="7" t="s">
        <v>52</v>
      </c>
    </row>
    <row r="108" spans="1:18" hidden="1">
      <c r="A108" s="7" t="s">
        <v>80</v>
      </c>
    </row>
    <row r="109" spans="1:18">
      <c r="A109" s="7">
        <v>5</v>
      </c>
      <c r="B109" s="29" t="s">
        <v>123</v>
      </c>
      <c r="C109" s="29"/>
      <c r="D109" s="49" t="s">
        <v>124</v>
      </c>
      <c r="E109" s="49"/>
      <c r="F109" s="49"/>
      <c r="G109" s="49"/>
      <c r="H109" s="49"/>
      <c r="I109" s="49"/>
      <c r="J109" s="49"/>
      <c r="K109" s="50"/>
      <c r="L109" s="7"/>
    </row>
    <row r="110" spans="1:18">
      <c r="A110" s="7">
        <v>9</v>
      </c>
      <c r="B110" s="34" t="s">
        <v>125</v>
      </c>
      <c r="C110" s="34"/>
      <c r="D110" s="35" t="s">
        <v>124</v>
      </c>
      <c r="E110" s="36"/>
      <c r="F110" s="36"/>
      <c r="G110" s="37" t="s">
        <v>126</v>
      </c>
      <c r="H110" s="53">
        <f>ROUND(SUM(H111:H113), 3 )</f>
        <v/>
      </c>
      <c r="I110" s="53"/>
      <c r="J110" s="39"/>
      <c r="K110" s="40">
        <f>IF(AND(H110= "",I110= ""), 0, ROUND(ROUND(J110, 2) * ROUND(IF(I110="",H110,I110),  3), 2))</f>
        <v/>
      </c>
      <c r="L110" s="7"/>
      <c r="N110" s="41">
        <v>0</v>
      </c>
      <c r="R110" s="7">
        <f>IF(I110= "", "", 1371)</f>
        <v/>
      </c>
    </row>
    <row r="111" spans="1:18" hidden="1">
      <c r="A111" s="42" t="s">
        <v>115</v>
      </c>
      <c r="B111" s="36"/>
      <c r="C111" s="36"/>
      <c r="D111" s="43" t="s">
        <v>114</v>
      </c>
      <c r="E111" s="43"/>
      <c r="F111" s="43"/>
      <c r="G111" s="43"/>
      <c r="H111" s="54">
        <v>4</v>
      </c>
      <c r="I111" s="45"/>
      <c r="K111" s="36"/>
    </row>
    <row r="112" spans="1:18" hidden="1">
      <c r="A112" s="42" t="s">
        <v>117</v>
      </c>
      <c r="B112" s="36"/>
      <c r="C112" s="36"/>
      <c r="D112" s="43" t="s">
        <v>116</v>
      </c>
      <c r="E112" s="43"/>
      <c r="F112" s="43"/>
      <c r="G112" s="43"/>
      <c r="H112" s="54">
        <v>1</v>
      </c>
      <c r="I112" s="45"/>
      <c r="K112" s="36"/>
    </row>
    <row r="113" spans="1:18" hidden="1">
      <c r="A113" s="42" t="s">
        <v>119</v>
      </c>
      <c r="B113" s="36"/>
      <c r="C113" s="36"/>
      <c r="D113" s="43" t="s">
        <v>118</v>
      </c>
      <c r="E113" s="43"/>
      <c r="F113" s="43"/>
      <c r="G113" s="43"/>
      <c r="H113" s="54">
        <v>1</v>
      </c>
      <c r="I113" s="45"/>
      <c r="K113" s="36"/>
    </row>
    <row r="114" spans="1:18" hidden="1">
      <c r="H114" s="52">
        <f>H111</f>
        <v/>
      </c>
      <c r="I114" s="52">
        <f>IF(I111= "", "", I111)</f>
        <v/>
      </c>
      <c r="K114" s="52">
        <f>IF(AND(H114= "",I114= ""), 0, ROUND(ROUND(J110, 2) * ROUND(IF(I114="",H114,I114),  3), 2))</f>
        <v/>
      </c>
      <c r="L114" s="7">
        <f>L110</f>
        <v/>
      </c>
      <c r="R114" s="7">
        <f>IF(I110= "", 1371, "")</f>
        <v/>
      </c>
    </row>
    <row r="115" spans="1:18" hidden="1">
      <c r="H115" s="52">
        <f>H112</f>
        <v/>
      </c>
      <c r="I115" s="52">
        <f>IF(I112= "", "", I112)</f>
        <v/>
      </c>
      <c r="K115" s="52">
        <f>IF(AND(H115= "",I115= ""), 0, ROUND(ROUND(J110, 2) * ROUND(IF(I115="",H115,I115),  3), 2))</f>
        <v/>
      </c>
      <c r="L115" s="7">
        <f>L110</f>
        <v/>
      </c>
      <c r="R115" s="7">
        <f>IF(I110= "", 14865, "")</f>
        <v/>
      </c>
    </row>
    <row r="116" spans="1:18" hidden="1">
      <c r="H116" s="52">
        <f>H113</f>
        <v/>
      </c>
      <c r="I116" s="52">
        <f>IF(I113= "", "", I113)</f>
        <v/>
      </c>
      <c r="K116" s="52">
        <f>IF(AND(H116= "",I116= ""), 0, ROUND(ROUND(J110, 2) * ROUND(IF(I116="",H116,I116),  3), 2))</f>
        <v/>
      </c>
      <c r="L116" s="7">
        <f>L110</f>
        <v/>
      </c>
      <c r="R116" s="7">
        <f>IF(I110= "", 37798, "")</f>
        <v/>
      </c>
    </row>
    <row r="117" spans="1:18" hidden="1">
      <c r="A117" s="7" t="s">
        <v>55</v>
      </c>
    </row>
    <row r="118" spans="1:18" hidden="1">
      <c r="A118" s="7" t="s">
        <v>50</v>
      </c>
    </row>
    <row r="119" spans="1:18" hidden="1">
      <c r="A119" s="7" t="s">
        <v>121</v>
      </c>
    </row>
    <row r="120" spans="1:18" hidden="1">
      <c r="A120" s="7" t="s">
        <v>50</v>
      </c>
    </row>
    <row r="121" spans="1:18" hidden="1">
      <c r="A121" s="7" t="s">
        <v>122</v>
      </c>
    </row>
    <row r="122" spans="1:18" hidden="1">
      <c r="A122" s="7" t="s">
        <v>50</v>
      </c>
    </row>
    <row r="123" spans="1:18" hidden="1">
      <c r="A123" s="7" t="s">
        <v>52</v>
      </c>
    </row>
    <row r="124" spans="1:18" hidden="1">
      <c r="A124" s="7" t="s">
        <v>80</v>
      </c>
    </row>
    <row r="125" spans="1:18" hidden="1">
      <c r="A125" s="7" t="s">
        <v>56</v>
      </c>
    </row>
    <row r="126" spans="1:18">
      <c r="A126" s="7">
        <v>4</v>
      </c>
      <c r="B126" s="29" t="s">
        <v>127</v>
      </c>
      <c r="C126" s="29"/>
      <c r="D126" s="32" t="s">
        <v>128</v>
      </c>
      <c r="E126" s="32"/>
      <c r="F126" s="32"/>
      <c r="G126" s="32"/>
      <c r="H126" s="32"/>
      <c r="I126" s="32"/>
      <c r="J126" s="32"/>
      <c r="K126" s="33"/>
      <c r="L126" s="7"/>
    </row>
    <row r="127" spans="1:18">
      <c r="A127" s="7">
        <v>5</v>
      </c>
      <c r="B127" s="29" t="s">
        <v>129</v>
      </c>
      <c r="C127" s="29"/>
      <c r="D127" s="49" t="s">
        <v>130</v>
      </c>
      <c r="E127" s="49"/>
      <c r="F127" s="49"/>
      <c r="G127" s="49"/>
      <c r="H127" s="49"/>
      <c r="I127" s="49"/>
      <c r="J127" s="49"/>
      <c r="K127" s="50"/>
      <c r="L127" s="7"/>
    </row>
    <row r="128" spans="1:18">
      <c r="A128" s="7">
        <v>9</v>
      </c>
      <c r="B128" s="34" t="s">
        <v>131</v>
      </c>
      <c r="C128" s="34"/>
      <c r="D128" s="35" t="s">
        <v>132</v>
      </c>
      <c r="E128" s="36"/>
      <c r="F128" s="36"/>
      <c r="G128" s="37" t="s">
        <v>12</v>
      </c>
      <c r="H128" s="38">
        <v>1</v>
      </c>
      <c r="I128" s="38"/>
      <c r="J128" s="39"/>
      <c r="K128" s="40">
        <f>IF(AND(H128= "",I128= ""), 0, ROUND(ROUND(J128, 2) * ROUND(IF(I128="",H128,I128),  0), 2))</f>
        <v/>
      </c>
      <c r="L128" s="7"/>
      <c r="N128" s="41">
        <v>0</v>
      </c>
      <c r="R128" s="7">
        <v>1371</v>
      </c>
    </row>
    <row r="129" spans="1:18" hidden="1">
      <c r="A129" s="7" t="s">
        <v>55</v>
      </c>
    </row>
    <row r="130" spans="1:18">
      <c r="A130" s="7" t="s">
        <v>64</v>
      </c>
      <c r="B130" s="48"/>
      <c r="C130" s="48"/>
      <c r="D130" s="48" t="s">
        <v>133</v>
      </c>
      <c r="E130" s="48"/>
      <c r="F130" s="48"/>
      <c r="G130" s="48"/>
      <c r="H130" s="48"/>
      <c r="I130" s="48"/>
      <c r="J130" s="48"/>
      <c r="K130" s="48"/>
    </row>
    <row r="131" spans="1:18" hidden="1">
      <c r="A131" s="7" t="s">
        <v>50</v>
      </c>
    </row>
    <row r="132" spans="1:18" hidden="1">
      <c r="A132" s="7" t="s">
        <v>52</v>
      </c>
    </row>
    <row r="133" spans="1:18">
      <c r="A133" s="7">
        <v>9</v>
      </c>
      <c r="B133" s="34" t="s">
        <v>134</v>
      </c>
      <c r="C133" s="34"/>
      <c r="D133" s="35" t="s">
        <v>135</v>
      </c>
      <c r="E133" s="36"/>
      <c r="F133" s="36"/>
      <c r="G133" s="37" t="s">
        <v>12</v>
      </c>
      <c r="H133" s="38">
        <v>1</v>
      </c>
      <c r="I133" s="38"/>
      <c r="J133" s="39"/>
      <c r="K133" s="40">
        <f>IF(AND(H133= "",I133= ""), 0, ROUND(ROUND(J133, 2) * ROUND(IF(I133="",H133,I133),  0), 2))</f>
        <v/>
      </c>
      <c r="L133" s="7"/>
      <c r="N133" s="41">
        <v>0</v>
      </c>
      <c r="R133" s="7">
        <v>1371</v>
      </c>
    </row>
    <row r="134" spans="1:18" hidden="1">
      <c r="A134" s="7" t="s">
        <v>55</v>
      </c>
    </row>
    <row r="135" spans="1:18">
      <c r="A135" s="7" t="s">
        <v>64</v>
      </c>
      <c r="B135" s="48"/>
      <c r="C135" s="48"/>
      <c r="D135" s="48" t="s">
        <v>133</v>
      </c>
      <c r="E135" s="48"/>
      <c r="F135" s="48"/>
      <c r="G135" s="48"/>
      <c r="H135" s="48"/>
      <c r="I135" s="48"/>
      <c r="J135" s="48"/>
      <c r="K135" s="48"/>
    </row>
    <row r="136" spans="1:18" hidden="1">
      <c r="A136" s="7" t="s">
        <v>50</v>
      </c>
    </row>
    <row r="137" spans="1:18" hidden="1">
      <c r="A137" s="7" t="s">
        <v>52</v>
      </c>
    </row>
    <row r="138" spans="1:18">
      <c r="A138" s="7">
        <v>9</v>
      </c>
      <c r="B138" s="34" t="s">
        <v>136</v>
      </c>
      <c r="C138" s="34"/>
      <c r="D138" s="35" t="s">
        <v>137</v>
      </c>
      <c r="E138" s="36"/>
      <c r="F138" s="36"/>
      <c r="G138" s="37" t="s">
        <v>12</v>
      </c>
      <c r="H138" s="38">
        <v>1</v>
      </c>
      <c r="I138" s="38"/>
      <c r="J138" s="39"/>
      <c r="K138" s="40">
        <f>IF(AND(H138= "",I138= ""), 0, ROUND(ROUND(J138, 2) * ROUND(IF(I138="",H138,I138),  0), 2))</f>
        <v/>
      </c>
      <c r="L138" s="7"/>
      <c r="N138" s="41">
        <v>0</v>
      </c>
      <c r="R138" s="7">
        <v>1371</v>
      </c>
    </row>
    <row r="139" spans="1:18" hidden="1">
      <c r="A139" s="7" t="s">
        <v>55</v>
      </c>
    </row>
    <row r="140" spans="1:18">
      <c r="A140" s="7" t="s">
        <v>64</v>
      </c>
      <c r="B140" s="48"/>
      <c r="C140" s="48"/>
      <c r="D140" s="48" t="s">
        <v>133</v>
      </c>
      <c r="E140" s="48"/>
      <c r="F140" s="48"/>
      <c r="G140" s="48"/>
      <c r="H140" s="48"/>
      <c r="I140" s="48"/>
      <c r="J140" s="48"/>
      <c r="K140" s="48"/>
    </row>
    <row r="141" spans="1:18" hidden="1">
      <c r="A141" s="7" t="s">
        <v>50</v>
      </c>
    </row>
    <row r="142" spans="1:18" hidden="1">
      <c r="A142" s="7" t="s">
        <v>52</v>
      </c>
    </row>
    <row r="143" spans="1:18">
      <c r="A143" s="7">
        <v>9</v>
      </c>
      <c r="B143" s="34" t="s">
        <v>134</v>
      </c>
      <c r="C143" s="34"/>
      <c r="D143" s="35" t="s">
        <v>138</v>
      </c>
      <c r="E143" s="36"/>
      <c r="F143" s="36"/>
      <c r="G143" s="37" t="s">
        <v>12</v>
      </c>
      <c r="H143" s="38">
        <v>1</v>
      </c>
      <c r="I143" s="38"/>
      <c r="J143" s="39"/>
      <c r="K143" s="40">
        <f>IF(AND(H143= "",I143= ""), 0, ROUND(ROUND(J143, 2) * ROUND(IF(I143="",H143,I143),  0), 2))</f>
        <v/>
      </c>
      <c r="L143" s="7"/>
      <c r="N143" s="41">
        <v>0</v>
      </c>
      <c r="R143" s="7">
        <v>1371</v>
      </c>
    </row>
    <row r="144" spans="1:18" hidden="1">
      <c r="A144" s="7" t="s">
        <v>55</v>
      </c>
    </row>
    <row r="145" spans="1:18">
      <c r="A145" s="7" t="s">
        <v>64</v>
      </c>
      <c r="B145" s="48"/>
      <c r="C145" s="48"/>
      <c r="D145" s="48" t="s">
        <v>133</v>
      </c>
      <c r="E145" s="48"/>
      <c r="F145" s="48"/>
      <c r="G145" s="48"/>
      <c r="H145" s="48"/>
      <c r="I145" s="48"/>
      <c r="J145" s="48"/>
      <c r="K145" s="48"/>
    </row>
    <row r="146" spans="1:18" hidden="1">
      <c r="A146" s="7" t="s">
        <v>50</v>
      </c>
    </row>
    <row r="147" spans="1:18" hidden="1">
      <c r="A147" s="7" t="s">
        <v>52</v>
      </c>
    </row>
    <row r="148" spans="1:18" hidden="1">
      <c r="A148" s="7" t="s">
        <v>80</v>
      </c>
    </row>
    <row r="149" spans="1:18" hidden="1">
      <c r="A149" s="7" t="s">
        <v>56</v>
      </c>
    </row>
    <row r="150" spans="1:18">
      <c r="A150" s="7">
        <v>4</v>
      </c>
      <c r="B150" s="29" t="s">
        <v>139</v>
      </c>
      <c r="C150" s="29"/>
      <c r="D150" s="32" t="s">
        <v>140</v>
      </c>
      <c r="E150" s="32"/>
      <c r="F150" s="32"/>
      <c r="G150" s="32"/>
      <c r="H150" s="32"/>
      <c r="I150" s="32"/>
      <c r="J150" s="32"/>
      <c r="K150" s="33"/>
      <c r="L150" s="7"/>
    </row>
    <row r="151" spans="1:18">
      <c r="A151" s="7">
        <v>8</v>
      </c>
      <c r="B151" s="34" t="s">
        <v>141</v>
      </c>
      <c r="C151" s="34"/>
      <c r="D151" s="55" t="s">
        <v>142</v>
      </c>
      <c r="E151" s="55"/>
      <c r="F151" s="55"/>
      <c r="K151" s="56"/>
      <c r="L151" s="7"/>
    </row>
    <row r="152" spans="1:18">
      <c r="A152" s="7">
        <v>9</v>
      </c>
      <c r="B152" s="34" t="s">
        <v>143</v>
      </c>
      <c r="C152" s="34"/>
      <c r="D152" s="35" t="s">
        <v>61</v>
      </c>
      <c r="E152" s="36"/>
      <c r="F152" s="36"/>
      <c r="G152" s="37" t="s">
        <v>12</v>
      </c>
      <c r="H152" s="38">
        <f>ROUND(SUM(H153:H153), 0 )</f>
        <v/>
      </c>
      <c r="I152" s="38"/>
      <c r="J152" s="39"/>
      <c r="K152" s="40">
        <f>IF(AND(H152= "",I152= ""), 0, ROUND(ROUND(J152, 2) * ROUND(IF(I152="",H152,I152),  0), 2))</f>
        <v/>
      </c>
      <c r="L152" s="7"/>
      <c r="N152" s="41">
        <v>0</v>
      </c>
      <c r="R152" s="7">
        <v>38495</v>
      </c>
    </row>
    <row r="153" spans="1:18" hidden="1">
      <c r="A153" s="42" t="s">
        <v>63</v>
      </c>
      <c r="B153" s="36"/>
      <c r="C153" s="36"/>
      <c r="D153" s="43" t="s">
        <v>62</v>
      </c>
      <c r="E153" s="43"/>
      <c r="F153" s="43"/>
      <c r="G153" s="43"/>
      <c r="H153" s="44">
        <v>6</v>
      </c>
      <c r="I153" s="45"/>
      <c r="K153" s="36"/>
    </row>
    <row r="154" spans="1:18" hidden="1">
      <c r="A154" s="7" t="s">
        <v>55</v>
      </c>
    </row>
    <row r="155" spans="1:18">
      <c r="A155" s="7" t="s">
        <v>64</v>
      </c>
      <c r="B155" s="48"/>
      <c r="C155" s="48"/>
      <c r="D155" s="48" t="s">
        <v>65</v>
      </c>
      <c r="E155" s="48"/>
      <c r="F155" s="48"/>
      <c r="G155" s="48"/>
      <c r="H155" s="48"/>
      <c r="I155" s="48"/>
      <c r="J155" s="48"/>
      <c r="K155" s="48"/>
    </row>
    <row r="156" spans="1:18" hidden="1">
      <c r="A156" s="7" t="s">
        <v>50</v>
      </c>
    </row>
    <row r="157" spans="1:18" hidden="1">
      <c r="A157" s="7" t="s">
        <v>66</v>
      </c>
    </row>
    <row r="158" spans="1:18" hidden="1">
      <c r="A158" s="7" t="s">
        <v>52</v>
      </c>
    </row>
    <row r="159" spans="1:18" hidden="1">
      <c r="A159" s="7" t="s">
        <v>144</v>
      </c>
    </row>
    <row r="160" spans="1:18">
      <c r="A160" s="7">
        <v>9</v>
      </c>
      <c r="B160" s="34" t="s">
        <v>145</v>
      </c>
      <c r="C160" s="34"/>
      <c r="D160" s="35" t="s">
        <v>146</v>
      </c>
      <c r="E160" s="36"/>
      <c r="F160" s="36"/>
      <c r="G160" s="37" t="s">
        <v>12</v>
      </c>
      <c r="H160" s="38">
        <v>1</v>
      </c>
      <c r="I160" s="38"/>
      <c r="J160" s="39"/>
      <c r="K160" s="40">
        <f>IF(AND(H160= "",I160= ""), 0, ROUND(ROUND(J160, 2) * ROUND(IF(I160="",H160,I160),  0), 2))</f>
        <v/>
      </c>
      <c r="L160" s="7"/>
      <c r="N160" s="41">
        <v>0</v>
      </c>
      <c r="R160" s="7">
        <v>1371</v>
      </c>
    </row>
    <row r="161" spans="1:18" hidden="1">
      <c r="A161" s="7" t="s">
        <v>55</v>
      </c>
    </row>
    <row r="162" spans="1:18">
      <c r="A162" s="7" t="s">
        <v>64</v>
      </c>
      <c r="B162" s="48"/>
      <c r="C162" s="48"/>
      <c r="D162" s="48" t="s">
        <v>147</v>
      </c>
      <c r="E162" s="48"/>
      <c r="F162" s="48"/>
      <c r="G162" s="48"/>
      <c r="H162" s="48"/>
      <c r="I162" s="48"/>
      <c r="J162" s="48"/>
      <c r="K162" s="48"/>
    </row>
    <row r="163" spans="1:18" hidden="1">
      <c r="A163" s="7" t="s">
        <v>50</v>
      </c>
    </row>
    <row r="164" spans="1:18" hidden="1">
      <c r="A164" s="7" t="s">
        <v>52</v>
      </c>
    </row>
    <row r="165" spans="1:18">
      <c r="A165" s="7">
        <v>9</v>
      </c>
      <c r="B165" s="34" t="s">
        <v>148</v>
      </c>
      <c r="C165" s="34"/>
      <c r="D165" s="35" t="s">
        <v>149</v>
      </c>
      <c r="E165" s="36"/>
      <c r="F165" s="36"/>
      <c r="G165" s="37" t="s">
        <v>12</v>
      </c>
      <c r="H165" s="38">
        <v>3</v>
      </c>
      <c r="I165" s="38"/>
      <c r="J165" s="39"/>
      <c r="K165" s="40">
        <f>IF(AND(H165= "",I165= ""), 0, ROUND(ROUND(J165, 2) * ROUND(IF(I165="",H165,I165),  0), 2))</f>
        <v/>
      </c>
      <c r="L165" s="7"/>
      <c r="N165" s="41">
        <v>0</v>
      </c>
      <c r="R165" s="7">
        <v>1371</v>
      </c>
    </row>
    <row r="166" spans="1:18" hidden="1">
      <c r="A166" s="7" t="s">
        <v>55</v>
      </c>
    </row>
    <row r="167" spans="1:18" ht="22.5" customHeight="1">
      <c r="A167" s="7" t="s">
        <v>64</v>
      </c>
      <c r="B167" s="48"/>
      <c r="C167" s="48"/>
      <c r="D167" s="48" t="s">
        <v>150</v>
      </c>
      <c r="E167" s="48"/>
      <c r="F167" s="48"/>
      <c r="G167" s="48"/>
      <c r="H167" s="48"/>
      <c r="I167" s="48"/>
      <c r="J167" s="48"/>
      <c r="K167" s="48"/>
    </row>
    <row r="168" spans="1:18" hidden="1">
      <c r="A168" s="7" t="s">
        <v>50</v>
      </c>
    </row>
    <row r="169" spans="1:18" hidden="1">
      <c r="A169" s="7" t="s">
        <v>52</v>
      </c>
    </row>
    <row r="170" spans="1:18">
      <c r="A170" s="7">
        <v>9</v>
      </c>
      <c r="B170" s="34" t="s">
        <v>151</v>
      </c>
      <c r="C170" s="34"/>
      <c r="D170" s="35" t="s">
        <v>152</v>
      </c>
      <c r="E170" s="36"/>
      <c r="F170" s="36"/>
      <c r="G170" s="37" t="s">
        <v>12</v>
      </c>
      <c r="H170" s="38">
        <v>7</v>
      </c>
      <c r="I170" s="38"/>
      <c r="J170" s="39"/>
      <c r="K170" s="40">
        <f>IF(AND(H170= "",I170= ""), 0, ROUND(ROUND(J170, 2) * ROUND(IF(I170="",H170,I170),  0), 2))</f>
        <v/>
      </c>
      <c r="L170" s="7"/>
      <c r="N170" s="41">
        <v>0</v>
      </c>
      <c r="R170" s="7">
        <v>1371</v>
      </c>
    </row>
    <row r="171" spans="1:18" hidden="1">
      <c r="A171" s="7" t="s">
        <v>55</v>
      </c>
    </row>
    <row r="172" spans="1:18">
      <c r="A172" s="7" t="s">
        <v>64</v>
      </c>
      <c r="B172" s="48"/>
      <c r="C172" s="48"/>
      <c r="D172" s="48" t="s">
        <v>153</v>
      </c>
      <c r="E172" s="48"/>
      <c r="F172" s="48"/>
      <c r="G172" s="48"/>
      <c r="H172" s="48"/>
      <c r="I172" s="48"/>
      <c r="J172" s="48"/>
      <c r="K172" s="48"/>
    </row>
    <row r="173" spans="1:18" hidden="1">
      <c r="A173" s="7" t="s">
        <v>50</v>
      </c>
    </row>
    <row r="174" spans="1:18" hidden="1">
      <c r="A174" s="7" t="s">
        <v>52</v>
      </c>
    </row>
    <row r="175" spans="1:18" hidden="1">
      <c r="A175" s="7" t="s">
        <v>56</v>
      </c>
    </row>
    <row r="176" spans="1:18">
      <c r="A176" s="7">
        <v>4</v>
      </c>
      <c r="B176" s="29" t="s">
        <v>154</v>
      </c>
      <c r="C176" s="29"/>
      <c r="D176" s="32" t="s">
        <v>155</v>
      </c>
      <c r="E176" s="32"/>
      <c r="F176" s="32"/>
      <c r="G176" s="32"/>
      <c r="H176" s="32"/>
      <c r="I176" s="32"/>
      <c r="J176" s="32"/>
      <c r="K176" s="33"/>
      <c r="L176" s="7"/>
    </row>
    <row r="177" spans="1:18">
      <c r="A177" s="7">
        <v>9</v>
      </c>
      <c r="B177" s="34" t="s">
        <v>156</v>
      </c>
      <c r="C177" s="34"/>
      <c r="D177" s="35" t="s">
        <v>157</v>
      </c>
      <c r="E177" s="36"/>
      <c r="F177" s="36"/>
      <c r="G177" s="37" t="s">
        <v>11</v>
      </c>
      <c r="H177" s="51">
        <f>ROUND(SUM(H178:H179), 2 )</f>
        <v/>
      </c>
      <c r="I177" s="51"/>
      <c r="J177" s="39"/>
      <c r="K177" s="40">
        <f>IF(AND(H177= "",I177= ""), 0, ROUND(ROUND(J177, 2) * ROUND(IF(I177="",H177,I177),  2), 2))</f>
        <v/>
      </c>
      <c r="L177" s="7"/>
      <c r="N177" s="41">
        <v>0</v>
      </c>
      <c r="R177" s="7">
        <f>IF(I177= "", "", 1371)</f>
        <v/>
      </c>
    </row>
    <row r="178" spans="1:18" hidden="1">
      <c r="A178" s="42" t="s">
        <v>117</v>
      </c>
      <c r="B178" s="36"/>
      <c r="C178" s="36"/>
      <c r="D178" s="43" t="s">
        <v>116</v>
      </c>
      <c r="E178" s="43"/>
      <c r="F178" s="43"/>
      <c r="G178" s="43"/>
      <c r="H178" s="57">
        <v>65</v>
      </c>
      <c r="I178" s="45"/>
      <c r="K178" s="36"/>
    </row>
    <row r="179" spans="1:18" hidden="1">
      <c r="A179" s="42" t="s">
        <v>119</v>
      </c>
      <c r="B179" s="36"/>
      <c r="C179" s="36"/>
      <c r="D179" s="43" t="s">
        <v>118</v>
      </c>
      <c r="E179" s="43"/>
      <c r="F179" s="43"/>
      <c r="G179" s="43"/>
      <c r="H179" s="57">
        <v>60</v>
      </c>
      <c r="I179" s="45"/>
      <c r="K179" s="36"/>
    </row>
    <row r="180" spans="1:18" hidden="1">
      <c r="H180" s="52">
        <f>H178</f>
        <v/>
      </c>
      <c r="I180" s="52">
        <f>IF(I178= "", "", I178)</f>
        <v/>
      </c>
      <c r="K180" s="52">
        <f>IF(AND(H180= "",I180= ""), 0, ROUND(ROUND(J177, 2) * ROUND(IF(I180="",H180,I180),  2), 2))</f>
        <v/>
      </c>
      <c r="L180" s="7">
        <f>L177</f>
        <v/>
      </c>
      <c r="R180" s="7">
        <f>IF(I177= "", 14865, "")</f>
        <v/>
      </c>
    </row>
    <row r="181" spans="1:18" hidden="1">
      <c r="H181" s="52">
        <f>H179</f>
        <v/>
      </c>
      <c r="I181" s="52">
        <f>IF(I179= "", "", I179)</f>
        <v/>
      </c>
      <c r="K181" s="52">
        <f>IF(AND(H181= "",I181= ""), 0, ROUND(ROUND(J177, 2) * ROUND(IF(I181="",H181,I181),  2), 2))</f>
        <v/>
      </c>
      <c r="L181" s="7">
        <f>L177</f>
        <v/>
      </c>
      <c r="R181" s="7">
        <f>IF(I177= "", 37798, "")</f>
        <v/>
      </c>
    </row>
    <row r="182" spans="1:18" hidden="1">
      <c r="A182" s="7" t="s">
        <v>55</v>
      </c>
    </row>
    <row r="183" spans="1:18">
      <c r="A183" s="7" t="s">
        <v>64</v>
      </c>
      <c r="B183" s="48"/>
      <c r="C183" s="48"/>
      <c r="D183" s="48" t="s">
        <v>158</v>
      </c>
      <c r="E183" s="48"/>
      <c r="F183" s="48"/>
      <c r="G183" s="48"/>
      <c r="H183" s="48"/>
      <c r="I183" s="48"/>
      <c r="J183" s="48"/>
      <c r="K183" s="48"/>
    </row>
    <row r="184" spans="1:18" hidden="1">
      <c r="A184" s="7" t="s">
        <v>50</v>
      </c>
    </row>
    <row r="185" spans="1:18" hidden="1">
      <c r="A185" s="7" t="s">
        <v>121</v>
      </c>
    </row>
    <row r="186" spans="1:18" hidden="1">
      <c r="A186" s="7" t="s">
        <v>50</v>
      </c>
    </row>
    <row r="187" spans="1:18" hidden="1">
      <c r="A187" s="7" t="s">
        <v>122</v>
      </c>
    </row>
    <row r="188" spans="1:18" hidden="1">
      <c r="A188" s="7" t="s">
        <v>50</v>
      </c>
    </row>
    <row r="189" spans="1:18" hidden="1">
      <c r="A189" s="7" t="s">
        <v>121</v>
      </c>
    </row>
    <row r="190" spans="1:18" hidden="1">
      <c r="A190" s="7" t="s">
        <v>50</v>
      </c>
    </row>
    <row r="191" spans="1:18" hidden="1">
      <c r="A191" s="7" t="s">
        <v>122</v>
      </c>
    </row>
    <row r="192" spans="1:18" hidden="1">
      <c r="A192" s="7" t="s">
        <v>52</v>
      </c>
    </row>
    <row r="193" spans="1:18" ht="22.5" customHeight="1">
      <c r="A193" s="7">
        <v>9</v>
      </c>
      <c r="B193" s="34" t="s">
        <v>159</v>
      </c>
      <c r="C193" s="34"/>
      <c r="D193" s="35" t="s">
        <v>160</v>
      </c>
      <c r="E193" s="36"/>
      <c r="F193" s="36"/>
      <c r="G193" s="37" t="s">
        <v>11</v>
      </c>
      <c r="H193" s="51">
        <v>100</v>
      </c>
      <c r="I193" s="51"/>
      <c r="J193" s="39"/>
      <c r="K193" s="40">
        <f>IF(AND(H193= "",I193= ""), 0, ROUND(ROUND(J193, 2) * ROUND(IF(I193="",H193,I193),  2), 2))</f>
        <v/>
      </c>
      <c r="L193" s="7"/>
      <c r="N193" s="41">
        <v>0</v>
      </c>
      <c r="R193" s="7">
        <v>1371</v>
      </c>
    </row>
    <row r="194" spans="1:18" hidden="1">
      <c r="A194" s="7" t="s">
        <v>55</v>
      </c>
    </row>
    <row r="195" spans="1:18">
      <c r="A195" s="7" t="s">
        <v>64</v>
      </c>
      <c r="B195" s="48"/>
      <c r="C195" s="48"/>
      <c r="D195" s="48" t="s">
        <v>161</v>
      </c>
      <c r="E195" s="48"/>
      <c r="F195" s="48"/>
      <c r="G195" s="48"/>
      <c r="H195" s="48"/>
      <c r="I195" s="48"/>
      <c r="J195" s="48"/>
      <c r="K195" s="48"/>
    </row>
    <row r="196" spans="1:18" hidden="1">
      <c r="A196" s="7" t="s">
        <v>50</v>
      </c>
    </row>
    <row r="197" spans="1:18" hidden="1">
      <c r="A197" s="7" t="s">
        <v>52</v>
      </c>
    </row>
    <row r="198" spans="1:18" ht="22.5" customHeight="1">
      <c r="A198" s="7">
        <v>9</v>
      </c>
      <c r="B198" s="34" t="s">
        <v>162</v>
      </c>
      <c r="C198" s="34"/>
      <c r="D198" s="35" t="s">
        <v>163</v>
      </c>
      <c r="E198" s="36"/>
      <c r="F198" s="36"/>
      <c r="G198" s="37" t="s">
        <v>11</v>
      </c>
      <c r="H198" s="51">
        <v>10</v>
      </c>
      <c r="I198" s="51"/>
      <c r="J198" s="39"/>
      <c r="K198" s="40">
        <f>IF(AND(H198= "",I198= ""), 0, ROUND(ROUND(J198, 2) * ROUND(IF(I198="",H198,I198),  2), 2))</f>
        <v/>
      </c>
      <c r="L198" s="7"/>
      <c r="N198" s="41">
        <v>0</v>
      </c>
      <c r="R198" s="7">
        <v>1371</v>
      </c>
    </row>
    <row r="199" spans="1:18" hidden="1">
      <c r="A199" s="7" t="s">
        <v>55</v>
      </c>
    </row>
    <row r="200" spans="1:18">
      <c r="A200" s="7" t="s">
        <v>64</v>
      </c>
      <c r="B200" s="48"/>
      <c r="C200" s="48"/>
      <c r="D200" s="48" t="s">
        <v>91</v>
      </c>
      <c r="E200" s="48"/>
      <c r="F200" s="48"/>
      <c r="G200" s="48"/>
      <c r="H200" s="48"/>
      <c r="I200" s="48"/>
      <c r="J200" s="48"/>
      <c r="K200" s="48"/>
    </row>
    <row r="201" spans="1:18" hidden="1">
      <c r="A201" s="7" t="s">
        <v>50</v>
      </c>
    </row>
    <row r="202" spans="1:18" hidden="1">
      <c r="A202" s="7" t="s">
        <v>52</v>
      </c>
    </row>
    <row r="203" spans="1:18" hidden="1">
      <c r="A203" s="7" t="s">
        <v>56</v>
      </c>
    </row>
    <row r="204" spans="1:18">
      <c r="A204" s="7">
        <v>4</v>
      </c>
      <c r="B204" s="29" t="s">
        <v>164</v>
      </c>
      <c r="C204" s="29" t="s">
        <v>165</v>
      </c>
      <c r="D204" s="32" t="s">
        <v>166</v>
      </c>
      <c r="E204" s="32"/>
      <c r="F204" s="32"/>
      <c r="G204" s="32"/>
      <c r="H204" s="32"/>
      <c r="I204" s="32"/>
      <c r="J204" s="32"/>
      <c r="K204" s="33"/>
      <c r="L204" s="7"/>
    </row>
    <row r="205" spans="1:18">
      <c r="A205" s="7">
        <v>9</v>
      </c>
      <c r="B205" s="34" t="s">
        <v>167</v>
      </c>
      <c r="C205" s="34" t="s">
        <v>168</v>
      </c>
      <c r="D205" s="35" t="s">
        <v>169</v>
      </c>
      <c r="E205" s="36"/>
      <c r="F205" s="36"/>
      <c r="G205" s="37" t="s">
        <v>11</v>
      </c>
      <c r="H205" s="51">
        <f>ROUND(SUM(H206:H207), 2 )</f>
        <v/>
      </c>
      <c r="I205" s="51"/>
      <c r="J205" s="39"/>
      <c r="K205" s="40">
        <f>IF(AND(H205= "",I205= ""), 0, ROUND(ROUND(J205, 2) * ROUND(IF(I205="",H205,I205),  2), 2))</f>
        <v/>
      </c>
      <c r="L205" s="7"/>
      <c r="N205" s="41">
        <v>0</v>
      </c>
      <c r="R205" s="7">
        <f>IF(I205= "", "", 1371)</f>
        <v/>
      </c>
    </row>
    <row r="206" spans="1:18" hidden="1">
      <c r="A206" s="42" t="s">
        <v>117</v>
      </c>
      <c r="B206" s="36"/>
      <c r="C206" s="36"/>
      <c r="D206" s="43" t="s">
        <v>116</v>
      </c>
      <c r="E206" s="43"/>
      <c r="F206" s="43"/>
      <c r="G206" s="43"/>
      <c r="H206" s="57">
        <v>65</v>
      </c>
      <c r="I206" s="45"/>
      <c r="K206" s="36"/>
    </row>
    <row r="207" spans="1:18" hidden="1">
      <c r="A207" s="42" t="s">
        <v>119</v>
      </c>
      <c r="B207" s="36"/>
      <c r="C207" s="36"/>
      <c r="D207" s="43" t="s">
        <v>118</v>
      </c>
      <c r="E207" s="43"/>
      <c r="F207" s="43"/>
      <c r="G207" s="43"/>
      <c r="H207" s="57">
        <v>60</v>
      </c>
      <c r="I207" s="45"/>
      <c r="K207" s="36"/>
    </row>
    <row r="208" spans="1:18" hidden="1">
      <c r="H208" s="52">
        <f>H206</f>
        <v/>
      </c>
      <c r="I208" s="52">
        <f>IF(I206= "", "", I206)</f>
        <v/>
      </c>
      <c r="K208" s="52">
        <f>IF(AND(H208= "",I208= ""), 0, ROUND(ROUND(J205, 2) * ROUND(IF(I208="",H208,I208),  2), 2))</f>
        <v/>
      </c>
      <c r="L208" s="7">
        <f>L205</f>
        <v/>
      </c>
      <c r="R208" s="7">
        <f>IF(I205= "", 14865, "")</f>
        <v/>
      </c>
    </row>
    <row r="209" spans="1:18" hidden="1">
      <c r="H209" s="52">
        <f>H207</f>
        <v/>
      </c>
      <c r="I209" s="52">
        <f>IF(I207= "", "", I207)</f>
        <v/>
      </c>
      <c r="K209" s="52">
        <f>IF(AND(H209= "",I209= ""), 0, ROUND(ROUND(J205, 2) * ROUND(IF(I209="",H209,I209),  2), 2))</f>
        <v/>
      </c>
      <c r="L209" s="7">
        <f>L205</f>
        <v/>
      </c>
      <c r="R209" s="7">
        <f>IF(I205= "", 37798, "")</f>
        <v/>
      </c>
    </row>
    <row r="210" spans="1:18" hidden="1">
      <c r="A210" s="7" t="s">
        <v>55</v>
      </c>
    </row>
    <row r="211" spans="1:18">
      <c r="A211" s="7" t="s">
        <v>64</v>
      </c>
      <c r="B211" s="48"/>
      <c r="C211" s="48"/>
      <c r="D211" s="48" t="s">
        <v>170</v>
      </c>
      <c r="E211" s="48"/>
      <c r="F211" s="48"/>
      <c r="G211" s="48"/>
      <c r="H211" s="48"/>
      <c r="I211" s="48"/>
      <c r="J211" s="48"/>
      <c r="K211" s="48"/>
    </row>
    <row r="212" spans="1:18" hidden="1">
      <c r="A212" s="7" t="s">
        <v>50</v>
      </c>
    </row>
    <row r="213" spans="1:18" hidden="1">
      <c r="A213" s="7" t="s">
        <v>121</v>
      </c>
    </row>
    <row r="214" spans="1:18" hidden="1">
      <c r="A214" s="7" t="s">
        <v>50</v>
      </c>
    </row>
    <row r="215" spans="1:18" hidden="1">
      <c r="A215" s="7" t="s">
        <v>122</v>
      </c>
    </row>
    <row r="216" spans="1:18" hidden="1">
      <c r="A216" s="7" t="s">
        <v>50</v>
      </c>
    </row>
    <row r="217" spans="1:18" hidden="1">
      <c r="A217" s="7" t="s">
        <v>121</v>
      </c>
    </row>
    <row r="218" spans="1:18" hidden="1">
      <c r="A218" s="7" t="s">
        <v>50</v>
      </c>
    </row>
    <row r="219" spans="1:18" hidden="1">
      <c r="A219" s="7" t="s">
        <v>122</v>
      </c>
    </row>
    <row r="220" spans="1:18" hidden="1">
      <c r="A220" s="7" t="s">
        <v>52</v>
      </c>
    </row>
    <row r="221" spans="1:18" ht="22.5" customHeight="1">
      <c r="A221" s="7">
        <v>9</v>
      </c>
      <c r="B221" s="34" t="s">
        <v>171</v>
      </c>
      <c r="C221" s="34"/>
      <c r="D221" s="35" t="s">
        <v>172</v>
      </c>
      <c r="E221" s="36"/>
      <c r="F221" s="36"/>
      <c r="G221" s="37" t="s">
        <v>11</v>
      </c>
      <c r="H221" s="51">
        <v>106</v>
      </c>
      <c r="I221" s="51"/>
      <c r="J221" s="39"/>
      <c r="K221" s="40">
        <f>IF(AND(H221= "",I221= ""), 0, ROUND(ROUND(J221, 2) * ROUND(IF(I221="",H221,I221),  2), 2))</f>
        <v/>
      </c>
      <c r="L221" s="7"/>
      <c r="N221" s="41">
        <v>0</v>
      </c>
      <c r="R221" s="7">
        <v>1371</v>
      </c>
    </row>
    <row r="222" spans="1:18" hidden="1">
      <c r="A222" s="7" t="s">
        <v>55</v>
      </c>
    </row>
    <row r="223" spans="1:18" ht="22.5" customHeight="1">
      <c r="A223" s="7" t="s">
        <v>64</v>
      </c>
      <c r="B223" s="48"/>
      <c r="C223" s="48"/>
      <c r="D223" s="48" t="s">
        <v>173</v>
      </c>
      <c r="E223" s="48"/>
      <c r="F223" s="48"/>
      <c r="G223" s="48"/>
      <c r="H223" s="48"/>
      <c r="I223" s="48"/>
      <c r="J223" s="48"/>
      <c r="K223" s="48"/>
    </row>
    <row r="224" spans="1:18" hidden="1">
      <c r="A224" s="7" t="s">
        <v>50</v>
      </c>
    </row>
    <row r="225" spans="1:18" hidden="1">
      <c r="A225" s="7" t="s">
        <v>52</v>
      </c>
    </row>
    <row r="226" spans="1:18" hidden="1">
      <c r="A226" s="7" t="s">
        <v>56</v>
      </c>
    </row>
    <row r="227" spans="1:18">
      <c r="A227" s="7">
        <v>4</v>
      </c>
      <c r="B227" s="29" t="s">
        <v>174</v>
      </c>
      <c r="C227" s="29"/>
      <c r="D227" s="32" t="s">
        <v>175</v>
      </c>
      <c r="E227" s="32"/>
      <c r="F227" s="32"/>
      <c r="G227" s="32"/>
      <c r="H227" s="32"/>
      <c r="I227" s="32"/>
      <c r="J227" s="32"/>
      <c r="K227" s="33"/>
      <c r="L227" s="7"/>
    </row>
    <row r="228" spans="1:18">
      <c r="A228" s="7">
        <v>9</v>
      </c>
      <c r="B228" s="34" t="s">
        <v>176</v>
      </c>
      <c r="C228" s="34"/>
      <c r="D228" s="35" t="s">
        <v>177</v>
      </c>
      <c r="E228" s="36"/>
      <c r="F228" s="36"/>
      <c r="G228" s="37" t="s">
        <v>47</v>
      </c>
      <c r="H228" s="38">
        <v>8</v>
      </c>
      <c r="I228" s="38"/>
      <c r="J228" s="39"/>
      <c r="K228" s="40">
        <f>IF(AND(H228= "",I228= ""), 0, ROUND(ROUND(J228, 2) * ROUND(IF(I228="",H228,I228),  0), 2))</f>
        <v/>
      </c>
      <c r="L228" s="7"/>
      <c r="N228" s="41">
        <v>0</v>
      </c>
      <c r="R228" s="7">
        <v>1371</v>
      </c>
    </row>
    <row r="229" spans="1:18" hidden="1">
      <c r="A229" s="7" t="s">
        <v>55</v>
      </c>
    </row>
    <row r="230" spans="1:18">
      <c r="A230" s="7" t="s">
        <v>64</v>
      </c>
      <c r="B230" s="48"/>
      <c r="C230" s="48"/>
      <c r="D230" s="48" t="s">
        <v>178</v>
      </c>
      <c r="E230" s="48"/>
      <c r="F230" s="48"/>
      <c r="G230" s="48"/>
      <c r="H230" s="48"/>
      <c r="I230" s="48"/>
      <c r="J230" s="48"/>
      <c r="K230" s="48"/>
    </row>
    <row r="231" spans="1:18" hidden="1">
      <c r="A231" s="7" t="s">
        <v>50</v>
      </c>
    </row>
    <row r="232" spans="1:18" hidden="1">
      <c r="A232" s="7" t="s">
        <v>52</v>
      </c>
    </row>
    <row r="233" spans="1:18">
      <c r="A233" s="7">
        <v>9</v>
      </c>
      <c r="B233" s="34" t="s">
        <v>179</v>
      </c>
      <c r="C233" s="34"/>
      <c r="D233" s="35" t="s">
        <v>180</v>
      </c>
      <c r="E233" s="36"/>
      <c r="F233" s="36"/>
      <c r="G233" s="37" t="s">
        <v>11</v>
      </c>
      <c r="H233" s="51">
        <v>162</v>
      </c>
      <c r="I233" s="51"/>
      <c r="J233" s="39"/>
      <c r="K233" s="40">
        <f>IF(AND(H233= "",I233= ""), 0, ROUND(ROUND(J233, 2) * ROUND(IF(I233="",H233,I233),  2), 2))</f>
        <v/>
      </c>
      <c r="L233" s="7"/>
      <c r="N233" s="41">
        <v>0</v>
      </c>
      <c r="R233" s="7">
        <v>1371</v>
      </c>
    </row>
    <row r="234" spans="1:18" hidden="1">
      <c r="A234" s="7" t="s">
        <v>55</v>
      </c>
    </row>
    <row r="235" spans="1:18">
      <c r="A235" s="7" t="s">
        <v>64</v>
      </c>
      <c r="B235" s="48"/>
      <c r="C235" s="48"/>
      <c r="D235" s="48" t="s">
        <v>181</v>
      </c>
      <c r="E235" s="48"/>
      <c r="F235" s="48"/>
      <c r="G235" s="48"/>
      <c r="H235" s="48"/>
      <c r="I235" s="48"/>
      <c r="J235" s="48"/>
      <c r="K235" s="48"/>
    </row>
    <row r="236" spans="1:18" hidden="1">
      <c r="A236" s="7" t="s">
        <v>50</v>
      </c>
    </row>
    <row r="237" spans="1:18" hidden="1">
      <c r="A237" s="7" t="s">
        <v>52</v>
      </c>
    </row>
    <row r="238" spans="1:18">
      <c r="A238" s="7">
        <v>9</v>
      </c>
      <c r="B238" s="34" t="s">
        <v>182</v>
      </c>
      <c r="C238" s="34"/>
      <c r="D238" s="35" t="s">
        <v>183</v>
      </c>
      <c r="E238" s="36"/>
      <c r="F238" s="36"/>
      <c r="G238" s="37" t="s">
        <v>11</v>
      </c>
      <c r="H238" s="51">
        <v>218</v>
      </c>
      <c r="I238" s="51"/>
      <c r="J238" s="39"/>
      <c r="K238" s="40">
        <f>IF(AND(H238= "",I238= ""), 0, ROUND(ROUND(J238, 2) * ROUND(IF(I238="",H238,I238),  2), 2))</f>
        <v/>
      </c>
      <c r="L238" s="7"/>
      <c r="N238" s="41">
        <v>0</v>
      </c>
      <c r="R238" s="7">
        <v>1371</v>
      </c>
    </row>
    <row r="239" spans="1:18" ht="22.5" customHeight="1">
      <c r="A239" s="7" t="s">
        <v>64</v>
      </c>
      <c r="B239" s="48"/>
      <c r="C239" s="48"/>
      <c r="D239" s="48" t="s">
        <v>184</v>
      </c>
      <c r="E239" s="48"/>
      <c r="F239" s="48"/>
      <c r="G239" s="48"/>
      <c r="H239" s="48"/>
      <c r="I239" s="48"/>
      <c r="J239" s="48"/>
      <c r="K239" s="48"/>
    </row>
    <row r="240" spans="1:18" hidden="1">
      <c r="A240" s="7" t="s">
        <v>50</v>
      </c>
    </row>
    <row r="241" spans="1:18" hidden="1">
      <c r="A241" s="7" t="s">
        <v>52</v>
      </c>
    </row>
    <row r="242" spans="1:18">
      <c r="A242" s="7">
        <v>9</v>
      </c>
      <c r="B242" s="34" t="s">
        <v>185</v>
      </c>
      <c r="C242" s="34"/>
      <c r="D242" s="35" t="s">
        <v>186</v>
      </c>
      <c r="E242" s="36"/>
      <c r="F242" s="36"/>
      <c r="G242" s="37" t="s">
        <v>11</v>
      </c>
      <c r="H242" s="51">
        <v>46</v>
      </c>
      <c r="I242" s="51"/>
      <c r="J242" s="39"/>
      <c r="K242" s="40">
        <f>IF(AND(H242= "",I242= ""), 0, ROUND(ROUND(J242, 2) * ROUND(IF(I242="",H242,I242),  2), 2))</f>
        <v/>
      </c>
      <c r="L242" s="7"/>
      <c r="N242" s="41">
        <v>0</v>
      </c>
      <c r="R242" s="7">
        <v>1371</v>
      </c>
    </row>
    <row r="243" spans="1:18" hidden="1">
      <c r="A243" s="7" t="s">
        <v>55</v>
      </c>
    </row>
    <row r="244" spans="1:18">
      <c r="A244" s="7" t="s">
        <v>64</v>
      </c>
      <c r="B244" s="48"/>
      <c r="C244" s="48"/>
      <c r="D244" s="48" t="s">
        <v>187</v>
      </c>
      <c r="E244" s="48"/>
      <c r="F244" s="48"/>
      <c r="G244" s="48"/>
      <c r="H244" s="48"/>
      <c r="I244" s="48"/>
      <c r="J244" s="48"/>
      <c r="K244" s="48"/>
    </row>
    <row r="245" spans="1:18" hidden="1">
      <c r="A245" s="7" t="s">
        <v>50</v>
      </c>
    </row>
    <row r="246" spans="1:18" hidden="1">
      <c r="A246" s="7" t="s">
        <v>52</v>
      </c>
    </row>
    <row r="247" spans="1:18">
      <c r="A247" s="7">
        <v>9</v>
      </c>
      <c r="B247" s="34" t="s">
        <v>188</v>
      </c>
      <c r="C247" s="34"/>
      <c r="D247" s="35" t="s">
        <v>189</v>
      </c>
      <c r="E247" s="36"/>
      <c r="F247" s="36"/>
      <c r="G247" s="37" t="s">
        <v>11</v>
      </c>
      <c r="H247" s="51">
        <v>16</v>
      </c>
      <c r="I247" s="51"/>
      <c r="J247" s="39"/>
      <c r="K247" s="40">
        <f>IF(AND(H247= "",I247= ""), 0, ROUND(ROUND(J247, 2) * ROUND(IF(I247="",H247,I247),  2), 2))</f>
        <v/>
      </c>
      <c r="L247" s="7"/>
      <c r="N247" s="41">
        <v>0</v>
      </c>
      <c r="R247" s="7">
        <v>1371</v>
      </c>
    </row>
    <row r="248" spans="1:18" hidden="1">
      <c r="A248" s="7" t="s">
        <v>55</v>
      </c>
    </row>
    <row r="249" spans="1:18">
      <c r="A249" s="7" t="s">
        <v>64</v>
      </c>
      <c r="B249" s="48"/>
      <c r="C249" s="48"/>
      <c r="D249" s="48" t="s">
        <v>190</v>
      </c>
      <c r="E249" s="48"/>
      <c r="F249" s="48"/>
      <c r="G249" s="48"/>
      <c r="H249" s="48"/>
      <c r="I249" s="48"/>
      <c r="J249" s="48"/>
      <c r="K249" s="48"/>
    </row>
    <row r="250" spans="1:18" hidden="1">
      <c r="A250" s="7" t="s">
        <v>50</v>
      </c>
    </row>
    <row r="251" spans="1:18" hidden="1">
      <c r="A251" s="7" t="s">
        <v>52</v>
      </c>
    </row>
    <row r="252" spans="1:18" hidden="1">
      <c r="A252" s="7" t="s">
        <v>56</v>
      </c>
    </row>
    <row r="253" spans="1:18">
      <c r="A253" s="7">
        <v>4</v>
      </c>
      <c r="B253" s="29" t="s">
        <v>191</v>
      </c>
      <c r="C253" s="29"/>
      <c r="D253" s="32" t="s">
        <v>192</v>
      </c>
      <c r="E253" s="32"/>
      <c r="F253" s="32"/>
      <c r="G253" s="32"/>
      <c r="H253" s="32"/>
      <c r="I253" s="32"/>
      <c r="J253" s="32"/>
      <c r="K253" s="33"/>
      <c r="L253" s="7"/>
    </row>
    <row r="254" spans="1:18" ht="38.25" customHeight="1">
      <c r="A254" s="7">
        <v>5</v>
      </c>
      <c r="B254" s="29" t="s">
        <v>193</v>
      </c>
      <c r="C254" s="29"/>
      <c r="D254" s="49" t="s">
        <v>194</v>
      </c>
      <c r="E254" s="49"/>
      <c r="F254" s="49"/>
      <c r="G254" s="49"/>
      <c r="H254" s="49"/>
      <c r="I254" s="49"/>
      <c r="J254" s="49"/>
      <c r="K254" s="50"/>
      <c r="L254" s="7"/>
    </row>
    <row r="255" spans="1:18" hidden="1">
      <c r="A255" s="7" t="s">
        <v>195</v>
      </c>
    </row>
    <row r="256" spans="1:18">
      <c r="A256" s="7">
        <v>9</v>
      </c>
      <c r="B256" s="34" t="s">
        <v>196</v>
      </c>
      <c r="C256" s="34"/>
      <c r="D256" s="35"/>
      <c r="E256" s="36"/>
      <c r="F256" s="36"/>
      <c r="G256" s="37" t="s">
        <v>47</v>
      </c>
      <c r="H256" s="38">
        <v>1</v>
      </c>
      <c r="I256" s="38"/>
      <c r="J256" s="39"/>
      <c r="K256" s="40">
        <f>IF(AND(H256= "",I256= ""), 0, ROUND(ROUND(J256, 2) * ROUND(IF(I256="",H256,I256),  0), 2))</f>
        <v/>
      </c>
      <c r="L256" s="7"/>
      <c r="N256" s="41">
        <v>0</v>
      </c>
      <c r="R256" s="7">
        <v>1371</v>
      </c>
    </row>
    <row r="257" spans="1:18" hidden="1">
      <c r="A257" s="7" t="s">
        <v>50</v>
      </c>
    </row>
    <row r="258" spans="1:18" hidden="1">
      <c r="A258" s="7" t="s">
        <v>52</v>
      </c>
    </row>
    <row r="259" spans="1:18" hidden="1">
      <c r="A259" s="7" t="s">
        <v>80</v>
      </c>
    </row>
    <row r="260" spans="1:18">
      <c r="A260" s="7">
        <v>5</v>
      </c>
      <c r="B260" s="29" t="s">
        <v>197</v>
      </c>
      <c r="C260" s="29"/>
      <c r="D260" s="49" t="s">
        <v>198</v>
      </c>
      <c r="E260" s="49"/>
      <c r="F260" s="49"/>
      <c r="G260" s="49"/>
      <c r="H260" s="49"/>
      <c r="I260" s="49"/>
      <c r="J260" s="49"/>
      <c r="K260" s="50"/>
      <c r="L260" s="7"/>
    </row>
    <row r="261" spans="1:18" hidden="1">
      <c r="A261" s="7" t="s">
        <v>195</v>
      </c>
    </row>
    <row r="262" spans="1:18">
      <c r="A262" s="7" t="s">
        <v>199</v>
      </c>
      <c r="B262" s="48"/>
      <c r="C262" s="48"/>
      <c r="D262" s="48" t="s">
        <v>200</v>
      </c>
      <c r="E262" s="48"/>
      <c r="F262" s="48"/>
      <c r="G262" s="48"/>
      <c r="H262" s="48"/>
      <c r="I262" s="48"/>
      <c r="J262" s="48"/>
      <c r="K262" s="48"/>
    </row>
    <row r="263" spans="1:18">
      <c r="A263" s="7">
        <v>9</v>
      </c>
      <c r="B263" s="34" t="s">
        <v>201</v>
      </c>
      <c r="C263" s="34"/>
      <c r="D263" s="35"/>
      <c r="E263" s="36"/>
      <c r="F263" s="36"/>
      <c r="G263" s="37" t="s">
        <v>12</v>
      </c>
      <c r="H263" s="38">
        <v>3</v>
      </c>
      <c r="I263" s="38"/>
      <c r="J263" s="39"/>
      <c r="K263" s="40">
        <f>IF(AND(H263= "",I263= ""), 0, ROUND(ROUND(J263, 2) * ROUND(IF(I263="",H263,I263),  0), 2))</f>
        <v/>
      </c>
      <c r="L263" s="7"/>
      <c r="N263" s="41">
        <v>0</v>
      </c>
      <c r="R263" s="7">
        <v>1371</v>
      </c>
    </row>
    <row r="264" spans="1:18" hidden="1">
      <c r="A264" s="7" t="s">
        <v>50</v>
      </c>
    </row>
    <row r="265" spans="1:18" hidden="1">
      <c r="A265" s="7" t="s">
        <v>52</v>
      </c>
    </row>
    <row r="266" spans="1:18" hidden="1">
      <c r="A266" s="7" t="s">
        <v>80</v>
      </c>
    </row>
    <row r="267" spans="1:18">
      <c r="A267" s="7">
        <v>5</v>
      </c>
      <c r="B267" s="29" t="s">
        <v>202</v>
      </c>
      <c r="C267" s="29"/>
      <c r="D267" s="49" t="s">
        <v>203</v>
      </c>
      <c r="E267" s="49"/>
      <c r="F267" s="49"/>
      <c r="G267" s="49"/>
      <c r="H267" s="49"/>
      <c r="I267" s="49"/>
      <c r="J267" s="49"/>
      <c r="K267" s="50"/>
      <c r="L267" s="7"/>
    </row>
    <row r="268" spans="1:18" hidden="1">
      <c r="A268" s="7" t="s">
        <v>195</v>
      </c>
    </row>
    <row r="269" spans="1:18" hidden="1">
      <c r="A269" s="7" t="s">
        <v>195</v>
      </c>
    </row>
    <row r="270" spans="1:18" hidden="1">
      <c r="A270" s="7" t="s">
        <v>195</v>
      </c>
    </row>
    <row r="271" spans="1:18" hidden="1">
      <c r="A271" s="7" t="s">
        <v>195</v>
      </c>
    </row>
    <row r="272" spans="1:18" hidden="1">
      <c r="A272" s="7" t="s">
        <v>195</v>
      </c>
    </row>
    <row r="273" spans="1:18" hidden="1">
      <c r="A273" s="7" t="s">
        <v>195</v>
      </c>
    </row>
    <row r="274" spans="1:18" hidden="1">
      <c r="A274" s="7" t="s">
        <v>195</v>
      </c>
    </row>
    <row r="275" spans="1:18" hidden="1">
      <c r="A275" s="7" t="s">
        <v>195</v>
      </c>
    </row>
    <row r="276" spans="1:18" hidden="1">
      <c r="A276" s="7" t="s">
        <v>195</v>
      </c>
    </row>
    <row r="277" spans="1:18">
      <c r="A277" s="7">
        <v>9</v>
      </c>
      <c r="B277" s="34" t="s">
        <v>204</v>
      </c>
      <c r="C277" s="34"/>
      <c r="D277" s="35" t="s">
        <v>205</v>
      </c>
      <c r="E277" s="36"/>
      <c r="F277" s="36"/>
      <c r="G277" s="37" t="s">
        <v>12</v>
      </c>
      <c r="H277" s="38">
        <v>1</v>
      </c>
      <c r="I277" s="38"/>
      <c r="J277" s="39"/>
      <c r="K277" s="40">
        <f>IF(AND(H277= "",I277= ""), 0, ROUND(ROUND(J277, 2) * ROUND(IF(I277="",H277,I277),  0), 2))</f>
        <v/>
      </c>
      <c r="L277" s="7"/>
      <c r="N277" s="41">
        <v>0</v>
      </c>
      <c r="R277" s="7">
        <v>1371</v>
      </c>
    </row>
    <row r="278" spans="1:18" hidden="1">
      <c r="A278" s="7" t="s">
        <v>55</v>
      </c>
    </row>
    <row r="279" spans="1:18" hidden="1">
      <c r="A279" s="7" t="s">
        <v>55</v>
      </c>
    </row>
    <row r="280" spans="1:18">
      <c r="A280" s="7" t="s">
        <v>64</v>
      </c>
      <c r="B280" s="48"/>
      <c r="C280" s="48"/>
      <c r="D280" s="48" t="s">
        <v>200</v>
      </c>
      <c r="E280" s="48"/>
      <c r="F280" s="48"/>
      <c r="G280" s="48"/>
      <c r="H280" s="48"/>
      <c r="I280" s="48"/>
      <c r="J280" s="48"/>
      <c r="K280" s="48"/>
    </row>
    <row r="281" spans="1:18" hidden="1">
      <c r="A281" s="7" t="s">
        <v>50</v>
      </c>
    </row>
    <row r="282" spans="1:18" hidden="1">
      <c r="A282" s="7" t="s">
        <v>52</v>
      </c>
    </row>
    <row r="283" spans="1:18" hidden="1">
      <c r="A283" s="7" t="s">
        <v>80</v>
      </c>
    </row>
    <row r="284" spans="1:18">
      <c r="A284" s="7">
        <v>5</v>
      </c>
      <c r="B284" s="29" t="s">
        <v>206</v>
      </c>
      <c r="C284" s="29"/>
      <c r="D284" s="49" t="s">
        <v>207</v>
      </c>
      <c r="E284" s="49"/>
      <c r="F284" s="49"/>
      <c r="G284" s="49"/>
      <c r="H284" s="49"/>
      <c r="I284" s="49"/>
      <c r="J284" s="49"/>
      <c r="K284" s="50"/>
      <c r="L284" s="7"/>
    </row>
    <row r="285" spans="1:18" hidden="1">
      <c r="A285" s="7" t="s">
        <v>195</v>
      </c>
    </row>
    <row r="286" spans="1:18">
      <c r="A286" s="7" t="s">
        <v>199</v>
      </c>
      <c r="B286" s="48"/>
      <c r="C286" s="48"/>
      <c r="D286" s="48" t="s">
        <v>200</v>
      </c>
      <c r="E286" s="48"/>
      <c r="F286" s="48"/>
      <c r="G286" s="48"/>
      <c r="H286" s="48"/>
      <c r="I286" s="48"/>
      <c r="J286" s="48"/>
      <c r="K286" s="48"/>
    </row>
    <row r="287" spans="1:18">
      <c r="A287" s="7">
        <v>9</v>
      </c>
      <c r="B287" s="34" t="s">
        <v>208</v>
      </c>
      <c r="C287" s="34"/>
      <c r="D287" s="35"/>
      <c r="E287" s="36"/>
      <c r="F287" s="36"/>
      <c r="G287" s="37" t="s">
        <v>12</v>
      </c>
      <c r="H287" s="38">
        <v>1</v>
      </c>
      <c r="I287" s="38"/>
      <c r="J287" s="39"/>
      <c r="K287" s="40">
        <f>IF(AND(H287= "",I287= ""), 0, ROUND(ROUND(J287, 2) * ROUND(IF(I287="",H287,I287),  0), 2))</f>
        <v/>
      </c>
      <c r="L287" s="7"/>
      <c r="N287" s="41">
        <v>0</v>
      </c>
      <c r="R287" s="7">
        <v>1371</v>
      </c>
    </row>
    <row r="288" spans="1:18" hidden="1">
      <c r="A288" s="7" t="s">
        <v>50</v>
      </c>
    </row>
    <row r="289" spans="1:18" hidden="1">
      <c r="A289" s="7" t="s">
        <v>52</v>
      </c>
    </row>
    <row r="290" spans="1:18" hidden="1">
      <c r="A290" s="7" t="s">
        <v>80</v>
      </c>
    </row>
    <row r="291" spans="1:18" ht="25.5" customHeight="1">
      <c r="A291" s="7">
        <v>5</v>
      </c>
      <c r="B291" s="29" t="s">
        <v>209</v>
      </c>
      <c r="C291" s="29"/>
      <c r="D291" s="49" t="s">
        <v>210</v>
      </c>
      <c r="E291" s="49"/>
      <c r="F291" s="49"/>
      <c r="G291" s="49"/>
      <c r="H291" s="49"/>
      <c r="I291" s="49"/>
      <c r="J291" s="49"/>
      <c r="K291" s="50"/>
      <c r="L291" s="7"/>
    </row>
    <row r="292" spans="1:18" hidden="1">
      <c r="A292" s="7" t="s">
        <v>195</v>
      </c>
    </row>
    <row r="293" spans="1:18">
      <c r="A293" s="7" t="s">
        <v>199</v>
      </c>
      <c r="B293" s="48"/>
      <c r="C293" s="48"/>
      <c r="D293" s="48" t="s">
        <v>200</v>
      </c>
      <c r="E293" s="48"/>
      <c r="F293" s="48"/>
      <c r="G293" s="48"/>
      <c r="H293" s="48"/>
      <c r="I293" s="48"/>
      <c r="J293" s="48"/>
      <c r="K293" s="48"/>
    </row>
    <row r="294" spans="1:18">
      <c r="A294" s="7">
        <v>9</v>
      </c>
      <c r="B294" s="34" t="s">
        <v>211</v>
      </c>
      <c r="C294" s="34"/>
      <c r="D294" s="35"/>
      <c r="E294" s="36"/>
      <c r="F294" s="36"/>
      <c r="G294" s="37" t="s">
        <v>12</v>
      </c>
      <c r="H294" s="38">
        <v>1</v>
      </c>
      <c r="I294" s="38"/>
      <c r="J294" s="39"/>
      <c r="K294" s="40">
        <f>IF(AND(H294= "",I294= ""), 0, ROUND(ROUND(J294, 2) * ROUND(IF(I294="",H294,I294),  0), 2))</f>
        <v/>
      </c>
      <c r="L294" s="7"/>
      <c r="N294" s="41">
        <v>0</v>
      </c>
      <c r="R294" s="7">
        <v>1371</v>
      </c>
    </row>
    <row r="295" spans="1:18" hidden="1">
      <c r="A295" s="7" t="s">
        <v>50</v>
      </c>
    </row>
    <row r="296" spans="1:18" hidden="1">
      <c r="A296" s="7" t="s">
        <v>52</v>
      </c>
    </row>
    <row r="297" spans="1:18" hidden="1">
      <c r="A297" s="7" t="s">
        <v>80</v>
      </c>
    </row>
    <row r="298" spans="1:18">
      <c r="A298" s="7">
        <v>5</v>
      </c>
      <c r="B298" s="29" t="s">
        <v>212</v>
      </c>
      <c r="C298" s="29"/>
      <c r="D298" s="49" t="s">
        <v>213</v>
      </c>
      <c r="E298" s="49"/>
      <c r="F298" s="49"/>
      <c r="G298" s="49"/>
      <c r="H298" s="49"/>
      <c r="I298" s="49"/>
      <c r="J298" s="49"/>
      <c r="K298" s="50"/>
      <c r="L298" s="7"/>
    </row>
    <row r="299" spans="1:18" hidden="1">
      <c r="A299" s="7" t="s">
        <v>195</v>
      </c>
    </row>
    <row r="300" spans="1:18">
      <c r="A300" s="7">
        <v>9</v>
      </c>
      <c r="B300" s="34" t="s">
        <v>214</v>
      </c>
      <c r="C300" s="34"/>
      <c r="D300" s="35"/>
      <c r="E300" s="36"/>
      <c r="F300" s="36"/>
      <c r="G300" s="37" t="s">
        <v>47</v>
      </c>
      <c r="H300" s="38">
        <v>4</v>
      </c>
      <c r="I300" s="38"/>
      <c r="J300" s="39"/>
      <c r="K300" s="40">
        <f>IF(AND(H300= "",I300= ""), 0, ROUND(ROUND(J300, 2) * ROUND(IF(I300="",H300,I300),  0), 2))</f>
        <v/>
      </c>
      <c r="L300" s="7"/>
      <c r="N300" s="41">
        <v>0</v>
      </c>
      <c r="R300" s="7">
        <v>1371</v>
      </c>
    </row>
    <row r="301" spans="1:18">
      <c r="A301" s="7" t="s">
        <v>64</v>
      </c>
      <c r="B301" s="48"/>
      <c r="C301" s="48"/>
      <c r="D301" s="48" t="s">
        <v>190</v>
      </c>
      <c r="E301" s="48"/>
      <c r="F301" s="48"/>
      <c r="G301" s="48"/>
      <c r="H301" s="48"/>
      <c r="I301" s="48"/>
      <c r="J301" s="48"/>
      <c r="K301" s="48"/>
    </row>
    <row r="302" spans="1:18" hidden="1">
      <c r="A302" s="7" t="s">
        <v>50</v>
      </c>
    </row>
    <row r="303" spans="1:18" hidden="1">
      <c r="A303" s="7" t="s">
        <v>52</v>
      </c>
    </row>
    <row r="304" spans="1:18" hidden="1">
      <c r="A304" s="7" t="s">
        <v>80</v>
      </c>
    </row>
    <row r="305" spans="1:18" hidden="1">
      <c r="A305" s="7" t="s">
        <v>56</v>
      </c>
    </row>
    <row r="306" spans="1:18">
      <c r="A306" s="7">
        <v>4</v>
      </c>
      <c r="B306" s="29" t="s">
        <v>215</v>
      </c>
      <c r="C306" s="29"/>
      <c r="D306" s="32" t="s">
        <v>216</v>
      </c>
      <c r="E306" s="32"/>
      <c r="F306" s="32"/>
      <c r="G306" s="32"/>
      <c r="H306" s="32"/>
      <c r="I306" s="32"/>
      <c r="J306" s="32"/>
      <c r="K306" s="33"/>
      <c r="L306" s="7"/>
    </row>
    <row r="307" spans="1:18">
      <c r="A307" s="7">
        <v>9</v>
      </c>
      <c r="B307" s="34" t="s">
        <v>217</v>
      </c>
      <c r="C307" s="34"/>
      <c r="D307" s="35" t="s">
        <v>218</v>
      </c>
      <c r="E307" s="36"/>
      <c r="F307" s="36"/>
      <c r="G307" s="37" t="s">
        <v>47</v>
      </c>
      <c r="H307" s="38">
        <f>ROUND(SUM(H308:H308), 0 )</f>
        <v/>
      </c>
      <c r="I307" s="38"/>
      <c r="J307" s="39"/>
      <c r="K307" s="40">
        <f>IF(AND(H307= "",I307= ""), 0, ROUND(ROUND(J307, 2) * ROUND(IF(I307="",H307,I307),  0), 2))</f>
        <v/>
      </c>
      <c r="L307" s="7"/>
      <c r="N307" s="41">
        <v>0</v>
      </c>
      <c r="R307" s="7">
        <v>38495</v>
      </c>
    </row>
    <row r="308" spans="1:18" hidden="1">
      <c r="A308" s="42" t="s">
        <v>63</v>
      </c>
      <c r="B308" s="36"/>
      <c r="C308" s="36"/>
      <c r="D308" s="43" t="s">
        <v>62</v>
      </c>
      <c r="E308" s="43"/>
      <c r="F308" s="43"/>
      <c r="G308" s="43"/>
      <c r="H308" s="44">
        <v>1</v>
      </c>
      <c r="I308" s="45"/>
      <c r="K308" s="36"/>
    </row>
    <row r="309" spans="1:18" hidden="1">
      <c r="A309" s="7" t="s">
        <v>55</v>
      </c>
    </row>
    <row r="310" spans="1:18">
      <c r="A310" s="7" t="s">
        <v>64</v>
      </c>
      <c r="B310" s="48"/>
      <c r="C310" s="48"/>
      <c r="D310" s="48" t="s">
        <v>219</v>
      </c>
      <c r="E310" s="48"/>
      <c r="F310" s="48"/>
      <c r="G310" s="48"/>
      <c r="H310" s="48"/>
      <c r="I310" s="48"/>
      <c r="J310" s="48"/>
      <c r="K310" s="48"/>
    </row>
    <row r="311" spans="1:18" hidden="1">
      <c r="A311" s="7" t="s">
        <v>50</v>
      </c>
    </row>
    <row r="312" spans="1:18" hidden="1">
      <c r="A312" s="7" t="s">
        <v>66</v>
      </c>
    </row>
    <row r="313" spans="1:18" hidden="1">
      <c r="A313" s="7" t="s">
        <v>52</v>
      </c>
    </row>
    <row r="314" spans="1:18" hidden="1">
      <c r="A314" s="7" t="s">
        <v>56</v>
      </c>
    </row>
    <row r="315" spans="1:18">
      <c r="A315" s="7" t="s">
        <v>40</v>
      </c>
      <c r="B315" s="36"/>
      <c r="C315" s="36"/>
      <c r="K315" s="36"/>
    </row>
    <row r="316" spans="1:18">
      <c r="B316" s="36"/>
      <c r="C316" s="36"/>
      <c r="D316" s="58" t="s">
        <v>42</v>
      </c>
      <c r="E316" s="59"/>
      <c r="F316" s="59"/>
      <c r="G316" s="60"/>
      <c r="H316" s="60"/>
      <c r="I316" s="60"/>
      <c r="J316" s="60"/>
      <c r="K316" s="61"/>
    </row>
    <row r="317" spans="1:18">
      <c r="B317" s="36"/>
      <c r="C317" s="36"/>
      <c r="D317" s="62"/>
      <c r="E317" s="7"/>
      <c r="F317" s="7"/>
      <c r="G317" s="7"/>
      <c r="H317" s="7"/>
      <c r="I317" s="7"/>
      <c r="J317" s="7"/>
      <c r="K317" s="8"/>
    </row>
    <row r="318" spans="1:18">
      <c r="B318" s="36"/>
      <c r="C318" s="36"/>
      <c r="D318" s="63" t="s">
        <v>220</v>
      </c>
      <c r="E318" s="64"/>
      <c r="F318" s="64"/>
      <c r="G318" s="65">
        <f>SUMIF(L10:L315, IF(L9="","",L9), K10:K315)</f>
        <v/>
      </c>
      <c r="H318" s="65"/>
      <c r="I318" s="65"/>
      <c r="J318" s="65"/>
      <c r="K318" s="66"/>
    </row>
    <row r="319" spans="1:18">
      <c r="B319" s="36"/>
      <c r="C319" s="36"/>
      <c r="D319" s="63" t="s">
        <v>221</v>
      </c>
      <c r="E319" s="64"/>
      <c r="F319" s="64"/>
      <c r="G319" s="65">
        <f>ROUND(SUMIF(L10:L315, IF(L9="","",L9), K10:K315) * 0, 2)</f>
        <v/>
      </c>
      <c r="H319" s="65"/>
      <c r="I319" s="65"/>
      <c r="J319" s="65"/>
      <c r="K319" s="66"/>
    </row>
    <row r="320" spans="1:18">
      <c r="B320" s="36"/>
      <c r="C320" s="36"/>
      <c r="D320" s="67" t="s">
        <v>222</v>
      </c>
      <c r="E320" s="68"/>
      <c r="F320" s="68"/>
      <c r="G320" s="69">
        <f>SUM(G318:G319)</f>
        <v/>
      </c>
      <c r="H320" s="69"/>
      <c r="I320" s="69"/>
      <c r="J320" s="69"/>
      <c r="K320" s="70"/>
    </row>
    <row r="321" spans="2:18" ht="47.25" customHeight="1">
      <c r="B321" s="3"/>
      <c r="C321" s="3"/>
      <c r="D321" s="71" t="s">
        <v>223</v>
      </c>
      <c r="E321" s="71"/>
      <c r="F321" s="71"/>
      <c r="G321" s="71"/>
      <c r="H321" s="71"/>
      <c r="I321" s="71"/>
      <c r="J321" s="71"/>
      <c r="K321" s="71"/>
    </row>
    <row r="323" spans="2:18">
      <c r="D323" s="72" t="s">
        <v>224</v>
      </c>
      <c r="E323" s="72"/>
      <c r="F323" s="72"/>
      <c r="G323" s="72"/>
      <c r="H323" s="72"/>
      <c r="I323" s="72"/>
      <c r="J323" s="72"/>
      <c r="K323" s="72"/>
    </row>
    <row r="324" spans="2:18">
      <c r="D324" s="73" t="s">
        <v>225</v>
      </c>
      <c r="E324" s="74"/>
      <c r="F324" s="74"/>
      <c r="G324" s="75">
        <f>SUMPRODUCT((L5:L321=L4)*(R5:R321=R324)*(K5:K321))</f>
        <v/>
      </c>
      <c r="H324" s="76"/>
      <c r="I324" s="76"/>
      <c r="J324" s="76"/>
      <c r="K324" s="76"/>
      <c r="R324" s="7">
        <v>1371</v>
      </c>
    </row>
    <row r="325" spans="2:18">
      <c r="D325" s="73" t="s">
        <v>226</v>
      </c>
      <c r="E325" s="74"/>
      <c r="F325" s="74"/>
      <c r="G325" s="75">
        <f>SUMPRODUCT((L5:L321=L4)*(R5:R321=R325)*(K5:K321))</f>
        <v/>
      </c>
      <c r="H325" s="76"/>
      <c r="I325" s="76"/>
      <c r="J325" s="76"/>
      <c r="K325" s="76"/>
      <c r="R325" s="7">
        <v>5266</v>
      </c>
    </row>
    <row r="326" spans="2:18">
      <c r="D326" s="73" t="s">
        <v>227</v>
      </c>
      <c r="E326" s="74"/>
      <c r="F326" s="74"/>
      <c r="G326" s="75">
        <f>SUMPRODUCT((L5:L321=L4)*(R5:R321=R326)*(K5:K321))</f>
        <v/>
      </c>
      <c r="H326" s="76"/>
      <c r="I326" s="76"/>
      <c r="J326" s="76"/>
      <c r="K326" s="76"/>
      <c r="R326" s="7">
        <v>16915</v>
      </c>
    </row>
    <row r="327" spans="2:18">
      <c r="D327" s="73" t="s">
        <v>228</v>
      </c>
      <c r="E327" s="74"/>
      <c r="F327" s="74"/>
      <c r="G327" s="75">
        <f>SUMPRODUCT((L5:L321=L4)*(R5:R321=R327)*(K5:K321))</f>
        <v/>
      </c>
      <c r="H327" s="76"/>
      <c r="I327" s="76"/>
      <c r="J327" s="76"/>
      <c r="K327" s="76"/>
      <c r="R327" s="7">
        <v>14865</v>
      </c>
    </row>
    <row r="328" spans="2:18">
      <c r="D328" s="73" t="s">
        <v>229</v>
      </c>
      <c r="E328" s="74"/>
      <c r="F328" s="74"/>
      <c r="G328" s="75">
        <f>SUMPRODUCT((L5:L321=L4)*(R5:R321=R328)*(K5:K321))</f>
        <v/>
      </c>
      <c r="H328" s="76"/>
      <c r="I328" s="76"/>
      <c r="J328" s="76"/>
      <c r="K328" s="76"/>
      <c r="R328" s="7">
        <v>37798</v>
      </c>
    </row>
    <row r="329" spans="2:18">
      <c r="D329" s="73" t="s">
        <v>230</v>
      </c>
      <c r="E329" s="74"/>
      <c r="F329" s="74"/>
      <c r="G329" s="75">
        <f>SUMPRODUCT((L5:L321=L4)*(R5:R321=R329)*(K5:K321))</f>
        <v/>
      </c>
      <c r="H329" s="76"/>
      <c r="I329" s="76"/>
      <c r="J329" s="76"/>
      <c r="K329" s="76"/>
      <c r="R329" s="7">
        <v>38495</v>
      </c>
    </row>
    <row r="330" spans="2:18">
      <c r="D330" s="73" t="s">
        <v>231</v>
      </c>
      <c r="E330" s="74"/>
      <c r="F330" s="74"/>
      <c r="G330" s="75">
        <f>SUMPRODUCT((L5:L321=L4)*(R5:R321=R330)*(K5:K321))</f>
        <v/>
      </c>
      <c r="H330" s="76"/>
      <c r="I330" s="76"/>
      <c r="J330" s="76"/>
      <c r="K330" s="76"/>
      <c r="R330" s="7">
        <v>11004</v>
      </c>
    </row>
    <row r="331" spans="2:18">
      <c r="D331" s="73" t="s">
        <v>44</v>
      </c>
      <c r="E331" s="74"/>
      <c r="F331" s="74"/>
      <c r="G331" s="75">
        <f>SUMPRODUCT((L5:L321=L4)*(R5:R321=R331)*(K5:K321))</f>
        <v/>
      </c>
      <c r="H331" s="76"/>
      <c r="I331" s="76"/>
      <c r="J331" s="76"/>
      <c r="K331" s="76"/>
      <c r="R331" s="7">
        <v>16933</v>
      </c>
    </row>
    <row r="333" spans="2:18">
      <c r="D333" s="72" t="s">
        <v>232</v>
      </c>
      <c r="E333" s="72"/>
      <c r="F333" s="72"/>
      <c r="G333" s="72"/>
      <c r="H333" s="72"/>
      <c r="I333" s="72"/>
      <c r="J333" s="72"/>
      <c r="K333" s="72"/>
    </row>
    <row r="334" spans="2:18">
      <c r="D334" s="73" t="s">
        <v>233</v>
      </c>
      <c r="E334" s="74"/>
      <c r="F334" s="74"/>
      <c r="G334" s="75">
        <f>SUMIF(L11:L307, "", K11:K307)</f>
        <v/>
      </c>
      <c r="H334" s="75"/>
      <c r="I334" s="75"/>
      <c r="J334" s="75"/>
      <c r="K334" s="75"/>
    </row>
    <row r="335" spans="2:18">
      <c r="D335" s="77" t="s">
        <v>234</v>
      </c>
      <c r="E335" s="78"/>
      <c r="F335" s="78"/>
      <c r="G335" s="79">
        <f>SUMIF(L11:L16, "", K11:K16)</f>
        <v/>
      </c>
      <c r="H335" s="80"/>
      <c r="I335" s="80"/>
      <c r="J335" s="80"/>
      <c r="K335" s="80"/>
    </row>
    <row r="336" spans="2:18">
      <c r="D336" s="77" t="s">
        <v>235</v>
      </c>
      <c r="E336" s="78"/>
      <c r="F336" s="78"/>
      <c r="G336" s="79">
        <f>SUMIF(L43:L57, "", K43:K57)</f>
        <v/>
      </c>
      <c r="H336" s="80"/>
      <c r="I336" s="80"/>
      <c r="J336" s="80"/>
      <c r="K336" s="80"/>
    </row>
    <row r="337" spans="1:11">
      <c r="D337" s="77" t="s">
        <v>236</v>
      </c>
      <c r="E337" s="78"/>
      <c r="F337" s="78"/>
      <c r="G337" s="79">
        <f>SUMIF(L65:L85, "", K65:K85)</f>
        <v/>
      </c>
      <c r="H337" s="80"/>
      <c r="I337" s="80"/>
      <c r="J337" s="80"/>
      <c r="K337" s="80"/>
    </row>
    <row r="338" spans="1:11">
      <c r="D338" s="77" t="s">
        <v>237</v>
      </c>
      <c r="E338" s="78"/>
      <c r="F338" s="78"/>
      <c r="G338" s="79">
        <f>SUMIF(L93:L110, "", K93:K110)</f>
        <v/>
      </c>
      <c r="H338" s="80"/>
      <c r="I338" s="80"/>
      <c r="J338" s="80"/>
      <c r="K338" s="80"/>
    </row>
    <row r="339" spans="1:11">
      <c r="D339" s="77" t="s">
        <v>238</v>
      </c>
      <c r="E339" s="78"/>
      <c r="F339" s="78"/>
      <c r="G339" s="79">
        <f>SUMIF(L128:L143, "", K128:K143)</f>
        <v/>
      </c>
      <c r="H339" s="80"/>
      <c r="I339" s="80"/>
      <c r="J339" s="80"/>
      <c r="K339" s="80"/>
    </row>
    <row r="340" spans="1:11">
      <c r="D340" s="77" t="s">
        <v>239</v>
      </c>
      <c r="E340" s="78"/>
      <c r="F340" s="78"/>
      <c r="G340" s="79">
        <f>SUMIF(L152:L170, "", K152:K170)</f>
        <v/>
      </c>
      <c r="H340" s="80"/>
      <c r="I340" s="80"/>
      <c r="J340" s="80"/>
      <c r="K340" s="80"/>
    </row>
    <row r="341" spans="1:11">
      <c r="D341" s="77" t="s">
        <v>240</v>
      </c>
      <c r="E341" s="78"/>
      <c r="F341" s="78"/>
      <c r="G341" s="79">
        <f>SUMIF(L177:L198, "", K177:K198)</f>
        <v/>
      </c>
      <c r="H341" s="80"/>
      <c r="I341" s="80"/>
      <c r="J341" s="80"/>
      <c r="K341" s="80"/>
    </row>
    <row r="342" spans="1:11">
      <c r="D342" s="77" t="s">
        <v>241</v>
      </c>
      <c r="E342" s="78"/>
      <c r="F342" s="78"/>
      <c r="G342" s="79">
        <f>SUMIF(L205:L221, "", K205:K221)</f>
        <v/>
      </c>
      <c r="H342" s="80"/>
      <c r="I342" s="80"/>
      <c r="J342" s="80"/>
      <c r="K342" s="80"/>
    </row>
    <row r="343" spans="1:11">
      <c r="D343" s="77" t="s">
        <v>242</v>
      </c>
      <c r="E343" s="78"/>
      <c r="F343" s="78"/>
      <c r="G343" s="79">
        <f>SUMIF(L228:L247, "", K228:K247)</f>
        <v/>
      </c>
      <c r="H343" s="80"/>
      <c r="I343" s="80"/>
      <c r="J343" s="80"/>
      <c r="K343" s="80"/>
    </row>
    <row r="344" spans="1:11">
      <c r="D344" s="77" t="s">
        <v>243</v>
      </c>
      <c r="E344" s="78"/>
      <c r="F344" s="78"/>
      <c r="G344" s="79">
        <f>SUMIF(L256:L300, "", K256:K300)</f>
        <v/>
      </c>
      <c r="H344" s="80"/>
      <c r="I344" s="80"/>
      <c r="J344" s="80"/>
      <c r="K344" s="80"/>
    </row>
    <row r="345" spans="1:11">
      <c r="D345" s="77" t="s">
        <v>244</v>
      </c>
      <c r="E345" s="78"/>
      <c r="F345" s="78"/>
      <c r="G345" s="79">
        <f>SUMIF(L307:L307, "", K307:K307)</f>
        <v/>
      </c>
      <c r="H345" s="80"/>
      <c r="I345" s="80"/>
      <c r="J345" s="80"/>
      <c r="K345" s="80"/>
    </row>
    <row r="346" spans="1:11" ht="38.25" customHeight="1">
      <c r="D346" s="81" t="s">
        <v>245</v>
      </c>
      <c r="E346" s="82"/>
      <c r="F346" s="82"/>
      <c r="G346" s="83"/>
      <c r="H346" s="83"/>
      <c r="I346" s="83"/>
      <c r="J346" s="83"/>
      <c r="K346" s="84"/>
    </row>
    <row r="347" spans="1:11">
      <c r="D347" s="85"/>
      <c r="E347" s="3"/>
      <c r="F347" s="3"/>
      <c r="G347" s="3"/>
      <c r="H347" s="3"/>
      <c r="I347" s="3"/>
      <c r="J347" s="3"/>
      <c r="K347" s="86"/>
    </row>
    <row r="348" spans="1:11">
      <c r="A348" s="42"/>
      <c r="D348" s="87" t="s">
        <v>220</v>
      </c>
      <c r="E348" s="7"/>
      <c r="F348" s="7"/>
      <c r="G348" s="88">
        <f>SUMIF(L5:L321, IF(L4="","",L4), K5:K321)</f>
        <v/>
      </c>
      <c r="H348" s="89"/>
      <c r="I348" s="89"/>
      <c r="J348" s="89"/>
      <c r="K348" s="90"/>
    </row>
    <row r="349" spans="1:11">
      <c r="A349" s="42"/>
      <c r="D349" s="87" t="s">
        <v>221</v>
      </c>
      <c r="E349" s="7"/>
      <c r="F349" s="7"/>
      <c r="G349" s="88">
        <f>ROUND(SUMIF(L5:L321, IF(L4="","",L4), K5:K321) * 0, 2)</f>
        <v/>
      </c>
      <c r="H349" s="89"/>
      <c r="I349" s="89"/>
      <c r="J349" s="89"/>
      <c r="K349" s="90"/>
    </row>
    <row r="350" spans="1:11">
      <c r="D350" s="91" t="s">
        <v>222</v>
      </c>
      <c r="E350" s="92"/>
      <c r="F350" s="92"/>
      <c r="G350" s="93">
        <f>SUM(G348:G349)</f>
        <v/>
      </c>
      <c r="H350" s="94"/>
      <c r="I350" s="94"/>
      <c r="J350" s="94"/>
      <c r="K350" s="95"/>
    </row>
    <row r="351" spans="1:11">
      <c r="D351" s="78"/>
      <c r="E351" s="7"/>
      <c r="F351" s="7"/>
      <c r="G351" s="7"/>
      <c r="H351" s="7"/>
      <c r="I351" s="7"/>
      <c r="J351" s="7"/>
      <c r="K351" s="7"/>
    </row>
    <row r="352" spans="1:11">
      <c r="D352" s="96" t="s">
        <v>246</v>
      </c>
      <c r="E352" s="96"/>
      <c r="F352" s="96"/>
      <c r="G352" s="96"/>
      <c r="H352" s="96"/>
      <c r="I352" s="96"/>
      <c r="J352" s="96"/>
      <c r="K352" s="96"/>
    </row>
    <row r="353" spans="1:14">
      <c r="D353" s="97">
        <f>IF('Paramètres'!AA2&lt;&gt;"",'Paramètres'!AA2,"")</f>
        <v/>
      </c>
      <c r="E353" s="97"/>
      <c r="F353" s="97"/>
      <c r="G353" s="97"/>
      <c r="H353" s="97"/>
      <c r="I353" s="97"/>
      <c r="J353" s="97"/>
      <c r="K353" s="97"/>
    </row>
    <row r="354" spans="1:14">
      <c r="D354" s="97"/>
      <c r="E354" s="97"/>
      <c r="F354" s="97"/>
      <c r="G354" s="97"/>
      <c r="H354" s="97"/>
      <c r="I354" s="97"/>
      <c r="J354" s="97"/>
      <c r="K354" s="97"/>
    </row>
    <row r="356" spans="1:14">
      <c r="D356" s="72" t="s">
        <v>247</v>
      </c>
      <c r="E356" s="72"/>
      <c r="F356" s="72"/>
      <c r="G356" s="72"/>
      <c r="H356" s="72"/>
      <c r="I356" s="72"/>
      <c r="J356" s="72"/>
      <c r="K356" s="72"/>
    </row>
    <row r="357" spans="1:14">
      <c r="D357" s="96" t="s">
        <v>248</v>
      </c>
      <c r="E357" s="96"/>
      <c r="F357" s="96"/>
      <c r="M357" s="7">
        <v>1</v>
      </c>
    </row>
    <row r="358" spans="1:14">
      <c r="D358" s="78" t="s">
        <v>249</v>
      </c>
      <c r="E358" s="78"/>
      <c r="F358" s="78"/>
      <c r="G358" s="98">
        <f>SUMIF(M5:M321,M358, K5:K321)</f>
        <v/>
      </c>
      <c r="H358" s="98"/>
      <c r="I358" s="98"/>
      <c r="J358" s="98"/>
      <c r="K358" s="98"/>
      <c r="L358" s="7">
        <v>1</v>
      </c>
      <c r="M358" s="7">
        <v>148382</v>
      </c>
    </row>
    <row r="359" spans="1:14" hidden="1">
      <c r="A359" s="7">
        <v>0</v>
      </c>
      <c r="D359" s="96">
        <f> "	- dont T.V.A. à 0% sur " &amp;ROUND((SUMPRODUCT((M5:M321=M358)*1, K5:K321,(N5:N321=A359)*1)), 2)&amp; "€ :"</f>
        <v/>
      </c>
      <c r="E359" s="96"/>
      <c r="F359" s="96"/>
      <c r="G359" s="99"/>
      <c r="H359" s="99"/>
      <c r="I359" s="99"/>
      <c r="J359" s="99"/>
      <c r="K359" s="99"/>
      <c r="L359" s="7">
        <v>1</v>
      </c>
      <c r="N359" s="7">
        <f>ROUND((SUMPRODUCT((M5:M321=M358)*1, K5:K321,(N5:N321=A359)*1))*A359, 2)</f>
        <v/>
      </c>
    </row>
    <row r="360" spans="1:14">
      <c r="D360" s="78" t="s">
        <v>250</v>
      </c>
      <c r="E360" s="78"/>
      <c r="F360" s="78"/>
      <c r="G360" s="98">
        <f>SUMIF(M5:M321,M360, K5:K321)</f>
        <v/>
      </c>
      <c r="H360" s="98"/>
      <c r="I360" s="98"/>
      <c r="J360" s="98"/>
      <c r="K360" s="98"/>
      <c r="L360" s="7">
        <v>1</v>
      </c>
      <c r="M360" s="7">
        <v>139886</v>
      </c>
    </row>
    <row r="361" spans="1:14" hidden="1">
      <c r="A361" s="7">
        <v>0</v>
      </c>
      <c r="D361" s="96">
        <f> "	- dont T.V.A. à 0% sur " &amp;ROUND((SUMPRODUCT((M5:M321=M360)*1, K5:K321,(N5:N321=A361)*1)), 2)&amp; "€ :"</f>
        <v/>
      </c>
      <c r="E361" s="96"/>
      <c r="F361" s="96"/>
      <c r="G361" s="99"/>
      <c r="H361" s="99"/>
      <c r="I361" s="99"/>
      <c r="J361" s="99"/>
      <c r="K361" s="99"/>
      <c r="L361" s="7">
        <v>1</v>
      </c>
      <c r="N361" s="7">
        <f>ROUND((SUMPRODUCT((M5:M321=M360)*1, K5:K321,(N5:N321=A361)*1))*A361, 2)</f>
        <v/>
      </c>
    </row>
    <row r="362" spans="1:14">
      <c r="D362" s="78" t="s">
        <v>251</v>
      </c>
      <c r="E362" s="78"/>
      <c r="F362" s="78"/>
      <c r="G362" s="78"/>
      <c r="H362" s="78"/>
      <c r="I362" s="78"/>
      <c r="J362" s="78"/>
      <c r="K362" s="78"/>
    </row>
    <row r="363" spans="1:14">
      <c r="D363" s="100" t="s">
        <v>252</v>
      </c>
      <c r="E363" s="100"/>
      <c r="F363" s="100"/>
      <c r="G363" s="98">
        <f>SUM(G358:G361)</f>
        <v/>
      </c>
      <c r="H363" s="98"/>
      <c r="I363" s="98"/>
      <c r="J363" s="98"/>
      <c r="K363" s="98"/>
    </row>
    <row r="364" spans="1:14">
      <c r="D364" s="100" t="s">
        <v>253</v>
      </c>
      <c r="E364" s="100"/>
      <c r="F364" s="100"/>
      <c r="G364" s="98">
        <f>SUM(N358:N361)</f>
        <v/>
      </c>
      <c r="H364" s="98"/>
      <c r="I364" s="98"/>
      <c r="J364" s="98"/>
      <c r="K364" s="98"/>
    </row>
    <row r="365" spans="1:14">
      <c r="D365" s="100" t="s">
        <v>254</v>
      </c>
      <c r="E365" s="100"/>
      <c r="F365" s="100"/>
      <c r="G365" s="98">
        <f>SUM(G364:G363)</f>
        <v/>
      </c>
      <c r="H365" s="98"/>
      <c r="I365" s="98"/>
      <c r="J365" s="98"/>
      <c r="K365" s="98"/>
    </row>
    <row r="367" spans="1:14" ht="56.7" customHeight="1">
      <c r="G367" s="101" t="s">
        <v>255</v>
      </c>
      <c r="H367" s="101"/>
      <c r="I367" s="101"/>
      <c r="J367" s="101"/>
      <c r="K367" s="101"/>
    </row>
    <row r="369" spans="4:11" ht="85.05" customHeight="1">
      <c r="D369" s="102" t="s">
        <v>256</v>
      </c>
      <c r="E369" s="102"/>
      <c r="G369" s="102" t="s">
        <v>257</v>
      </c>
      <c r="H369" s="102"/>
      <c r="I369" s="102"/>
      <c r="J369" s="102"/>
      <c r="K369" s="102"/>
    </row>
    <row r="370" spans="4:11">
      <c r="D370" s="103" t="s">
        <v>258</v>
      </c>
      <c r="E370" s="103"/>
      <c r="F370" s="103"/>
      <c r="G370" s="103"/>
      <c r="H370" s="103"/>
      <c r="I370" s="103"/>
      <c r="J370" s="103"/>
      <c r="K370" s="103"/>
    </row>
  </sheetData>
  <sheetProtection password="E95E" sheet="1" objects="1" selectLockedCells="1"/>
  <mergeCells count="204">
    <mergeCell ref="D3:F3"/>
    <mergeCell ref="D4:F4"/>
    <mergeCell ref="D9:F9"/>
    <mergeCell ref="D10:F10"/>
    <mergeCell ref="D11:F11"/>
    <mergeCell ref="D12:G12"/>
    <mergeCell ref="D16:F16"/>
    <mergeCell ref="D17:G17"/>
    <mergeCell ref="D23:F23"/>
    <mergeCell ref="D24:F24"/>
    <mergeCell ref="D25:G25"/>
    <mergeCell ref="D27:J27"/>
    <mergeCell ref="D32:F32"/>
    <mergeCell ref="D33:F33"/>
    <mergeCell ref="D34:G34"/>
    <mergeCell ref="D36:J36"/>
    <mergeCell ref="D41:F41"/>
    <mergeCell ref="D42:F42"/>
    <mergeCell ref="D43:F43"/>
    <mergeCell ref="D45:J45"/>
    <mergeCell ref="D49:F49"/>
    <mergeCell ref="D50:F50"/>
    <mergeCell ref="D52:J52"/>
    <mergeCell ref="D56:F56"/>
    <mergeCell ref="D57:F57"/>
    <mergeCell ref="D59:J59"/>
    <mergeCell ref="D64:F64"/>
    <mergeCell ref="D65:F65"/>
    <mergeCell ref="D67:J67"/>
    <mergeCell ref="D70:F70"/>
    <mergeCell ref="D72:J72"/>
    <mergeCell ref="D75:F75"/>
    <mergeCell ref="D77:J77"/>
    <mergeCell ref="D80:F80"/>
    <mergeCell ref="D82:J82"/>
    <mergeCell ref="D85:F85"/>
    <mergeCell ref="D87:J87"/>
    <mergeCell ref="D91:F91"/>
    <mergeCell ref="D92:F92"/>
    <mergeCell ref="D93:F93"/>
    <mergeCell ref="D94:G94"/>
    <mergeCell ref="D95:G95"/>
    <mergeCell ref="D96:G96"/>
    <mergeCell ref="D101:J101"/>
    <mergeCell ref="D109:F109"/>
    <mergeCell ref="D110:F110"/>
    <mergeCell ref="D111:G111"/>
    <mergeCell ref="D112:G112"/>
    <mergeCell ref="D113:G113"/>
    <mergeCell ref="D126:F126"/>
    <mergeCell ref="D127:F127"/>
    <mergeCell ref="D128:F128"/>
    <mergeCell ref="D130:J130"/>
    <mergeCell ref="D133:F133"/>
    <mergeCell ref="D135:J135"/>
    <mergeCell ref="D138:F138"/>
    <mergeCell ref="D140:J140"/>
    <mergeCell ref="D143:F143"/>
    <mergeCell ref="D145:J145"/>
    <mergeCell ref="D150:F150"/>
    <mergeCell ref="D151:F151"/>
    <mergeCell ref="D152:F152"/>
    <mergeCell ref="D153:G153"/>
    <mergeCell ref="D155:J155"/>
    <mergeCell ref="D160:F160"/>
    <mergeCell ref="D162:J162"/>
    <mergeCell ref="D165:F165"/>
    <mergeCell ref="D167:J167"/>
    <mergeCell ref="D170:F170"/>
    <mergeCell ref="D172:J172"/>
    <mergeCell ref="D176:F176"/>
    <mergeCell ref="D177:F177"/>
    <mergeCell ref="D178:G178"/>
    <mergeCell ref="D179:G179"/>
    <mergeCell ref="D183:J183"/>
    <mergeCell ref="D193:F193"/>
    <mergeCell ref="D195:J195"/>
    <mergeCell ref="D198:F198"/>
    <mergeCell ref="D200:J200"/>
    <mergeCell ref="D204:F204"/>
    <mergeCell ref="D205:F205"/>
    <mergeCell ref="D206:G206"/>
    <mergeCell ref="D207:G207"/>
    <mergeCell ref="D211:J211"/>
    <mergeCell ref="D221:F221"/>
    <mergeCell ref="D223:J223"/>
    <mergeCell ref="D227:F227"/>
    <mergeCell ref="D228:F228"/>
    <mergeCell ref="D230:J230"/>
    <mergeCell ref="D233:F233"/>
    <mergeCell ref="D235:J235"/>
    <mergeCell ref="D238:F238"/>
    <mergeCell ref="D239:J239"/>
    <mergeCell ref="D242:F242"/>
    <mergeCell ref="D244:J244"/>
    <mergeCell ref="D247:F247"/>
    <mergeCell ref="D249:J249"/>
    <mergeCell ref="D253:F253"/>
    <mergeCell ref="D254:F254"/>
    <mergeCell ref="D256:F256"/>
    <mergeCell ref="D260:F260"/>
    <mergeCell ref="D262:J262"/>
    <mergeCell ref="D263:F263"/>
    <mergeCell ref="D267:F267"/>
    <mergeCell ref="D277:F277"/>
    <mergeCell ref="D280:J280"/>
    <mergeCell ref="D284:F284"/>
    <mergeCell ref="D286:J286"/>
    <mergeCell ref="D287:F287"/>
    <mergeCell ref="D291:F291"/>
    <mergeCell ref="D293:J293"/>
    <mergeCell ref="D294:F294"/>
    <mergeCell ref="D298:F298"/>
    <mergeCell ref="D300:F300"/>
    <mergeCell ref="D301:J301"/>
    <mergeCell ref="D306:F306"/>
    <mergeCell ref="D307:F307"/>
    <mergeCell ref="D308:G308"/>
    <mergeCell ref="D310:J310"/>
    <mergeCell ref="D315:F315"/>
    <mergeCell ref="G316:K316"/>
    <mergeCell ref="D316:F316"/>
    <mergeCell ref="G317:K317"/>
    <mergeCell ref="D317:F317"/>
    <mergeCell ref="G318:K318"/>
    <mergeCell ref="D318:F318"/>
    <mergeCell ref="G319:K319"/>
    <mergeCell ref="D319:F319"/>
    <mergeCell ref="G320:K320"/>
    <mergeCell ref="D320:F320"/>
    <mergeCell ref="D321:K321"/>
    <mergeCell ref="D323:K323"/>
    <mergeCell ref="G324:K324"/>
    <mergeCell ref="D324:F324"/>
    <mergeCell ref="G325:K325"/>
    <mergeCell ref="D325:F325"/>
    <mergeCell ref="G326:K326"/>
    <mergeCell ref="D326:F326"/>
    <mergeCell ref="G327:K327"/>
    <mergeCell ref="D327:F327"/>
    <mergeCell ref="G328:K328"/>
    <mergeCell ref="D328:F328"/>
    <mergeCell ref="G329:K329"/>
    <mergeCell ref="D329:F329"/>
    <mergeCell ref="G330:K330"/>
    <mergeCell ref="D330:F330"/>
    <mergeCell ref="G331:K331"/>
    <mergeCell ref="D331:F331"/>
    <mergeCell ref="D333:K333"/>
    <mergeCell ref="G334:K334"/>
    <mergeCell ref="D334:F334"/>
    <mergeCell ref="G335:K335"/>
    <mergeCell ref="D335:F335"/>
    <mergeCell ref="G336:K336"/>
    <mergeCell ref="D336:F336"/>
    <mergeCell ref="G337:K337"/>
    <mergeCell ref="D337:F337"/>
    <mergeCell ref="G338:K338"/>
    <mergeCell ref="D338:F338"/>
    <mergeCell ref="G339:K339"/>
    <mergeCell ref="D339:F339"/>
    <mergeCell ref="G340:K340"/>
    <mergeCell ref="D340:F340"/>
    <mergeCell ref="G341:K341"/>
    <mergeCell ref="D341:F341"/>
    <mergeCell ref="G342:K342"/>
    <mergeCell ref="D342:F342"/>
    <mergeCell ref="G343:K343"/>
    <mergeCell ref="D343:F343"/>
    <mergeCell ref="G344:K344"/>
    <mergeCell ref="D344:F344"/>
    <mergeCell ref="G345:K345"/>
    <mergeCell ref="D345:F345"/>
    <mergeCell ref="D346:F346"/>
    <mergeCell ref="D347:K347"/>
    <mergeCell ref="D348:F348"/>
    <mergeCell ref="G348:K348"/>
    <mergeCell ref="D349:F349"/>
    <mergeCell ref="G349:K349"/>
    <mergeCell ref="D350:F350"/>
    <mergeCell ref="G350:K350"/>
    <mergeCell ref="D351:K351"/>
    <mergeCell ref="D352:K352"/>
    <mergeCell ref="D353:K353"/>
    <mergeCell ref="D354:K354"/>
    <mergeCell ref="D356:K356"/>
    <mergeCell ref="D357:F357"/>
    <mergeCell ref="D358:F358"/>
    <mergeCell ref="G358:K358"/>
    <mergeCell ref="G359:K359"/>
    <mergeCell ref="D360:F360"/>
    <mergeCell ref="G360:K360"/>
    <mergeCell ref="G361:K361"/>
    <mergeCell ref="D362:F362"/>
    <mergeCell ref="D363:F363"/>
    <mergeCell ref="G363:K363"/>
    <mergeCell ref="D364:F364"/>
    <mergeCell ref="G364:K364"/>
    <mergeCell ref="D365:F365"/>
    <mergeCell ref="G365:K365"/>
    <mergeCell ref="G367:K367"/>
    <mergeCell ref="D369:E369"/>
    <mergeCell ref="G369:K369"/>
    <mergeCell ref="D370:K370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&amp;L25048 - Création de deux salles de classe à la CCI
97300 - Cayenne&amp;RDPGF - Lot n°1 Second Oeuvre : Dépose (hors amiante), Menuiseries, Peinture, Faux plafond, Revêtements sols et murs, Plomberie  
DCE - Edition du 7/08/2025</oddHeader>
    <oddFooter>&amp;LIPCO &amp;CEdition du 7/08/2025&amp;RPage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74" t="s">
        <v>259</v>
      </c>
      <c r="AA1" s="7">
        <f>IF('DPGF'!G350&lt;&gt;"",'DPGF'!G350,"0")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104" t="s">
        <v>260</v>
      </c>
      <c r="B3" s="101" t="s">
        <v>261</v>
      </c>
      <c r="C3" s="105" t="s">
        <v>286</v>
      </c>
      <c r="D3" s="105"/>
      <c r="E3" s="105"/>
      <c r="F3" s="105"/>
      <c r="G3" s="105"/>
      <c r="H3" s="105"/>
      <c r="I3" s="105"/>
      <c r="J3" s="105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104" t="s">
        <v>262</v>
      </c>
      <c r="B5" s="101" t="s">
        <v>263</v>
      </c>
      <c r="C5" s="105" t="s">
        <v>287</v>
      </c>
      <c r="D5" s="105"/>
      <c r="E5" s="105"/>
      <c r="F5" s="105"/>
      <c r="G5" s="105"/>
      <c r="H5" s="105"/>
      <c r="I5" s="105"/>
      <c r="J5" s="105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104" t="s">
        <v>272</v>
      </c>
      <c r="B7" s="101" t="s">
        <v>273</v>
      </c>
      <c r="C7" s="105">
        <v>25048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104" t="s">
        <v>274</v>
      </c>
      <c r="B9" s="101" t="s">
        <v>275</v>
      </c>
      <c r="C9" s="105" t="s">
        <v>38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104" t="s">
        <v>264</v>
      </c>
      <c r="B11" s="101" t="s">
        <v>265</v>
      </c>
      <c r="C11" s="105" t="s">
        <v>39</v>
      </c>
      <c r="D11" s="105"/>
      <c r="E11" s="105"/>
      <c r="F11" s="105"/>
      <c r="G11" s="105"/>
      <c r="H11" s="105"/>
      <c r="I11" s="105"/>
      <c r="J11" s="105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104" t="s">
        <v>276</v>
      </c>
      <c r="B13" s="101" t="s">
        <v>277</v>
      </c>
      <c r="C13" s="105" t="s">
        <v>288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104" t="s">
        <v>278</v>
      </c>
      <c r="B15" s="101" t="s">
        <v>279</v>
      </c>
      <c r="C15" s="105" t="s">
        <v>289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104" t="s">
        <v>280</v>
      </c>
      <c r="B17" s="101" t="s">
        <v>281</v>
      </c>
      <c r="C17" s="105">
        <v>0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106">
        <v>0.2</v>
      </c>
      <c r="E19" s="107" t="s">
        <v>282</v>
      </c>
      <c r="AA19" s="7">
        <f>INT((AA5-AA18*100)/10)</f>
        <v/>
      </c>
    </row>
    <row r="20" spans="1:27" ht="12.75" customHeight="1">
      <c r="C20" s="108">
        <v>0.055</v>
      </c>
      <c r="E20" s="107" t="s">
        <v>283</v>
      </c>
      <c r="AA20" s="7">
        <f>AA5-AA18*100-AA19*10</f>
        <v/>
      </c>
    </row>
    <row r="21" spans="1:27" ht="12.75" customHeight="1">
      <c r="C21" s="108">
        <f>0.0</f>
        <v/>
      </c>
      <c r="E21" s="107" t="s">
        <v>284</v>
      </c>
      <c r="AA21" s="7">
        <f>INT(AA6/10)</f>
        <v/>
      </c>
    </row>
    <row r="22" spans="1:27" ht="12.75" customHeight="1">
      <c r="C22" s="109">
        <v>0</v>
      </c>
      <c r="E22" s="107" t="s">
        <v>285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104" t="s">
        <v>266</v>
      </c>
      <c r="B24" s="101" t="s">
        <v>267</v>
      </c>
      <c r="C24" s="105"/>
      <c r="D24" s="105"/>
      <c r="E24" s="105"/>
      <c r="F24" s="105"/>
      <c r="G24" s="105"/>
      <c r="H24" s="105"/>
      <c r="I24" s="105"/>
      <c r="J24" s="105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104" t="s">
        <v>268</v>
      </c>
      <c r="B26" s="101" t="s">
        <v>269</v>
      </c>
      <c r="C26" s="105" t="s">
        <v>290</v>
      </c>
      <c r="D26" s="105"/>
      <c r="E26" s="105"/>
      <c r="F26" s="105"/>
      <c r="G26" s="105"/>
      <c r="H26" s="105"/>
      <c r="I26" s="105"/>
      <c r="J26" s="105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104" t="s">
        <v>270</v>
      </c>
      <c r="B28" s="101" t="s">
        <v>271</v>
      </c>
      <c r="C28" s="105"/>
      <c r="D28" s="105"/>
      <c r="E28" s="105"/>
      <c r="F28" s="105"/>
      <c r="G28" s="105"/>
      <c r="H28" s="105"/>
      <c r="I28" s="105"/>
      <c r="J28" s="105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291</v>
      </c>
      <c r="B1" s="7" t="s">
        <v>292</v>
      </c>
    </row>
    <row r="2" spans="1:3">
      <c r="A2" s="7" t="s">
        <v>293</v>
      </c>
      <c r="B2" s="7" t="s">
        <v>286</v>
      </c>
    </row>
    <row r="3" spans="1:3">
      <c r="A3" s="7" t="s">
        <v>294</v>
      </c>
      <c r="B3" s="7">
        <v>1</v>
      </c>
    </row>
    <row r="4" spans="1:3">
      <c r="A4" s="7" t="s">
        <v>295</v>
      </c>
      <c r="B4" s="7">
        <v>0</v>
      </c>
    </row>
    <row r="5" spans="1:3">
      <c r="A5" s="7" t="s">
        <v>296</v>
      </c>
      <c r="B5" s="7">
        <v>0</v>
      </c>
    </row>
    <row r="6" spans="1:3">
      <c r="A6" s="7" t="s">
        <v>297</v>
      </c>
      <c r="B6" s="7">
        <v>1</v>
      </c>
    </row>
    <row r="7" spans="1:3">
      <c r="A7" s="7" t="s">
        <v>298</v>
      </c>
      <c r="B7" s="7">
        <v>1</v>
      </c>
    </row>
    <row r="8" spans="1:3">
      <c r="A8" s="7" t="s">
        <v>299</v>
      </c>
      <c r="B8" s="7">
        <v>0</v>
      </c>
    </row>
    <row r="9" spans="1:3">
      <c r="A9" s="7" t="s">
        <v>300</v>
      </c>
      <c r="B9" s="7">
        <v>0</v>
      </c>
    </row>
    <row r="10" spans="1:3">
      <c r="A10" s="7" t="s">
        <v>301</v>
      </c>
      <c r="C10" s="7" t="s">
        <v>302</v>
      </c>
    </row>
    <row r="11" spans="1:3">
      <c r="A11" s="7" t="s">
        <v>303</v>
      </c>
      <c r="B11" s="7">
        <v>0</v>
      </c>
    </row>
    <row r="12" spans="1:3">
      <c r="A12" s="7" t="s">
        <v>304</v>
      </c>
      <c r="B12" s="7" t="s">
        <v>305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110" t="s">
        <v>306</v>
      </c>
      <c r="C2" s="110"/>
      <c r="D2" s="110"/>
      <c r="E2" s="110"/>
      <c r="F2" s="110"/>
      <c r="G2" s="110"/>
      <c r="H2" s="110"/>
      <c r="I2" s="110"/>
      <c r="J2" s="110"/>
    </row>
    <row r="4" spans="1:10" ht="12.75" customHeight="1">
      <c r="A4" s="104" t="s">
        <v>260</v>
      </c>
      <c r="B4" s="101" t="s">
        <v>307</v>
      </c>
      <c r="C4" s="111"/>
      <c r="D4" s="111"/>
      <c r="E4" s="111"/>
      <c r="F4" s="111"/>
      <c r="G4" s="111"/>
      <c r="H4" s="111"/>
      <c r="I4" s="111"/>
      <c r="J4" s="111"/>
    </row>
    <row r="6" spans="1:10" ht="12.75" customHeight="1">
      <c r="A6" s="104" t="s">
        <v>262</v>
      </c>
      <c r="B6" s="101" t="s">
        <v>308</v>
      </c>
      <c r="C6" s="111"/>
      <c r="D6" s="111"/>
      <c r="E6" s="111"/>
      <c r="F6" s="111"/>
      <c r="G6" s="111"/>
      <c r="H6" s="111"/>
      <c r="I6" s="111"/>
      <c r="J6" s="111"/>
    </row>
    <row r="8" spans="1:10" ht="12.75" customHeight="1">
      <c r="A8" s="104" t="s">
        <v>272</v>
      </c>
      <c r="B8" s="101" t="s">
        <v>309</v>
      </c>
      <c r="C8" s="111"/>
      <c r="D8" s="111"/>
      <c r="E8" s="111"/>
      <c r="F8" s="111"/>
      <c r="G8" s="111"/>
      <c r="H8" s="111"/>
      <c r="I8" s="111"/>
      <c r="J8" s="111"/>
    </row>
    <row r="10" spans="1:10" ht="12.75" customHeight="1">
      <c r="A10" s="104" t="s">
        <v>274</v>
      </c>
      <c r="B10" s="101" t="s">
        <v>310</v>
      </c>
      <c r="C10" s="112"/>
      <c r="D10" s="112"/>
      <c r="E10" s="112"/>
      <c r="F10" s="112"/>
      <c r="G10" s="112"/>
      <c r="H10" s="112"/>
      <c r="I10" s="112"/>
      <c r="J10" s="112"/>
    </row>
    <row r="12" spans="1:10" ht="12.75" customHeight="1">
      <c r="A12" s="104" t="s">
        <v>264</v>
      </c>
      <c r="B12" s="101" t="s">
        <v>311</v>
      </c>
      <c r="C12" s="111"/>
      <c r="D12" s="111"/>
      <c r="E12" s="111"/>
      <c r="F12" s="111"/>
      <c r="G12" s="111"/>
      <c r="H12" s="111"/>
      <c r="I12" s="111"/>
      <c r="J12" s="111"/>
    </row>
    <row r="14" spans="1:10" ht="12.75" customHeight="1">
      <c r="A14" s="104" t="s">
        <v>276</v>
      </c>
      <c r="B14" s="101" t="s">
        <v>312</v>
      </c>
      <c r="C14" s="111"/>
      <c r="D14" s="111"/>
      <c r="E14" s="111"/>
      <c r="F14" s="111"/>
      <c r="G14" s="111"/>
      <c r="H14" s="111"/>
      <c r="I14" s="111"/>
      <c r="J14" s="111"/>
    </row>
    <row r="16" spans="1:10" ht="12.75" customHeight="1">
      <c r="A16" s="104" t="s">
        <v>278</v>
      </c>
      <c r="B16" s="101" t="s">
        <v>313</v>
      </c>
      <c r="C16" s="111"/>
      <c r="D16" s="111"/>
      <c r="E16" s="111"/>
      <c r="F16" s="111"/>
      <c r="G16" s="111"/>
      <c r="H16" s="111"/>
      <c r="I16" s="111"/>
      <c r="J16" s="111"/>
    </row>
    <row r="18" spans="1:10" ht="12.75" customHeight="1">
      <c r="A18" s="104" t="s">
        <v>280</v>
      </c>
      <c r="B18" s="101" t="s">
        <v>314</v>
      </c>
      <c r="C18" s="113"/>
      <c r="D18" s="113"/>
      <c r="E18" s="113"/>
      <c r="F18" s="113"/>
      <c r="G18" s="113"/>
      <c r="H18" s="113"/>
      <c r="I18" s="113"/>
      <c r="J18" s="113"/>
    </row>
    <row r="20" spans="1:10" ht="12.75" customHeight="1">
      <c r="A20" s="104" t="s">
        <v>315</v>
      </c>
      <c r="B20" s="101" t="s">
        <v>316</v>
      </c>
      <c r="C20" s="113"/>
      <c r="D20" s="113"/>
      <c r="E20" s="113"/>
      <c r="F20" s="113"/>
      <c r="G20" s="113"/>
      <c r="H20" s="113"/>
      <c r="I20" s="113"/>
      <c r="J20" s="113"/>
    </row>
    <row r="22" spans="1:10" ht="12.75" customHeight="1">
      <c r="A22" s="104" t="s">
        <v>266</v>
      </c>
      <c r="B22" s="101" t="s">
        <v>317</v>
      </c>
      <c r="C22" s="113"/>
      <c r="D22" s="113"/>
      <c r="E22" s="113"/>
      <c r="F22" s="113"/>
      <c r="G22" s="113"/>
      <c r="H22" s="113"/>
      <c r="I22" s="113"/>
      <c r="J22" s="113"/>
    </row>
    <row r="24" spans="1:10" ht="12.75" customHeight="1">
      <c r="A24" s="104" t="s">
        <v>268</v>
      </c>
      <c r="B24" s="101" t="s">
        <v>318</v>
      </c>
      <c r="C24" s="111"/>
      <c r="D24" s="111"/>
      <c r="E24" s="111"/>
      <c r="F24" s="111"/>
      <c r="G24" s="111"/>
      <c r="H24" s="111"/>
      <c r="I24" s="111"/>
      <c r="J24" s="111"/>
    </row>
    <row r="28" spans="1:10" ht="60" customHeight="1">
      <c r="A28" s="104" t="s">
        <v>270</v>
      </c>
      <c r="B28" s="101" t="s">
        <v>319</v>
      </c>
      <c r="C28" s="111"/>
      <c r="D28" s="111"/>
      <c r="E28" s="111"/>
      <c r="F28" s="111"/>
      <c r="G28" s="111"/>
      <c r="H28" s="111"/>
      <c r="I28" s="111"/>
      <c r="J28" s="111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14" t="s">
        <v>320</v>
      </c>
      <c r="C2" s="114"/>
      <c r="D2" s="114"/>
      <c r="E2" s="114"/>
      <c r="F2" s="114"/>
    </row>
    <row r="4" spans="2:6" ht="12.75" customHeight="1">
      <c r="B4" s="115" t="s">
        <v>321</v>
      </c>
      <c r="C4" s="115" t="s">
        <v>126</v>
      </c>
      <c r="D4" s="115" t="s">
        <v>322</v>
      </c>
      <c r="E4" s="115" t="s">
        <v>323</v>
      </c>
      <c r="F4" s="115" t="s">
        <v>324</v>
      </c>
    </row>
    <row r="6" spans="2:6" ht="12.75" customHeight="1">
      <c r="B6" s="116"/>
      <c r="C6" s="117"/>
      <c r="D6" s="118"/>
      <c r="E6" s="119"/>
      <c r="F6" s="120">
        <f>IF(AND(E6= "",D6= ""), "", ROUND(ROUND(E6, 2) * ROUND(D6, 3), 2))</f>
        <v/>
      </c>
    </row>
    <row r="8" spans="2:6" ht="12.75" customHeight="1">
      <c r="B8" s="116"/>
      <c r="C8" s="117"/>
      <c r="D8" s="118"/>
      <c r="E8" s="119"/>
      <c r="F8" s="120">
        <f>IF(AND(E8= "",D8= ""), "", ROUND(ROUND(E8, 2) * ROUND(D8, 3), 2))</f>
        <v/>
      </c>
    </row>
    <row r="10" spans="2:6" ht="12.75" customHeight="1">
      <c r="B10" s="116"/>
      <c r="C10" s="117"/>
      <c r="D10" s="118"/>
      <c r="E10" s="119"/>
      <c r="F10" s="120">
        <f>IF(AND(E10= "",D10= ""), "", ROUND(ROUND(E10, 2) * ROUND(D10, 3), 2))</f>
        <v/>
      </c>
    </row>
    <row r="12" spans="2:6" ht="12.75" customHeight="1">
      <c r="B12" s="116"/>
      <c r="C12" s="117"/>
      <c r="D12" s="118"/>
      <c r="E12" s="119"/>
      <c r="F12" s="120">
        <f>IF(AND(E12= "",D12= ""), "", ROUND(ROUND(E12, 2) * ROUND(D12, 3), 2))</f>
        <v/>
      </c>
    </row>
    <row r="14" spans="2:6" ht="12.75" customHeight="1">
      <c r="B14" s="116"/>
      <c r="C14" s="117"/>
      <c r="D14" s="118"/>
      <c r="E14" s="119"/>
      <c r="F14" s="120">
        <f>IF(AND(E14= "",D14= ""), "", ROUND(ROUND(E14, 2) * ROUND(D14, 3), 2))</f>
        <v/>
      </c>
    </row>
    <row r="16" spans="2:6" ht="12.75" customHeight="1">
      <c r="B16" s="116"/>
      <c r="C16" s="117"/>
      <c r="D16" s="118"/>
      <c r="E16" s="119"/>
      <c r="F16" s="120">
        <f>IF(AND(E16= "",D16= ""), "", ROUND(ROUND(E16, 2) * ROUND(D16, 3), 2))</f>
        <v/>
      </c>
    </row>
    <row r="18" spans="2:6" ht="12.75" customHeight="1">
      <c r="B18" s="116"/>
      <c r="C18" s="117"/>
      <c r="D18" s="118"/>
      <c r="E18" s="119"/>
      <c r="F18" s="120">
        <f>IF(AND(E18= "",D18= ""), "", ROUND(ROUND(E18, 2) * ROUND(D18, 3), 2))</f>
        <v/>
      </c>
    </row>
    <row r="20" spans="2:6" ht="12.75" customHeight="1">
      <c r="B20" s="116"/>
      <c r="C20" s="117"/>
      <c r="D20" s="118"/>
      <c r="E20" s="119"/>
      <c r="F20" s="120">
        <f>IF(AND(E20= "",D20= ""), "", ROUND(ROUND(E20, 2) * ROUND(D20, 3), 2))</f>
        <v/>
      </c>
    </row>
    <row r="22" spans="2:6" ht="12.75" customHeight="1">
      <c r="B22" s="116"/>
      <c r="C22" s="117"/>
      <c r="D22" s="118"/>
      <c r="E22" s="119"/>
      <c r="F22" s="120">
        <f>IF(AND(E22= "",D22= ""), "", ROUND(ROUND(E22, 2) * ROUND(D22, 3), 2))</f>
        <v/>
      </c>
    </row>
    <row r="24" spans="2:6" ht="12.75" customHeight="1">
      <c r="B24" s="116"/>
      <c r="C24" s="117"/>
      <c r="D24" s="118"/>
      <c r="E24" s="119"/>
      <c r="F24" s="120">
        <f>IF(AND(E24= "",D24= ""), "", ROUND(ROUND(E24, 2) * ROUND(D24, 3), 2))</f>
        <v/>
      </c>
    </row>
    <row r="26" spans="2:6" ht="12.75" customHeight="1">
      <c r="B26" s="116"/>
      <c r="C26" s="117"/>
      <c r="D26" s="118"/>
      <c r="E26" s="119"/>
      <c r="F26" s="120">
        <f>IF(AND(E26= "",D26= ""), "", ROUND(ROUND(E26, 2) * ROUND(D26, 3), 2))</f>
        <v/>
      </c>
    </row>
    <row r="28" spans="2:6" ht="12.75" customHeight="1">
      <c r="B28" s="116"/>
      <c r="C28" s="117"/>
      <c r="D28" s="118"/>
      <c r="E28" s="119"/>
      <c r="F28" s="120">
        <f>IF(AND(E28= "",D28= ""), "", ROUND(ROUND(E28, 2) * ROUND(D28, 3), 2))</f>
        <v/>
      </c>
    </row>
    <row r="30" spans="2:6" ht="12.75" customHeight="1">
      <c r="B30" s="116"/>
      <c r="C30" s="117"/>
      <c r="D30" s="118"/>
      <c r="E30" s="119"/>
      <c r="F30" s="120">
        <f>IF(AND(E30= "",D30= ""), "", ROUND(ROUND(E30, 2) * ROUND(D30, 3), 2))</f>
        <v/>
      </c>
    </row>
    <row r="32" spans="2:6" ht="12.75" customHeight="1">
      <c r="B32" s="116"/>
      <c r="C32" s="117"/>
      <c r="D32" s="118"/>
      <c r="E32" s="119"/>
      <c r="F32" s="120">
        <f>IF(AND(E32= "",D32= ""), "", ROUND(ROUND(E32, 2) * ROUND(D32, 3), 2))</f>
        <v/>
      </c>
    </row>
    <row r="34" spans="2:6" ht="12.75" customHeight="1">
      <c r="B34" s="116"/>
      <c r="C34" s="117"/>
      <c r="D34" s="118"/>
      <c r="E34" s="119"/>
      <c r="F34" s="120">
        <f>IF(AND(E34= "",D34= ""), "", ROUND(ROUND(E34, 2) * ROUND(D34, 3), 2))</f>
        <v/>
      </c>
    </row>
    <row r="36" spans="2:6" ht="12.75" customHeight="1">
      <c r="B36" s="116"/>
      <c r="C36" s="117"/>
      <c r="D36" s="118"/>
      <c r="E36" s="119"/>
      <c r="F36" s="120">
        <f>IF(AND(E36= "",D36= ""), "", ROUND(ROUND(E36, 2) * ROUND(D36, 3), 2))</f>
        <v/>
      </c>
    </row>
    <row r="38" spans="2:6" ht="12.75" customHeight="1">
      <c r="B38" s="116"/>
      <c r="C38" s="117"/>
      <c r="D38" s="118"/>
      <c r="E38" s="119"/>
      <c r="F38" s="120">
        <f>IF(AND(E38= "",D38= ""), "", ROUND(ROUND(E38, 2) * ROUND(D38, 3), 2))</f>
        <v/>
      </c>
    </row>
    <row r="40" spans="2:6" ht="12.75" customHeight="1">
      <c r="B40" s="116"/>
      <c r="C40" s="117"/>
      <c r="D40" s="118"/>
      <c r="E40" s="119"/>
      <c r="F40" s="120">
        <f>IF(AND(E40= "",D40= ""), "", ROUND(ROUND(E40, 2) * ROUND(D40, 3), 2))</f>
        <v/>
      </c>
    </row>
    <row r="42" spans="2:6" ht="12.75" customHeight="1">
      <c r="B42" s="116"/>
      <c r="C42" s="117"/>
      <c r="D42" s="118"/>
      <c r="E42" s="119"/>
      <c r="F42" s="120">
        <f>IF(AND(E42= "",D42= ""), "", ROUND(ROUND(E42, 2) * ROUND(D42, 3), 2))</f>
        <v/>
      </c>
    </row>
    <row r="44" spans="2:6" ht="12.75" customHeight="1">
      <c r="B44" s="116"/>
      <c r="C44" s="117"/>
      <c r="D44" s="118"/>
      <c r="E44" s="119"/>
      <c r="F44" s="120">
        <f>IF(AND(E44= "",D44= ""), "", ROUND(ROUND(E44, 2) * ROUND(D44, 3), 2))</f>
        <v/>
      </c>
    </row>
    <row r="46" spans="2:6" ht="12.75" customHeight="1">
      <c r="B46" s="116"/>
      <c r="C46" s="117"/>
      <c r="D46" s="118"/>
      <c r="E46" s="119"/>
      <c r="F46" s="120">
        <f>IF(AND(E46= "",D46= ""), "", ROUND(ROUND(E46, 2) * ROUND(D46, 3), 2))</f>
        <v/>
      </c>
    </row>
    <row r="48" spans="2:6" ht="12.75" customHeight="1">
      <c r="B48" s="116"/>
      <c r="C48" s="117"/>
      <c r="D48" s="118"/>
      <c r="E48" s="119"/>
      <c r="F48" s="120">
        <f>IF(AND(E48= "",D48= ""), "", ROUND(ROUND(E48, 2) * ROUND(D48, 3), 2))</f>
        <v/>
      </c>
    </row>
    <row r="50" spans="2:6" ht="12.75" customHeight="1">
      <c r="B50" s="116"/>
      <c r="C50" s="117"/>
      <c r="D50" s="118"/>
      <c r="E50" s="119"/>
      <c r="F50" s="120">
        <f>IF(AND(E50= "",D50= ""), "", ROUND(ROUND(E50, 2) * ROUND(D50, 3), 2))</f>
        <v/>
      </c>
    </row>
    <row r="52" spans="2:6" ht="12.75" customHeight="1">
      <c r="B52" s="116"/>
      <c r="C52" s="117"/>
      <c r="D52" s="118"/>
      <c r="E52" s="119"/>
      <c r="F52" s="120">
        <f>IF(AND(E52= "",D52= ""), "", ROUND(ROUND(E52, 2) * ROUND(D52, 3), 2))</f>
        <v/>
      </c>
    </row>
    <row r="54" spans="2:6" ht="12.75" customHeight="1">
      <c r="B54" s="116"/>
      <c r="C54" s="117"/>
      <c r="D54" s="118"/>
      <c r="E54" s="119"/>
      <c r="F54" s="120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2025-08-25T16:41:08Z</dcterms:created>
  <dcterms:modified xsi:type="dcterms:W3CDTF">2025-08-25T16:41:08Z</dcterms:modified>
</cp:coreProperties>
</file>