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2-SG\PCP\Commande-publique\2025\SEMEH_TX PAP Lorrains\Brouillons\DCE VF\"/>
    </mc:Choice>
  </mc:AlternateContent>
  <xr:revisionPtr revIDLastSave="0" documentId="13_ncr:1_{AF98C715-43C8-4603-A063-B689715C029B}" xr6:coauthVersionLast="47" xr6:coauthVersionMax="47" xr10:uidLastSave="{00000000-0000-0000-0000-000000000000}"/>
  <bookViews>
    <workbookView xWindow="-120" yWindow="-120" windowWidth="25440" windowHeight="15270" tabRatio="788" activeTab="2" xr2:uid="{00000000-000D-0000-FFFF-FFFF00000000}"/>
  </bookViews>
  <sheets>
    <sheet name="CARTOUCHE" sheetId="57" r:id="rId1"/>
    <sheet name="RECAP" sheetId="56" r:id="rId2"/>
    <sheet name="DE" sheetId="54" r:id="rId3"/>
    <sheet name="Feuil1" sheetId="58" state="hidden" r:id="rId4"/>
  </sheets>
  <definedNames>
    <definedName name="_Date">RECAP!#REF!</definedName>
    <definedName name="_Indice">RECAP!#REF!</definedName>
    <definedName name="_MOA">RECAP!#REF!</definedName>
    <definedName name="impression" localSheetId="2">#REF!</definedName>
    <definedName name="impression" localSheetId="1">#REF!</definedName>
    <definedName name="impression">#REF!</definedName>
    <definedName name="_xlnm.Print_Titles" localSheetId="2">DE!$1:$2</definedName>
    <definedName name="_xlnm.Print_Area" localSheetId="0">CARTOUCHE!$A$1:$K$18</definedName>
    <definedName name="_xlnm.Print_Area" localSheetId="2">DE!$A$1:$F$86</definedName>
    <definedName name="_xlnm.Print_Area" localSheetId="1">RECAP!$A$1:$G$24</definedName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1" i="54" l="1"/>
  <c r="A32" i="54"/>
  <c r="A33" i="54" s="1"/>
  <c r="F81" i="54" l="1"/>
  <c r="C3" i="58" l="1"/>
  <c r="D3" i="58"/>
  <c r="E3" i="58"/>
  <c r="F3" i="58"/>
  <c r="G3" i="58"/>
  <c r="H3" i="58"/>
  <c r="I3" i="58"/>
  <c r="J3" i="58"/>
  <c r="K3" i="58"/>
  <c r="L3" i="58"/>
  <c r="M3" i="58"/>
  <c r="N3" i="58"/>
  <c r="O3" i="58"/>
  <c r="P3" i="58"/>
  <c r="B3" i="58"/>
  <c r="A70" i="54" l="1"/>
  <c r="A67" i="54"/>
  <c r="A26" i="54" l="1"/>
  <c r="A28" i="54" s="1"/>
  <c r="A29" i="54" s="1"/>
  <c r="A30" i="54" s="1"/>
  <c r="A37" i="54" l="1"/>
  <c r="A72" i="54"/>
  <c r="A39" i="54" l="1"/>
  <c r="A51" i="54"/>
  <c r="A74" i="54"/>
  <c r="A40" i="54" l="1"/>
  <c r="A41" i="54" s="1"/>
  <c r="A53" i="54"/>
  <c r="A76" i="54"/>
  <c r="B64" i="54"/>
  <c r="B24" i="54"/>
  <c r="A4" i="56"/>
  <c r="A6" i="56" s="1"/>
  <c r="A8" i="56" s="1"/>
  <c r="A10" i="56" s="1"/>
  <c r="A14" i="56" s="1"/>
  <c r="A1" i="56"/>
  <c r="A13" i="54"/>
  <c r="A14" i="54" l="1"/>
  <c r="A54" i="54"/>
  <c r="B4" i="56"/>
  <c r="A15" i="54" l="1"/>
  <c r="A16" i="54" s="1"/>
  <c r="A55" i="54"/>
  <c r="A17" i="54" l="1"/>
  <c r="A56" i="54"/>
  <c r="B49" i="54"/>
  <c r="A57" i="54" l="1"/>
  <c r="B35" i="54"/>
  <c r="A58" i="54" l="1"/>
  <c r="A18" i="54"/>
  <c r="A59" i="54" l="1"/>
  <c r="A19" i="54"/>
  <c r="A20" i="54" s="1"/>
  <c r="A21" i="54" s="1"/>
  <c r="A22" i="54" s="1"/>
  <c r="A60" i="54" l="1"/>
  <c r="A61" i="54" s="1"/>
  <c r="A42" i="54" l="1"/>
  <c r="A43" i="54" l="1"/>
  <c r="A44" i="54" l="1"/>
  <c r="A45" i="54" l="1"/>
  <c r="A46" i="54" s="1"/>
  <c r="B8" i="56" l="1"/>
  <c r="G4" i="56" l="1"/>
  <c r="B6" i="56" l="1"/>
  <c r="B74" i="54" l="1"/>
  <c r="B70" i="54"/>
  <c r="B72" i="54" l="1"/>
  <c r="B76" i="54" l="1"/>
  <c r="G8" i="56" l="1"/>
  <c r="B10" i="56" l="1"/>
  <c r="G10" i="56" l="1"/>
  <c r="G6" i="56" l="1"/>
  <c r="G16" i="56" s="1"/>
  <c r="G18" i="56" l="1"/>
  <c r="G21" i="56" s="1"/>
  <c r="G14" i="56" l="1"/>
  <c r="F83" i="54" l="1"/>
  <c r="F86" i="54" s="1"/>
  <c r="B14" i="56" s="1"/>
</calcChain>
</file>

<file path=xl/sharedStrings.xml><?xml version="1.0" encoding="utf-8"?>
<sst xmlns="http://schemas.openxmlformats.org/spreadsheetml/2006/main" count="119" uniqueCount="80">
  <si>
    <t>N°</t>
  </si>
  <si>
    <t>U</t>
  </si>
  <si>
    <t>Fft</t>
  </si>
  <si>
    <t>Plan Particulier de Sécurité et de Protection de la Santé (PPSPS)</t>
  </si>
  <si>
    <t>TOTAL GENERAL T.T.C :</t>
  </si>
  <si>
    <t>TOTAL H.T TRAVAUX :</t>
  </si>
  <si>
    <t>Qte</t>
  </si>
  <si>
    <t>P.U
€ H.T</t>
  </si>
  <si>
    <t>MONTANT
€ H.T</t>
  </si>
  <si>
    <t/>
  </si>
  <si>
    <t>m²</t>
  </si>
  <si>
    <t xml:space="preserve">           </t>
  </si>
  <si>
    <t>PRIX GENERAUX</t>
  </si>
  <si>
    <t>DESIGNATION DES TRAVAUX</t>
  </si>
  <si>
    <t>kg</t>
  </si>
  <si>
    <t>Armatures de béton armé</t>
  </si>
  <si>
    <t>Dossier des ouvrages exécutés (DOE)</t>
  </si>
  <si>
    <t>T.V.A 20.0% :</t>
  </si>
  <si>
    <t>m³</t>
  </si>
  <si>
    <t>Première émission</t>
  </si>
  <si>
    <t>Indice</t>
  </si>
  <si>
    <t>Date</t>
  </si>
  <si>
    <t>Modifications</t>
  </si>
  <si>
    <t>Maîtrise d’ouvrage</t>
  </si>
  <si>
    <t>N° d'affaire :</t>
  </si>
  <si>
    <t>Ce document, propriété d’INGEROP Conseil&amp;Ingénierie, ne peut être reproduit ou divulgué sans son autorisation.</t>
  </si>
  <si>
    <t>Maîtrise d’Œuvre</t>
  </si>
  <si>
    <t>Validé par :</t>
  </si>
  <si>
    <t>Vérifié par :</t>
  </si>
  <si>
    <t>Etabli par :</t>
  </si>
  <si>
    <t>5. DETAIL ESTIMATIF</t>
  </si>
  <si>
    <t>DOSSIER DE CONSULTATION DES ENTREPRISES
(DCE)</t>
  </si>
  <si>
    <t>Etablissement des documents en période de préparation</t>
  </si>
  <si>
    <t>Etudes d'exécution, d'organisation et de méthodes</t>
  </si>
  <si>
    <t>Etat des lieux avant / après travaux</t>
  </si>
  <si>
    <t>Panneau d'information</t>
  </si>
  <si>
    <t>TRAVAUX PREPARATOIRES - TERRASSEMENTS - DEMOLITIONS</t>
  </si>
  <si>
    <t>Pistes et accès chantier, y compris fluviaux</t>
  </si>
  <si>
    <t>Extrait du DE "Barrage Vaux"</t>
  </si>
  <si>
    <t>Extrait du DE "Urgence déversoir Vaux"</t>
  </si>
  <si>
    <t>Extrait du DE type INOAF</t>
  </si>
  <si>
    <t>Prix créé pour ce DE</t>
  </si>
  <si>
    <t>Légende :</t>
  </si>
  <si>
    <t>ml</t>
  </si>
  <si>
    <r>
      <rPr>
        <sz val="12"/>
        <rFont val="Arial"/>
        <family val="2"/>
      </rPr>
      <t>INGEROP Conseil et Ingénierie</t>
    </r>
    <r>
      <rPr>
        <sz val="10"/>
        <rFont val="Arial"/>
        <family val="2"/>
      </rPr>
      <t xml:space="preserve">
</t>
    </r>
    <r>
      <rPr>
        <sz val="7"/>
        <rFont val="Arial"/>
        <family val="2"/>
      </rPr>
      <t>Région Nord-Est – Agence de STRASBOURG
45 Bld La Fontaine/BP 13051 – 67033 STRASBOURG Cedex 2
Tél. : +33 3 88 13 60 60 – Fax : +33 3 88 13 60 61
ingerop.strasbourg@ingerop.com – www.ingerop.fr</t>
    </r>
  </si>
  <si>
    <r>
      <rPr>
        <sz val="12"/>
        <rFont val="Arial"/>
        <family val="2"/>
      </rPr>
      <t>Voies Navigables de France</t>
    </r>
    <r>
      <rPr>
        <sz val="14"/>
        <rFont val="Arial"/>
        <family val="2"/>
      </rPr>
      <t xml:space="preserve">
</t>
    </r>
    <r>
      <rPr>
        <sz val="7"/>
        <rFont val="Arial"/>
        <family val="2"/>
      </rPr>
      <t>Direction de l’ingénierie et de la maîtrise d’ouvrage
Unité opérationnelle de Dijon
Direction territoriale Centre-Bourgogne</t>
    </r>
  </si>
  <si>
    <t>T</t>
  </si>
  <si>
    <t>PASSE A POISSONS DU BARRAGE DES LORRAINS</t>
  </si>
  <si>
    <t>EE645800</t>
  </si>
  <si>
    <t>Réaménagement de la passe à poisson du barrage des Lorrains</t>
  </si>
  <si>
    <t>VANTELLERIE</t>
  </si>
  <si>
    <t>RECONSTRUCTION DU RADIER - DEVERSOIRS - ENROCHEMENTS</t>
  </si>
  <si>
    <t>Electricité / Automatisme / Contrôle-commande</t>
  </si>
  <si>
    <t>Batardeau aval</t>
  </si>
  <si>
    <t>Dépose équipements existants</t>
  </si>
  <si>
    <t>Pièces fixes de vanne et batardeaux aval</t>
  </si>
  <si>
    <t>Modification des brimbales</t>
  </si>
  <si>
    <t>Corps de vanne</t>
  </si>
  <si>
    <t>Pose des équipements</t>
  </si>
  <si>
    <t>Mission géotechnique G3</t>
  </si>
  <si>
    <t>Batardeau de chantier amont - poutrelle</t>
  </si>
  <si>
    <t>Installations de chantier</t>
  </si>
  <si>
    <t>Batardeau amont</t>
  </si>
  <si>
    <t>Essais et formation</t>
  </si>
  <si>
    <t>Assurance de la qualité</t>
  </si>
  <si>
    <t>Première mise à sec et nettoyage de l’ouvrage après première mise à sec</t>
  </si>
  <si>
    <t>Scellement d'armatures à haute adhérence</t>
  </si>
  <si>
    <t>Traitement de l'étanchéité avec l’existant (Joint type hydrogonflant)</t>
  </si>
  <si>
    <t>Coffrage pour parements</t>
  </si>
  <si>
    <t>Gros béton de remplissage y compris goujons d’ancrage</t>
  </si>
  <si>
    <t>Déblais de toute nature en terrain non-rocheux</t>
  </si>
  <si>
    <t>Recépage des palplanches</t>
  </si>
  <si>
    <t>Démolition de béton armé</t>
  </si>
  <si>
    <t>Béton C30/37 pour voile</t>
  </si>
  <si>
    <t>FK</t>
  </si>
  <si>
    <t>NL</t>
  </si>
  <si>
    <t>MV</t>
  </si>
  <si>
    <t xml:space="preserve">Géotextile </t>
  </si>
  <si>
    <t>Batardeau de chantier aval (bigbag) yc installtion, amenée et repli</t>
  </si>
  <si>
    <t>Fourniture et mise en œuvre d’enrochements libres LMB 40/200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</si>
</sst>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_€"/>
    <numFmt numFmtId="166" formatCode="#,##0.00\ &quot;€&quot;"/>
    <numFmt numFmtId="167" formatCode="0&quot;.&quot;"/>
  </numFmts>
  <fonts count="18">
    <font>
      <sz val="10"/>
      <name val="Geneva"/>
    </font>
    <font>
      <sz val="10"/>
      <name val="Arial"/>
      <family val="2"/>
    </font>
    <font>
      <sz val="10"/>
      <name val="Geneva"/>
    </font>
    <font>
      <b/>
      <sz val="10"/>
      <name val="Arial"/>
      <family val="2"/>
    </font>
    <font>
      <b/>
      <sz val="10"/>
      <color indexed="56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sz val="20"/>
      <name val="Arial"/>
      <family val="2"/>
    </font>
    <font>
      <sz val="9"/>
      <name val="Arial"/>
      <family val="2"/>
    </font>
    <font>
      <sz val="7"/>
      <name val="Arial"/>
      <family val="2"/>
    </font>
    <font>
      <sz val="6"/>
      <name val="Arial"/>
      <family val="2"/>
    </font>
    <font>
      <sz val="14"/>
      <name val="Arial"/>
      <family val="2"/>
    </font>
    <font>
      <i/>
      <sz val="9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i/>
      <sz val="7.5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46">
    <xf numFmtId="0" fontId="0" fillId="0" borderId="0" xfId="0"/>
    <xf numFmtId="0" fontId="1" fillId="2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165" fontId="1" fillId="2" borderId="7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horizontal="left" vertical="center"/>
    </xf>
    <xf numFmtId="0" fontId="1" fillId="0" borderId="0" xfId="0" applyFont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65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3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/>
    </xf>
    <xf numFmtId="3" fontId="1" fillId="2" borderId="8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vertical="center"/>
    </xf>
    <xf numFmtId="0" fontId="1" fillId="4" borderId="7" xfId="0" applyFont="1" applyFill="1" applyBorder="1" applyAlignment="1">
      <alignment horizontal="center" vertical="center"/>
    </xf>
    <xf numFmtId="3" fontId="1" fillId="4" borderId="7" xfId="0" applyNumberFormat="1" applyFont="1" applyFill="1" applyBorder="1" applyAlignment="1">
      <alignment horizontal="center" vertical="center"/>
    </xf>
    <xf numFmtId="165" fontId="1" fillId="4" borderId="7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165" fontId="1" fillId="2" borderId="8" xfId="0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right" vertical="center" indent="1"/>
    </xf>
    <xf numFmtId="49" fontId="3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horizontal="center" vertical="center"/>
    </xf>
    <xf numFmtId="166" fontId="1" fillId="2" borderId="0" xfId="0" applyNumberFormat="1" applyFont="1" applyFill="1" applyAlignment="1">
      <alignment horizontal="right" vertical="center" indent="1"/>
    </xf>
    <xf numFmtId="49" fontId="3" fillId="2" borderId="0" xfId="0" applyNumberFormat="1" applyFont="1" applyFill="1" applyAlignment="1">
      <alignment horizontal="centerContinuous" vertical="center"/>
    </xf>
    <xf numFmtId="0" fontId="3" fillId="2" borderId="0" xfId="0" applyFont="1" applyFill="1" applyAlignment="1">
      <alignment horizontal="centerContinuous" vertical="center"/>
    </xf>
    <xf numFmtId="3" fontId="1" fillId="2" borderId="0" xfId="0" applyNumberFormat="1" applyFont="1" applyFill="1" applyAlignment="1">
      <alignment horizontal="centerContinuous" vertical="center"/>
    </xf>
    <xf numFmtId="4" fontId="1" fillId="2" borderId="0" xfId="0" applyNumberFormat="1" applyFont="1" applyFill="1" applyAlignment="1">
      <alignment horizontal="right" vertical="center"/>
    </xf>
    <xf numFmtId="166" fontId="3" fillId="2" borderId="0" xfId="0" applyNumberFormat="1" applyFont="1" applyFill="1" applyAlignment="1" applyProtection="1">
      <alignment horizontal="right" vertical="center" indent="1"/>
      <protection locked="0"/>
    </xf>
    <xf numFmtId="1" fontId="3" fillId="2" borderId="0" xfId="0" applyNumberFormat="1" applyFont="1" applyFill="1" applyAlignment="1">
      <alignment horizontal="center" vertical="center"/>
    </xf>
    <xf numFmtId="3" fontId="1" fillId="2" borderId="0" xfId="0" applyNumberFormat="1" applyFont="1" applyFill="1" applyAlignment="1">
      <alignment vertical="center"/>
    </xf>
    <xf numFmtId="167" fontId="3" fillId="2" borderId="0" xfId="0" applyNumberFormat="1" applyFont="1" applyFill="1" applyAlignment="1">
      <alignment horizontal="center" vertical="center"/>
    </xf>
    <xf numFmtId="167" fontId="3" fillId="2" borderId="0" xfId="0" quotePrefix="1" applyNumberFormat="1" applyFont="1" applyFill="1" applyAlignment="1">
      <alignment horizontal="center" vertical="center"/>
    </xf>
    <xf numFmtId="49" fontId="3" fillId="2" borderId="0" xfId="0" quotePrefix="1" applyNumberFormat="1" applyFont="1" applyFill="1" applyAlignment="1">
      <alignment horizontal="left" vertical="center"/>
    </xf>
    <xf numFmtId="3" fontId="3" fillId="2" borderId="11" xfId="0" applyNumberFormat="1" applyFont="1" applyFill="1" applyBorder="1" applyAlignment="1">
      <alignment horizontal="centerContinuous" vertical="center"/>
    </xf>
    <xf numFmtId="3" fontId="1" fillId="2" borderId="11" xfId="0" applyNumberFormat="1" applyFont="1" applyFill="1" applyBorder="1" applyAlignment="1">
      <alignment vertical="center"/>
    </xf>
    <xf numFmtId="4" fontId="1" fillId="2" borderId="11" xfId="0" quotePrefix="1" applyNumberFormat="1" applyFont="1" applyFill="1" applyBorder="1" applyAlignment="1">
      <alignment horizontal="right" vertical="center"/>
    </xf>
    <xf numFmtId="166" fontId="3" fillId="2" borderId="11" xfId="0" quotePrefix="1" applyNumberFormat="1" applyFont="1" applyFill="1" applyBorder="1" applyAlignment="1" applyProtection="1">
      <alignment horizontal="right" vertical="center" indent="1"/>
      <protection locked="0"/>
    </xf>
    <xf numFmtId="49" fontId="1" fillId="2" borderId="0" xfId="0" applyNumberFormat="1" applyFont="1" applyFill="1" applyAlignment="1">
      <alignment vertical="center"/>
    </xf>
    <xf numFmtId="166" fontId="3" fillId="2" borderId="0" xfId="0" quotePrefix="1" applyNumberFormat="1" applyFont="1" applyFill="1" applyAlignment="1" applyProtection="1">
      <alignment horizontal="right" vertical="center" indent="1"/>
      <protection locked="0"/>
    </xf>
    <xf numFmtId="0" fontId="3" fillId="2" borderId="0" xfId="0" quotePrefix="1" applyFont="1" applyFill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166" fontId="3" fillId="2" borderId="0" xfId="0" applyNumberFormat="1" applyFont="1" applyFill="1" applyAlignment="1">
      <alignment horizontal="right" vertical="center" indent="1"/>
    </xf>
    <xf numFmtId="3" fontId="3" fillId="2" borderId="0" xfId="0" applyNumberFormat="1" applyFont="1" applyFill="1" applyAlignment="1">
      <alignment horizontal="centerContinuous" vertical="center"/>
    </xf>
    <xf numFmtId="4" fontId="1" fillId="2" borderId="0" xfId="0" quotePrefix="1" applyNumberFormat="1" applyFont="1" applyFill="1" applyAlignment="1">
      <alignment horizontal="right" vertical="center"/>
    </xf>
    <xf numFmtId="4" fontId="3" fillId="2" borderId="0" xfId="0" quotePrefix="1" applyNumberFormat="1" applyFont="1" applyFill="1" applyAlignment="1">
      <alignment horizontal="left" vertical="center"/>
    </xf>
    <xf numFmtId="0" fontId="1" fillId="0" borderId="0" xfId="0" applyFont="1"/>
    <xf numFmtId="4" fontId="3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165" fontId="1" fillId="4" borderId="7" xfId="0" applyNumberFormat="1" applyFont="1" applyFill="1" applyBorder="1" applyAlignment="1">
      <alignment horizontal="right" vertical="center"/>
    </xf>
    <xf numFmtId="165" fontId="1" fillId="2" borderId="5" xfId="0" applyNumberFormat="1" applyFont="1" applyFill="1" applyBorder="1" applyAlignment="1">
      <alignment horizontal="right" vertical="center"/>
    </xf>
    <xf numFmtId="165" fontId="3" fillId="2" borderId="5" xfId="0" applyNumberFormat="1" applyFont="1" applyFill="1" applyBorder="1" applyAlignment="1">
      <alignment horizontal="right" vertical="center"/>
    </xf>
    <xf numFmtId="165" fontId="1" fillId="2" borderId="8" xfId="0" applyNumberFormat="1" applyFont="1" applyFill="1" applyBorder="1" applyAlignment="1">
      <alignment horizontal="right"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9" xfId="0" applyFont="1" applyBorder="1" applyAlignment="1">
      <alignment horizontal="right" vertical="center" wrapText="1"/>
    </xf>
    <xf numFmtId="0" fontId="1" fillId="0" borderId="10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7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right" vertical="center" wrapText="1"/>
    </xf>
    <xf numFmtId="0" fontId="1" fillId="0" borderId="9" xfId="0" applyFont="1" applyBorder="1"/>
    <xf numFmtId="0" fontId="1" fillId="0" borderId="0" xfId="0" applyFont="1" applyAlignment="1">
      <alignment horizontal="justify" vertical="center"/>
    </xf>
    <xf numFmtId="0" fontId="1" fillId="0" borderId="6" xfId="0" applyFont="1" applyBorder="1"/>
    <xf numFmtId="0" fontId="1" fillId="0" borderId="12" xfId="0" applyFont="1" applyBorder="1"/>
    <xf numFmtId="0" fontId="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6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right" vertical="center"/>
    </xf>
    <xf numFmtId="0" fontId="3" fillId="6" borderId="10" xfId="0" applyFont="1" applyFill="1" applyBorder="1" applyAlignment="1">
      <alignment vertical="center"/>
    </xf>
    <xf numFmtId="0" fontId="3" fillId="7" borderId="10" xfId="0" applyFont="1" applyFill="1" applyBorder="1" applyAlignment="1">
      <alignment vertical="center"/>
    </xf>
    <xf numFmtId="0" fontId="3" fillId="8" borderId="10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166" fontId="1" fillId="2" borderId="0" xfId="0" applyNumberFormat="1" applyFont="1" applyFill="1" applyAlignment="1">
      <alignment horizontal="right" vertical="center"/>
    </xf>
    <xf numFmtId="166" fontId="3" fillId="2" borderId="0" xfId="0" applyNumberFormat="1" applyFont="1" applyFill="1" applyAlignment="1" applyProtection="1">
      <alignment horizontal="right" vertical="center"/>
      <protection locked="0"/>
    </xf>
    <xf numFmtId="166" fontId="3" fillId="2" borderId="0" xfId="0" quotePrefix="1" applyNumberFormat="1" applyFont="1" applyFill="1" applyAlignment="1" applyProtection="1">
      <alignment horizontal="right" vertical="center"/>
      <protection locked="0"/>
    </xf>
    <xf numFmtId="166" fontId="3" fillId="2" borderId="0" xfId="0" applyNumberFormat="1" applyFont="1" applyFill="1" applyAlignment="1">
      <alignment horizontal="right" vertical="center"/>
    </xf>
    <xf numFmtId="0" fontId="3" fillId="2" borderId="6" xfId="0" applyFont="1" applyFill="1" applyBorder="1" applyAlignment="1">
      <alignment vertical="center"/>
    </xf>
    <xf numFmtId="165" fontId="17" fillId="2" borderId="5" xfId="0" applyNumberFormat="1" applyFont="1" applyFill="1" applyBorder="1" applyAlignment="1">
      <alignment horizontal="right" vertical="center"/>
    </xf>
    <xf numFmtId="165" fontId="1" fillId="2" borderId="0" xfId="0" applyNumberFormat="1" applyFont="1" applyFill="1" applyAlignment="1">
      <alignment horizontal="right" vertical="center"/>
    </xf>
    <xf numFmtId="4" fontId="16" fillId="2" borderId="0" xfId="0" applyNumberFormat="1" applyFont="1" applyFill="1" applyAlignment="1">
      <alignment horizontal="right" vertical="center"/>
    </xf>
    <xf numFmtId="166" fontId="16" fillId="2" borderId="0" xfId="0" applyNumberFormat="1" applyFont="1" applyFill="1" applyAlignment="1" applyProtection="1">
      <alignment horizontal="right" vertical="center" indent="1"/>
      <protection locked="0"/>
    </xf>
    <xf numFmtId="0" fontId="16" fillId="2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7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</cellXfs>
  <cellStyles count="5">
    <cellStyle name="Milliers 2" xfId="3" xr:uid="{B4A146F5-7509-4680-B4D0-FB8B4E85C878}"/>
    <cellStyle name="Monétaire 2" xfId="4" xr:uid="{364EE82B-9920-4D43-BCD4-789366F3A65C}"/>
    <cellStyle name="Normal" xfId="0" builtinId="0"/>
    <cellStyle name="Normal 2" xfId="2" xr:uid="{00000000-0005-0000-0000-000002000000}"/>
    <cellStyle name="Pourcentage 2" xfId="1" xr:uid="{00000000-0005-0000-0000-000004000000}"/>
  </cellStyles>
  <dxfs count="6">
    <dxf>
      <font>
        <b val="0"/>
        <i val="0"/>
        <color auto="1"/>
      </font>
      <numFmt numFmtId="0" formatCode="General"/>
    </dxf>
    <dxf>
      <font>
        <b val="0"/>
        <i val="0"/>
        <color auto="1"/>
      </font>
      <numFmt numFmtId="0" formatCode="General"/>
    </dxf>
    <dxf>
      <font>
        <b val="0"/>
        <i val="0"/>
        <color auto="1"/>
      </font>
      <numFmt numFmtId="0" formatCode="General"/>
    </dxf>
    <dxf>
      <font>
        <b val="0"/>
        <i val="0"/>
        <color auto="1"/>
      </font>
      <numFmt numFmtId="0" formatCode="General"/>
    </dxf>
    <dxf>
      <font>
        <b val="0"/>
        <i val="0"/>
        <color auto="1"/>
      </font>
      <numFmt numFmtId="0" formatCode="General"/>
    </dxf>
    <dxf>
      <font>
        <b val="0"/>
        <i val="0"/>
        <color auto="1"/>
      </font>
      <numFmt numFmtId="0" formatCode="General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313133</xdr:colOff>
      <xdr:row>7</xdr:row>
      <xdr:rowOff>324631</xdr:rowOff>
    </xdr:from>
    <xdr:to>
      <xdr:col>5</xdr:col>
      <xdr:colOff>308339</xdr:colOff>
      <xdr:row>7</xdr:row>
      <xdr:rowOff>914967</xdr:rowOff>
    </xdr:to>
    <xdr:pic>
      <xdr:nvPicPr>
        <xdr:cNvPr id="10" name="Image 9" descr="Résultat de recherche d'images pour &quot;ingerop&quot;">
          <a:extLst>
            <a:ext uri="{FF2B5EF4-FFF2-40B4-BE49-F238E27FC236}">
              <a16:creationId xmlns:a16="http://schemas.microsoft.com/office/drawing/2014/main" id="{9FAC4FE3-E632-4958-A045-C3E6603A8E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064" y="6873890"/>
          <a:ext cx="2166775" cy="5903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81642</xdr:colOff>
      <xdr:row>1</xdr:row>
      <xdr:rowOff>27215</xdr:rowOff>
    </xdr:from>
    <xdr:to>
      <xdr:col>5</xdr:col>
      <xdr:colOff>192767</xdr:colOff>
      <xdr:row>1</xdr:row>
      <xdr:rowOff>1209585</xdr:rowOff>
    </xdr:to>
    <xdr:pic>
      <xdr:nvPicPr>
        <xdr:cNvPr id="5" name="Image 4" descr="Voies navigables de France - VNF">
          <a:extLst>
            <a:ext uri="{FF2B5EF4-FFF2-40B4-BE49-F238E27FC236}">
              <a16:creationId xmlns:a16="http://schemas.microsoft.com/office/drawing/2014/main" id="{05100197-2C62-4E7C-8EA0-0689E1BE844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07571" y="299358"/>
          <a:ext cx="1730375" cy="11880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92D050"/>
  </sheetPr>
  <dimension ref="A1:L25"/>
  <sheetViews>
    <sheetView view="pageBreakPreview" topLeftCell="A8" zoomScale="115" zoomScaleNormal="100" zoomScaleSheetLayoutView="115" zoomScalePageLayoutView="130" workbookViewId="0">
      <selection activeCell="J30" sqref="J30"/>
    </sheetView>
  </sheetViews>
  <sheetFormatPr baseColWidth="10" defaultColWidth="11.42578125" defaultRowHeight="12.75"/>
  <cols>
    <col min="1" max="1" width="2.5703125" style="75" customWidth="1"/>
    <col min="2" max="2" width="6.5703125" style="75" customWidth="1"/>
    <col min="3" max="3" width="3.5703125" style="75" customWidth="1"/>
    <col min="4" max="4" width="7.5703125" style="75" customWidth="1"/>
    <col min="5" max="5" width="12.85546875" style="75" customWidth="1"/>
    <col min="6" max="6" width="10.140625" style="75" customWidth="1"/>
    <col min="7" max="7" width="20.5703125" style="75" customWidth="1"/>
    <col min="8" max="10" width="10.140625" style="75" customWidth="1"/>
    <col min="11" max="12" width="2.5703125" style="75" customWidth="1"/>
    <col min="13" max="13" width="6.5703125" style="75" customWidth="1"/>
    <col min="14" max="14" width="3.5703125" style="75" customWidth="1"/>
    <col min="15" max="15" width="7.5703125" style="75" customWidth="1"/>
    <col min="16" max="16" width="12.85546875" style="75" customWidth="1"/>
    <col min="17" max="17" width="10.140625" style="75" customWidth="1"/>
    <col min="18" max="18" width="20.5703125" style="75" customWidth="1"/>
    <col min="19" max="21" width="10.140625" style="75" customWidth="1"/>
    <col min="22" max="23" width="2.5703125" style="75" customWidth="1"/>
    <col min="24" max="24" width="6.5703125" style="75" customWidth="1"/>
    <col min="25" max="25" width="3.5703125" style="75" customWidth="1"/>
    <col min="26" max="26" width="7.5703125" style="75" customWidth="1"/>
    <col min="27" max="27" width="12.85546875" style="75" customWidth="1"/>
    <col min="28" max="28" width="10.140625" style="75" customWidth="1"/>
    <col min="29" max="29" width="20.5703125" style="75" customWidth="1"/>
    <col min="30" max="32" width="10.140625" style="75" customWidth="1"/>
    <col min="33" max="33" width="2.5703125" style="75" customWidth="1"/>
    <col min="34" max="16384" width="11.42578125" style="75"/>
  </cols>
  <sheetData>
    <row r="1" spans="1:12" s="12" customFormat="1" ht="21" customHeight="1">
      <c r="A1" s="97"/>
      <c r="B1" s="98" t="s">
        <v>23</v>
      </c>
      <c r="C1" s="98"/>
      <c r="D1" s="98"/>
      <c r="E1" s="98"/>
      <c r="F1" s="98"/>
      <c r="G1" s="98"/>
      <c r="H1" s="98"/>
      <c r="I1" s="98"/>
      <c r="J1" s="98"/>
      <c r="K1" s="99"/>
      <c r="L1" s="97"/>
    </row>
    <row r="2" spans="1:12" ht="97.5" customHeight="1">
      <c r="A2" s="84"/>
      <c r="B2" s="135"/>
      <c r="C2" s="135"/>
      <c r="D2" s="135"/>
      <c r="E2" s="135"/>
      <c r="F2" s="135"/>
      <c r="G2" s="136" t="s">
        <v>45</v>
      </c>
      <c r="H2" s="136"/>
      <c r="I2" s="136"/>
      <c r="J2" s="136"/>
      <c r="K2" s="85"/>
      <c r="L2" s="84"/>
    </row>
    <row r="3" spans="1:12" ht="15" customHeight="1">
      <c r="A3" s="84"/>
      <c r="B3" s="86"/>
      <c r="C3" s="86"/>
      <c r="D3" s="87"/>
      <c r="E3" s="87"/>
      <c r="F3" s="87"/>
      <c r="G3" s="87"/>
      <c r="H3" s="87"/>
      <c r="K3" s="85"/>
      <c r="L3" s="84"/>
    </row>
    <row r="4" spans="1:12" ht="143.25" customHeight="1">
      <c r="A4" s="88"/>
      <c r="B4" s="137" t="s">
        <v>47</v>
      </c>
      <c r="C4" s="137"/>
      <c r="D4" s="137"/>
      <c r="E4" s="137"/>
      <c r="F4" s="137"/>
      <c r="G4" s="137"/>
      <c r="H4" s="137"/>
      <c r="I4" s="137"/>
      <c r="J4" s="137"/>
      <c r="K4" s="85"/>
      <c r="L4" s="88"/>
    </row>
    <row r="5" spans="1:12" ht="110.25" customHeight="1">
      <c r="A5" s="88"/>
      <c r="B5" s="137" t="s">
        <v>31</v>
      </c>
      <c r="C5" s="137"/>
      <c r="D5" s="137"/>
      <c r="E5" s="137"/>
      <c r="F5" s="137"/>
      <c r="G5" s="137"/>
      <c r="H5" s="137"/>
      <c r="I5" s="137"/>
      <c r="J5" s="137"/>
      <c r="K5" s="85"/>
      <c r="L5" s="88"/>
    </row>
    <row r="6" spans="1:12" ht="109.5" customHeight="1">
      <c r="A6" s="88"/>
      <c r="B6" s="138" t="s">
        <v>30</v>
      </c>
      <c r="C6" s="139"/>
      <c r="D6" s="139"/>
      <c r="E6" s="139"/>
      <c r="F6" s="139"/>
      <c r="G6" s="139"/>
      <c r="H6" s="139"/>
      <c r="I6" s="139"/>
      <c r="J6" s="139"/>
      <c r="K6" s="85"/>
      <c r="L6" s="88"/>
    </row>
    <row r="7" spans="1:12" s="12" customFormat="1" ht="20.25" customHeight="1">
      <c r="A7" s="82"/>
      <c r="B7" s="12" t="s">
        <v>26</v>
      </c>
      <c r="K7" s="83"/>
      <c r="L7" s="82"/>
    </row>
    <row r="8" spans="1:12" ht="96" customHeight="1">
      <c r="A8" s="84"/>
      <c r="B8" s="135"/>
      <c r="C8" s="135"/>
      <c r="D8" s="135"/>
      <c r="E8" s="135"/>
      <c r="F8" s="135"/>
      <c r="G8" s="136" t="s">
        <v>44</v>
      </c>
      <c r="H8" s="136"/>
      <c r="I8" s="136"/>
      <c r="J8" s="136"/>
      <c r="K8" s="85"/>
      <c r="L8" s="84"/>
    </row>
    <row r="9" spans="1:12" ht="15" customHeight="1">
      <c r="A9" s="84"/>
      <c r="B9" s="86"/>
      <c r="C9" s="86"/>
      <c r="D9" s="86"/>
      <c r="E9" s="86"/>
      <c r="F9" s="86"/>
      <c r="G9" s="87"/>
      <c r="H9" s="87"/>
      <c r="I9" s="87"/>
      <c r="J9" s="87"/>
      <c r="K9" s="85"/>
      <c r="L9" s="84"/>
    </row>
    <row r="10" spans="1:12" ht="20.25" customHeight="1">
      <c r="A10" s="89"/>
      <c r="B10" s="95"/>
      <c r="C10" s="129"/>
      <c r="D10" s="129"/>
      <c r="E10" s="131"/>
      <c r="F10" s="131"/>
      <c r="G10" s="131"/>
      <c r="H10" s="131"/>
      <c r="I10" s="131"/>
      <c r="J10" s="131"/>
      <c r="K10" s="85"/>
      <c r="L10" s="89"/>
    </row>
    <row r="11" spans="1:12" ht="20.25" customHeight="1">
      <c r="A11" s="89"/>
      <c r="B11" s="95"/>
      <c r="C11" s="129"/>
      <c r="D11" s="129"/>
      <c r="E11" s="131"/>
      <c r="F11" s="131"/>
      <c r="G11" s="131"/>
      <c r="H11" s="131"/>
      <c r="I11" s="131"/>
      <c r="J11" s="131"/>
      <c r="K11" s="85"/>
      <c r="L11" s="89"/>
    </row>
    <row r="12" spans="1:12" ht="20.25" customHeight="1">
      <c r="A12" s="89"/>
      <c r="B12" s="95"/>
      <c r="C12" s="129"/>
      <c r="D12" s="129"/>
      <c r="E12" s="131"/>
      <c r="F12" s="131"/>
      <c r="G12" s="131"/>
      <c r="H12" s="131"/>
      <c r="I12" s="131"/>
      <c r="J12" s="131"/>
      <c r="K12" s="85"/>
      <c r="L12" s="89"/>
    </row>
    <row r="13" spans="1:12" ht="20.25" customHeight="1">
      <c r="A13" s="89"/>
      <c r="B13" s="95"/>
      <c r="C13" s="129"/>
      <c r="D13" s="129"/>
      <c r="E13" s="131"/>
      <c r="F13" s="131"/>
      <c r="G13" s="131"/>
      <c r="H13" s="131"/>
      <c r="I13" s="131"/>
      <c r="J13" s="131"/>
      <c r="K13" s="85"/>
      <c r="L13" s="89"/>
    </row>
    <row r="14" spans="1:12" ht="20.25" customHeight="1">
      <c r="A14" s="84"/>
      <c r="B14" s="95">
        <v>0</v>
      </c>
      <c r="C14" s="130">
        <v>44261</v>
      </c>
      <c r="D14" s="129"/>
      <c r="E14" s="131" t="s">
        <v>19</v>
      </c>
      <c r="F14" s="131"/>
      <c r="G14" s="131"/>
      <c r="H14" s="131"/>
      <c r="I14" s="131"/>
      <c r="J14" s="131"/>
      <c r="K14" s="85"/>
      <c r="L14" s="84"/>
    </row>
    <row r="15" spans="1:12" ht="20.25" customHeight="1">
      <c r="A15" s="90"/>
      <c r="B15" s="96" t="s">
        <v>20</v>
      </c>
      <c r="C15" s="134" t="s">
        <v>21</v>
      </c>
      <c r="D15" s="134"/>
      <c r="E15" s="134" t="s">
        <v>22</v>
      </c>
      <c r="F15" s="134"/>
      <c r="G15" s="134"/>
      <c r="H15" s="134"/>
      <c r="I15" s="134"/>
      <c r="J15" s="134"/>
      <c r="K15" s="85"/>
      <c r="L15" s="90"/>
    </row>
    <row r="16" spans="1:12" ht="15" customHeight="1">
      <c r="A16" s="91"/>
      <c r="B16" s="92"/>
      <c r="K16" s="85"/>
      <c r="L16" s="91"/>
    </row>
    <row r="17" spans="1:12" ht="20.25" customHeight="1">
      <c r="A17" s="89"/>
      <c r="B17" s="133" t="s">
        <v>29</v>
      </c>
      <c r="C17" s="133"/>
      <c r="D17" s="132" t="s">
        <v>74</v>
      </c>
      <c r="E17" s="132"/>
      <c r="F17" s="106" t="s">
        <v>28</v>
      </c>
      <c r="G17" s="105" t="s">
        <v>75</v>
      </c>
      <c r="H17" s="107" t="s">
        <v>27</v>
      </c>
      <c r="I17" s="132" t="s">
        <v>76</v>
      </c>
      <c r="J17" s="132"/>
      <c r="K17" s="85"/>
      <c r="L17" s="89"/>
    </row>
    <row r="18" spans="1:12" ht="20.25" customHeight="1">
      <c r="A18" s="100"/>
      <c r="B18" s="101" t="s">
        <v>25</v>
      </c>
      <c r="C18" s="102"/>
      <c r="D18" s="102"/>
      <c r="E18" s="102"/>
      <c r="F18" s="93"/>
      <c r="G18" s="93"/>
      <c r="H18" s="103"/>
      <c r="I18" s="108" t="s">
        <v>24</v>
      </c>
      <c r="J18" s="104" t="s">
        <v>48</v>
      </c>
      <c r="K18" s="94"/>
      <c r="L18" s="100"/>
    </row>
    <row r="25" spans="1:12">
      <c r="F25"/>
    </row>
  </sheetData>
  <mergeCells count="22">
    <mergeCell ref="E10:J10"/>
    <mergeCell ref="E11:J11"/>
    <mergeCell ref="E12:J12"/>
    <mergeCell ref="B2:F2"/>
    <mergeCell ref="G2:J2"/>
    <mergeCell ref="B4:J4"/>
    <mergeCell ref="B6:J6"/>
    <mergeCell ref="B5:J5"/>
    <mergeCell ref="G8:J8"/>
    <mergeCell ref="B8:F8"/>
    <mergeCell ref="C10:D10"/>
    <mergeCell ref="C11:D11"/>
    <mergeCell ref="C12:D12"/>
    <mergeCell ref="C13:D13"/>
    <mergeCell ref="C14:D14"/>
    <mergeCell ref="E13:J13"/>
    <mergeCell ref="E14:J14"/>
    <mergeCell ref="I17:J17"/>
    <mergeCell ref="B17:C17"/>
    <mergeCell ref="D17:E17"/>
    <mergeCell ref="C15:D15"/>
    <mergeCell ref="E15:J15"/>
  </mergeCells>
  <printOptions horizontalCentered="1"/>
  <pageMargins left="0.39370078740157483" right="0.39370078740157483" top="0.39370078740157483" bottom="0.39370078740157483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tabColor rgb="FF92D050"/>
    <pageSetUpPr fitToPage="1"/>
  </sheetPr>
  <dimension ref="A1:S387"/>
  <sheetViews>
    <sheetView view="pageBreakPreview" topLeftCell="A16" zoomScaleNormal="100" zoomScaleSheetLayoutView="100" workbookViewId="0">
      <selection activeCell="D27" sqref="D27"/>
    </sheetView>
  </sheetViews>
  <sheetFormatPr baseColWidth="10" defaultColWidth="11.42578125" defaultRowHeight="15.95" customHeight="1"/>
  <cols>
    <col min="1" max="1" width="5.42578125" style="12" customWidth="1"/>
    <col min="2" max="2" width="16.42578125" style="12" customWidth="1"/>
    <col min="3" max="3" width="22.42578125" style="46" customWidth="1"/>
    <col min="4" max="4" width="13.42578125" style="46" customWidth="1"/>
    <col min="5" max="5" width="12.5703125" style="47" customWidth="1"/>
    <col min="6" max="6" width="5" style="48" customWidth="1"/>
    <col min="7" max="7" width="37" style="49" customWidth="1"/>
    <col min="8" max="8" width="11.42578125" style="12"/>
    <col min="9" max="9" width="11.5703125" style="12" bestFit="1" customWidth="1"/>
    <col min="10" max="16384" width="11.42578125" style="12"/>
  </cols>
  <sheetData>
    <row r="1" spans="1:7" s="6" customFormat="1" ht="18" customHeight="1">
      <c r="A1" s="140" t="str">
        <f>CONCATENATE("RECAPITULATIF - ",DE!A3)</f>
        <v>RECAPITULATIF - Réaménagement de la passe à poisson du barrage des Lorrains</v>
      </c>
      <c r="B1" s="141"/>
      <c r="C1" s="141"/>
      <c r="D1" s="141"/>
      <c r="E1" s="141"/>
      <c r="F1" s="141"/>
      <c r="G1" s="142"/>
    </row>
    <row r="2" spans="1:7" ht="18" customHeight="1">
      <c r="A2" s="50"/>
      <c r="B2" s="50"/>
      <c r="C2" s="50"/>
      <c r="D2" s="51"/>
      <c r="E2" s="51"/>
      <c r="F2" s="51"/>
      <c r="G2" s="52"/>
    </row>
    <row r="3" spans="1:7" s="6" customFormat="1" ht="18" customHeight="1">
      <c r="A3" s="53"/>
      <c r="B3" s="54"/>
      <c r="C3" s="54"/>
      <c r="D3" s="55"/>
      <c r="E3" s="55"/>
      <c r="F3" s="56"/>
      <c r="G3" s="57"/>
    </row>
    <row r="4" spans="1:7" s="6" customFormat="1" ht="18" customHeight="1">
      <c r="A4" s="58">
        <f>DE!A5</f>
        <v>1000</v>
      </c>
      <c r="B4" s="30" t="str">
        <f>VLOOKUP(A4,DE!A:F,2,0)</f>
        <v>PRIX GENERAUX</v>
      </c>
      <c r="C4" s="1"/>
      <c r="D4" s="59"/>
      <c r="E4" s="59"/>
      <c r="F4" s="56"/>
      <c r="G4" s="57">
        <f>VLOOKUP(CONCATENATE("SOUS-TOTAL ",A4," : "),DE!B:F,5,0)</f>
        <v>0</v>
      </c>
    </row>
    <row r="5" spans="1:7" s="6" customFormat="1" ht="18" customHeight="1">
      <c r="A5" s="60"/>
      <c r="B5" s="30"/>
      <c r="C5" s="1"/>
      <c r="D5" s="59"/>
      <c r="E5" s="59"/>
      <c r="F5" s="56"/>
      <c r="G5" s="57"/>
    </row>
    <row r="6" spans="1:7" s="6" customFormat="1" ht="18" customHeight="1">
      <c r="A6" s="58">
        <f>A4+1000</f>
        <v>2000</v>
      </c>
      <c r="B6" s="30" t="str">
        <f>VLOOKUP(A6,DE!A:F,2,0)</f>
        <v>TRAVAUX PREPARATOIRES - TERRASSEMENTS - DEMOLITIONS</v>
      </c>
      <c r="C6" s="1"/>
      <c r="D6" s="59"/>
      <c r="E6" s="59"/>
      <c r="F6" s="56"/>
      <c r="G6" s="57">
        <f>_xlfn.CEILING.MATH(VLOOKUP(CONCATENATE("SOUS-TOTAL ",A6," : "),DE!B:F,5,0),500)</f>
        <v>0</v>
      </c>
    </row>
    <row r="7" spans="1:7" s="6" customFormat="1" ht="18" customHeight="1">
      <c r="A7" s="61"/>
      <c r="B7" s="30"/>
      <c r="C7" s="1"/>
      <c r="D7" s="59"/>
      <c r="E7" s="59"/>
      <c r="F7" s="56"/>
      <c r="G7" s="57"/>
    </row>
    <row r="8" spans="1:7" s="6" customFormat="1" ht="18" customHeight="1">
      <c r="A8" s="58">
        <f>A6+1000</f>
        <v>3000</v>
      </c>
      <c r="B8" s="30" t="str">
        <f>VLOOKUP(A8,DE!A:F,2,0)</f>
        <v>RECONSTRUCTION DU RADIER - DEVERSOIRS - ENROCHEMENTS</v>
      </c>
      <c r="C8" s="1"/>
      <c r="D8" s="59"/>
      <c r="E8" s="59"/>
      <c r="F8" s="56"/>
      <c r="G8" s="57">
        <f>_xlfn.CEILING.MATH(VLOOKUP(CONCATENATE("SOUS-TOTAL ",A8," : "),DE!B:F,5,0),500)</f>
        <v>0</v>
      </c>
    </row>
    <row r="9" spans="1:7" s="6" customFormat="1" ht="18" customHeight="1">
      <c r="A9" s="58"/>
      <c r="B9" s="30"/>
      <c r="C9" s="1"/>
      <c r="D9" s="59"/>
      <c r="E9" s="59"/>
      <c r="F9" s="56"/>
      <c r="G9" s="57"/>
    </row>
    <row r="10" spans="1:7" s="6" customFormat="1" ht="18" customHeight="1">
      <c r="A10" s="58">
        <f>A8+1000</f>
        <v>4000</v>
      </c>
      <c r="B10" s="30" t="str">
        <f>VLOOKUP(A10,DE!A:F,2,0)</f>
        <v>VANTELLERIE</v>
      </c>
      <c r="C10" s="1"/>
      <c r="D10" s="59"/>
      <c r="E10" s="59"/>
      <c r="F10" s="56"/>
      <c r="G10" s="57">
        <f>_xlfn.CEILING.MATH(VLOOKUP(CONCATENATE("SOUS-TOTAL ",A10," : "),DE!B:F,5,0),500)</f>
        <v>0</v>
      </c>
    </row>
    <row r="11" spans="1:7" s="6" customFormat="1" ht="18" customHeight="1">
      <c r="A11" s="58"/>
      <c r="B11" s="30"/>
      <c r="C11" s="1"/>
      <c r="D11" s="59"/>
      <c r="E11" s="59"/>
      <c r="F11" s="56"/>
      <c r="G11" s="57"/>
    </row>
    <row r="12" spans="1:7" s="6" customFormat="1" ht="18" hidden="1" customHeight="1">
      <c r="A12" s="58"/>
      <c r="B12" s="30"/>
      <c r="C12" s="1"/>
      <c r="D12" s="59"/>
      <c r="E12" s="59"/>
      <c r="F12" s="56"/>
      <c r="G12" s="57"/>
    </row>
    <row r="13" spans="1:7" s="6" customFormat="1" ht="18" hidden="1" customHeight="1">
      <c r="A13" s="62"/>
      <c r="B13" s="30"/>
      <c r="C13" s="30"/>
      <c r="D13" s="59"/>
      <c r="E13" s="59"/>
      <c r="F13" s="56"/>
      <c r="G13" s="57"/>
    </row>
    <row r="14" spans="1:7" s="6" customFormat="1" ht="18" hidden="1" customHeight="1">
      <c r="A14" s="58">
        <f>A10+1000</f>
        <v>5000</v>
      </c>
      <c r="B14" s="30" t="e">
        <f>VLOOKUP(A14,DE!A:F,2,0)</f>
        <v>#N/A</v>
      </c>
      <c r="C14" s="1"/>
      <c r="D14" s="59"/>
      <c r="E14" s="59"/>
      <c r="F14" s="56"/>
      <c r="G14" s="57" t="e">
        <f>_xlfn.CEILING.MATH(VLOOKUP(CONCATENATE("SOUS-TOTAL ",A14," : "),DE!B:F,5,0),500)</f>
        <v>#N/A</v>
      </c>
    </row>
    <row r="15" spans="1:7" s="6" customFormat="1" ht="18" customHeight="1">
      <c r="A15" s="62"/>
      <c r="B15" s="30"/>
      <c r="C15" s="30"/>
      <c r="D15" s="59"/>
      <c r="E15" s="59"/>
      <c r="F15" s="56"/>
      <c r="G15" s="57"/>
    </row>
    <row r="16" spans="1:7" s="6" customFormat="1" ht="18" customHeight="1">
      <c r="A16" s="62"/>
      <c r="B16" s="30"/>
      <c r="C16" s="30"/>
      <c r="D16" s="59"/>
      <c r="E16" s="17" t="s">
        <v>5</v>
      </c>
      <c r="F16" s="56"/>
      <c r="G16" s="57">
        <f>SUM(G3:G10)</f>
        <v>0</v>
      </c>
    </row>
    <row r="17" spans="1:7" s="6" customFormat="1" ht="18" customHeight="1">
      <c r="A17" s="62"/>
      <c r="B17" s="30"/>
      <c r="C17" s="1"/>
      <c r="D17" s="59"/>
      <c r="E17" s="1"/>
      <c r="F17" s="56"/>
      <c r="G17" s="57"/>
    </row>
    <row r="18" spans="1:7" ht="18" customHeight="1">
      <c r="A18" s="50"/>
      <c r="B18" s="1"/>
      <c r="C18" s="30"/>
      <c r="D18" s="59"/>
      <c r="E18" s="17" t="s">
        <v>17</v>
      </c>
      <c r="F18" s="56"/>
      <c r="G18" s="57">
        <f>G16*20/100</f>
        <v>0</v>
      </c>
    </row>
    <row r="19" spans="1:7" ht="18" customHeight="1" thickBot="1">
      <c r="A19" s="63"/>
      <c r="B19" s="63"/>
      <c r="C19" s="63"/>
      <c r="D19" s="64"/>
      <c r="E19" s="64"/>
      <c r="F19" s="65"/>
      <c r="G19" s="66"/>
    </row>
    <row r="20" spans="1:7" ht="18" customHeight="1" thickTop="1">
      <c r="A20" s="67"/>
      <c r="B20" s="1"/>
      <c r="C20" s="1"/>
      <c r="D20" s="59"/>
      <c r="E20" s="59"/>
      <c r="F20" s="56"/>
      <c r="G20" s="68"/>
    </row>
    <row r="21" spans="1:7" ht="18" customHeight="1">
      <c r="A21" s="67"/>
      <c r="B21" s="1"/>
      <c r="C21" s="1"/>
      <c r="D21" s="59"/>
      <c r="E21" s="69" t="s">
        <v>4</v>
      </c>
      <c r="F21" s="56"/>
      <c r="G21" s="57">
        <f>G16+G18</f>
        <v>0</v>
      </c>
    </row>
    <row r="22" spans="1:7" ht="18" customHeight="1">
      <c r="A22" s="50"/>
      <c r="B22" s="1"/>
      <c r="C22" s="59"/>
      <c r="D22" s="59"/>
      <c r="E22" s="56"/>
      <c r="F22" s="70"/>
      <c r="G22" s="71"/>
    </row>
    <row r="23" spans="1:7" ht="18" customHeight="1">
      <c r="A23" s="50"/>
      <c r="B23" s="1"/>
      <c r="C23" s="1"/>
      <c r="D23" s="59"/>
      <c r="E23" s="128"/>
      <c r="F23" s="126"/>
      <c r="G23" s="127"/>
    </row>
    <row r="24" spans="1:7" ht="18" customHeight="1">
      <c r="A24" s="50"/>
      <c r="B24" s="1"/>
      <c r="C24" s="59"/>
      <c r="D24" s="59"/>
      <c r="E24" s="56"/>
      <c r="F24" s="70"/>
      <c r="G24" s="71"/>
    </row>
    <row r="25" spans="1:7" ht="18" customHeight="1">
      <c r="A25" s="50"/>
      <c r="B25" s="1"/>
      <c r="C25" s="59"/>
      <c r="D25" s="59"/>
      <c r="E25" s="56"/>
      <c r="F25" s="70"/>
      <c r="G25" s="71"/>
    </row>
    <row r="26" spans="1:7" s="75" customFormat="1" ht="18" customHeight="1">
      <c r="A26" s="69"/>
      <c r="B26" s="72"/>
      <c r="C26" s="59"/>
      <c r="D26" s="59"/>
      <c r="E26" s="73"/>
      <c r="F26" s="74"/>
      <c r="G26" s="52"/>
    </row>
    <row r="27" spans="1:7" s="75" customFormat="1" ht="18" customHeight="1">
      <c r="A27" s="1"/>
      <c r="B27" s="1"/>
      <c r="C27" s="59"/>
      <c r="D27" s="59"/>
      <c r="E27" s="56"/>
      <c r="F27" s="74"/>
      <c r="G27" s="52"/>
    </row>
    <row r="28" spans="1:7" s="75" customFormat="1" ht="18" customHeight="1">
      <c r="A28" s="69"/>
      <c r="B28" s="1"/>
      <c r="C28" s="59"/>
      <c r="D28" s="59"/>
      <c r="E28" s="56"/>
      <c r="F28" s="76"/>
      <c r="G28" s="52"/>
    </row>
    <row r="29" spans="1:7" s="75" customFormat="1" ht="18" customHeight="1">
      <c r="A29" s="30"/>
      <c r="B29" s="1"/>
      <c r="C29" s="59"/>
      <c r="D29" s="59"/>
      <c r="E29" s="56"/>
      <c r="F29" s="77"/>
      <c r="G29" s="52"/>
    </row>
    <row r="30" spans="1:7" s="75" customFormat="1" ht="18" customHeight="1">
      <c r="A30" s="1"/>
      <c r="B30" s="1"/>
      <c r="C30" s="59"/>
      <c r="D30" s="59"/>
      <c r="E30" s="56"/>
      <c r="F30" s="77"/>
      <c r="G30" s="52"/>
    </row>
    <row r="31" spans="1:7" s="75" customFormat="1" ht="18" customHeight="1">
      <c r="A31" s="1"/>
      <c r="B31" s="1"/>
      <c r="C31" s="59"/>
      <c r="D31" s="59"/>
      <c r="E31" s="56"/>
      <c r="F31" s="77"/>
      <c r="G31" s="52"/>
    </row>
    <row r="32" spans="1:7" s="75" customFormat="1" ht="18" customHeight="1">
      <c r="A32" s="1"/>
      <c r="B32" s="1"/>
      <c r="C32" s="59"/>
      <c r="D32" s="59"/>
      <c r="E32" s="56"/>
      <c r="F32" s="77"/>
      <c r="G32" s="52"/>
    </row>
    <row r="33" spans="1:7" s="75" customFormat="1" ht="18" customHeight="1">
      <c r="A33" s="1"/>
      <c r="B33" s="1"/>
      <c r="C33" s="59"/>
      <c r="D33" s="59"/>
      <c r="E33" s="56"/>
      <c r="F33" s="77"/>
      <c r="G33" s="52"/>
    </row>
    <row r="34" spans="1:7" s="75" customFormat="1" ht="18" customHeight="1">
      <c r="A34" s="1"/>
      <c r="B34" s="1"/>
      <c r="C34" s="59"/>
      <c r="D34" s="59"/>
      <c r="E34" s="56"/>
      <c r="F34" s="77"/>
      <c r="G34" s="52"/>
    </row>
    <row r="35" spans="1:7" s="75" customFormat="1" ht="18" customHeight="1">
      <c r="A35" s="1"/>
      <c r="B35" s="1"/>
      <c r="C35" s="59"/>
      <c r="D35" s="59"/>
      <c r="E35" s="56"/>
      <c r="F35" s="77"/>
      <c r="G35" s="52"/>
    </row>
    <row r="36" spans="1:7" s="75" customFormat="1" ht="18" customHeight="1">
      <c r="A36" s="1"/>
      <c r="B36" s="1"/>
      <c r="C36" s="59"/>
      <c r="D36" s="59"/>
      <c r="E36" s="56"/>
      <c r="F36" s="77"/>
      <c r="G36" s="52"/>
    </row>
    <row r="37" spans="1:7" s="75" customFormat="1" ht="18" customHeight="1">
      <c r="A37" s="1"/>
      <c r="B37" s="1"/>
      <c r="C37" s="59"/>
      <c r="D37" s="59"/>
      <c r="E37" s="56"/>
      <c r="F37" s="77"/>
      <c r="G37" s="52"/>
    </row>
    <row r="38" spans="1:7" s="75" customFormat="1" ht="18" customHeight="1">
      <c r="A38" s="1"/>
      <c r="B38" s="1"/>
      <c r="C38" s="59"/>
      <c r="D38" s="59"/>
      <c r="E38" s="56"/>
      <c r="F38" s="77"/>
      <c r="G38" s="52"/>
    </row>
    <row r="39" spans="1:7" s="75" customFormat="1" ht="18" customHeight="1">
      <c r="A39" s="1"/>
      <c r="B39" s="1"/>
      <c r="C39" s="59"/>
      <c r="D39" s="59"/>
      <c r="E39" s="56"/>
      <c r="F39" s="77"/>
      <c r="G39" s="52"/>
    </row>
    <row r="40" spans="1:7" s="75" customFormat="1" ht="18" customHeight="1">
      <c r="A40" s="1"/>
      <c r="B40" s="1"/>
      <c r="C40" s="59"/>
      <c r="D40" s="59"/>
      <c r="E40" s="56"/>
      <c r="F40" s="77"/>
      <c r="G40" s="52"/>
    </row>
    <row r="41" spans="1:7" s="75" customFormat="1" ht="18" customHeight="1">
      <c r="A41" s="1"/>
      <c r="B41" s="1"/>
      <c r="C41" s="59"/>
      <c r="D41" s="59"/>
      <c r="E41" s="56"/>
      <c r="F41" s="77"/>
      <c r="G41" s="52"/>
    </row>
    <row r="42" spans="1:7" s="75" customFormat="1" ht="18" customHeight="1">
      <c r="A42" s="1"/>
      <c r="B42" s="1"/>
      <c r="C42" s="59"/>
      <c r="D42" s="59"/>
      <c r="E42" s="56"/>
      <c r="F42" s="77"/>
      <c r="G42" s="52"/>
    </row>
    <row r="43" spans="1:7" s="75" customFormat="1" ht="18" customHeight="1">
      <c r="A43" s="12"/>
      <c r="B43" s="12"/>
      <c r="C43" s="46"/>
      <c r="D43" s="46"/>
      <c r="E43" s="47"/>
      <c r="F43" s="48"/>
      <c r="G43" s="49"/>
    </row>
    <row r="44" spans="1:7" s="75" customFormat="1" ht="10.35" customHeight="1">
      <c r="A44" s="12"/>
      <c r="B44" s="12"/>
      <c r="C44" s="46"/>
      <c r="D44" s="46"/>
      <c r="E44" s="47"/>
      <c r="F44" s="48"/>
      <c r="G44" s="49"/>
    </row>
    <row r="45" spans="1:7" s="75" customFormat="1" ht="15.75" customHeight="1">
      <c r="A45" s="12"/>
      <c r="B45" s="12"/>
      <c r="C45" s="46"/>
      <c r="D45" s="46"/>
      <c r="E45" s="47"/>
      <c r="F45" s="48"/>
      <c r="G45" s="49"/>
    </row>
    <row r="46" spans="1:7" s="75" customFormat="1" ht="15.75" customHeight="1">
      <c r="A46" s="12"/>
      <c r="B46" s="12"/>
      <c r="C46" s="46"/>
      <c r="D46" s="46"/>
      <c r="E46" s="47"/>
      <c r="F46" s="48"/>
      <c r="G46" s="49"/>
    </row>
    <row r="47" spans="1:7" s="75" customFormat="1" ht="15.75" customHeight="1">
      <c r="A47" s="12"/>
      <c r="B47" s="12"/>
      <c r="C47" s="46"/>
      <c r="D47" s="46"/>
      <c r="E47" s="47"/>
      <c r="F47" s="48"/>
      <c r="G47" s="49"/>
    </row>
    <row r="48" spans="1:7" s="75" customFormat="1" ht="15.75" customHeight="1">
      <c r="A48" s="12"/>
      <c r="B48" s="12"/>
      <c r="C48" s="46"/>
      <c r="D48" s="46"/>
      <c r="E48" s="47"/>
      <c r="F48" s="48"/>
      <c r="G48" s="49"/>
    </row>
    <row r="49" spans="1:7" s="75" customFormat="1" ht="10.35" customHeight="1">
      <c r="A49" s="12"/>
      <c r="B49" s="12"/>
      <c r="C49" s="46"/>
      <c r="D49" s="46"/>
      <c r="E49" s="47"/>
      <c r="F49" s="48"/>
      <c r="G49" s="49"/>
    </row>
    <row r="50" spans="1:7" s="75" customFormat="1" ht="15.75" customHeight="1">
      <c r="A50" s="12"/>
      <c r="B50" s="12"/>
      <c r="C50" s="46"/>
      <c r="D50" s="46"/>
      <c r="E50" s="47"/>
      <c r="F50" s="48"/>
      <c r="G50" s="49"/>
    </row>
    <row r="51" spans="1:7" ht="10.35" customHeight="1"/>
    <row r="52" spans="1:7" ht="15.75" customHeight="1"/>
    <row r="53" spans="1:7" ht="10.35" customHeight="1"/>
    <row r="54" spans="1:7" s="75" customFormat="1" ht="15.75" customHeight="1">
      <c r="A54" s="12"/>
      <c r="B54" s="12"/>
      <c r="C54" s="46"/>
      <c r="D54" s="46"/>
      <c r="E54" s="47"/>
      <c r="F54" s="48"/>
      <c r="G54" s="49"/>
    </row>
    <row r="55" spans="1:7" ht="6.6" customHeight="1"/>
    <row r="56" spans="1:7" ht="10.5" customHeight="1"/>
    <row r="57" spans="1:7" s="75" customFormat="1" ht="15.75" customHeight="1">
      <c r="A57" s="12"/>
      <c r="B57" s="12"/>
      <c r="C57" s="46"/>
      <c r="D57" s="46"/>
      <c r="E57" s="47"/>
      <c r="F57" s="48"/>
      <c r="G57" s="49"/>
    </row>
    <row r="58" spans="1:7" s="75" customFormat="1" ht="15.75" customHeight="1">
      <c r="A58" s="12"/>
      <c r="B58" s="12"/>
      <c r="C58" s="46"/>
      <c r="D58" s="46"/>
      <c r="E58" s="47"/>
      <c r="F58" s="48"/>
      <c r="G58" s="49"/>
    </row>
    <row r="59" spans="1:7" s="75" customFormat="1" ht="15.75" customHeight="1">
      <c r="A59" s="12"/>
      <c r="B59" s="12"/>
      <c r="C59" s="46"/>
      <c r="D59" s="46"/>
      <c r="E59" s="47"/>
      <c r="F59" s="48"/>
      <c r="G59" s="49"/>
    </row>
    <row r="60" spans="1:7" s="75" customFormat="1" ht="15.75" customHeight="1">
      <c r="A60" s="12"/>
      <c r="B60" s="12"/>
      <c r="C60" s="46"/>
      <c r="D60" s="46"/>
      <c r="E60" s="47"/>
      <c r="F60" s="48"/>
      <c r="G60" s="49"/>
    </row>
    <row r="61" spans="1:7" s="75" customFormat="1" ht="15.75" customHeight="1">
      <c r="A61" s="12"/>
      <c r="B61" s="12"/>
      <c r="C61" s="46"/>
      <c r="D61" s="46"/>
      <c r="E61" s="47"/>
      <c r="F61" s="48"/>
      <c r="G61" s="49"/>
    </row>
    <row r="62" spans="1:7" s="75" customFormat="1" ht="15.75" customHeight="1">
      <c r="A62" s="12"/>
      <c r="B62" s="12"/>
      <c r="C62" s="46"/>
      <c r="D62" s="46"/>
      <c r="E62" s="47"/>
      <c r="F62" s="48"/>
      <c r="G62" s="49"/>
    </row>
    <row r="63" spans="1:7" s="75" customFormat="1" ht="15.75" customHeight="1">
      <c r="A63" s="12"/>
      <c r="B63" s="12"/>
      <c r="C63" s="46"/>
      <c r="D63" s="46"/>
      <c r="E63" s="47"/>
      <c r="F63" s="48"/>
      <c r="G63" s="49"/>
    </row>
    <row r="64" spans="1:7" s="75" customFormat="1" ht="15.75" customHeight="1">
      <c r="A64" s="12"/>
      <c r="B64" s="12"/>
      <c r="C64" s="46"/>
      <c r="D64" s="46"/>
      <c r="E64" s="47"/>
      <c r="F64" s="48"/>
      <c r="G64" s="49"/>
    </row>
    <row r="65" spans="1:7" s="75" customFormat="1" ht="10.35" customHeight="1">
      <c r="A65" s="12"/>
      <c r="B65" s="12"/>
      <c r="C65" s="46"/>
      <c r="D65" s="46"/>
      <c r="E65" s="47"/>
      <c r="F65" s="48"/>
      <c r="G65" s="49"/>
    </row>
    <row r="66" spans="1:7" s="75" customFormat="1" ht="15.75" customHeight="1">
      <c r="A66" s="12"/>
      <c r="B66" s="12"/>
      <c r="C66" s="46"/>
      <c r="D66" s="46"/>
      <c r="E66" s="47"/>
      <c r="F66" s="48"/>
      <c r="G66" s="49"/>
    </row>
    <row r="67" spans="1:7" s="75" customFormat="1" ht="10.35" customHeight="1">
      <c r="A67" s="12"/>
      <c r="B67" s="12"/>
      <c r="C67" s="46"/>
      <c r="D67" s="46"/>
      <c r="E67" s="47"/>
      <c r="F67" s="48"/>
      <c r="G67" s="49"/>
    </row>
    <row r="68" spans="1:7" s="75" customFormat="1" ht="15.75" customHeight="1">
      <c r="A68" s="12"/>
      <c r="B68" s="12"/>
      <c r="C68" s="46"/>
      <c r="D68" s="46"/>
      <c r="E68" s="47"/>
      <c r="F68" s="48"/>
      <c r="G68" s="49"/>
    </row>
    <row r="69" spans="1:7" s="75" customFormat="1" ht="15.75" customHeight="1">
      <c r="A69" s="12"/>
      <c r="B69" s="12"/>
      <c r="C69" s="46"/>
      <c r="D69" s="46"/>
      <c r="E69" s="47"/>
      <c r="F69" s="48"/>
      <c r="G69" s="49"/>
    </row>
    <row r="70" spans="1:7" s="75" customFormat="1" ht="15.75" customHeight="1">
      <c r="A70" s="12"/>
      <c r="B70" s="12"/>
      <c r="C70" s="46"/>
      <c r="D70" s="46"/>
      <c r="E70" s="47"/>
      <c r="F70" s="48"/>
      <c r="G70" s="49"/>
    </row>
    <row r="71" spans="1:7" s="75" customFormat="1" ht="15.75" customHeight="1">
      <c r="A71" s="12"/>
      <c r="B71" s="12"/>
      <c r="C71" s="46"/>
      <c r="D71" s="46"/>
      <c r="E71" s="47"/>
      <c r="F71" s="48"/>
      <c r="G71" s="49"/>
    </row>
    <row r="72" spans="1:7" s="75" customFormat="1" ht="15.75" customHeight="1">
      <c r="A72" s="12"/>
      <c r="B72" s="12"/>
      <c r="C72" s="46"/>
      <c r="D72" s="46"/>
      <c r="E72" s="47"/>
      <c r="F72" s="48"/>
      <c r="G72" s="49"/>
    </row>
    <row r="73" spans="1:7" s="75" customFormat="1" ht="15.75" customHeight="1">
      <c r="A73" s="12"/>
      <c r="B73" s="12"/>
      <c r="C73" s="46"/>
      <c r="D73" s="46"/>
      <c r="E73" s="47"/>
      <c r="F73" s="48"/>
      <c r="G73" s="49"/>
    </row>
    <row r="74" spans="1:7" s="75" customFormat="1" ht="15.75" customHeight="1">
      <c r="A74" s="12"/>
      <c r="B74" s="12"/>
      <c r="C74" s="46"/>
      <c r="D74" s="46"/>
      <c r="E74" s="47"/>
      <c r="F74" s="48"/>
      <c r="G74" s="49"/>
    </row>
    <row r="75" spans="1:7" s="75" customFormat="1" ht="10.35" customHeight="1">
      <c r="A75" s="12"/>
      <c r="B75" s="12"/>
      <c r="C75" s="46"/>
      <c r="D75" s="46"/>
      <c r="E75" s="47"/>
      <c r="F75" s="48"/>
      <c r="G75" s="49"/>
    </row>
    <row r="76" spans="1:7" s="75" customFormat="1" ht="15.75" customHeight="1">
      <c r="A76" s="12"/>
      <c r="B76" s="12"/>
      <c r="C76" s="46"/>
      <c r="D76" s="46"/>
      <c r="E76" s="47"/>
      <c r="F76" s="48"/>
      <c r="G76" s="49"/>
    </row>
    <row r="77" spans="1:7" s="75" customFormat="1" ht="10.35" customHeight="1">
      <c r="A77" s="12"/>
      <c r="B77" s="12"/>
      <c r="C77" s="46"/>
      <c r="D77" s="46"/>
      <c r="E77" s="47"/>
      <c r="F77" s="48"/>
      <c r="G77" s="49"/>
    </row>
    <row r="78" spans="1:7" s="75" customFormat="1" ht="15.75" customHeight="1">
      <c r="A78" s="12"/>
      <c r="B78" s="12"/>
      <c r="C78" s="46"/>
      <c r="D78" s="46"/>
      <c r="E78" s="47"/>
      <c r="F78" s="48"/>
      <c r="G78" s="49"/>
    </row>
    <row r="79" spans="1:7" s="75" customFormat="1" ht="15.75" customHeight="1">
      <c r="A79" s="12"/>
      <c r="B79" s="12"/>
      <c r="C79" s="46"/>
      <c r="D79" s="46"/>
      <c r="E79" s="47"/>
      <c r="F79" s="48"/>
      <c r="G79" s="49"/>
    </row>
    <row r="80" spans="1:7" s="75" customFormat="1" ht="15.75" customHeight="1">
      <c r="A80" s="12"/>
      <c r="B80" s="12"/>
      <c r="C80" s="46"/>
      <c r="D80" s="46"/>
      <c r="E80" s="47"/>
      <c r="F80" s="48"/>
      <c r="G80" s="49"/>
    </row>
    <row r="81" spans="1:7" s="75" customFormat="1" ht="15.75" customHeight="1">
      <c r="A81" s="12"/>
      <c r="B81" s="12"/>
      <c r="C81" s="46"/>
      <c r="D81" s="46"/>
      <c r="E81" s="47"/>
      <c r="F81" s="48"/>
      <c r="G81" s="49"/>
    </row>
    <row r="82" spans="1:7" s="75" customFormat="1" ht="15.75" customHeight="1">
      <c r="A82" s="12"/>
      <c r="B82" s="12"/>
      <c r="C82" s="46"/>
      <c r="D82" s="46"/>
      <c r="E82" s="47"/>
      <c r="F82" s="48"/>
      <c r="G82" s="49"/>
    </row>
    <row r="83" spans="1:7" s="75" customFormat="1" ht="15.75" customHeight="1">
      <c r="A83" s="12"/>
      <c r="B83" s="12"/>
      <c r="C83" s="46"/>
      <c r="D83" s="46"/>
      <c r="E83" s="47"/>
      <c r="F83" s="48"/>
      <c r="G83" s="49"/>
    </row>
    <row r="84" spans="1:7" s="75" customFormat="1" ht="15.75" customHeight="1">
      <c r="A84" s="12"/>
      <c r="B84" s="12"/>
      <c r="C84" s="46"/>
      <c r="D84" s="46"/>
      <c r="E84" s="47"/>
      <c r="F84" s="48"/>
      <c r="G84" s="49"/>
    </row>
    <row r="85" spans="1:7" s="75" customFormat="1" ht="15.75" customHeight="1">
      <c r="A85" s="12"/>
      <c r="B85" s="12"/>
      <c r="C85" s="46"/>
      <c r="D85" s="46"/>
      <c r="E85" s="47"/>
      <c r="F85" s="48"/>
      <c r="G85" s="49"/>
    </row>
    <row r="86" spans="1:7" s="75" customFormat="1" ht="10.35" customHeight="1">
      <c r="A86" s="12"/>
      <c r="B86" s="12"/>
      <c r="C86" s="46"/>
      <c r="D86" s="46"/>
      <c r="E86" s="47"/>
      <c r="F86" s="48"/>
      <c r="G86" s="49"/>
    </row>
    <row r="87" spans="1:7" s="75" customFormat="1" ht="15.75" customHeight="1">
      <c r="A87" s="12"/>
      <c r="B87" s="12"/>
      <c r="C87" s="46"/>
      <c r="D87" s="46"/>
      <c r="E87" s="47"/>
      <c r="F87" s="48"/>
      <c r="G87" s="49"/>
    </row>
    <row r="88" spans="1:7" ht="10.35" customHeight="1"/>
    <row r="89" spans="1:7" s="75" customFormat="1" ht="15.75" customHeight="1">
      <c r="A89" s="12"/>
      <c r="B89" s="12"/>
      <c r="C89" s="46"/>
      <c r="D89" s="46"/>
      <c r="E89" s="47"/>
      <c r="F89" s="48"/>
      <c r="G89" s="49"/>
    </row>
    <row r="90" spans="1:7" ht="10.35" customHeight="1"/>
    <row r="91" spans="1:7" ht="15.75" customHeight="1"/>
    <row r="92" spans="1:7" ht="4.7" customHeight="1"/>
    <row r="93" spans="1:7" ht="15.75" customHeight="1"/>
    <row r="94" spans="1:7" ht="15.75" customHeight="1"/>
    <row r="95" spans="1:7" ht="15.75" customHeight="1"/>
    <row r="96" spans="1:7" ht="15.75" customHeight="1"/>
    <row r="97" ht="15" customHeight="1"/>
    <row r="98" ht="15" customHeight="1"/>
    <row r="99" ht="10.35" customHeight="1"/>
    <row r="100" ht="15.75" customHeight="1"/>
    <row r="101" ht="7.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0.35" customHeight="1"/>
    <row r="109" ht="15.75" customHeight="1"/>
    <row r="110" ht="10.35" customHeight="1"/>
    <row r="111" ht="15.75" customHeight="1"/>
    <row r="112" ht="8.85" customHeight="1"/>
    <row r="113" ht="15.75" customHeight="1"/>
    <row r="114" ht="10.35" customHeight="1"/>
    <row r="119" ht="10.35" customHeight="1"/>
    <row r="121" ht="10.35" customHeight="1"/>
    <row r="124" ht="10.35" customHeight="1"/>
    <row r="126" ht="10.35" customHeight="1"/>
    <row r="127" ht="15.75" customHeight="1"/>
    <row r="128" ht="10.35" customHeight="1"/>
    <row r="129" ht="15.75" customHeight="1"/>
    <row r="130" ht="10.35" customHeight="1"/>
    <row r="134" ht="15.95" hidden="1" customHeight="1"/>
    <row r="135" ht="15.95" hidden="1" customHeight="1"/>
    <row r="136" ht="15.95" hidden="1" customHeight="1"/>
    <row r="137" ht="15.95" hidden="1" customHeight="1"/>
    <row r="138" ht="15.95" hidden="1" customHeight="1"/>
    <row r="139" ht="15.95" hidden="1" customHeight="1"/>
    <row r="142" ht="15.95" hidden="1" customHeight="1"/>
    <row r="143" ht="15.95" hidden="1" customHeight="1"/>
    <row r="144" ht="10.35" customHeight="1"/>
    <row r="145" ht="15.75" customHeight="1"/>
    <row r="146" ht="7.5" customHeight="1"/>
    <row r="150" ht="10.35" customHeight="1"/>
    <row r="151" ht="15.75" customHeight="1"/>
    <row r="152" ht="7.5" customHeight="1"/>
    <row r="155" ht="10.35" customHeight="1"/>
    <row r="156" ht="15.75" customHeight="1"/>
    <row r="157" ht="7.5" customHeight="1"/>
    <row r="160" ht="15.95" hidden="1" customHeight="1"/>
    <row r="161" ht="10.35" customHeight="1"/>
    <row r="162" ht="15.75" customHeight="1"/>
    <row r="163" ht="10.35" customHeight="1"/>
    <row r="164" ht="15.75" customHeight="1"/>
    <row r="165" ht="11.1" customHeight="1"/>
    <row r="166" ht="20.45" customHeight="1"/>
    <row r="175" ht="10.35" customHeight="1"/>
    <row r="199" spans="1:19" s="21" customFormat="1" ht="15.95" customHeight="1">
      <c r="A199" s="12"/>
      <c r="B199" s="12"/>
      <c r="C199" s="46"/>
      <c r="D199" s="46"/>
      <c r="E199" s="47"/>
      <c r="F199" s="48"/>
      <c r="G199" s="49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</row>
    <row r="200" spans="1:19" s="21" customFormat="1" ht="15.95" customHeight="1">
      <c r="A200" s="12"/>
      <c r="B200" s="12"/>
      <c r="C200" s="46"/>
      <c r="D200" s="46"/>
      <c r="E200" s="47"/>
      <c r="F200" s="48"/>
      <c r="G200" s="49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</row>
    <row r="201" spans="1:19" s="21" customFormat="1" ht="15.95" customHeight="1">
      <c r="A201" s="12"/>
      <c r="B201" s="12"/>
      <c r="C201" s="46"/>
      <c r="D201" s="46"/>
      <c r="E201" s="47"/>
      <c r="F201" s="48"/>
      <c r="G201" s="49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</row>
    <row r="202" spans="1:19" s="21" customFormat="1" ht="15.95" customHeight="1">
      <c r="A202" s="12"/>
      <c r="B202" s="12"/>
      <c r="C202" s="46"/>
      <c r="D202" s="46"/>
      <c r="E202" s="47"/>
      <c r="F202" s="48"/>
      <c r="G202" s="49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</row>
    <row r="203" spans="1:19" s="21" customFormat="1" ht="15.95" customHeight="1">
      <c r="A203" s="12"/>
      <c r="B203" s="12"/>
      <c r="C203" s="46"/>
      <c r="D203" s="46"/>
      <c r="E203" s="47"/>
      <c r="F203" s="48"/>
      <c r="G203" s="49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</row>
    <row r="204" spans="1:19" s="21" customFormat="1" ht="15.95" customHeight="1">
      <c r="A204" s="12"/>
      <c r="B204" s="12"/>
      <c r="C204" s="46"/>
      <c r="D204" s="46"/>
      <c r="E204" s="47"/>
      <c r="F204" s="48"/>
      <c r="G204" s="49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</row>
    <row r="205" spans="1:19" s="21" customFormat="1" ht="15.95" customHeight="1">
      <c r="A205" s="12"/>
      <c r="B205" s="12"/>
      <c r="C205" s="46"/>
      <c r="D205" s="46"/>
      <c r="E205" s="47"/>
      <c r="F205" s="48"/>
      <c r="G205" s="49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</row>
    <row r="206" spans="1:19" s="21" customFormat="1" ht="15.95" customHeight="1">
      <c r="A206" s="12"/>
      <c r="B206" s="12"/>
      <c r="C206" s="46"/>
      <c r="D206" s="46"/>
      <c r="E206" s="47"/>
      <c r="F206" s="48"/>
      <c r="G206" s="49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</row>
    <row r="207" spans="1:19" s="21" customFormat="1" ht="15.95" customHeight="1">
      <c r="A207" s="12"/>
      <c r="B207" s="12"/>
      <c r="C207" s="46"/>
      <c r="D207" s="46"/>
      <c r="E207" s="47"/>
      <c r="F207" s="48"/>
      <c r="G207" s="49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</row>
    <row r="208" spans="1:19" s="21" customFormat="1" ht="15.95" customHeight="1">
      <c r="A208" s="12"/>
      <c r="B208" s="12"/>
      <c r="C208" s="46"/>
      <c r="D208" s="46"/>
      <c r="E208" s="47"/>
      <c r="F208" s="48"/>
      <c r="G208" s="49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</row>
    <row r="209" spans="1:19" s="21" customFormat="1" ht="15.95" customHeight="1">
      <c r="A209" s="12"/>
      <c r="B209" s="12"/>
      <c r="C209" s="46"/>
      <c r="D209" s="46"/>
      <c r="E209" s="47"/>
      <c r="F209" s="48"/>
      <c r="G209" s="49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</row>
    <row r="210" spans="1:19" s="21" customFormat="1" ht="15.95" customHeight="1">
      <c r="A210" s="12"/>
      <c r="B210" s="12"/>
      <c r="C210" s="46"/>
      <c r="D210" s="46"/>
      <c r="E210" s="47"/>
      <c r="F210" s="48"/>
      <c r="G210" s="49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</row>
    <row r="211" spans="1:19" s="21" customFormat="1" ht="15.95" customHeight="1">
      <c r="A211" s="12"/>
      <c r="B211" s="12"/>
      <c r="C211" s="46"/>
      <c r="D211" s="46"/>
      <c r="E211" s="47"/>
      <c r="F211" s="48"/>
      <c r="G211" s="49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</row>
    <row r="212" spans="1:19" s="21" customFormat="1" ht="15.95" customHeight="1">
      <c r="A212" s="12"/>
      <c r="B212" s="12"/>
      <c r="C212" s="46"/>
      <c r="D212" s="46"/>
      <c r="E212" s="47"/>
      <c r="F212" s="48"/>
      <c r="G212" s="49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</row>
    <row r="213" spans="1:19" s="21" customFormat="1" ht="15.95" customHeight="1">
      <c r="A213" s="12"/>
      <c r="B213" s="12"/>
      <c r="C213" s="46"/>
      <c r="D213" s="46"/>
      <c r="E213" s="47"/>
      <c r="F213" s="48"/>
      <c r="G213" s="49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</row>
    <row r="214" spans="1:19" s="21" customFormat="1" ht="15.95" customHeight="1">
      <c r="A214" s="12"/>
      <c r="B214" s="12"/>
      <c r="C214" s="46"/>
      <c r="D214" s="46"/>
      <c r="E214" s="47"/>
      <c r="F214" s="48"/>
      <c r="G214" s="49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</row>
    <row r="311" spans="1:19" s="23" customFormat="1" ht="15.95" customHeight="1">
      <c r="A311" s="12"/>
      <c r="B311" s="12"/>
      <c r="C311" s="46"/>
      <c r="D311" s="46"/>
      <c r="E311" s="47"/>
      <c r="F311" s="48"/>
      <c r="G311" s="49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</row>
    <row r="312" spans="1:19" s="23" customFormat="1" ht="15.95" customHeight="1">
      <c r="A312" s="12"/>
      <c r="B312" s="12"/>
      <c r="C312" s="46"/>
      <c r="D312" s="46"/>
      <c r="E312" s="47"/>
      <c r="F312" s="48"/>
      <c r="G312" s="49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</row>
    <row r="313" spans="1:19" s="23" customFormat="1" ht="15.95" customHeight="1">
      <c r="A313" s="12"/>
      <c r="B313" s="12"/>
      <c r="C313" s="46"/>
      <c r="D313" s="46"/>
      <c r="E313" s="47"/>
      <c r="F313" s="48"/>
      <c r="G313" s="49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</row>
    <row r="314" spans="1:19" s="23" customFormat="1" ht="15.95" customHeight="1">
      <c r="A314" s="12"/>
      <c r="B314" s="12"/>
      <c r="C314" s="46"/>
      <c r="D314" s="46"/>
      <c r="E314" s="47"/>
      <c r="F314" s="48"/>
      <c r="G314" s="49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</row>
    <row r="326" spans="1:19" s="23" customFormat="1" ht="15.95" customHeight="1">
      <c r="A326" s="12"/>
      <c r="B326" s="12"/>
      <c r="C326" s="46"/>
      <c r="D326" s="46"/>
      <c r="E326" s="47"/>
      <c r="F326" s="48"/>
      <c r="G326" s="49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</row>
    <row r="331" spans="1:19" s="22" customFormat="1" ht="15.95" customHeight="1">
      <c r="A331" s="12"/>
      <c r="B331" s="12"/>
      <c r="C331" s="46"/>
      <c r="D331" s="46"/>
      <c r="E331" s="47"/>
      <c r="F331" s="48"/>
      <c r="G331" s="49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</row>
    <row r="332" spans="1:19" s="22" customFormat="1" ht="15.95" customHeight="1">
      <c r="A332" s="12"/>
      <c r="B332" s="12"/>
      <c r="C332" s="46"/>
      <c r="D332" s="46"/>
      <c r="E332" s="47"/>
      <c r="F332" s="48"/>
      <c r="G332" s="49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</row>
    <row r="333" spans="1:19" s="22" customFormat="1" ht="15.95" customHeight="1">
      <c r="A333" s="12"/>
      <c r="B333" s="12"/>
      <c r="C333" s="46"/>
      <c r="D333" s="46"/>
      <c r="E333" s="47"/>
      <c r="F333" s="48"/>
      <c r="G333" s="49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</row>
    <row r="334" spans="1:19" s="22" customFormat="1" ht="15.95" customHeight="1">
      <c r="A334" s="12"/>
      <c r="B334" s="12"/>
      <c r="C334" s="46"/>
      <c r="D334" s="46"/>
      <c r="E334" s="47"/>
      <c r="F334" s="48"/>
      <c r="G334" s="49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</row>
    <row r="335" spans="1:19" s="22" customFormat="1" ht="15.95" customHeight="1">
      <c r="A335" s="12"/>
      <c r="B335" s="12"/>
      <c r="C335" s="46"/>
      <c r="D335" s="46"/>
      <c r="E335" s="47"/>
      <c r="F335" s="48"/>
      <c r="G335" s="49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</row>
    <row r="336" spans="1:19" s="22" customFormat="1" ht="15.95" customHeight="1">
      <c r="A336" s="12"/>
      <c r="B336" s="12"/>
      <c r="C336" s="46"/>
      <c r="D336" s="46"/>
      <c r="E336" s="47"/>
      <c r="F336" s="48"/>
      <c r="G336" s="49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</row>
    <row r="337" spans="1:19" s="22" customFormat="1" ht="15.95" customHeight="1">
      <c r="A337" s="12"/>
      <c r="B337" s="12"/>
      <c r="C337" s="46"/>
      <c r="D337" s="46"/>
      <c r="E337" s="47"/>
      <c r="F337" s="48"/>
      <c r="G337" s="49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</row>
    <row r="338" spans="1:19" s="22" customFormat="1" ht="15.95" customHeight="1">
      <c r="A338" s="12"/>
      <c r="B338" s="12"/>
      <c r="C338" s="46"/>
      <c r="D338" s="46"/>
      <c r="E338" s="47"/>
      <c r="F338" s="48"/>
      <c r="G338" s="49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</row>
    <row r="339" spans="1:19" s="22" customFormat="1" ht="15.95" customHeight="1">
      <c r="A339" s="12"/>
      <c r="B339" s="12"/>
      <c r="C339" s="46"/>
      <c r="D339" s="46"/>
      <c r="E339" s="47"/>
      <c r="F339" s="48"/>
      <c r="G339" s="49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</row>
    <row r="340" spans="1:19" s="22" customFormat="1" ht="15.95" customHeight="1">
      <c r="A340" s="12"/>
      <c r="B340" s="12"/>
      <c r="C340" s="46"/>
      <c r="D340" s="46"/>
      <c r="E340" s="47"/>
      <c r="F340" s="48"/>
      <c r="G340" s="49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</row>
    <row r="341" spans="1:19" s="22" customFormat="1" ht="15.95" customHeight="1">
      <c r="A341" s="12"/>
      <c r="B341" s="12"/>
      <c r="C341" s="46"/>
      <c r="D341" s="46"/>
      <c r="E341" s="47"/>
      <c r="F341" s="48"/>
      <c r="G341" s="49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</row>
    <row r="344" spans="1:19" s="22" customFormat="1" ht="15.95" customHeight="1">
      <c r="A344" s="12"/>
      <c r="B344" s="12"/>
      <c r="C344" s="46"/>
      <c r="D344" s="46"/>
      <c r="E344" s="47"/>
      <c r="F344" s="48"/>
      <c r="G344" s="49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</row>
    <row r="345" spans="1:19" s="22" customFormat="1" ht="15.95" customHeight="1">
      <c r="A345" s="12"/>
      <c r="B345" s="12"/>
      <c r="C345" s="46"/>
      <c r="D345" s="46"/>
      <c r="E345" s="47"/>
      <c r="F345" s="48"/>
      <c r="G345" s="49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</row>
    <row r="346" spans="1:19" s="22" customFormat="1" ht="15.95" customHeight="1">
      <c r="A346" s="12"/>
      <c r="B346" s="12"/>
      <c r="C346" s="46"/>
      <c r="D346" s="46"/>
      <c r="E346" s="47"/>
      <c r="F346" s="48"/>
      <c r="G346" s="49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</row>
    <row r="347" spans="1:19" s="22" customFormat="1" ht="15.95" customHeight="1">
      <c r="A347" s="12"/>
      <c r="B347" s="12"/>
      <c r="C347" s="46"/>
      <c r="D347" s="46"/>
      <c r="E347" s="47"/>
      <c r="F347" s="48"/>
      <c r="G347" s="49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</row>
    <row r="351" spans="1:19" s="22" customFormat="1" ht="15.95" customHeight="1">
      <c r="A351" s="12"/>
      <c r="B351" s="12"/>
      <c r="C351" s="46"/>
      <c r="D351" s="46"/>
      <c r="E351" s="47"/>
      <c r="F351" s="48"/>
      <c r="G351" s="49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</row>
    <row r="352" spans="1:19" s="22" customFormat="1" ht="15.95" customHeight="1">
      <c r="A352" s="12"/>
      <c r="B352" s="12"/>
      <c r="C352" s="46"/>
      <c r="D352" s="46"/>
      <c r="E352" s="47"/>
      <c r="F352" s="48"/>
      <c r="G352" s="49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</row>
    <row r="353" spans="1:19" s="22" customFormat="1" ht="15.95" customHeight="1">
      <c r="A353" s="12"/>
      <c r="B353" s="12"/>
      <c r="C353" s="46"/>
      <c r="D353" s="46"/>
      <c r="E353" s="47"/>
      <c r="F353" s="48"/>
      <c r="G353" s="49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</row>
    <row r="354" spans="1:19" s="22" customFormat="1" ht="15.95" customHeight="1">
      <c r="A354" s="12"/>
      <c r="B354" s="12"/>
      <c r="C354" s="46"/>
      <c r="D354" s="46"/>
      <c r="E354" s="47"/>
      <c r="F354" s="48"/>
      <c r="G354" s="49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</row>
    <row r="384" spans="1:19" s="22" customFormat="1" ht="15.95" customHeight="1">
      <c r="A384" s="12"/>
      <c r="B384" s="12"/>
      <c r="C384" s="46"/>
      <c r="D384" s="46"/>
      <c r="E384" s="47"/>
      <c r="F384" s="48"/>
      <c r="G384" s="49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</row>
    <row r="385" spans="1:19" s="22" customFormat="1" ht="15.95" customHeight="1">
      <c r="A385" s="12"/>
      <c r="B385" s="12"/>
      <c r="C385" s="46"/>
      <c r="D385" s="46"/>
      <c r="E385" s="47"/>
      <c r="F385" s="48"/>
      <c r="G385" s="49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</row>
    <row r="386" spans="1:19" s="22" customFormat="1" ht="15.95" customHeight="1">
      <c r="A386" s="12"/>
      <c r="B386" s="12"/>
      <c r="C386" s="46"/>
      <c r="D386" s="46"/>
      <c r="E386" s="47"/>
      <c r="F386" s="48"/>
      <c r="G386" s="49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</row>
    <row r="387" spans="1:19" s="22" customFormat="1" ht="15.95" customHeight="1">
      <c r="A387" s="12"/>
      <c r="B387" s="12"/>
      <c r="C387" s="46"/>
      <c r="D387" s="46"/>
      <c r="E387" s="47"/>
      <c r="F387" s="48"/>
      <c r="G387" s="49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</row>
  </sheetData>
  <mergeCells count="1">
    <mergeCell ref="A1:G1"/>
  </mergeCells>
  <printOptions horizontalCentered="1"/>
  <pageMargins left="0.39370078740157483" right="0.39370078740157483" top="0.78740157480314965" bottom="0.78740157480314965" header="0.39370078740157483" footer="0.39370078740157483"/>
  <pageSetup paperSize="9" scale="86" fitToHeight="0" orientation="portrait" r:id="rId1"/>
  <headerFooter scaleWithDoc="0"/>
  <rowBreaks count="3" manualBreakCount="3">
    <brk id="77" max="16383" man="1"/>
    <brk id="128" max="16383" man="1"/>
    <brk id="176" max="16383" man="1"/>
  </rowBreaks>
  <ignoredErrors>
    <ignoredError sqref="G4:G5 G18:G20 G9 G1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rgb="FF92D050"/>
    <pageSetUpPr fitToPage="1"/>
  </sheetPr>
  <dimension ref="A1:L282"/>
  <sheetViews>
    <sheetView tabSelected="1" view="pageBreakPreview" zoomScale="85" zoomScaleNormal="100" zoomScaleSheetLayoutView="85" zoomScalePageLayoutView="70" workbookViewId="0">
      <pane ySplit="3" topLeftCell="A4" activePane="bottomLeft" state="frozen"/>
      <selection activeCell="A5" sqref="A5:F5"/>
      <selection pane="bottomLeft" activeCell="B97" sqref="B97"/>
    </sheetView>
  </sheetViews>
  <sheetFormatPr baseColWidth="10" defaultColWidth="11.42578125" defaultRowHeight="15.95" customHeight="1"/>
  <cols>
    <col min="1" max="1" width="7" style="22" bestFit="1" customWidth="1"/>
    <col min="2" max="2" width="84.5703125" style="12" bestFit="1" customWidth="1"/>
    <col min="3" max="3" width="4.5703125" style="22" customWidth="1"/>
    <col min="4" max="4" width="7.5703125" style="23" customWidth="1"/>
    <col min="5" max="5" width="13" style="24" customWidth="1"/>
    <col min="6" max="6" width="14.5703125" style="24" customWidth="1"/>
    <col min="7" max="7" width="2.5703125" style="21" customWidth="1"/>
    <col min="8" max="8" width="11.42578125" style="12"/>
    <col min="9" max="9" width="33.5703125" style="12" customWidth="1"/>
    <col min="10" max="16384" width="11.42578125" style="12"/>
  </cols>
  <sheetData>
    <row r="1" spans="1:7" s="6" customFormat="1" ht="36" customHeight="1">
      <c r="A1" s="36" t="s">
        <v>0</v>
      </c>
      <c r="B1" s="27" t="s">
        <v>13</v>
      </c>
      <c r="C1" s="2" t="s">
        <v>1</v>
      </c>
      <c r="D1" s="3" t="s">
        <v>6</v>
      </c>
      <c r="E1" s="4" t="s">
        <v>7</v>
      </c>
      <c r="F1" s="4" t="s">
        <v>8</v>
      </c>
      <c r="G1" s="5"/>
    </row>
    <row r="2" spans="1:7" ht="6.75" customHeight="1">
      <c r="A2" s="37"/>
      <c r="B2" s="8"/>
      <c r="C2" s="7"/>
      <c r="D2" s="9"/>
      <c r="E2" s="10"/>
      <c r="F2" s="10"/>
      <c r="G2" s="11"/>
    </row>
    <row r="3" spans="1:7" ht="18" customHeight="1">
      <c r="A3" s="143" t="s">
        <v>49</v>
      </c>
      <c r="B3" s="144"/>
      <c r="C3" s="144"/>
      <c r="D3" s="144"/>
      <c r="E3" s="144"/>
      <c r="F3" s="145"/>
      <c r="G3" s="11"/>
    </row>
    <row r="4" spans="1:7" ht="6.75" customHeight="1">
      <c r="A4" s="28"/>
      <c r="B4" s="34"/>
      <c r="C4" s="13"/>
      <c r="D4" s="15"/>
      <c r="E4" s="35"/>
      <c r="F4" s="35"/>
      <c r="G4" s="11"/>
    </row>
    <row r="5" spans="1:7" ht="18" customHeight="1">
      <c r="A5" s="38">
        <v>1000</v>
      </c>
      <c r="B5" s="39" t="s">
        <v>12</v>
      </c>
      <c r="C5" s="40"/>
      <c r="D5" s="41"/>
      <c r="E5" s="42"/>
      <c r="F5" s="78"/>
      <c r="G5" s="11"/>
    </row>
    <row r="6" spans="1:7" ht="18" hidden="1" customHeight="1">
      <c r="A6" s="109"/>
      <c r="B6" s="110"/>
      <c r="C6" s="111"/>
      <c r="D6" s="112"/>
      <c r="E6" s="113"/>
      <c r="F6" s="114"/>
      <c r="G6" s="11"/>
    </row>
    <row r="7" spans="1:7" ht="18" hidden="1" customHeight="1">
      <c r="A7" s="109"/>
      <c r="B7" s="110" t="s">
        <v>42</v>
      </c>
      <c r="C7" s="111"/>
      <c r="D7" s="112"/>
      <c r="E7" s="113"/>
      <c r="F7" s="114"/>
      <c r="G7" s="11"/>
    </row>
    <row r="8" spans="1:7" ht="18" hidden="1" customHeight="1">
      <c r="A8" s="109"/>
      <c r="B8" s="116" t="s">
        <v>39</v>
      </c>
      <c r="C8" s="111"/>
      <c r="D8" s="112"/>
      <c r="E8" s="113"/>
      <c r="F8" s="114"/>
      <c r="G8" s="11"/>
    </row>
    <row r="9" spans="1:7" ht="18" hidden="1" customHeight="1">
      <c r="A9" s="109"/>
      <c r="B9" s="115" t="s">
        <v>38</v>
      </c>
      <c r="C9" s="111"/>
      <c r="D9" s="112"/>
      <c r="E9" s="113"/>
      <c r="F9" s="114"/>
      <c r="G9" s="11"/>
    </row>
    <row r="10" spans="1:7" ht="18" hidden="1" customHeight="1">
      <c r="A10" s="109"/>
      <c r="B10" s="110" t="s">
        <v>40</v>
      </c>
      <c r="C10" s="111"/>
      <c r="D10" s="112"/>
      <c r="E10" s="113"/>
      <c r="F10" s="114"/>
      <c r="G10" s="11"/>
    </row>
    <row r="11" spans="1:7" ht="18" hidden="1" customHeight="1">
      <c r="A11" s="109"/>
      <c r="B11" s="117" t="s">
        <v>41</v>
      </c>
      <c r="C11" s="111"/>
      <c r="D11" s="112"/>
      <c r="E11" s="113"/>
      <c r="F11" s="114"/>
      <c r="G11" s="11"/>
    </row>
    <row r="12" spans="1:7" ht="10.35" customHeight="1">
      <c r="A12" s="13"/>
      <c r="B12" s="14"/>
      <c r="C12" s="13"/>
      <c r="D12" s="15"/>
      <c r="E12" s="35"/>
      <c r="F12" s="35"/>
      <c r="G12" s="11"/>
    </row>
    <row r="13" spans="1:7" ht="18" customHeight="1">
      <c r="A13" s="29">
        <f>A5+1</f>
        <v>1001</v>
      </c>
      <c r="B13" s="30" t="s">
        <v>61</v>
      </c>
      <c r="C13" s="118" t="s">
        <v>2</v>
      </c>
      <c r="D13" s="15">
        <v>1</v>
      </c>
      <c r="E13" s="124"/>
      <c r="F13" s="79"/>
      <c r="G13" s="11"/>
    </row>
    <row r="14" spans="1:7" ht="18" customHeight="1">
      <c r="A14" s="29">
        <f>A13+1</f>
        <v>1002</v>
      </c>
      <c r="B14" s="30" t="s">
        <v>37</v>
      </c>
      <c r="C14" s="118" t="s">
        <v>2</v>
      </c>
      <c r="D14" s="15">
        <v>1</v>
      </c>
      <c r="E14" s="79"/>
      <c r="F14" s="79"/>
      <c r="G14" s="11"/>
    </row>
    <row r="15" spans="1:7" ht="18" customHeight="1">
      <c r="A15" s="29">
        <f t="shared" ref="A15:A22" si="0">A14+1</f>
        <v>1003</v>
      </c>
      <c r="B15" s="30" t="s">
        <v>32</v>
      </c>
      <c r="C15" s="118" t="s">
        <v>2</v>
      </c>
      <c r="D15" s="15">
        <v>1</v>
      </c>
      <c r="E15" s="79"/>
      <c r="F15" s="79"/>
      <c r="G15" s="11"/>
    </row>
    <row r="16" spans="1:7" ht="18" customHeight="1">
      <c r="A16" s="29">
        <f t="shared" si="0"/>
        <v>1004</v>
      </c>
      <c r="B16" s="30" t="s">
        <v>3</v>
      </c>
      <c r="C16" s="118" t="s">
        <v>2</v>
      </c>
      <c r="D16" s="15">
        <v>1</v>
      </c>
      <c r="E16" s="79"/>
      <c r="F16" s="79"/>
      <c r="G16" s="11"/>
    </row>
    <row r="17" spans="1:7" ht="18" customHeight="1">
      <c r="A17" s="29">
        <f t="shared" si="0"/>
        <v>1005</v>
      </c>
      <c r="B17" s="30" t="s">
        <v>33</v>
      </c>
      <c r="C17" s="118" t="s">
        <v>2</v>
      </c>
      <c r="D17" s="15">
        <v>1</v>
      </c>
      <c r="E17" s="79"/>
      <c r="F17" s="79"/>
      <c r="G17" s="11"/>
    </row>
    <row r="18" spans="1:7" ht="18" customHeight="1">
      <c r="A18" s="29">
        <f t="shared" si="0"/>
        <v>1006</v>
      </c>
      <c r="B18" s="30" t="s">
        <v>64</v>
      </c>
      <c r="C18" s="118" t="s">
        <v>2</v>
      </c>
      <c r="D18" s="15">
        <v>1</v>
      </c>
      <c r="E18" s="79"/>
      <c r="F18" s="79"/>
      <c r="G18" s="11"/>
    </row>
    <row r="19" spans="1:7" ht="18" customHeight="1">
      <c r="A19" s="29">
        <f t="shared" si="0"/>
        <v>1007</v>
      </c>
      <c r="B19" s="30" t="s">
        <v>34</v>
      </c>
      <c r="C19" s="118" t="s">
        <v>2</v>
      </c>
      <c r="D19" s="15">
        <v>1</v>
      </c>
      <c r="E19" s="79"/>
      <c r="F19" s="79"/>
      <c r="G19" s="11"/>
    </row>
    <row r="20" spans="1:7" ht="18" customHeight="1">
      <c r="A20" s="29">
        <f t="shared" si="0"/>
        <v>1008</v>
      </c>
      <c r="B20" s="30" t="s">
        <v>35</v>
      </c>
      <c r="C20" s="118" t="s">
        <v>2</v>
      </c>
      <c r="D20" s="15">
        <v>1</v>
      </c>
      <c r="E20" s="79"/>
      <c r="F20" s="79"/>
      <c r="G20" s="11"/>
    </row>
    <row r="21" spans="1:7" ht="18" customHeight="1">
      <c r="A21" s="29">
        <f t="shared" si="0"/>
        <v>1009</v>
      </c>
      <c r="B21" s="30" t="s">
        <v>16</v>
      </c>
      <c r="C21" s="118" t="s">
        <v>2</v>
      </c>
      <c r="D21" s="15">
        <v>1</v>
      </c>
      <c r="E21" s="79"/>
      <c r="F21" s="79"/>
      <c r="G21" s="11"/>
    </row>
    <row r="22" spans="1:7" ht="18" customHeight="1">
      <c r="A22" s="29">
        <f t="shared" si="0"/>
        <v>1010</v>
      </c>
      <c r="B22" s="30" t="s">
        <v>59</v>
      </c>
      <c r="C22" s="118" t="s">
        <v>2</v>
      </c>
      <c r="D22" s="15">
        <v>1</v>
      </c>
      <c r="E22" s="79"/>
      <c r="F22" s="79"/>
      <c r="G22" s="11"/>
    </row>
    <row r="23" spans="1:7" ht="10.35" customHeight="1">
      <c r="A23" s="13"/>
      <c r="B23" s="1"/>
      <c r="C23" s="13"/>
      <c r="D23" s="15" t="s">
        <v>9</v>
      </c>
      <c r="E23" s="35"/>
      <c r="F23" s="45"/>
      <c r="G23" s="16"/>
    </row>
    <row r="24" spans="1:7" ht="18" customHeight="1">
      <c r="A24" s="13"/>
      <c r="B24" s="17" t="str">
        <f>CONCATENATE("SOUS-TOTAL ",A5," : ")</f>
        <v xml:space="preserve">SOUS-TOTAL 1000 : </v>
      </c>
      <c r="C24" s="13"/>
      <c r="D24" s="15" t="s">
        <v>9</v>
      </c>
      <c r="E24" s="79"/>
      <c r="F24" s="80"/>
      <c r="G24" s="16"/>
    </row>
    <row r="25" spans="1:7" ht="9.6" customHeight="1">
      <c r="A25" s="43"/>
      <c r="B25" s="44"/>
      <c r="C25" s="31"/>
      <c r="D25" s="33" t="s">
        <v>9</v>
      </c>
      <c r="E25" s="45"/>
      <c r="F25" s="45"/>
      <c r="G25" s="11"/>
    </row>
    <row r="26" spans="1:7" ht="18" customHeight="1">
      <c r="A26" s="38">
        <f>A5+1000</f>
        <v>2000</v>
      </c>
      <c r="B26" s="39" t="s">
        <v>36</v>
      </c>
      <c r="C26" s="40"/>
      <c r="D26" s="41"/>
      <c r="E26" s="42"/>
      <c r="F26" s="78"/>
      <c r="G26" s="11"/>
    </row>
    <row r="27" spans="1:7" ht="10.35" customHeight="1">
      <c r="A27" s="13"/>
      <c r="B27" s="14"/>
      <c r="C27" s="13"/>
      <c r="D27" s="15"/>
      <c r="E27" s="35"/>
      <c r="F27" s="35"/>
      <c r="G27" s="11"/>
    </row>
    <row r="28" spans="1:7" ht="18" customHeight="1">
      <c r="A28" s="29">
        <f>A26+1</f>
        <v>2001</v>
      </c>
      <c r="B28" s="30" t="s">
        <v>78</v>
      </c>
      <c r="C28" s="13" t="s">
        <v>2</v>
      </c>
      <c r="D28" s="15">
        <v>1</v>
      </c>
      <c r="E28" s="79"/>
      <c r="F28" s="79"/>
      <c r="G28" s="11"/>
    </row>
    <row r="29" spans="1:7" ht="18" customHeight="1">
      <c r="A29" s="29">
        <f>A28+1</f>
        <v>2002</v>
      </c>
      <c r="B29" s="30" t="s">
        <v>60</v>
      </c>
      <c r="C29" s="13" t="s">
        <v>2</v>
      </c>
      <c r="D29" s="15">
        <v>1</v>
      </c>
      <c r="E29" s="124"/>
      <c r="F29" s="79"/>
      <c r="G29" s="11"/>
    </row>
    <row r="30" spans="1:7" ht="18" customHeight="1">
      <c r="A30" s="29">
        <f t="shared" ref="A30:A33" si="1">A29+1</f>
        <v>2003</v>
      </c>
      <c r="B30" s="30" t="s">
        <v>65</v>
      </c>
      <c r="C30" s="13" t="s">
        <v>2</v>
      </c>
      <c r="D30" s="15">
        <v>1</v>
      </c>
      <c r="E30" s="79"/>
      <c r="F30" s="79"/>
      <c r="G30" s="11"/>
    </row>
    <row r="31" spans="1:7" ht="18" customHeight="1">
      <c r="A31" s="29">
        <f t="shared" si="1"/>
        <v>2004</v>
      </c>
      <c r="B31" s="30" t="s">
        <v>72</v>
      </c>
      <c r="C31" s="118" t="s">
        <v>18</v>
      </c>
      <c r="D31" s="15">
        <v>2</v>
      </c>
      <c r="E31" s="124"/>
      <c r="F31" s="79"/>
      <c r="G31" s="11"/>
    </row>
    <row r="32" spans="1:7" ht="18" customHeight="1">
      <c r="A32" s="29">
        <f t="shared" si="1"/>
        <v>2005</v>
      </c>
      <c r="B32" s="30" t="s">
        <v>70</v>
      </c>
      <c r="C32" s="118" t="s">
        <v>18</v>
      </c>
      <c r="D32" s="15">
        <v>10</v>
      </c>
      <c r="E32" s="79"/>
      <c r="F32" s="79"/>
      <c r="G32" s="11"/>
    </row>
    <row r="33" spans="1:7" ht="18" customHeight="1">
      <c r="A33" s="29">
        <f t="shared" si="1"/>
        <v>2006</v>
      </c>
      <c r="B33" s="30" t="s">
        <v>71</v>
      </c>
      <c r="C33" s="118" t="s">
        <v>43</v>
      </c>
      <c r="D33" s="15">
        <v>2</v>
      </c>
      <c r="E33" s="79"/>
      <c r="F33" s="79"/>
      <c r="G33" s="11"/>
    </row>
    <row r="34" spans="1:7" ht="10.35" customHeight="1">
      <c r="A34" s="13"/>
      <c r="B34" s="1"/>
      <c r="C34" s="13"/>
      <c r="D34" s="15"/>
      <c r="E34" s="79"/>
      <c r="F34" s="45"/>
      <c r="G34" s="16"/>
    </row>
    <row r="35" spans="1:7" ht="18" customHeight="1">
      <c r="A35" s="13"/>
      <c r="B35" s="17" t="str">
        <f>CONCATENATE("SOUS-TOTAL ",A26," : ")</f>
        <v xml:space="preserve">SOUS-TOTAL 2000 : </v>
      </c>
      <c r="C35" s="13"/>
      <c r="D35" s="15" t="s">
        <v>9</v>
      </c>
      <c r="E35" s="79"/>
      <c r="F35" s="80"/>
      <c r="G35" s="16"/>
    </row>
    <row r="36" spans="1:7" ht="10.35" customHeight="1">
      <c r="A36" s="31"/>
      <c r="B36" s="32"/>
      <c r="C36" s="31"/>
      <c r="D36" s="33" t="s">
        <v>9</v>
      </c>
      <c r="E36" s="81"/>
      <c r="F36" s="45"/>
      <c r="G36" s="11"/>
    </row>
    <row r="37" spans="1:7" ht="18" customHeight="1">
      <c r="A37" s="38">
        <f>A26+1000</f>
        <v>3000</v>
      </c>
      <c r="B37" s="39" t="s">
        <v>51</v>
      </c>
      <c r="C37" s="40"/>
      <c r="D37" s="41"/>
      <c r="E37" s="42"/>
      <c r="F37" s="78"/>
      <c r="G37" s="11"/>
    </row>
    <row r="38" spans="1:7" ht="10.35" customHeight="1">
      <c r="A38" s="13"/>
      <c r="B38" s="14"/>
      <c r="C38" s="13"/>
      <c r="D38" s="15"/>
      <c r="E38" s="35"/>
      <c r="F38" s="35"/>
      <c r="G38" s="11"/>
    </row>
    <row r="39" spans="1:7" ht="18" customHeight="1">
      <c r="A39" s="29">
        <f>A37+1</f>
        <v>3001</v>
      </c>
      <c r="B39" s="30" t="s">
        <v>66</v>
      </c>
      <c r="C39" s="118" t="s">
        <v>1</v>
      </c>
      <c r="D39" s="15">
        <v>70</v>
      </c>
      <c r="E39" s="79"/>
      <c r="F39" s="79"/>
      <c r="G39" s="11"/>
    </row>
    <row r="40" spans="1:7" ht="18" customHeight="1">
      <c r="A40" s="29">
        <f t="shared" ref="A40:A46" si="2">A39+1</f>
        <v>3002</v>
      </c>
      <c r="B40" s="30" t="s">
        <v>67</v>
      </c>
      <c r="C40" s="118" t="s">
        <v>43</v>
      </c>
      <c r="D40" s="15">
        <v>20</v>
      </c>
      <c r="E40" s="79"/>
      <c r="F40" s="79"/>
      <c r="G40" s="11"/>
    </row>
    <row r="41" spans="1:7" ht="18" customHeight="1">
      <c r="A41" s="29">
        <f t="shared" si="2"/>
        <v>3003</v>
      </c>
      <c r="B41" s="30" t="s">
        <v>68</v>
      </c>
      <c r="C41" s="118" t="s">
        <v>10</v>
      </c>
      <c r="D41" s="15">
        <v>20</v>
      </c>
      <c r="E41" s="124"/>
      <c r="F41" s="79"/>
      <c r="G41" s="11"/>
    </row>
    <row r="42" spans="1:7" ht="18" customHeight="1">
      <c r="A42" s="29">
        <f t="shared" si="2"/>
        <v>3004</v>
      </c>
      <c r="B42" s="30" t="s">
        <v>73</v>
      </c>
      <c r="C42" s="118" t="s">
        <v>18</v>
      </c>
      <c r="D42" s="15">
        <v>4</v>
      </c>
      <c r="E42" s="79"/>
      <c r="F42" s="79"/>
      <c r="G42" s="11"/>
    </row>
    <row r="43" spans="1:7" ht="18" customHeight="1">
      <c r="A43" s="29">
        <f t="shared" si="2"/>
        <v>3005</v>
      </c>
      <c r="B43" s="30" t="s">
        <v>15</v>
      </c>
      <c r="C43" s="118" t="s">
        <v>14</v>
      </c>
      <c r="D43" s="15">
        <v>350</v>
      </c>
      <c r="E43" s="79"/>
      <c r="F43" s="79"/>
      <c r="G43" s="11"/>
    </row>
    <row r="44" spans="1:7" ht="18" customHeight="1">
      <c r="A44" s="29">
        <f t="shared" si="2"/>
        <v>3006</v>
      </c>
      <c r="B44" s="30" t="s">
        <v>69</v>
      </c>
      <c r="C44" s="118" t="s">
        <v>18</v>
      </c>
      <c r="D44" s="15">
        <v>2</v>
      </c>
      <c r="E44" s="79"/>
      <c r="F44" s="79"/>
      <c r="G44" s="11"/>
    </row>
    <row r="45" spans="1:7" ht="18" customHeight="1">
      <c r="A45" s="29">
        <f t="shared" si="2"/>
        <v>3007</v>
      </c>
      <c r="B45" s="30" t="s">
        <v>77</v>
      </c>
      <c r="C45" s="118" t="s">
        <v>10</v>
      </c>
      <c r="D45" s="15">
        <v>6</v>
      </c>
      <c r="E45" s="79"/>
      <c r="F45" s="79"/>
      <c r="G45" s="11"/>
    </row>
    <row r="46" spans="1:7" ht="18" customHeight="1">
      <c r="A46" s="29">
        <f t="shared" si="2"/>
        <v>3008</v>
      </c>
      <c r="B46" s="30" t="s">
        <v>79</v>
      </c>
      <c r="C46" s="118" t="s">
        <v>46</v>
      </c>
      <c r="D46" s="15">
        <v>15</v>
      </c>
      <c r="E46" s="79"/>
      <c r="F46" s="79"/>
      <c r="G46" s="11"/>
    </row>
    <row r="47" spans="1:7" ht="18" customHeight="1">
      <c r="A47" s="29"/>
      <c r="B47" s="30"/>
      <c r="C47" s="118"/>
      <c r="D47" s="15"/>
      <c r="E47" s="79"/>
      <c r="F47" s="79"/>
      <c r="G47" s="11"/>
    </row>
    <row r="48" spans="1:7" ht="10.35" customHeight="1">
      <c r="A48" s="13"/>
      <c r="B48" s="1"/>
      <c r="C48" s="13"/>
      <c r="D48" s="15" t="s">
        <v>9</v>
      </c>
      <c r="E48" s="79"/>
      <c r="F48" s="45"/>
      <c r="G48" s="16"/>
    </row>
    <row r="49" spans="1:7" ht="18" customHeight="1">
      <c r="A49" s="13"/>
      <c r="B49" s="17" t="str">
        <f>CONCATENATE("SOUS-TOTAL ",A37," : ")</f>
        <v xml:space="preserve">SOUS-TOTAL 3000 : </v>
      </c>
      <c r="C49" s="13"/>
      <c r="D49" s="15" t="s">
        <v>9</v>
      </c>
      <c r="E49" s="79"/>
      <c r="F49" s="80"/>
      <c r="G49" s="16"/>
    </row>
    <row r="50" spans="1:7" ht="10.35" customHeight="1">
      <c r="A50" s="31"/>
      <c r="B50" s="32"/>
      <c r="C50" s="31"/>
      <c r="D50" s="33" t="s">
        <v>9</v>
      </c>
      <c r="E50" s="81"/>
      <c r="F50" s="45"/>
      <c r="G50" s="11"/>
    </row>
    <row r="51" spans="1:7" ht="18" customHeight="1">
      <c r="A51" s="38">
        <f>A37+1000</f>
        <v>4000</v>
      </c>
      <c r="B51" s="39" t="s">
        <v>50</v>
      </c>
      <c r="C51" s="40"/>
      <c r="D51" s="41"/>
      <c r="E51" s="42"/>
      <c r="F51" s="78"/>
      <c r="G51" s="11"/>
    </row>
    <row r="52" spans="1:7" ht="10.35" customHeight="1">
      <c r="A52" s="13"/>
      <c r="B52" s="14"/>
      <c r="C52" s="13"/>
      <c r="D52" s="15"/>
      <c r="E52" s="35"/>
      <c r="F52" s="35"/>
      <c r="G52" s="11"/>
    </row>
    <row r="53" spans="1:7" ht="18" customHeight="1">
      <c r="A53" s="29">
        <f>A51+1</f>
        <v>4001</v>
      </c>
      <c r="B53" s="30" t="s">
        <v>54</v>
      </c>
      <c r="C53" s="13" t="s">
        <v>2</v>
      </c>
      <c r="D53" s="15">
        <v>1</v>
      </c>
      <c r="E53" s="79"/>
      <c r="F53" s="79"/>
      <c r="G53" s="11"/>
    </row>
    <row r="54" spans="1:7" ht="18" customHeight="1">
      <c r="A54" s="29">
        <f>A53+1</f>
        <v>4002</v>
      </c>
      <c r="B54" s="30" t="s">
        <v>55</v>
      </c>
      <c r="C54" s="13" t="s">
        <v>2</v>
      </c>
      <c r="D54" s="15">
        <v>1</v>
      </c>
      <c r="E54" s="79"/>
      <c r="F54" s="79"/>
      <c r="G54" s="11"/>
    </row>
    <row r="55" spans="1:7" ht="18" customHeight="1">
      <c r="A55" s="29">
        <f t="shared" ref="A55:A61" si="3">A54+1</f>
        <v>4003</v>
      </c>
      <c r="B55" s="30" t="s">
        <v>56</v>
      </c>
      <c r="C55" s="13" t="s">
        <v>2</v>
      </c>
      <c r="D55" s="15">
        <v>1</v>
      </c>
      <c r="E55" s="79"/>
      <c r="F55" s="79"/>
      <c r="G55" s="11"/>
    </row>
    <row r="56" spans="1:7" ht="18" customHeight="1">
      <c r="A56" s="29">
        <f t="shared" si="3"/>
        <v>4004</v>
      </c>
      <c r="B56" s="30" t="s">
        <v>57</v>
      </c>
      <c r="C56" s="13" t="s">
        <v>2</v>
      </c>
      <c r="D56" s="15">
        <v>1</v>
      </c>
      <c r="E56" s="79"/>
      <c r="F56" s="79"/>
      <c r="G56" s="11"/>
    </row>
    <row r="57" spans="1:7" ht="18" customHeight="1">
      <c r="A57" s="29">
        <f t="shared" si="3"/>
        <v>4005</v>
      </c>
      <c r="B57" s="30" t="s">
        <v>58</v>
      </c>
      <c r="C57" s="13" t="s">
        <v>2</v>
      </c>
      <c r="D57" s="15">
        <v>1</v>
      </c>
      <c r="E57" s="79"/>
      <c r="F57" s="79"/>
      <c r="G57" s="11"/>
    </row>
    <row r="58" spans="1:7" ht="18" customHeight="1">
      <c r="A58" s="29">
        <f t="shared" si="3"/>
        <v>4006</v>
      </c>
      <c r="B58" s="30" t="s">
        <v>52</v>
      </c>
      <c r="C58" s="13" t="s">
        <v>2</v>
      </c>
      <c r="D58" s="15">
        <v>1</v>
      </c>
      <c r="E58" s="79"/>
      <c r="F58" s="79"/>
      <c r="G58" s="11"/>
    </row>
    <row r="59" spans="1:7" ht="18" customHeight="1">
      <c r="A59" s="29">
        <f t="shared" si="3"/>
        <v>4007</v>
      </c>
      <c r="B59" s="30" t="s">
        <v>53</v>
      </c>
      <c r="C59" s="13" t="s">
        <v>2</v>
      </c>
      <c r="D59" s="15">
        <v>1</v>
      </c>
      <c r="E59" s="79"/>
      <c r="F59" s="79"/>
      <c r="G59" s="11"/>
    </row>
    <row r="60" spans="1:7" ht="18" customHeight="1">
      <c r="A60" s="29">
        <f t="shared" si="3"/>
        <v>4008</v>
      </c>
      <c r="B60" s="30" t="s">
        <v>62</v>
      </c>
      <c r="C60" s="13" t="s">
        <v>2</v>
      </c>
      <c r="D60" s="15">
        <v>1</v>
      </c>
      <c r="E60" s="79"/>
      <c r="F60" s="79"/>
      <c r="G60" s="11"/>
    </row>
    <row r="61" spans="1:7" ht="18" customHeight="1">
      <c r="A61" s="29">
        <f t="shared" si="3"/>
        <v>4009</v>
      </c>
      <c r="B61" s="30" t="s">
        <v>63</v>
      </c>
      <c r="C61" s="13" t="s">
        <v>2</v>
      </c>
      <c r="D61" s="15">
        <v>1</v>
      </c>
      <c r="E61" s="79"/>
      <c r="F61" s="79"/>
      <c r="G61" s="11"/>
    </row>
    <row r="62" spans="1:7" ht="18" customHeight="1">
      <c r="A62" s="29"/>
      <c r="B62" s="30"/>
      <c r="C62" s="13"/>
      <c r="D62" s="15"/>
      <c r="E62" s="79"/>
      <c r="F62" s="125"/>
      <c r="G62" s="11"/>
    </row>
    <row r="63" spans="1:7" ht="10.35" customHeight="1">
      <c r="A63" s="31"/>
      <c r="B63" s="123"/>
      <c r="C63" s="31"/>
      <c r="D63" s="33"/>
      <c r="E63" s="81"/>
      <c r="G63" s="11"/>
    </row>
    <row r="64" spans="1:7" ht="10.35" customHeight="1">
      <c r="A64" s="31"/>
      <c r="B64" s="17" t="str">
        <f>CONCATENATE("SOUS-TOTAL ",A51," : ")</f>
        <v xml:space="preserve">SOUS-TOTAL 4000 : </v>
      </c>
      <c r="C64" s="13"/>
      <c r="D64" s="15" t="s">
        <v>9</v>
      </c>
      <c r="E64" s="79"/>
      <c r="F64" s="80"/>
      <c r="G64" s="11"/>
    </row>
    <row r="65" spans="1:7" ht="10.35" customHeight="1">
      <c r="A65" s="31"/>
      <c r="B65" s="17"/>
      <c r="C65" s="13"/>
      <c r="D65" s="15"/>
      <c r="E65" s="79"/>
      <c r="F65" s="80"/>
      <c r="G65" s="11"/>
    </row>
    <row r="66" spans="1:7" ht="10.35" customHeight="1">
      <c r="A66" s="31"/>
      <c r="B66" s="123"/>
      <c r="C66" s="31"/>
      <c r="D66" s="33"/>
      <c r="E66" s="81"/>
      <c r="F66" s="45"/>
      <c r="G66" s="11"/>
    </row>
    <row r="67" spans="1:7" s="6" customFormat="1" ht="18" customHeight="1">
      <c r="A67" s="140" t="str">
        <f>CONCATENATE("RECAPITULATIF - ",DE!A3)</f>
        <v>RECAPITULATIF - Réaménagement de la passe à poisson du barrage des Lorrains</v>
      </c>
      <c r="B67" s="141"/>
      <c r="C67" s="141"/>
      <c r="D67" s="141"/>
      <c r="E67" s="141"/>
      <c r="F67" s="141"/>
      <c r="G67" s="142"/>
    </row>
    <row r="68" spans="1:7" ht="18" customHeight="1">
      <c r="A68" s="50"/>
      <c r="B68" s="50"/>
      <c r="C68" s="50"/>
      <c r="D68" s="51"/>
      <c r="E68" s="51"/>
      <c r="F68" s="51"/>
      <c r="G68" s="119"/>
    </row>
    <row r="69" spans="1:7" s="6" customFormat="1" ht="18" customHeight="1">
      <c r="A69" s="53"/>
      <c r="B69" s="54"/>
      <c r="C69" s="54"/>
      <c r="D69" s="55"/>
      <c r="E69" s="55"/>
      <c r="F69" s="56"/>
      <c r="G69" s="120"/>
    </row>
    <row r="70" spans="1:7" s="6" customFormat="1" ht="18" customHeight="1">
      <c r="A70" s="58">
        <f>A5</f>
        <v>1000</v>
      </c>
      <c r="B70" s="30" t="str">
        <f>VLOOKUP(A70,DE!A:F,2,0)</f>
        <v>PRIX GENERAUX</v>
      </c>
      <c r="C70" s="1"/>
      <c r="D70" s="59"/>
      <c r="E70" s="59"/>
      <c r="F70" s="56"/>
      <c r="G70" s="120"/>
    </row>
    <row r="71" spans="1:7" s="6" customFormat="1" ht="18" customHeight="1">
      <c r="A71" s="60"/>
      <c r="B71" s="30"/>
      <c r="C71" s="1"/>
      <c r="D71" s="59"/>
      <c r="E71" s="59"/>
      <c r="F71" s="56"/>
      <c r="G71" s="120"/>
    </row>
    <row r="72" spans="1:7" s="6" customFormat="1" ht="18" customHeight="1">
      <c r="A72" s="58">
        <f>A26</f>
        <v>2000</v>
      </c>
      <c r="B72" s="30" t="str">
        <f>VLOOKUP(A72,DE!A:F,2,0)</f>
        <v>TRAVAUX PREPARATOIRES - TERRASSEMENTS - DEMOLITIONS</v>
      </c>
      <c r="C72" s="1"/>
      <c r="D72" s="59"/>
      <c r="E72" s="59"/>
      <c r="F72" s="56"/>
      <c r="G72" s="120"/>
    </row>
    <row r="73" spans="1:7" s="6" customFormat="1" ht="18" customHeight="1">
      <c r="A73" s="61"/>
      <c r="B73" s="30"/>
      <c r="C73" s="1"/>
      <c r="D73" s="59"/>
      <c r="E73" s="59"/>
      <c r="F73" s="56"/>
      <c r="G73" s="120"/>
    </row>
    <row r="74" spans="1:7" s="6" customFormat="1" ht="18" customHeight="1">
      <c r="A74" s="58">
        <f>A37</f>
        <v>3000</v>
      </c>
      <c r="B74" s="30" t="str">
        <f>VLOOKUP(A74,DE!A:F,2,0)</f>
        <v>RECONSTRUCTION DU RADIER - DEVERSOIRS - ENROCHEMENTS</v>
      </c>
      <c r="C74" s="1"/>
      <c r="D74" s="59"/>
      <c r="E74" s="59"/>
      <c r="F74" s="56"/>
      <c r="G74" s="120"/>
    </row>
    <row r="75" spans="1:7" s="6" customFormat="1" ht="18" customHeight="1">
      <c r="A75" s="58"/>
      <c r="B75" s="30"/>
      <c r="C75" s="1"/>
      <c r="D75" s="59"/>
      <c r="E75" s="59"/>
      <c r="F75" s="56"/>
      <c r="G75" s="120"/>
    </row>
    <row r="76" spans="1:7" s="6" customFormat="1" ht="18" customHeight="1">
      <c r="A76" s="58">
        <f>A51</f>
        <v>4000</v>
      </c>
      <c r="B76" s="30" t="str">
        <f>VLOOKUP(A76,DE!A:F,2,0)</f>
        <v>VANTELLERIE</v>
      </c>
      <c r="C76" s="1"/>
      <c r="D76" s="59"/>
      <c r="E76" s="59"/>
      <c r="F76" s="56"/>
      <c r="G76" s="120"/>
    </row>
    <row r="77" spans="1:7" s="6" customFormat="1" ht="18" customHeight="1">
      <c r="A77" s="62"/>
      <c r="B77" s="30"/>
      <c r="C77" s="30"/>
      <c r="D77" s="59"/>
      <c r="E77" s="59"/>
      <c r="F77" s="56"/>
      <c r="G77" s="120"/>
    </row>
    <row r="78" spans="1:7" s="6" customFormat="1" ht="18" customHeight="1">
      <c r="A78" s="58"/>
      <c r="B78" s="30"/>
      <c r="C78" s="1"/>
      <c r="D78" s="59"/>
      <c r="E78" s="59"/>
      <c r="F78" s="56"/>
      <c r="G78" s="120"/>
    </row>
    <row r="79" spans="1:7" s="6" customFormat="1" ht="18" customHeight="1">
      <c r="A79" s="62"/>
      <c r="B79" s="30"/>
      <c r="C79" s="30"/>
      <c r="D79" s="59"/>
      <c r="E79" s="59"/>
      <c r="F79" s="56"/>
      <c r="G79" s="120"/>
    </row>
    <row r="80" spans="1:7" s="6" customFormat="1" ht="18" customHeight="1">
      <c r="A80" s="62"/>
      <c r="B80" s="30"/>
      <c r="C80" s="30"/>
      <c r="D80" s="59"/>
      <c r="E80" s="59"/>
      <c r="F80" s="56"/>
      <c r="G80" s="120"/>
    </row>
    <row r="81" spans="1:12" s="6" customFormat="1" ht="18" customHeight="1">
      <c r="A81" s="62"/>
      <c r="B81" s="30"/>
      <c r="C81" s="30"/>
      <c r="D81" s="59"/>
      <c r="E81" s="17" t="s">
        <v>5</v>
      </c>
      <c r="F81" s="56">
        <f>SUM(F69:F78)</f>
        <v>0</v>
      </c>
      <c r="G81" s="120"/>
    </row>
    <row r="82" spans="1:12" s="6" customFormat="1" ht="18" customHeight="1">
      <c r="A82" s="62"/>
      <c r="B82" s="30"/>
      <c r="C82" s="1"/>
      <c r="D82" s="59"/>
      <c r="E82" s="1"/>
      <c r="F82" s="56"/>
      <c r="G82" s="120"/>
      <c r="H82"/>
      <c r="I82"/>
      <c r="J82"/>
      <c r="K82"/>
      <c r="L82"/>
    </row>
    <row r="83" spans="1:12" ht="18" customHeight="1">
      <c r="A83" s="50"/>
      <c r="B83" s="1"/>
      <c r="C83" s="30"/>
      <c r="D83" s="59"/>
      <c r="E83" s="17" t="s">
        <v>17</v>
      </c>
      <c r="F83" s="56">
        <f>F81*20/100</f>
        <v>0</v>
      </c>
      <c r="G83" s="120"/>
      <c r="H83"/>
      <c r="J83"/>
      <c r="K83"/>
      <c r="L83"/>
    </row>
    <row r="84" spans="1:12" ht="18" customHeight="1" thickBot="1">
      <c r="A84" s="63"/>
      <c r="B84" s="63"/>
      <c r="C84" s="63"/>
      <c r="D84" s="64"/>
      <c r="E84" s="64"/>
      <c r="F84" s="65"/>
      <c r="G84" s="121"/>
      <c r="H84"/>
      <c r="I84"/>
      <c r="J84"/>
      <c r="L84"/>
    </row>
    <row r="85" spans="1:12" ht="18" customHeight="1" thickTop="1">
      <c r="A85" s="67"/>
      <c r="B85" s="1"/>
      <c r="C85" s="1"/>
      <c r="D85" s="59"/>
      <c r="E85" s="59"/>
      <c r="F85" s="56"/>
      <c r="G85" s="121"/>
      <c r="H85"/>
      <c r="I85"/>
      <c r="K85"/>
      <c r="L85"/>
    </row>
    <row r="86" spans="1:12" ht="18" customHeight="1">
      <c r="A86" s="67"/>
      <c r="B86" s="1"/>
      <c r="C86" s="1"/>
      <c r="D86" s="59"/>
      <c r="E86" s="69" t="s">
        <v>4</v>
      </c>
      <c r="F86" s="56">
        <f>F81+F83</f>
        <v>0</v>
      </c>
      <c r="G86" s="120"/>
      <c r="H86"/>
      <c r="I86"/>
      <c r="J86"/>
      <c r="K86"/>
    </row>
    <row r="87" spans="1:12" ht="18" customHeight="1">
      <c r="A87" s="50"/>
      <c r="B87" s="1"/>
      <c r="C87" s="59"/>
      <c r="D87" s="59"/>
      <c r="E87" s="56"/>
      <c r="F87" s="70"/>
      <c r="G87" s="122"/>
      <c r="H87"/>
      <c r="I87"/>
      <c r="K87"/>
      <c r="L87"/>
    </row>
    <row r="88" spans="1:12" ht="15.95" customHeight="1">
      <c r="A88" s="18"/>
      <c r="B88" s="1"/>
      <c r="C88" s="18"/>
      <c r="D88" s="19"/>
      <c r="E88" s="20"/>
      <c r="F88" s="20"/>
      <c r="G88" s="11"/>
      <c r="H88"/>
      <c r="I88"/>
      <c r="J88"/>
      <c r="K88"/>
    </row>
    <row r="89" spans="1:12" ht="15.95" customHeight="1">
      <c r="B89" s="1"/>
    </row>
    <row r="90" spans="1:12" ht="15.95" customHeight="1">
      <c r="B90" s="1"/>
    </row>
    <row r="91" spans="1:12" ht="15.95" customHeight="1">
      <c r="B91" s="1"/>
    </row>
    <row r="92" spans="1:12" ht="15.95" customHeight="1">
      <c r="B92" s="1"/>
    </row>
    <row r="93" spans="1:12" ht="15.95" customHeight="1">
      <c r="B93" s="1"/>
    </row>
    <row r="94" spans="1:12" ht="15.95" customHeight="1">
      <c r="B94" s="1"/>
    </row>
    <row r="95" spans="1:12" ht="15.95" customHeight="1">
      <c r="B95" s="1"/>
    </row>
    <row r="96" spans="1:12" ht="15.95" customHeight="1">
      <c r="B96" s="1"/>
    </row>
    <row r="221" spans="1:7" s="23" customFormat="1" ht="15.95" customHeight="1">
      <c r="A221" s="22"/>
      <c r="B221" s="25"/>
      <c r="C221" s="25"/>
      <c r="E221" s="24"/>
      <c r="F221" s="24"/>
      <c r="G221" s="21"/>
    </row>
    <row r="226" spans="1:7" s="23" customFormat="1" ht="15.95" customHeight="1">
      <c r="A226" s="22"/>
      <c r="B226" s="22" t="s">
        <v>11</v>
      </c>
      <c r="C226" s="22"/>
      <c r="E226" s="24"/>
      <c r="F226" s="24"/>
      <c r="G226" s="21"/>
    </row>
    <row r="227" spans="1:7" s="23" customFormat="1" ht="15.95" customHeight="1">
      <c r="A227" s="22"/>
      <c r="B227" s="26"/>
      <c r="C227" s="22"/>
      <c r="E227" s="24"/>
      <c r="F227" s="24"/>
      <c r="G227" s="21"/>
    </row>
    <row r="228" spans="1:7" s="23" customFormat="1" ht="15.95" customHeight="1">
      <c r="A228" s="22"/>
      <c r="B228" s="26"/>
      <c r="C228" s="22"/>
      <c r="E228" s="24"/>
      <c r="F228" s="24"/>
      <c r="G228" s="21"/>
    </row>
    <row r="229" spans="1:7" s="23" customFormat="1" ht="15.95" customHeight="1">
      <c r="A229" s="22"/>
      <c r="B229" s="26"/>
      <c r="C229" s="22"/>
      <c r="E229" s="24"/>
      <c r="F229" s="24"/>
      <c r="G229" s="21"/>
    </row>
    <row r="230" spans="1:7" s="23" customFormat="1" ht="15.95" customHeight="1">
      <c r="A230" s="22"/>
      <c r="B230" s="26"/>
      <c r="C230" s="22"/>
      <c r="E230" s="24"/>
      <c r="F230" s="24"/>
      <c r="G230" s="21"/>
    </row>
    <row r="231" spans="1:7" s="23" customFormat="1" ht="15.95" customHeight="1">
      <c r="A231" s="22"/>
      <c r="B231" s="26"/>
      <c r="C231" s="22"/>
      <c r="E231" s="24"/>
      <c r="F231" s="24"/>
      <c r="G231" s="21"/>
    </row>
    <row r="232" spans="1:7" s="23" customFormat="1" ht="15.95" customHeight="1">
      <c r="A232" s="22"/>
      <c r="B232" s="26"/>
      <c r="C232" s="22"/>
      <c r="E232" s="24"/>
      <c r="F232" s="24"/>
      <c r="G232" s="21"/>
    </row>
    <row r="233" spans="1:7" s="23" customFormat="1" ht="15.95" customHeight="1">
      <c r="A233" s="22"/>
      <c r="B233" s="26"/>
      <c r="C233" s="22"/>
      <c r="E233" s="24"/>
      <c r="F233" s="24"/>
      <c r="G233" s="21"/>
    </row>
    <row r="234" spans="1:7" s="23" customFormat="1" ht="15.95" customHeight="1">
      <c r="A234" s="22"/>
      <c r="B234" s="26"/>
      <c r="C234" s="22"/>
      <c r="E234" s="24"/>
      <c r="F234" s="24"/>
      <c r="G234" s="21"/>
    </row>
    <row r="235" spans="1:7" s="22" customFormat="1" ht="15.95" customHeight="1">
      <c r="B235" s="26"/>
      <c r="D235" s="23"/>
      <c r="E235" s="24"/>
      <c r="F235" s="24"/>
      <c r="G235" s="21"/>
    </row>
    <row r="236" spans="1:7" s="22" customFormat="1" ht="15.95" customHeight="1">
      <c r="B236" s="26"/>
      <c r="D236" s="23"/>
      <c r="E236" s="24"/>
      <c r="F236" s="24"/>
      <c r="G236" s="21"/>
    </row>
    <row r="239" spans="1:7" s="22" customFormat="1" ht="15.95" customHeight="1">
      <c r="B239" s="26"/>
      <c r="D239" s="23"/>
      <c r="E239" s="24"/>
      <c r="F239" s="24"/>
      <c r="G239" s="21"/>
    </row>
    <row r="240" spans="1:7" s="22" customFormat="1" ht="15.95" customHeight="1">
      <c r="B240" s="26"/>
      <c r="D240" s="23"/>
      <c r="E240" s="24"/>
      <c r="F240" s="24"/>
      <c r="G240" s="21"/>
    </row>
    <row r="241" spans="2:7" s="22" customFormat="1" ht="15.95" customHeight="1">
      <c r="B241" s="26"/>
      <c r="D241" s="23"/>
      <c r="E241" s="24"/>
      <c r="F241" s="24"/>
      <c r="G241" s="21"/>
    </row>
    <row r="242" spans="2:7" s="22" customFormat="1" ht="15.95" customHeight="1">
      <c r="B242" s="26"/>
      <c r="D242" s="23"/>
      <c r="E242" s="24"/>
      <c r="F242" s="24"/>
      <c r="G242" s="21"/>
    </row>
    <row r="246" spans="2:7" s="22" customFormat="1" ht="15.95" customHeight="1">
      <c r="B246" s="26"/>
      <c r="D246" s="23"/>
      <c r="E246" s="24"/>
      <c r="F246" s="24"/>
      <c r="G246" s="21"/>
    </row>
    <row r="247" spans="2:7" s="22" customFormat="1" ht="15.95" customHeight="1">
      <c r="B247" s="26"/>
      <c r="D247" s="23"/>
      <c r="E247" s="24"/>
      <c r="F247" s="24"/>
      <c r="G247" s="21"/>
    </row>
    <row r="248" spans="2:7" s="22" customFormat="1" ht="15.95" customHeight="1">
      <c r="B248" s="26"/>
      <c r="D248" s="23"/>
      <c r="E248" s="24"/>
      <c r="F248" s="24"/>
      <c r="G248" s="21"/>
    </row>
    <row r="249" spans="2:7" s="22" customFormat="1" ht="15.95" customHeight="1">
      <c r="B249" s="26"/>
      <c r="D249" s="23"/>
      <c r="E249" s="24"/>
      <c r="F249" s="24"/>
      <c r="G249" s="21"/>
    </row>
    <row r="279" spans="2:7" s="22" customFormat="1" ht="15.95" customHeight="1">
      <c r="B279" s="22" t="s">
        <v>11</v>
      </c>
      <c r="D279" s="23"/>
      <c r="E279" s="24"/>
      <c r="F279" s="24"/>
      <c r="G279" s="21"/>
    </row>
    <row r="280" spans="2:7" s="22" customFormat="1" ht="15.95" customHeight="1">
      <c r="B280" s="26"/>
      <c r="D280" s="23"/>
      <c r="E280" s="24"/>
      <c r="F280" s="24"/>
      <c r="G280" s="21"/>
    </row>
    <row r="281" spans="2:7" s="22" customFormat="1" ht="15.95" customHeight="1">
      <c r="B281" s="26"/>
      <c r="D281" s="23"/>
      <c r="E281" s="24"/>
      <c r="F281" s="24"/>
      <c r="G281" s="21"/>
    </row>
    <row r="282" spans="2:7" s="22" customFormat="1" ht="15.95" customHeight="1">
      <c r="B282" s="26"/>
      <c r="D282" s="23"/>
      <c r="E282" s="24"/>
      <c r="F282" s="24"/>
      <c r="G282" s="21"/>
    </row>
  </sheetData>
  <mergeCells count="2">
    <mergeCell ref="A3:F3"/>
    <mergeCell ref="A67:G67"/>
  </mergeCells>
  <conditionalFormatting sqref="A13:A22 A23:B27 B28 A28:A30 A31:B45 A46 A47:B1048576">
    <cfRule type="expression" dxfId="5" priority="164">
      <formula>IF(INT($A13)=$A13,0,1)</formula>
    </cfRule>
  </conditionalFormatting>
  <conditionalFormatting sqref="A1:B12">
    <cfRule type="expression" dxfId="4" priority="8">
      <formula>IF(INT($A1)=$A1,0,1)</formula>
    </cfRule>
  </conditionalFormatting>
  <conditionalFormatting sqref="B13 B15 B19">
    <cfRule type="expression" dxfId="3" priority="20">
      <formula>IF(INT($A13)=$A13,0,1)</formula>
    </cfRule>
  </conditionalFormatting>
  <conditionalFormatting sqref="B16">
    <cfRule type="expression" dxfId="2" priority="23">
      <formula>IF(INT($A21)=$A21,0,1)</formula>
    </cfRule>
  </conditionalFormatting>
  <conditionalFormatting sqref="B17">
    <cfRule type="expression" dxfId="1" priority="13">
      <formula>IF(INT($A19)=$A19,0,1)</formula>
    </cfRule>
  </conditionalFormatting>
  <conditionalFormatting sqref="B18 B20:B22">
    <cfRule type="expression" dxfId="0" priority="253">
      <formula>IF(INT(#REF!)=#REF!,0,1)</formula>
    </cfRule>
  </conditionalFormatting>
  <printOptions horizontalCentered="1"/>
  <pageMargins left="0.39370078740157483" right="0.39370078740157483" top="0.78740157480314965" bottom="0.78740157480314965" header="0.39370078740157483" footer="0.39370078740157483"/>
  <pageSetup paperSize="9" scale="74" fitToHeight="0" orientation="portrait" r:id="rId1"/>
  <headerFooter scaleWithDoc="0"/>
  <rowBreaks count="1" manualBreakCount="1">
    <brk id="66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7F6DE-A1E1-4639-99B0-E9C895D9C00C}">
  <dimension ref="B3:P3"/>
  <sheetViews>
    <sheetView workbookViewId="0">
      <selection activeCell="A3" sqref="A3:XFD3"/>
    </sheetView>
  </sheetViews>
  <sheetFormatPr baseColWidth="10" defaultRowHeight="12.75"/>
  <sheetData>
    <row r="3" spans="2:16">
      <c r="B3" t="e">
        <f>#REF!</f>
        <v>#REF!</v>
      </c>
      <c r="C3" t="e">
        <f>#REF!</f>
        <v>#REF!</v>
      </c>
      <c r="D3" t="e">
        <f>#REF!</f>
        <v>#REF!</v>
      </c>
      <c r="E3" t="e">
        <f>#REF!</f>
        <v>#REF!</v>
      </c>
      <c r="F3" t="e">
        <f>#REF!</f>
        <v>#REF!</v>
      </c>
      <c r="G3" t="e">
        <f>#REF!</f>
        <v>#REF!</v>
      </c>
      <c r="H3" t="e">
        <f>#REF!</f>
        <v>#REF!</v>
      </c>
      <c r="I3" t="e">
        <f>#REF!</f>
        <v>#REF!</v>
      </c>
      <c r="J3" t="e">
        <f>#REF!</f>
        <v>#REF!</v>
      </c>
      <c r="K3" t="e">
        <f>#REF!</f>
        <v>#REF!</v>
      </c>
      <c r="L3" t="e">
        <f>#REF!</f>
        <v>#REF!</v>
      </c>
      <c r="M3" t="e">
        <f>#REF!</f>
        <v>#REF!</v>
      </c>
      <c r="N3" t="e">
        <f>#REF!</f>
        <v>#REF!</v>
      </c>
      <c r="O3" t="e">
        <f>#REF!</f>
        <v>#REF!</v>
      </c>
      <c r="P3" t="e">
        <f>#REF!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CARTOUCHE</vt:lpstr>
      <vt:lpstr>RECAP</vt:lpstr>
      <vt:lpstr>DE</vt:lpstr>
      <vt:lpstr>Feuil1</vt:lpstr>
      <vt:lpstr>DE!Impression_des_titres</vt:lpstr>
      <vt:lpstr>CARTOUCHE!Zone_d_impression</vt:lpstr>
      <vt:lpstr>DE!Zone_d_impression</vt:lpstr>
      <vt:lpstr>RECAP!Zone_d_impression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</dc:creator>
  <cp:lastModifiedBy>LAMBERT Wilhelmine</cp:lastModifiedBy>
  <cp:lastPrinted>2021-05-31T15:09:37Z</cp:lastPrinted>
  <dcterms:created xsi:type="dcterms:W3CDTF">1998-08-19T13:34:47Z</dcterms:created>
  <dcterms:modified xsi:type="dcterms:W3CDTF">2025-08-25T09:29:11Z</dcterms:modified>
</cp:coreProperties>
</file>