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PAJ-Transverse\1100-DIRECTIONS\DFJM\SMA\Déchets non dangereux-2026-2030\2025-081M - DCE\"/>
    </mc:Choice>
  </mc:AlternateContent>
  <bookViews>
    <workbookView xWindow="-105" yWindow="-105" windowWidth="19425" windowHeight="11505" activeTab="2"/>
  </bookViews>
  <sheets>
    <sheet name="DPGF offre de base" sheetId="4" r:id="rId1"/>
    <sheet name="DPGF variante" sheetId="7" r:id="rId2"/>
    <sheet name="BPU offre de base" sheetId="6" r:id="rId3"/>
    <sheet name="BPU variante" sheetId="8" r:id="rId4"/>
    <sheet name="DQE offre de base" sheetId="9" r:id="rId5"/>
    <sheet name="DQE variante" sheetId="10" r:id="rId6"/>
  </sheets>
  <externalReferences>
    <externalReference r:id="rId7"/>
  </externalReferences>
  <definedNames>
    <definedName name="_xlnm.Print_Titles" localSheetId="2">'BPU offre de base'!$1:$6</definedName>
    <definedName name="_xlnm.Print_Titles" localSheetId="3">'BPU variante'!$1:$6</definedName>
    <definedName name="_xlnm.Print_Titles" localSheetId="1">'DPGF variante'!$5:$6</definedName>
    <definedName name="_xlnm.Print_Area" localSheetId="0">'DPGF offre de base'!$A$1:$K$34</definedName>
    <definedName name="_xlnm.Print_Area" localSheetId="1">'DPGF variante'!$A$1:$K$39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4" l="1"/>
  <c r="P51" i="10" l="1"/>
  <c r="N51" i="10"/>
  <c r="L51" i="10"/>
  <c r="M51" i="10" s="1"/>
  <c r="G48" i="10"/>
  <c r="G49" i="10"/>
  <c r="G50" i="10"/>
  <c r="G51" i="10"/>
  <c r="G52" i="10"/>
  <c r="G53" i="10"/>
  <c r="K53" i="10" s="1"/>
  <c r="G54" i="10"/>
  <c r="G55" i="10"/>
  <c r="I55" i="10" s="1"/>
  <c r="G56" i="10"/>
  <c r="G57" i="10"/>
  <c r="G58" i="10"/>
  <c r="G59" i="10"/>
  <c r="G47" i="10"/>
  <c r="Q47" i="10" s="1"/>
  <c r="G44" i="10"/>
  <c r="G43" i="10"/>
  <c r="G39" i="10"/>
  <c r="O39" i="10" s="1"/>
  <c r="G40" i="10"/>
  <c r="K40" i="10" s="1"/>
  <c r="G38" i="10"/>
  <c r="I38" i="10" s="1"/>
  <c r="E33" i="10"/>
  <c r="F33" i="10"/>
  <c r="D33" i="10"/>
  <c r="L33" i="10"/>
  <c r="N33" i="10"/>
  <c r="P33" i="10"/>
  <c r="Q33" i="10" s="1"/>
  <c r="G30" i="10"/>
  <c r="Q30" i="10" s="1"/>
  <c r="G31" i="10"/>
  <c r="M31" i="10" s="1"/>
  <c r="G32" i="10"/>
  <c r="G33" i="10"/>
  <c r="G34" i="10"/>
  <c r="G35" i="10"/>
  <c r="I35" i="10" s="1"/>
  <c r="G29" i="10"/>
  <c r="M29" i="10" s="1"/>
  <c r="G25" i="10"/>
  <c r="I25" i="10" s="1"/>
  <c r="G16" i="10"/>
  <c r="G17" i="10"/>
  <c r="K17" i="10" s="1"/>
  <c r="G18" i="10"/>
  <c r="G19" i="10"/>
  <c r="K19" i="10" s="1"/>
  <c r="G20" i="10"/>
  <c r="G21" i="10"/>
  <c r="G15" i="10"/>
  <c r="I15" i="10" s="1"/>
  <c r="G9" i="10"/>
  <c r="K9" i="10" s="1"/>
  <c r="G10" i="10"/>
  <c r="G11" i="10"/>
  <c r="G12" i="10"/>
  <c r="G8" i="10"/>
  <c r="K8" i="10"/>
  <c r="I8" i="10"/>
  <c r="I9" i="10"/>
  <c r="O10" i="10"/>
  <c r="I10" i="10"/>
  <c r="K10" i="10"/>
  <c r="M10" i="10"/>
  <c r="I11" i="10"/>
  <c r="K11" i="10"/>
  <c r="M11" i="10"/>
  <c r="O11" i="10"/>
  <c r="Q11" i="10"/>
  <c r="I12" i="10"/>
  <c r="K12" i="10"/>
  <c r="M12" i="10"/>
  <c r="O12" i="10"/>
  <c r="Q12" i="10"/>
  <c r="M16" i="10"/>
  <c r="I16" i="10"/>
  <c r="K25" i="10" s="1"/>
  <c r="K16" i="10"/>
  <c r="O17" i="10"/>
  <c r="I17" i="10"/>
  <c r="M17" i="10"/>
  <c r="K18" i="10"/>
  <c r="M18" i="10"/>
  <c r="O18" i="10"/>
  <c r="Q18" i="10"/>
  <c r="K20" i="10"/>
  <c r="M21" i="10"/>
  <c r="I21" i="10"/>
  <c r="K21" i="10"/>
  <c r="I32" i="10"/>
  <c r="K32" i="10"/>
  <c r="M32" i="10"/>
  <c r="O32" i="10"/>
  <c r="Q32" i="10"/>
  <c r="I33" i="10"/>
  <c r="K33" i="10"/>
  <c r="M33" i="10"/>
  <c r="O33" i="10"/>
  <c r="I34" i="10"/>
  <c r="K34" i="10"/>
  <c r="M34" i="10"/>
  <c r="O34" i="10"/>
  <c r="Q34" i="10"/>
  <c r="M35" i="10"/>
  <c r="O35" i="10"/>
  <c r="Q35" i="10"/>
  <c r="K38" i="10"/>
  <c r="M39" i="10"/>
  <c r="I43" i="10"/>
  <c r="K44" i="10"/>
  <c r="I44" i="10"/>
  <c r="K48" i="10"/>
  <c r="O48" i="10"/>
  <c r="Q48" i="10"/>
  <c r="I49" i="10"/>
  <c r="K50" i="10"/>
  <c r="I50" i="10"/>
  <c r="I51" i="10"/>
  <c r="K51" i="10"/>
  <c r="Q52" i="10"/>
  <c r="I52" i="10"/>
  <c r="K52" i="10"/>
  <c r="M52" i="10"/>
  <c r="O52" i="10"/>
  <c r="I53" i="10"/>
  <c r="I54" i="10"/>
  <c r="K54" i="10"/>
  <c r="M54" i="10"/>
  <c r="O54" i="10"/>
  <c r="Q54" i="10"/>
  <c r="I56" i="10"/>
  <c r="Q56" i="10"/>
  <c r="I57" i="10"/>
  <c r="M58" i="10"/>
  <c r="K58" i="10"/>
  <c r="Q59" i="10"/>
  <c r="I59" i="10"/>
  <c r="K59" i="10"/>
  <c r="M59" i="10"/>
  <c r="O59" i="10"/>
  <c r="L61" i="10"/>
  <c r="N61" i="10"/>
  <c r="P61" i="10"/>
  <c r="G48" i="9"/>
  <c r="K48" i="9" s="1"/>
  <c r="G49" i="9"/>
  <c r="G50" i="9"/>
  <c r="O50" i="9" s="1"/>
  <c r="G51" i="9"/>
  <c r="G52" i="9"/>
  <c r="G53" i="9"/>
  <c r="K53" i="9" s="1"/>
  <c r="G54" i="9"/>
  <c r="G55" i="9"/>
  <c r="O55" i="9" s="1"/>
  <c r="G56" i="9"/>
  <c r="I56" i="9" s="1"/>
  <c r="G57" i="9"/>
  <c r="G58" i="9"/>
  <c r="K58" i="9" s="1"/>
  <c r="G59" i="9"/>
  <c r="G47" i="9"/>
  <c r="K47" i="9" s="1"/>
  <c r="G44" i="9"/>
  <c r="M44" i="9" s="1"/>
  <c r="G43" i="9"/>
  <c r="G39" i="9"/>
  <c r="Q39" i="9" s="1"/>
  <c r="G40" i="9"/>
  <c r="O40" i="9" s="1"/>
  <c r="G38" i="9"/>
  <c r="O38" i="9" s="1"/>
  <c r="G25" i="9"/>
  <c r="I25" i="9" s="1"/>
  <c r="G30" i="9"/>
  <c r="K30" i="9" s="1"/>
  <c r="G31" i="9"/>
  <c r="G32" i="9"/>
  <c r="G33" i="9"/>
  <c r="G34" i="9"/>
  <c r="Q34" i="9" s="1"/>
  <c r="G35" i="9"/>
  <c r="I35" i="9" s="1"/>
  <c r="G29" i="9"/>
  <c r="O29" i="9" s="1"/>
  <c r="G16" i="9"/>
  <c r="I16" i="9" s="1"/>
  <c r="K25" i="9" s="1"/>
  <c r="G17" i="9"/>
  <c r="K17" i="9" s="1"/>
  <c r="G18" i="9"/>
  <c r="O18" i="9" s="1"/>
  <c r="G19" i="9"/>
  <c r="K19" i="9" s="1"/>
  <c r="G20" i="9"/>
  <c r="K20" i="9" s="1"/>
  <c r="G21" i="9"/>
  <c r="O21" i="9" s="1"/>
  <c r="G15" i="9"/>
  <c r="I15" i="9" s="1"/>
  <c r="G9" i="9"/>
  <c r="I9" i="9" s="1"/>
  <c r="G10" i="9"/>
  <c r="K10" i="9" s="1"/>
  <c r="G11" i="9"/>
  <c r="M11" i="9" s="1"/>
  <c r="G12" i="9"/>
  <c r="G8" i="9"/>
  <c r="I8" i="9" s="1"/>
  <c r="O12" i="9"/>
  <c r="I12" i="9"/>
  <c r="K18" i="9"/>
  <c r="M18" i="9"/>
  <c r="Q18" i="9"/>
  <c r="M19" i="9"/>
  <c r="O19" i="9"/>
  <c r="Q19" i="9"/>
  <c r="I31" i="9"/>
  <c r="I32" i="9"/>
  <c r="E33" i="9"/>
  <c r="F33" i="9"/>
  <c r="M33" i="9"/>
  <c r="I33" i="9"/>
  <c r="K43" i="9"/>
  <c r="I49" i="9"/>
  <c r="K49" i="9"/>
  <c r="M49" i="9"/>
  <c r="O49" i="9"/>
  <c r="Q49" i="9"/>
  <c r="K50" i="9"/>
  <c r="M50" i="9"/>
  <c r="Q50" i="9"/>
  <c r="I51" i="9"/>
  <c r="O51" i="9"/>
  <c r="I52" i="9"/>
  <c r="M54" i="9"/>
  <c r="K54" i="9"/>
  <c r="I57" i="9"/>
  <c r="K57" i="9"/>
  <c r="M57" i="9"/>
  <c r="O57" i="9"/>
  <c r="Q57" i="9"/>
  <c r="M58" i="9"/>
  <c r="Q58" i="9"/>
  <c r="O59" i="9"/>
  <c r="L61" i="9"/>
  <c r="N61" i="9"/>
  <c r="P61" i="9"/>
  <c r="G49" i="8"/>
  <c r="I49" i="8" s="1"/>
  <c r="G50" i="8"/>
  <c r="G51" i="8"/>
  <c r="I51" i="8" s="1"/>
  <c r="G52" i="8"/>
  <c r="I52" i="8" s="1"/>
  <c r="G53" i="8"/>
  <c r="I53" i="8" s="1"/>
  <c r="G54" i="8"/>
  <c r="I54" i="8" s="1"/>
  <c r="G55" i="8"/>
  <c r="I55" i="8" s="1"/>
  <c r="G56" i="8"/>
  <c r="I56" i="8" s="1"/>
  <c r="G57" i="8"/>
  <c r="I57" i="8" s="1"/>
  <c r="G59" i="8"/>
  <c r="I59" i="8" s="1"/>
  <c r="G47" i="8"/>
  <c r="I47" i="8" s="1"/>
  <c r="G44" i="8"/>
  <c r="I44" i="8" s="1"/>
  <c r="G43" i="8"/>
  <c r="I43" i="8" s="1"/>
  <c r="G39" i="8"/>
  <c r="I39" i="8" s="1"/>
  <c r="G40" i="8"/>
  <c r="I40" i="8" s="1"/>
  <c r="G38" i="8"/>
  <c r="I38" i="8" s="1"/>
  <c r="G30" i="8"/>
  <c r="I30" i="8" s="1"/>
  <c r="G31" i="8"/>
  <c r="I31" i="8" s="1"/>
  <c r="G32" i="8"/>
  <c r="I32" i="8" s="1"/>
  <c r="G34" i="8"/>
  <c r="G35" i="8"/>
  <c r="G29" i="8"/>
  <c r="G25" i="8"/>
  <c r="I25" i="8" s="1"/>
  <c r="G26" i="8"/>
  <c r="G24" i="8"/>
  <c r="I24" i="8" s="1"/>
  <c r="G16" i="8"/>
  <c r="I16" i="8" s="1"/>
  <c r="G17" i="8"/>
  <c r="I17" i="8" s="1"/>
  <c r="G18" i="8"/>
  <c r="G19" i="8"/>
  <c r="G20" i="8"/>
  <c r="G21" i="8"/>
  <c r="I21" i="8" s="1"/>
  <c r="G15" i="8"/>
  <c r="I15" i="8" s="1"/>
  <c r="G9" i="8"/>
  <c r="I9" i="8" s="1"/>
  <c r="G10" i="8"/>
  <c r="I10" i="8" s="1"/>
  <c r="G11" i="8"/>
  <c r="I11" i="8" s="1"/>
  <c r="G12" i="8"/>
  <c r="I12" i="8" s="1"/>
  <c r="G8" i="8"/>
  <c r="I8" i="8" s="1"/>
  <c r="I26" i="8"/>
  <c r="I33" i="8"/>
  <c r="I34" i="8"/>
  <c r="I35" i="8"/>
  <c r="I50" i="8"/>
  <c r="I15" i="6"/>
  <c r="I16" i="6"/>
  <c r="I17" i="6"/>
  <c r="I21" i="6"/>
  <c r="I24" i="6"/>
  <c r="I25" i="6"/>
  <c r="I26" i="6"/>
  <c r="I30" i="6"/>
  <c r="I31" i="6"/>
  <c r="I32" i="6"/>
  <c r="I33" i="6"/>
  <c r="I34" i="6"/>
  <c r="I35" i="6"/>
  <c r="I38" i="6"/>
  <c r="I39" i="6"/>
  <c r="I40" i="6"/>
  <c r="I43" i="6"/>
  <c r="I44" i="6"/>
  <c r="I47" i="6"/>
  <c r="I49" i="6"/>
  <c r="I50" i="6"/>
  <c r="I51" i="6"/>
  <c r="I52" i="6"/>
  <c r="I53" i="6"/>
  <c r="I54" i="6"/>
  <c r="I55" i="6"/>
  <c r="I56" i="6"/>
  <c r="I57" i="6"/>
  <c r="I59" i="6"/>
  <c r="I8" i="6"/>
  <c r="I9" i="6"/>
  <c r="I10" i="6"/>
  <c r="I11" i="6"/>
  <c r="I12" i="6"/>
  <c r="R53" i="10" l="1"/>
  <c r="R54" i="10"/>
  <c r="R59" i="10"/>
  <c r="Q55" i="10"/>
  <c r="R52" i="10"/>
  <c r="O55" i="10"/>
  <c r="Q53" i="10"/>
  <c r="M55" i="10"/>
  <c r="O53" i="10"/>
  <c r="M53" i="10"/>
  <c r="O47" i="10"/>
  <c r="K47" i="10"/>
  <c r="M47" i="10"/>
  <c r="I47" i="10"/>
  <c r="R40" i="10"/>
  <c r="Q40" i="10"/>
  <c r="I39" i="10"/>
  <c r="O40" i="10"/>
  <c r="Q39" i="10"/>
  <c r="K39" i="10"/>
  <c r="R39" i="10" s="1"/>
  <c r="M40" i="10"/>
  <c r="I40" i="10"/>
  <c r="K41" i="10"/>
  <c r="M38" i="10"/>
  <c r="I31" i="10"/>
  <c r="R32" i="10"/>
  <c r="O30" i="10"/>
  <c r="M30" i="10"/>
  <c r="M36" i="10" s="1"/>
  <c r="K30" i="10"/>
  <c r="R30" i="10" s="1"/>
  <c r="Q31" i="10"/>
  <c r="I30" i="10"/>
  <c r="R33" i="10"/>
  <c r="R34" i="10"/>
  <c r="O31" i="10"/>
  <c r="K31" i="10"/>
  <c r="I29" i="10"/>
  <c r="K29" i="10"/>
  <c r="Q25" i="10"/>
  <c r="Q27" i="10" s="1"/>
  <c r="O25" i="10"/>
  <c r="O27" i="10" s="1"/>
  <c r="M25" i="10"/>
  <c r="M27" i="10" s="1"/>
  <c r="O19" i="10"/>
  <c r="Q19" i="10"/>
  <c r="M19" i="10"/>
  <c r="R19" i="10" s="1"/>
  <c r="R18" i="10"/>
  <c r="K15" i="10"/>
  <c r="K22" i="10" s="1"/>
  <c r="R11" i="10"/>
  <c r="M9" i="10"/>
  <c r="R12" i="10"/>
  <c r="K27" i="10"/>
  <c r="R25" i="10"/>
  <c r="R27" i="10" s="1"/>
  <c r="K13" i="10"/>
  <c r="O57" i="10"/>
  <c r="M56" i="10"/>
  <c r="K55" i="10"/>
  <c r="R55" i="10" s="1"/>
  <c r="Q50" i="10"/>
  <c r="O49" i="10"/>
  <c r="M48" i="10"/>
  <c r="R48" i="10" s="1"/>
  <c r="Q44" i="10"/>
  <c r="O43" i="10"/>
  <c r="O45" i="10" s="1"/>
  <c r="K35" i="10"/>
  <c r="R35" i="10" s="1"/>
  <c r="Q20" i="10"/>
  <c r="Q15" i="10"/>
  <c r="Q8" i="10"/>
  <c r="O56" i="10"/>
  <c r="Q49" i="10"/>
  <c r="Q58" i="10"/>
  <c r="M57" i="10"/>
  <c r="K56" i="10"/>
  <c r="Q51" i="10"/>
  <c r="O50" i="10"/>
  <c r="M49" i="10"/>
  <c r="O44" i="10"/>
  <c r="M43" i="10"/>
  <c r="Q38" i="10"/>
  <c r="Q41" i="10" s="1"/>
  <c r="Q29" i="10"/>
  <c r="Q36" i="10" s="1"/>
  <c r="Q21" i="10"/>
  <c r="O20" i="10"/>
  <c r="Q16" i="10"/>
  <c r="O15" i="10"/>
  <c r="Q9" i="10"/>
  <c r="O8" i="10"/>
  <c r="Q57" i="10"/>
  <c r="Q43" i="10"/>
  <c r="O58" i="10"/>
  <c r="R58" i="10" s="1"/>
  <c r="K57" i="10"/>
  <c r="O51" i="10"/>
  <c r="R51" i="10" s="1"/>
  <c r="M50" i="10"/>
  <c r="R50" i="10" s="1"/>
  <c r="K49" i="10"/>
  <c r="M44" i="10"/>
  <c r="K43" i="10"/>
  <c r="O38" i="10"/>
  <c r="O41" i="10" s="1"/>
  <c r="O29" i="10"/>
  <c r="O36" i="10" s="1"/>
  <c r="O21" i="10"/>
  <c r="M20" i="10"/>
  <c r="R20" i="10" s="1"/>
  <c r="Q17" i="10"/>
  <c r="R17" i="10" s="1"/>
  <c r="O16" i="10"/>
  <c r="R16" i="10" s="1"/>
  <c r="M15" i="10"/>
  <c r="M22" i="10" s="1"/>
  <c r="Q10" i="10"/>
  <c r="R10" i="10" s="1"/>
  <c r="O9" i="10"/>
  <c r="M8" i="10"/>
  <c r="M13" i="10" s="1"/>
  <c r="O48" i="9"/>
  <c r="O58" i="9"/>
  <c r="Q56" i="9"/>
  <c r="I50" i="9"/>
  <c r="M48" i="9"/>
  <c r="Q48" i="9"/>
  <c r="R48" i="9" s="1"/>
  <c r="O56" i="9"/>
  <c r="M56" i="9"/>
  <c r="R56" i="9" s="1"/>
  <c r="K56" i="9"/>
  <c r="Q47" i="9"/>
  <c r="M47" i="9"/>
  <c r="I47" i="9"/>
  <c r="O47" i="9"/>
  <c r="K11" i="9"/>
  <c r="R47" i="9"/>
  <c r="Q20" i="9"/>
  <c r="R50" i="9"/>
  <c r="O20" i="9"/>
  <c r="I10" i="9"/>
  <c r="M20" i="9"/>
  <c r="R20" i="9" s="1"/>
  <c r="R58" i="9"/>
  <c r="I17" i="9"/>
  <c r="R19" i="9"/>
  <c r="M21" i="9"/>
  <c r="O15" i="9"/>
  <c r="Q15" i="9"/>
  <c r="M12" i="9"/>
  <c r="R57" i="9"/>
  <c r="R49" i="9"/>
  <c r="Q43" i="9"/>
  <c r="Q25" i="9"/>
  <c r="Q27" i="9" s="1"/>
  <c r="M30" i="9"/>
  <c r="Q53" i="9"/>
  <c r="M59" i="9"/>
  <c r="M55" i="9"/>
  <c r="M51" i="9"/>
  <c r="Q35" i="9"/>
  <c r="O25" i="9"/>
  <c r="O27" i="9" s="1"/>
  <c r="M40" i="9"/>
  <c r="K40" i="9"/>
  <c r="Q30" i="9"/>
  <c r="I40" i="9"/>
  <c r="K33" i="9"/>
  <c r="O30" i="9"/>
  <c r="M38" i="9"/>
  <c r="O34" i="9"/>
  <c r="M34" i="9"/>
  <c r="I30" i="9"/>
  <c r="K34" i="9"/>
  <c r="M32" i="9"/>
  <c r="Q51" i="9"/>
  <c r="K44" i="9"/>
  <c r="K45" i="9" s="1"/>
  <c r="I34" i="9"/>
  <c r="K32" i="9"/>
  <c r="I43" i="9"/>
  <c r="O39" i="9"/>
  <c r="O41" i="9" s="1"/>
  <c r="O35" i="9"/>
  <c r="O31" i="9"/>
  <c r="Q31" i="9"/>
  <c r="M39" i="9"/>
  <c r="Q33" i="9"/>
  <c r="M31" i="9"/>
  <c r="I53" i="9"/>
  <c r="Q40" i="9"/>
  <c r="K39" i="9"/>
  <c r="O33" i="9"/>
  <c r="Q32" i="9"/>
  <c r="K31" i="9"/>
  <c r="I39" i="9"/>
  <c r="O32" i="9"/>
  <c r="M29" i="9"/>
  <c r="R18" i="9"/>
  <c r="K27" i="9"/>
  <c r="K59" i="9"/>
  <c r="K55" i="9"/>
  <c r="I54" i="9"/>
  <c r="I44" i="9"/>
  <c r="K38" i="9"/>
  <c r="K29" i="9"/>
  <c r="K21" i="9"/>
  <c r="K12" i="9"/>
  <c r="I11" i="9"/>
  <c r="I59" i="9"/>
  <c r="I55" i="9"/>
  <c r="I38" i="9"/>
  <c r="I29" i="9"/>
  <c r="I21" i="9"/>
  <c r="Q8" i="9"/>
  <c r="Q52" i="9"/>
  <c r="Q16" i="9"/>
  <c r="Q9" i="9"/>
  <c r="O8" i="9"/>
  <c r="O52" i="9"/>
  <c r="M35" i="9"/>
  <c r="M25" i="9"/>
  <c r="M27" i="9" s="1"/>
  <c r="Q17" i="9"/>
  <c r="O16" i="9"/>
  <c r="M15" i="9"/>
  <c r="M22" i="9" s="1"/>
  <c r="Q10" i="9"/>
  <c r="O9" i="9"/>
  <c r="M8" i="9"/>
  <c r="Q54" i="9"/>
  <c r="O53" i="9"/>
  <c r="M52" i="9"/>
  <c r="K51" i="9"/>
  <c r="Q44" i="9"/>
  <c r="O43" i="9"/>
  <c r="K35" i="9"/>
  <c r="O17" i="9"/>
  <c r="M16" i="9"/>
  <c r="K15" i="9"/>
  <c r="Q11" i="9"/>
  <c r="O10" i="9"/>
  <c r="M9" i="9"/>
  <c r="K8" i="9"/>
  <c r="Q59" i="9"/>
  <c r="Q55" i="9"/>
  <c r="O54" i="9"/>
  <c r="R54" i="9" s="1"/>
  <c r="M53" i="9"/>
  <c r="R53" i="9" s="1"/>
  <c r="K52" i="9"/>
  <c r="O44" i="9"/>
  <c r="M43" i="9"/>
  <c r="M45" i="9" s="1"/>
  <c r="Q38" i="9"/>
  <c r="Q29" i="9"/>
  <c r="Q21" i="9"/>
  <c r="M17" i="9"/>
  <c r="K16" i="9"/>
  <c r="Q12" i="9"/>
  <c r="O11" i="9"/>
  <c r="M10" i="9"/>
  <c r="K9" i="9"/>
  <c r="M60" i="10" l="1"/>
  <c r="M61" i="10" s="1"/>
  <c r="Q60" i="10"/>
  <c r="K60" i="10"/>
  <c r="O60" i="10"/>
  <c r="R47" i="10"/>
  <c r="R44" i="10"/>
  <c r="M41" i="10"/>
  <c r="K36" i="10"/>
  <c r="R31" i="10"/>
  <c r="R21" i="10"/>
  <c r="O13" i="10"/>
  <c r="R9" i="10"/>
  <c r="O22" i="10"/>
  <c r="M45" i="10"/>
  <c r="R8" i="10"/>
  <c r="R13" i="10" s="1"/>
  <c r="R57" i="10"/>
  <c r="R49" i="10"/>
  <c r="R60" i="10" s="1"/>
  <c r="Q13" i="10"/>
  <c r="Q22" i="10"/>
  <c r="R56" i="10"/>
  <c r="R29" i="10"/>
  <c r="Q45" i="10"/>
  <c r="R15" i="10"/>
  <c r="R22" i="10" s="1"/>
  <c r="R43" i="10"/>
  <c r="R45" i="10" s="1"/>
  <c r="K45" i="10"/>
  <c r="R38" i="10"/>
  <c r="R41" i="10" s="1"/>
  <c r="M41" i="9"/>
  <c r="R11" i="9"/>
  <c r="R17" i="9"/>
  <c r="O22" i="9"/>
  <c r="Q22" i="9"/>
  <c r="R9" i="9"/>
  <c r="R30" i="9"/>
  <c r="Q45" i="9"/>
  <c r="R39" i="9"/>
  <c r="R33" i="9"/>
  <c r="R40" i="9"/>
  <c r="R34" i="9"/>
  <c r="O45" i="9"/>
  <c r="O36" i="9"/>
  <c r="M36" i="9"/>
  <c r="Q41" i="9"/>
  <c r="R55" i="9"/>
  <c r="R59" i="9"/>
  <c r="R44" i="9"/>
  <c r="R51" i="9"/>
  <c r="R52" i="9"/>
  <c r="M60" i="9"/>
  <c r="R32" i="9"/>
  <c r="O60" i="9"/>
  <c r="Q36" i="9"/>
  <c r="R31" i="9"/>
  <c r="R10" i="9"/>
  <c r="O13" i="9"/>
  <c r="K13" i="9"/>
  <c r="R8" i="9"/>
  <c r="R43" i="9"/>
  <c r="Q60" i="9"/>
  <c r="R12" i="9"/>
  <c r="R21" i="9"/>
  <c r="R16" i="9"/>
  <c r="K22" i="9"/>
  <c r="R15" i="9"/>
  <c r="Q13" i="9"/>
  <c r="K36" i="9"/>
  <c r="R29" i="9"/>
  <c r="M13" i="9"/>
  <c r="K41" i="9"/>
  <c r="R38" i="9"/>
  <c r="R25" i="9"/>
  <c r="R27" i="9" s="1"/>
  <c r="R35" i="9"/>
  <c r="K60" i="9"/>
  <c r="R36" i="10" l="1"/>
  <c r="R61" i="10" s="1"/>
  <c r="R62" i="10" s="1"/>
  <c r="R63" i="10" s="1"/>
  <c r="K61" i="10"/>
  <c r="K62" i="10" s="1"/>
  <c r="Q61" i="10"/>
  <c r="Q62" i="10" s="1"/>
  <c r="Q63" i="10" s="1"/>
  <c r="O61" i="10"/>
  <c r="O62" i="10" s="1"/>
  <c r="O63" i="10" s="1"/>
  <c r="M62" i="10"/>
  <c r="M63" i="10" s="1"/>
  <c r="R22" i="9"/>
  <c r="M61" i="9"/>
  <c r="M62" i="9" s="1"/>
  <c r="M63" i="9" s="1"/>
  <c r="O61" i="9"/>
  <c r="O62" i="9" s="1"/>
  <c r="O63" i="9" s="1"/>
  <c r="R60" i="9"/>
  <c r="R41" i="9"/>
  <c r="R45" i="9"/>
  <c r="R36" i="9"/>
  <c r="Q61" i="9"/>
  <c r="Q62" i="9" s="1"/>
  <c r="Q63" i="9" s="1"/>
  <c r="K61" i="9"/>
  <c r="R13" i="9"/>
  <c r="K63" i="10" l="1"/>
  <c r="R61" i="9"/>
  <c r="R62" i="9" s="1"/>
  <c r="R63" i="9" s="1"/>
  <c r="K62" i="9"/>
  <c r="K63" i="9" s="1"/>
  <c r="G29" i="7" l="1"/>
  <c r="I29" i="7" s="1"/>
  <c r="G28" i="7"/>
  <c r="I28" i="7" s="1"/>
  <c r="G25" i="7"/>
  <c r="G22" i="7"/>
  <c r="I22" i="7" s="1"/>
  <c r="G23" i="7"/>
  <c r="I23" i="7" s="1"/>
  <c r="G21" i="7"/>
  <c r="I21" i="7" s="1"/>
  <c r="G16" i="7"/>
  <c r="I16" i="7" s="1"/>
  <c r="G17" i="7"/>
  <c r="I17" i="7" s="1"/>
  <c r="G18" i="7"/>
  <c r="G15" i="7"/>
  <c r="G9" i="7"/>
  <c r="G10" i="7"/>
  <c r="I10" i="7" s="1"/>
  <c r="G11" i="7"/>
  <c r="I11" i="7" s="1"/>
  <c r="G12" i="7"/>
  <c r="I12" i="7" s="1"/>
  <c r="G13" i="7"/>
  <c r="G14" i="7"/>
  <c r="I14" i="7" s="1"/>
  <c r="G8" i="7"/>
  <c r="I8" i="7" s="1"/>
  <c r="I25" i="7"/>
  <c r="I18" i="7"/>
  <c r="I15" i="7"/>
  <c r="I13" i="7"/>
  <c r="I9" i="7"/>
  <c r="I15" i="4"/>
  <c r="I16" i="4"/>
  <c r="I30" i="7" l="1"/>
  <c r="I19" i="7"/>
  <c r="I26" i="7"/>
  <c r="I25" i="4"/>
  <c r="I22" i="4"/>
  <c r="I23" i="4"/>
  <c r="I24" i="4"/>
  <c r="I8" i="4"/>
  <c r="I10" i="4"/>
  <c r="I11" i="4"/>
  <c r="I19" i="4"/>
  <c r="I18" i="4"/>
  <c r="I17" i="4"/>
  <c r="I9" i="4"/>
  <c r="I12" i="4"/>
  <c r="I13" i="4"/>
  <c r="I14" i="4"/>
  <c r="I28" i="4"/>
  <c r="I29" i="4"/>
  <c r="I26" i="4" l="1"/>
  <c r="I32" i="7"/>
  <c r="I30" i="4"/>
  <c r="I20" i="4"/>
  <c r="I34" i="4" s="1"/>
  <c r="I34" i="7" l="1"/>
  <c r="J32" i="7"/>
  <c r="K32" i="7" s="1"/>
  <c r="J34" i="7" l="1"/>
  <c r="K34" i="7" s="1"/>
  <c r="J34" i="4" l="1"/>
  <c r="K34" i="4" s="1"/>
  <c r="J32" i="4"/>
  <c r="K32" i="4" s="1"/>
</calcChain>
</file>

<file path=xl/sharedStrings.xml><?xml version="1.0" encoding="utf-8"?>
<sst xmlns="http://schemas.openxmlformats.org/spreadsheetml/2006/main" count="1034" uniqueCount="194">
  <si>
    <t>Etablissement Public du Musée du Louvre</t>
  </si>
  <si>
    <t>Direction de l'Architecture, de la Maintenance et des Jardins</t>
  </si>
  <si>
    <t>case à compléter</t>
  </si>
  <si>
    <t>ENLEVEMENT, COLLECTE ET TRAITEMENT DES DECHETS NON DANGEREUX</t>
  </si>
  <si>
    <t>DECOMPOSITION DU PRIX GLOBAL ET FORFAITAIRE - offre de base</t>
  </si>
  <si>
    <t>Article du CCTP</t>
  </si>
  <si>
    <t>N°prix</t>
  </si>
  <si>
    <t>Désignation</t>
  </si>
  <si>
    <t>VOLUME</t>
  </si>
  <si>
    <t>Unité</t>
  </si>
  <si>
    <t>Prix unitaire mensualisé  (€ HT)</t>
  </si>
  <si>
    <t>Quantité</t>
  </si>
  <si>
    <t>Montant annuel (€ HT)</t>
  </si>
  <si>
    <t>8.1.2</t>
  </si>
  <si>
    <t>8.1.2.1</t>
  </si>
  <si>
    <t>Bacs roulants de 1 000 litres de couleur grise et avec couvercle gris</t>
  </si>
  <si>
    <t>1000 L</t>
  </si>
  <si>
    <t>8.1.2.2</t>
  </si>
  <si>
    <t>Bacs roulants de 1 000 litres de couleur grise et avec couvercle rouge</t>
  </si>
  <si>
    <t>8.1.2.3</t>
  </si>
  <si>
    <t>Bacs roulants de 660 litres de couleur grise et avec couvercle jaune</t>
  </si>
  <si>
    <t>8.1.2.4</t>
  </si>
  <si>
    <t xml:space="preserve">Bacs roulants de 660 litres de couleur grise et avec couvercle orange </t>
  </si>
  <si>
    <t>660 L</t>
  </si>
  <si>
    <t>8.1.2.5</t>
  </si>
  <si>
    <t>Bacs roulants de 440 litres de couleur grise et avec couvercle vert</t>
  </si>
  <si>
    <t>440 L</t>
  </si>
  <si>
    <t>8.1.2.6</t>
  </si>
  <si>
    <t>Bacs roulants de 440 litres de couleur grise et avec couvercle bordeau / marron</t>
  </si>
  <si>
    <t>8.1.2.7</t>
  </si>
  <si>
    <t>Containers à bords grillagés couleur standard</t>
  </si>
  <si>
    <t>300 KG</t>
  </si>
  <si>
    <t>8.6.1.4</t>
  </si>
  <si>
    <t>8.6.1.4.1</t>
  </si>
  <si>
    <t>Bacs roulants (volume et quantité à déterminer par le candidat) pour Le stockage des déchets alimentaires avant collecte</t>
  </si>
  <si>
    <t>8.1.3</t>
  </si>
  <si>
    <t>8.1.3.1</t>
  </si>
  <si>
    <t>Benne 20 m3</t>
  </si>
  <si>
    <t>120L</t>
  </si>
  <si>
    <t>8.1.3.2</t>
  </si>
  <si>
    <t>Fût plastique 120L</t>
  </si>
  <si>
    <t>20 m3</t>
  </si>
  <si>
    <t>8.1.4</t>
  </si>
  <si>
    <t>8.1.4.1</t>
  </si>
  <si>
    <t>Benne à chaîne 12 m3</t>
  </si>
  <si>
    <t>12 m3</t>
  </si>
  <si>
    <t>8.1.4.2</t>
  </si>
  <si>
    <t>Benne à chaîne 7 m3</t>
  </si>
  <si>
    <t>7 m3</t>
  </si>
  <si>
    <t>Sous total</t>
  </si>
  <si>
    <t>Volume</t>
  </si>
  <si>
    <t>8.1.3.3</t>
  </si>
  <si>
    <t>Compacteur à déchets monobloc 20 m3 surbaissé avec lève conteneurs (aire de livraison : 1 pour les DIB, 1 pour les emballages avec leur double pour les échanges)</t>
  </si>
  <si>
    <t>8.1.3.4</t>
  </si>
  <si>
    <t>Système de télésuivi des bacs</t>
  </si>
  <si>
    <t>ens</t>
  </si>
  <si>
    <t>8.1.3.5</t>
  </si>
  <si>
    <t>Plate forme de pesage</t>
  </si>
  <si>
    <t>1500 KG</t>
  </si>
  <si>
    <t>8.1.4.3</t>
  </si>
  <si>
    <t>Compacteur à déchets DIB monobloc 20 m3 avec trémie latérale (jardin des tuileries : 1 pour les DIB avec son double pour les échanges)</t>
  </si>
  <si>
    <t>9.2</t>
  </si>
  <si>
    <t>Communication pendant la durée du marché</t>
  </si>
  <si>
    <t>Prix unitaire (€ HT)</t>
  </si>
  <si>
    <t>9.2.1</t>
  </si>
  <si>
    <t>Support de communication A3</t>
  </si>
  <si>
    <t>9.2.2</t>
  </si>
  <si>
    <t>Support de communication A0</t>
  </si>
  <si>
    <t>Montant total  (€HT)</t>
  </si>
  <si>
    <t>TVA 20%</t>
  </si>
  <si>
    <t>Montant total 
(€ TTC)</t>
  </si>
  <si>
    <t>TOTAL ANNUEL - Prix global et forfaitaire</t>
  </si>
  <si>
    <t>TOTAL POUR 4 ANS - Prix global et forfaitaire</t>
  </si>
  <si>
    <t>BORDEREAU DES PRIX UNITAIRES - offre de base</t>
  </si>
  <si>
    <t>N°</t>
  </si>
  <si>
    <t>Acquisition de Fournitures et d'équipements de stockage- marquage personnalisable</t>
  </si>
  <si>
    <t>Prix unitaire  (€ HT)</t>
  </si>
  <si>
    <t>TVA
(%)</t>
  </si>
  <si>
    <t>Prix unitaire  (€ TTC)</t>
  </si>
  <si>
    <t>8.1.1.1</t>
  </si>
  <si>
    <t>8.1.1.1.1</t>
  </si>
  <si>
    <t>Corbeilles individuelles de tri des papiers de bureaux</t>
  </si>
  <si>
    <t>36 L</t>
  </si>
  <si>
    <t>8.1.1.2</t>
  </si>
  <si>
    <t>8.1.1.2.1</t>
  </si>
  <si>
    <t>Cuve-Collecteur de couleur grise</t>
  </si>
  <si>
    <t>90 L</t>
  </si>
  <si>
    <t>8.1.1.2.2</t>
  </si>
  <si>
    <t>Couvercle de collecteur gris à grand opercule circulaire</t>
  </si>
  <si>
    <t>8.1.1.2.3</t>
  </si>
  <si>
    <t>Couvercle de collecteur jaune à grand opercule circulaire</t>
  </si>
  <si>
    <t>8.1.1.2.4</t>
  </si>
  <si>
    <t>Couvercle de collecteur autre couleur à fente ou opercure circulaire</t>
  </si>
  <si>
    <t>8.1.2.2.1</t>
  </si>
  <si>
    <t>Bacs roulants de 360 litres de couleur grise et avec couvercle vert</t>
  </si>
  <si>
    <t>360 L</t>
  </si>
  <si>
    <t>8.1.2.2.2</t>
  </si>
  <si>
    <t>Bacs roulants de 360 litres de couleur grise et avec couvercle gris</t>
  </si>
  <si>
    <t>8.1.2.2.3</t>
  </si>
  <si>
    <t>Bacs roulants de 360 litres de couleur grise et avec couvercle jaune</t>
  </si>
  <si>
    <t>8.1.2.2.4</t>
  </si>
  <si>
    <t>Bacs roulants de 440 litres de couleur à déterminer</t>
  </si>
  <si>
    <t>8.1.2.2.5</t>
  </si>
  <si>
    <t>Bacs roulants de 660 litres de couleur à déterminer</t>
  </si>
  <si>
    <t>8.1.2.2.6</t>
  </si>
  <si>
    <t>Bacs roulants de 1 000 litres de couleur à déterminer</t>
  </si>
  <si>
    <t>1 000 L</t>
  </si>
  <si>
    <t>8.6.3</t>
  </si>
  <si>
    <t>8.6.3.1</t>
  </si>
  <si>
    <t>Compacteur monobloc standard d'environ 20 m3 sans pubage spécifique au Louvre (opérations ponctuelles sur plusieurs mois)</t>
  </si>
  <si>
    <t>8.1.4.3.1</t>
  </si>
  <si>
    <t>Compacteur à déchets monobloc 20 m3 surbaissé avec lève conteneurs pour une durée totale comprise entre 3 et 4 ans (2 unités pour gérer les échanges)</t>
  </si>
  <si>
    <t>8.1.4.3.2</t>
  </si>
  <si>
    <t>Compacteur à déchets monobloc 20 m3 surbaissé avec lève conteneurs pour une durée totale comprise entre 2 et 3 ans</t>
  </si>
  <si>
    <t>8.1.4.3.3</t>
  </si>
  <si>
    <t>Compacteur à déchets monobloc 20 m3 surbaissé avec lève conteneurs pour une durée totale comprise entre 1 et 2 ans</t>
  </si>
  <si>
    <t>Enlèvement , collecte et évacuation des déchets  à l'aire de livraison Louvre (Prix par collecte)</t>
  </si>
  <si>
    <t>8.6.1</t>
  </si>
  <si>
    <t>8.6.1.1</t>
  </si>
  <si>
    <t>Collecte benne 20 m3 encombrants</t>
  </si>
  <si>
    <t>8.6.1.2</t>
  </si>
  <si>
    <t>Collecte sur alarme 3/4 plein d'un compacteur DIB monobloc 20 m3</t>
  </si>
  <si>
    <t>8.6.1.3</t>
  </si>
  <si>
    <t>Collecte sur alarme 3/4 plein d'un compacteur déchets recyclables monobloc 20 m3</t>
  </si>
  <si>
    <t>Dépose, échange ou retrait d'une benne exceptionnelle location comprise (encombrants, bois, verre vitrage)</t>
  </si>
  <si>
    <t>de 7 à 30 m3 sur demande</t>
  </si>
  <si>
    <t>8.6.1.5</t>
  </si>
  <si>
    <t>Collecte quotidienne bacs roulants biodéchets</t>
  </si>
  <si>
    <t>8.6.1.6</t>
  </si>
  <si>
    <t>Collecte bacs roulants de 360 litres verre</t>
  </si>
  <si>
    <t>Forfait pour 1 à 5 bacs</t>
  </si>
  <si>
    <t>8.6.1.7</t>
  </si>
  <si>
    <t>Collecte Bacs roulants 660 litres bois (chutes et sciures)</t>
  </si>
  <si>
    <t>Enlèvement, collecte et évacuation des déchets à la base vie jardin des Tuileries (Prix par collecte)</t>
  </si>
  <si>
    <t>8.6.2</t>
  </si>
  <si>
    <t>8.6.2.1</t>
  </si>
  <si>
    <t>Collecte benne à chaîne 12 m3</t>
  </si>
  <si>
    <t>8.6.2.2</t>
  </si>
  <si>
    <t>Collecte benne à chaîne 7 m3</t>
  </si>
  <si>
    <t>8.6.2.3</t>
  </si>
  <si>
    <t>Collecte sur alarme 3/4 plein d'un compacteur DIB fermé monobloc 20 m3</t>
  </si>
  <si>
    <t>Enlèvement, collecte et évacuation des déchets exceptionnels à la base vie jardin des Tuileries ou autre secteur</t>
  </si>
  <si>
    <t>8.6.3.</t>
  </si>
  <si>
    <t>8.6.3.2</t>
  </si>
  <si>
    <t>Dépose, Collecte sur alarme 3/4 plein ou retrait d'un compacteur DIB fermé monobloc 20 m3</t>
  </si>
  <si>
    <t xml:space="preserve">Coût de traitement par type de déchet </t>
  </si>
  <si>
    <t>8.7</t>
  </si>
  <si>
    <t>8.7.1</t>
  </si>
  <si>
    <t>DIB (prix de traitement hors TGAP)</t>
  </si>
  <si>
    <t>Tonne</t>
  </si>
  <si>
    <t>TGAP ( à titre indicatif , le montant étant susceptible d'évoluer au cours du marché selon la réglementation)</t>
  </si>
  <si>
    <t>8.7.2</t>
  </si>
  <si>
    <t>Emballages et papiers (avant mise en place dispositif CITEO)</t>
  </si>
  <si>
    <t>8.7.3</t>
  </si>
  <si>
    <t>Encombrants</t>
  </si>
  <si>
    <t>8.7.4</t>
  </si>
  <si>
    <t>Biodéchets (déchets alimentaires)</t>
  </si>
  <si>
    <t>8.7.5</t>
  </si>
  <si>
    <t>Verre</t>
  </si>
  <si>
    <t>8.7.6</t>
  </si>
  <si>
    <t>Bois (chute et sciure)</t>
  </si>
  <si>
    <t>8.7.7</t>
  </si>
  <si>
    <t>Inertes</t>
  </si>
  <si>
    <t>8.7.8</t>
  </si>
  <si>
    <t>Déchets verts</t>
  </si>
  <si>
    <t>8.7.9</t>
  </si>
  <si>
    <t>Mégots cigares/cigarettes</t>
  </si>
  <si>
    <t>8.7.10</t>
  </si>
  <si>
    <t>Déclassement en déchets DIB (prix de traitement hors TGAP)</t>
  </si>
  <si>
    <t>8.7.11</t>
  </si>
  <si>
    <t>Déclassement en déchets DIS</t>
  </si>
  <si>
    <t>Collecte des biodéchets selon dispositif mis en place</t>
  </si>
  <si>
    <t>DETAIL QUANTITATIF ESTIMATIF - Offre de base</t>
  </si>
  <si>
    <t>Année 1</t>
  </si>
  <si>
    <t>Année 2</t>
  </si>
  <si>
    <t>Année 3</t>
  </si>
  <si>
    <t>Année 4</t>
  </si>
  <si>
    <t>Montant total marché</t>
  </si>
  <si>
    <t>Montant Année 1</t>
  </si>
  <si>
    <t>Montant Année 2</t>
  </si>
  <si>
    <t>Montant Année 3</t>
  </si>
  <si>
    <t>Montant Année 4</t>
  </si>
  <si>
    <t>SOUS TOTAL</t>
  </si>
  <si>
    <t>non utilisé dans scénario DQE</t>
  </si>
  <si>
    <t>Déclassement en déchets DIB</t>
  </si>
  <si>
    <t>MONTANT TOTAL HT</t>
  </si>
  <si>
    <t>TVA (20%)</t>
  </si>
  <si>
    <t>MONTANT TOTAL TTC</t>
  </si>
  <si>
    <t>DETAIL QUANTITATIF ESTIMATIF - Variante</t>
  </si>
  <si>
    <t>Mise à disposition-maintenance préventive/corrective d'équipements de stockage dans la VDI, couloirs des ateliers, l'aire de livraison Louvre , base vie du jardin des Tuileries et Pavillon de Flore</t>
  </si>
  <si>
    <t>Mise à disposition-maintenance préventive/corrective d'équipements de compactage et appareils de contrôle et mesure à l'aire de livraison Louvre et la base vie du jardin des Tuileries</t>
  </si>
  <si>
    <t>Mise à disposition-maintenance préventive/corrective d'équipements de compactage sur la base vie du jardin des Tuileries si mise en place du dispositif CITEO de tri des emballages hors foyer (par mois)</t>
  </si>
  <si>
    <t>Mise à disposition-maintenance préventive/corrective d'équipements de stockage en cours de marché (prix de mise à disposition par mois)</t>
  </si>
  <si>
    <t>Système de gestion in situ des biodéchets précisé dans l'offre du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</si>
</sst>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\ [$€-40C]_-;\-* #,##0.0\ [$€-40C]_-;_-* &quot;-&quot;??\ [$€-40C]_-;_-@_-"/>
    <numFmt numFmtId="166" formatCode="0.0%"/>
    <numFmt numFmtId="167" formatCode="_-* #,##0.0\ [$€-40C]_-;\-* #,##0.0\ [$€-40C]_-;_-* &quot;-&quot;?\ [$€-40C]_-;_-@_-"/>
    <numFmt numFmtId="168" formatCode="_-* #,##0.0\ &quot;€&quot;_-;\-* #,##0.0\ &quot;€&quot;_-;_-* &quot;-&quot;?\ &quot;€&quot;_-;_-@_-"/>
  </numFmts>
  <fonts count="2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2"/>
      <name val="Candara"/>
      <family val="2"/>
    </font>
    <font>
      <sz val="18"/>
      <name val="Candara"/>
      <family val="2"/>
    </font>
    <font>
      <sz val="14"/>
      <color indexed="8"/>
      <name val="Calibri"/>
      <family val="2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Candara"/>
      <family val="2"/>
    </font>
    <font>
      <sz val="18"/>
      <name val="Candara"/>
      <family val="2"/>
    </font>
    <font>
      <sz val="11"/>
      <name val="Candara"/>
      <family val="2"/>
    </font>
    <font>
      <sz val="12"/>
      <name val="Candara"/>
      <family val="2"/>
    </font>
    <font>
      <b/>
      <sz val="11"/>
      <color indexed="8"/>
      <name val="Calibri"/>
      <family val="2"/>
    </font>
    <font>
      <b/>
      <sz val="16"/>
      <name val="Arial"/>
      <family val="2"/>
    </font>
    <font>
      <sz val="10"/>
      <name val="Candara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 applyProtection="1">
      <alignment vertical="center" wrapText="1"/>
      <protection hidden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165" fontId="0" fillId="0" borderId="0" xfId="0" applyNumberFormat="1" applyAlignment="1">
      <alignment horizontal="left" vertical="center"/>
    </xf>
    <xf numFmtId="165" fontId="4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left" vertical="center" wrapText="1"/>
    </xf>
    <xf numFmtId="0" fontId="8" fillId="5" borderId="0" xfId="0" applyFont="1" applyFill="1" applyAlignment="1" applyProtection="1">
      <alignment vertical="center" wrapText="1"/>
      <protection hidden="1"/>
    </xf>
    <xf numFmtId="0" fontId="7" fillId="5" borderId="0" xfId="0" applyFont="1" applyFill="1" applyAlignment="1" applyProtection="1">
      <alignment vertical="center" wrapText="1"/>
      <protection hidden="1"/>
    </xf>
    <xf numFmtId="0" fontId="9" fillId="5" borderId="0" xfId="0" applyFont="1" applyFill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11" fillId="4" borderId="0" xfId="0" applyFont="1" applyFill="1" applyAlignment="1">
      <alignment horizontal="left" vertical="center"/>
    </xf>
    <xf numFmtId="167" fontId="11" fillId="4" borderId="0" xfId="0" applyNumberFormat="1" applyFont="1" applyFill="1" applyAlignment="1">
      <alignment horizontal="left" vertical="center"/>
    </xf>
    <xf numFmtId="165" fontId="4" fillId="9" borderId="1" xfId="0" applyNumberFormat="1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vertical="center" wrapText="1"/>
    </xf>
    <xf numFmtId="165" fontId="4" fillId="9" borderId="1" xfId="0" applyNumberFormat="1" applyFont="1" applyFill="1" applyBorder="1" applyAlignment="1">
      <alignment horizontal="left" vertical="center"/>
    </xf>
    <xf numFmtId="0" fontId="4" fillId="9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3" fillId="10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 wrapText="1"/>
    </xf>
    <xf numFmtId="165" fontId="4" fillId="10" borderId="11" xfId="0" applyNumberFormat="1" applyFont="1" applyFill="1" applyBorder="1" applyAlignment="1">
      <alignment horizontal="left" vertical="center" wrapText="1"/>
    </xf>
    <xf numFmtId="165" fontId="4" fillId="10" borderId="1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167" fontId="14" fillId="4" borderId="0" xfId="0" applyNumberFormat="1" applyFont="1" applyFill="1" applyAlignment="1">
      <alignment horizontal="left" vertical="center"/>
    </xf>
    <xf numFmtId="0" fontId="14" fillId="4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center" vertical="center" wrapText="1"/>
      <protection hidden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 wrapText="1"/>
    </xf>
    <xf numFmtId="165" fontId="18" fillId="9" borderId="1" xfId="0" applyNumberFormat="1" applyFont="1" applyFill="1" applyBorder="1" applyAlignment="1">
      <alignment horizontal="left" vertical="center" wrapText="1"/>
    </xf>
    <xf numFmtId="166" fontId="18" fillId="9" borderId="1" xfId="0" applyNumberFormat="1" applyFont="1" applyFill="1" applyBorder="1" applyAlignment="1">
      <alignment horizontal="left" vertical="center" wrapText="1"/>
    </xf>
    <xf numFmtId="165" fontId="18" fillId="0" borderId="1" xfId="0" applyNumberFormat="1" applyFont="1" applyBorder="1" applyAlignment="1">
      <alignment horizontal="left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left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 wrapText="1"/>
    </xf>
    <xf numFmtId="168" fontId="18" fillId="9" borderId="1" xfId="0" applyNumberFormat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left" vertical="center" wrapText="1"/>
    </xf>
    <xf numFmtId="166" fontId="20" fillId="0" borderId="1" xfId="0" applyNumberFormat="1" applyFont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/>
    </xf>
    <xf numFmtId="0" fontId="18" fillId="5" borderId="1" xfId="0" applyFont="1" applyFill="1" applyBorder="1" applyAlignment="1">
      <alignment horizontal="center" vertical="center"/>
    </xf>
    <xf numFmtId="165" fontId="18" fillId="5" borderId="1" xfId="0" applyNumberFormat="1" applyFont="1" applyFill="1" applyBorder="1" applyAlignment="1">
      <alignment horizontal="left" vertical="center" wrapText="1"/>
    </xf>
    <xf numFmtId="0" fontId="19" fillId="0" borderId="13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165" fontId="18" fillId="0" borderId="0" xfId="0" applyNumberFormat="1" applyFont="1" applyAlignment="1">
      <alignment horizontal="left" vertical="center"/>
    </xf>
    <xf numFmtId="0" fontId="21" fillId="0" borderId="0" xfId="0" applyFont="1" applyAlignment="1" applyProtection="1">
      <alignment vertical="center" wrapText="1"/>
      <protection hidden="1"/>
    </xf>
    <xf numFmtId="0" fontId="22" fillId="0" borderId="0" xfId="0" applyFont="1" applyAlignment="1" applyProtection="1">
      <alignment vertical="center" wrapText="1"/>
      <protection hidden="1"/>
    </xf>
    <xf numFmtId="0" fontId="23" fillId="0" borderId="0" xfId="0" applyFont="1" applyAlignment="1" applyProtection="1">
      <alignment vertical="center" wrapText="1"/>
      <protection hidden="1"/>
    </xf>
    <xf numFmtId="0" fontId="24" fillId="0" borderId="0" xfId="0" applyFont="1" applyAlignment="1" applyProtection="1">
      <alignment vertical="center" wrapText="1"/>
      <protection hidden="1"/>
    </xf>
    <xf numFmtId="0" fontId="25" fillId="0" borderId="0" xfId="0" applyFont="1" applyAlignment="1">
      <alignment horizontal="left" vertical="center"/>
    </xf>
    <xf numFmtId="0" fontId="18" fillId="9" borderId="1" xfId="0" applyFont="1" applyFill="1" applyBorder="1" applyAlignment="1">
      <alignment horizontal="left" vertical="center" wrapText="1"/>
    </xf>
    <xf numFmtId="44" fontId="18" fillId="9" borderId="1" xfId="0" applyNumberFormat="1" applyFont="1" applyFill="1" applyBorder="1" applyAlignment="1">
      <alignment horizontal="left" vertical="center" wrapText="1"/>
    </xf>
    <xf numFmtId="0" fontId="27" fillId="0" borderId="0" xfId="0" applyFont="1" applyAlignment="1" applyProtection="1">
      <alignment vertical="center" wrapText="1"/>
      <protection hidden="1"/>
    </xf>
    <xf numFmtId="165" fontId="17" fillId="6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center" wrapText="1"/>
    </xf>
    <xf numFmtId="165" fontId="18" fillId="6" borderId="1" xfId="0" applyNumberFormat="1" applyFont="1" applyFill="1" applyBorder="1" applyAlignment="1">
      <alignment horizontal="left" vertical="center" wrapText="1"/>
    </xf>
    <xf numFmtId="167" fontId="18" fillId="0" borderId="1" xfId="0" applyNumberFormat="1" applyFont="1" applyBorder="1" applyAlignment="1">
      <alignment horizontal="left" vertical="center" wrapText="1"/>
    </xf>
    <xf numFmtId="167" fontId="18" fillId="6" borderId="1" xfId="0" applyNumberFormat="1" applyFont="1" applyFill="1" applyBorder="1" applyAlignment="1">
      <alignment horizontal="left" vertical="center" wrapText="1"/>
    </xf>
    <xf numFmtId="165" fontId="18" fillId="7" borderId="1" xfId="0" applyNumberFormat="1" applyFont="1" applyFill="1" applyBorder="1" applyAlignment="1">
      <alignment horizontal="left" vertical="center" wrapText="1"/>
    </xf>
    <xf numFmtId="0" fontId="17" fillId="6" borderId="1" xfId="0" applyFont="1" applyFill="1" applyBorder="1" applyAlignment="1">
      <alignment horizontal="center" vertical="center" wrapText="1"/>
    </xf>
    <xf numFmtId="166" fontId="18" fillId="0" borderId="1" xfId="0" applyNumberFormat="1" applyFont="1" applyBorder="1" applyAlignment="1">
      <alignment horizontal="left" vertical="center" wrapText="1"/>
    </xf>
    <xf numFmtId="167" fontId="20" fillId="0" borderId="1" xfId="0" applyNumberFormat="1" applyFont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 vertical="center" wrapText="1"/>
    </xf>
    <xf numFmtId="165" fontId="20" fillId="6" borderId="1" xfId="0" applyNumberFormat="1" applyFont="1" applyFill="1" applyBorder="1" applyAlignment="1">
      <alignment horizontal="left" vertical="center" wrapText="1"/>
    </xf>
    <xf numFmtId="167" fontId="20" fillId="6" borderId="1" xfId="0" applyNumberFormat="1" applyFont="1" applyFill="1" applyBorder="1" applyAlignment="1">
      <alignment horizontal="left" vertical="center" wrapText="1"/>
    </xf>
    <xf numFmtId="0" fontId="18" fillId="7" borderId="1" xfId="0" applyFont="1" applyFill="1" applyBorder="1" applyAlignment="1">
      <alignment horizontal="left" vertical="center" wrapText="1"/>
    </xf>
    <xf numFmtId="167" fontId="0" fillId="0" borderId="0" xfId="0" applyNumberFormat="1" applyAlignment="1">
      <alignment horizontal="left" vertical="center"/>
    </xf>
    <xf numFmtId="166" fontId="18" fillId="9" borderId="10" xfId="0" applyNumberFormat="1" applyFont="1" applyFill="1" applyBorder="1" applyAlignment="1">
      <alignment horizontal="left" vertical="center" wrapText="1"/>
    </xf>
    <xf numFmtId="165" fontId="18" fillId="0" borderId="4" xfId="0" applyNumberFormat="1" applyFont="1" applyBorder="1" applyAlignment="1">
      <alignment horizontal="left" vertical="center" wrapText="1"/>
    </xf>
    <xf numFmtId="0" fontId="22" fillId="9" borderId="0" xfId="0" applyFont="1" applyFill="1" applyAlignment="1" applyProtection="1">
      <alignment vertical="center" wrapText="1"/>
      <protection hidden="1"/>
    </xf>
    <xf numFmtId="0" fontId="17" fillId="5" borderId="1" xfId="0" applyFont="1" applyFill="1" applyBorder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0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center" vertical="center" wrapText="1"/>
      <protection hidden="1"/>
    </xf>
    <xf numFmtId="0" fontId="19" fillId="0" borderId="8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17" fillId="5" borderId="1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 wrapText="1"/>
    </xf>
    <xf numFmtId="0" fontId="17" fillId="7" borderId="10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alignment horizontal="center" vertical="center" wrapText="1"/>
      <protection hidden="1"/>
    </xf>
    <xf numFmtId="165" fontId="17" fillId="0" borderId="8" xfId="0" applyNumberFormat="1" applyFont="1" applyBorder="1" applyAlignment="1">
      <alignment horizontal="center" vertical="center" wrapText="1"/>
    </xf>
    <xf numFmtId="165" fontId="17" fillId="0" borderId="4" xfId="0" applyNumberFormat="1" applyFont="1" applyBorder="1" applyAlignment="1">
      <alignment horizontal="center" vertical="center" wrapText="1"/>
    </xf>
    <xf numFmtId="165" fontId="17" fillId="6" borderId="2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165" fontId="17" fillId="6" borderId="8" xfId="0" applyNumberFormat="1" applyFont="1" applyFill="1" applyBorder="1" applyAlignment="1">
      <alignment horizontal="center" vertical="center" wrapText="1"/>
    </xf>
    <xf numFmtId="165" fontId="17" fillId="6" borderId="4" xfId="0" applyNumberFormat="1" applyFont="1" applyFill="1" applyBorder="1" applyAlignment="1">
      <alignment horizontal="center" vertical="center" wrapText="1"/>
    </xf>
  </cellXfs>
  <cellStyles count="2">
    <cellStyle name="Euro" xfId="1"/>
    <cellStyle name="Normal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-STANNE\Partages\sites\94785\Documents%20partages\Affaire%2010012705\Documents%20de%20travail\3_R&#233;daction%20DCE\montant%20marche%20du%20Louvre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offre de base"/>
    </sheetNames>
    <sheetDataSet>
      <sheetData sheetId="0">
        <row r="8">
          <cell r="G8">
            <v>1000</v>
          </cell>
        </row>
        <row r="34">
          <cell r="E34"/>
          <cell r="F34"/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showGridLines="0" view="pageBreakPreview" topLeftCell="A10" zoomScaleNormal="70" zoomScaleSheetLayoutView="100" workbookViewId="0">
      <selection activeCell="D13" sqref="D13"/>
    </sheetView>
  </sheetViews>
  <sheetFormatPr baseColWidth="10" defaultColWidth="11.42578125" defaultRowHeight="15" x14ac:dyDescent="0.25"/>
  <cols>
    <col min="1" max="1" width="10.28515625" style="6" customWidth="1"/>
    <col min="2" max="2" width="9" style="6" bestFit="1" customWidth="1"/>
    <col min="3" max="3" width="1.28515625" style="6" customWidth="1"/>
    <col min="4" max="4" width="73.28515625" style="6" customWidth="1"/>
    <col min="5" max="5" width="9.7109375" style="6" bestFit="1" customWidth="1"/>
    <col min="6" max="6" width="13.28515625" style="7" bestFit="1" customWidth="1"/>
    <col min="7" max="7" width="13.7109375" style="15" customWidth="1"/>
    <col min="8" max="8" width="9.7109375" style="6" bestFit="1" customWidth="1"/>
    <col min="9" max="9" width="16.5703125" style="6" customWidth="1"/>
    <col min="10" max="10" width="11.42578125" style="41"/>
    <col min="11" max="16384" width="11.42578125" style="1"/>
  </cols>
  <sheetData>
    <row r="1" spans="1:16" s="8" customFormat="1" ht="37.15" customHeight="1" x14ac:dyDescent="0.25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37"/>
    </row>
    <row r="2" spans="1:16" s="8" customFormat="1" ht="33.4" customHeight="1" x14ac:dyDescent="0.25">
      <c r="A2" s="121" t="s">
        <v>1</v>
      </c>
      <c r="B2" s="121"/>
      <c r="C2" s="121"/>
      <c r="D2" s="121"/>
      <c r="E2" s="121"/>
      <c r="F2" s="121"/>
      <c r="G2" s="121"/>
      <c r="H2" s="121"/>
      <c r="I2" s="121"/>
      <c r="J2" s="37"/>
      <c r="L2" s="68"/>
      <c r="M2" s="96" t="s">
        <v>2</v>
      </c>
    </row>
    <row r="3" spans="1:16" s="5" customFormat="1" ht="41.65" customHeight="1" x14ac:dyDescent="0.25">
      <c r="A3" s="123" t="s">
        <v>3</v>
      </c>
      <c r="B3" s="123"/>
      <c r="C3" s="123"/>
      <c r="D3" s="123"/>
      <c r="E3" s="123"/>
      <c r="F3" s="123"/>
      <c r="G3" s="123"/>
      <c r="H3" s="123"/>
      <c r="I3" s="123"/>
      <c r="J3" s="38"/>
    </row>
    <row r="4" spans="1:16" s="9" customFormat="1" ht="30" customHeight="1" x14ac:dyDescent="0.25">
      <c r="A4" s="123" t="s">
        <v>4</v>
      </c>
      <c r="B4" s="123"/>
      <c r="C4" s="123"/>
      <c r="D4" s="123"/>
      <c r="E4" s="123"/>
      <c r="F4" s="123"/>
      <c r="G4" s="123"/>
      <c r="H4" s="123"/>
      <c r="I4" s="123"/>
      <c r="J4" s="39"/>
    </row>
    <row r="5" spans="1:16" s="9" customFormat="1" ht="19.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39"/>
    </row>
    <row r="6" spans="1:16" s="3" customFormat="1" ht="27" customHeight="1" x14ac:dyDescent="0.25">
      <c r="A6" s="26" t="s">
        <v>5</v>
      </c>
      <c r="B6" s="22" t="s">
        <v>6</v>
      </c>
      <c r="C6" s="122" t="s">
        <v>7</v>
      </c>
      <c r="D6" s="122"/>
      <c r="E6" s="24"/>
      <c r="F6" s="24"/>
      <c r="G6" s="25"/>
      <c r="H6" s="24"/>
      <c r="I6" s="24"/>
      <c r="J6" s="40"/>
    </row>
    <row r="7" spans="1:16" s="20" customFormat="1" ht="60" x14ac:dyDescent="0.25">
      <c r="A7" s="1"/>
      <c r="B7" s="23"/>
      <c r="C7" s="122" t="s">
        <v>189</v>
      </c>
      <c r="D7" s="122"/>
      <c r="E7" s="24" t="s">
        <v>8</v>
      </c>
      <c r="F7" s="24" t="s">
        <v>9</v>
      </c>
      <c r="G7" s="25" t="s">
        <v>10</v>
      </c>
      <c r="H7" s="24" t="s">
        <v>11</v>
      </c>
      <c r="I7" s="24" t="s">
        <v>12</v>
      </c>
      <c r="J7" s="41"/>
      <c r="K7" s="1"/>
      <c r="L7" s="1"/>
      <c r="M7" s="1"/>
      <c r="N7" s="1"/>
      <c r="O7" s="1"/>
      <c r="P7" s="1"/>
    </row>
    <row r="8" spans="1:16" s="20" customFormat="1" x14ac:dyDescent="0.25">
      <c r="A8" s="22" t="s">
        <v>13</v>
      </c>
      <c r="B8" s="27" t="s">
        <v>14</v>
      </c>
      <c r="C8" s="27"/>
      <c r="D8" s="27" t="s">
        <v>15</v>
      </c>
      <c r="E8" s="27" t="s">
        <v>16</v>
      </c>
      <c r="F8" s="28">
        <v>1</v>
      </c>
      <c r="G8" s="44"/>
      <c r="H8" s="28">
        <v>24</v>
      </c>
      <c r="I8" s="29">
        <f>H8*G8*12</f>
        <v>0</v>
      </c>
      <c r="J8" s="41"/>
      <c r="K8" s="1"/>
      <c r="L8" s="1"/>
      <c r="M8" s="1"/>
      <c r="N8" s="1"/>
      <c r="O8" s="1"/>
      <c r="P8" s="1"/>
    </row>
    <row r="9" spans="1:16" s="20" customFormat="1" x14ac:dyDescent="0.25">
      <c r="A9" s="26"/>
      <c r="B9" s="27" t="s">
        <v>17</v>
      </c>
      <c r="C9" s="27"/>
      <c r="D9" s="27" t="s">
        <v>18</v>
      </c>
      <c r="E9" s="27" t="s">
        <v>16</v>
      </c>
      <c r="F9" s="28">
        <v>1</v>
      </c>
      <c r="G9" s="44"/>
      <c r="H9" s="28">
        <v>4</v>
      </c>
      <c r="I9" s="29">
        <f t="shared" ref="I9:I19" si="0">H9*G9*12</f>
        <v>0</v>
      </c>
      <c r="J9" s="41"/>
      <c r="K9" s="1"/>
      <c r="L9" s="1"/>
      <c r="M9" s="1"/>
      <c r="N9" s="1"/>
      <c r="O9" s="1"/>
      <c r="P9" s="1"/>
    </row>
    <row r="10" spans="1:16" s="20" customFormat="1" x14ac:dyDescent="0.25">
      <c r="A10" s="26"/>
      <c r="B10" s="27" t="s">
        <v>19</v>
      </c>
      <c r="C10" s="27"/>
      <c r="D10" s="27" t="s">
        <v>20</v>
      </c>
      <c r="E10" s="27" t="s">
        <v>16</v>
      </c>
      <c r="F10" s="28">
        <v>1</v>
      </c>
      <c r="G10" s="44"/>
      <c r="H10" s="28">
        <v>27</v>
      </c>
      <c r="I10" s="29">
        <f t="shared" si="0"/>
        <v>0</v>
      </c>
      <c r="J10" s="41"/>
      <c r="K10" s="1"/>
      <c r="L10" s="1"/>
      <c r="M10" s="1"/>
      <c r="N10" s="1"/>
      <c r="O10" s="1"/>
      <c r="P10" s="1"/>
    </row>
    <row r="11" spans="1:16" s="20" customFormat="1" x14ac:dyDescent="0.25">
      <c r="A11" s="26"/>
      <c r="B11" s="27" t="s">
        <v>21</v>
      </c>
      <c r="C11" s="27"/>
      <c r="D11" s="27" t="s">
        <v>22</v>
      </c>
      <c r="E11" s="27" t="s">
        <v>23</v>
      </c>
      <c r="F11" s="28">
        <v>1</v>
      </c>
      <c r="G11" s="44"/>
      <c r="H11" s="28">
        <v>5</v>
      </c>
      <c r="I11" s="29">
        <f t="shared" ref="I11" si="1">H11*G11*12</f>
        <v>0</v>
      </c>
      <c r="J11" s="41"/>
      <c r="K11" s="1"/>
      <c r="L11" s="1"/>
      <c r="M11" s="1"/>
      <c r="N11" s="1"/>
      <c r="O11" s="1"/>
      <c r="P11" s="1"/>
    </row>
    <row r="12" spans="1:16" s="20" customFormat="1" x14ac:dyDescent="0.25">
      <c r="A12" s="26"/>
      <c r="B12" s="27" t="s">
        <v>24</v>
      </c>
      <c r="C12" s="27"/>
      <c r="D12" s="27" t="s">
        <v>25</v>
      </c>
      <c r="E12" s="27" t="s">
        <v>26</v>
      </c>
      <c r="F12" s="28">
        <v>1</v>
      </c>
      <c r="G12" s="44"/>
      <c r="H12" s="28">
        <v>4</v>
      </c>
      <c r="I12" s="29">
        <f>H12*G12*12</f>
        <v>0</v>
      </c>
      <c r="J12" s="41"/>
      <c r="K12" s="1"/>
      <c r="L12" s="1"/>
      <c r="M12" s="1"/>
      <c r="N12" s="1"/>
      <c r="O12" s="1"/>
      <c r="P12" s="1"/>
    </row>
    <row r="13" spans="1:16" s="20" customFormat="1" ht="31.5" customHeight="1" x14ac:dyDescent="0.25">
      <c r="A13" s="26"/>
      <c r="B13" s="27" t="s">
        <v>27</v>
      </c>
      <c r="C13" s="27"/>
      <c r="D13" s="27" t="s">
        <v>28</v>
      </c>
      <c r="E13" s="27" t="s">
        <v>26</v>
      </c>
      <c r="F13" s="28">
        <v>1</v>
      </c>
      <c r="G13" s="44"/>
      <c r="H13" s="11">
        <v>6</v>
      </c>
      <c r="I13" s="29">
        <f t="shared" ref="I13" si="2">H13*G13*12</f>
        <v>0</v>
      </c>
      <c r="J13" s="41"/>
      <c r="K13" s="1"/>
      <c r="L13" s="1"/>
      <c r="M13" s="1"/>
      <c r="N13" s="1"/>
      <c r="O13" s="1"/>
      <c r="P13" s="1"/>
    </row>
    <row r="14" spans="1:16" s="20" customFormat="1" x14ac:dyDescent="0.25">
      <c r="A14" s="26"/>
      <c r="B14" s="27" t="s">
        <v>29</v>
      </c>
      <c r="C14" s="27"/>
      <c r="D14" s="27" t="s">
        <v>30</v>
      </c>
      <c r="E14" s="27" t="s">
        <v>31</v>
      </c>
      <c r="F14" s="28">
        <v>1</v>
      </c>
      <c r="G14" s="44"/>
      <c r="H14" s="28">
        <v>6</v>
      </c>
      <c r="I14" s="29">
        <f t="shared" si="0"/>
        <v>0</v>
      </c>
      <c r="J14" s="41"/>
      <c r="K14" s="1"/>
      <c r="L14" s="1"/>
      <c r="M14" s="1"/>
      <c r="N14" s="1"/>
      <c r="O14" s="1"/>
      <c r="P14" s="1"/>
    </row>
    <row r="15" spans="1:16" s="20" customFormat="1" ht="28.5" x14ac:dyDescent="0.25">
      <c r="A15" s="26" t="s">
        <v>32</v>
      </c>
      <c r="B15" s="27" t="s">
        <v>33</v>
      </c>
      <c r="C15" s="27"/>
      <c r="D15" s="27" t="s">
        <v>34</v>
      </c>
      <c r="E15" s="46"/>
      <c r="F15" s="28">
        <v>1</v>
      </c>
      <c r="G15" s="44"/>
      <c r="H15" s="45"/>
      <c r="I15" s="29">
        <f t="shared" si="0"/>
        <v>0</v>
      </c>
      <c r="J15" s="41"/>
      <c r="K15" s="1"/>
      <c r="L15" s="1"/>
      <c r="M15" s="1"/>
      <c r="N15" s="1"/>
      <c r="O15" s="1"/>
      <c r="P15" s="1"/>
    </row>
    <row r="16" spans="1:16" s="20" customFormat="1" x14ac:dyDescent="0.25">
      <c r="A16" s="26" t="s">
        <v>35</v>
      </c>
      <c r="B16" s="10" t="s">
        <v>36</v>
      </c>
      <c r="C16" s="27"/>
      <c r="D16" s="27" t="s">
        <v>37</v>
      </c>
      <c r="E16" s="27" t="s">
        <v>38</v>
      </c>
      <c r="F16" s="28">
        <v>1</v>
      </c>
      <c r="G16" s="44"/>
      <c r="H16" s="28">
        <v>1</v>
      </c>
      <c r="I16" s="29">
        <f t="shared" si="0"/>
        <v>0</v>
      </c>
      <c r="J16" s="41"/>
      <c r="K16" s="1"/>
      <c r="L16" s="1"/>
      <c r="M16" s="1"/>
      <c r="N16" s="1"/>
      <c r="O16" s="1"/>
      <c r="P16" s="1"/>
    </row>
    <row r="17" spans="1:16" x14ac:dyDescent="0.25">
      <c r="A17" s="1"/>
      <c r="B17" s="10" t="s">
        <v>39</v>
      </c>
      <c r="C17" s="10"/>
      <c r="D17" s="56" t="s">
        <v>40</v>
      </c>
      <c r="E17" s="10" t="s">
        <v>41</v>
      </c>
      <c r="F17" s="11">
        <v>1</v>
      </c>
      <c r="G17" s="44"/>
      <c r="H17" s="11">
        <v>1</v>
      </c>
      <c r="I17" s="55">
        <f t="shared" si="0"/>
        <v>0</v>
      </c>
      <c r="J17" s="1"/>
    </row>
    <row r="18" spans="1:16" s="20" customFormat="1" x14ac:dyDescent="0.25">
      <c r="A18" s="26" t="s">
        <v>42</v>
      </c>
      <c r="B18" s="27" t="s">
        <v>43</v>
      </c>
      <c r="C18" s="27"/>
      <c r="D18" s="27" t="s">
        <v>44</v>
      </c>
      <c r="E18" s="27" t="s">
        <v>45</v>
      </c>
      <c r="F18" s="28">
        <v>1</v>
      </c>
      <c r="G18" s="44"/>
      <c r="H18" s="28">
        <v>1</v>
      </c>
      <c r="I18" s="29">
        <f t="shared" si="0"/>
        <v>0</v>
      </c>
      <c r="J18" s="41"/>
      <c r="K18" s="1"/>
      <c r="L18" s="1"/>
      <c r="M18" s="1"/>
      <c r="N18" s="1"/>
      <c r="O18" s="1"/>
      <c r="P18" s="1"/>
    </row>
    <row r="19" spans="1:16" s="20" customFormat="1" x14ac:dyDescent="0.25">
      <c r="A19" s="26"/>
      <c r="B19" s="27" t="s">
        <v>46</v>
      </c>
      <c r="C19" s="27"/>
      <c r="D19" s="27" t="s">
        <v>47</v>
      </c>
      <c r="E19" s="27" t="s">
        <v>48</v>
      </c>
      <c r="F19" s="28">
        <v>1</v>
      </c>
      <c r="G19" s="44"/>
      <c r="H19" s="28">
        <v>1</v>
      </c>
      <c r="I19" s="33">
        <f t="shared" si="0"/>
        <v>0</v>
      </c>
      <c r="J19" s="41"/>
      <c r="K19" s="1"/>
      <c r="L19" s="1"/>
      <c r="M19" s="1"/>
      <c r="N19" s="1"/>
      <c r="O19" s="1"/>
      <c r="P19" s="1"/>
    </row>
    <row r="20" spans="1:16" ht="19.149999999999999" customHeight="1" x14ac:dyDescent="0.25">
      <c r="A20" s="50"/>
      <c r="B20" s="51"/>
      <c r="C20" s="51"/>
      <c r="D20" s="52" t="s">
        <v>49</v>
      </c>
      <c r="E20" s="128"/>
      <c r="F20" s="129"/>
      <c r="G20" s="129"/>
      <c r="H20" s="129"/>
      <c r="I20" s="53">
        <f>SUM(I8:I19)</f>
        <v>0</v>
      </c>
    </row>
    <row r="21" spans="1:16" s="20" customFormat="1" ht="60" x14ac:dyDescent="0.25">
      <c r="A21" s="1"/>
      <c r="B21" s="23"/>
      <c r="C21" s="122" t="s">
        <v>190</v>
      </c>
      <c r="D21" s="122"/>
      <c r="E21" s="24" t="s">
        <v>50</v>
      </c>
      <c r="F21" s="24" t="s">
        <v>9</v>
      </c>
      <c r="G21" s="25" t="s">
        <v>10</v>
      </c>
      <c r="H21" s="24" t="s">
        <v>11</v>
      </c>
      <c r="I21" s="34" t="s">
        <v>12</v>
      </c>
      <c r="J21" s="41"/>
      <c r="K21" s="1"/>
      <c r="L21" s="1"/>
      <c r="M21" s="1"/>
      <c r="N21" s="1"/>
      <c r="O21" s="1"/>
      <c r="P21" s="1"/>
    </row>
    <row r="22" spans="1:16" ht="42.75" x14ac:dyDescent="0.25">
      <c r="A22" s="26" t="s">
        <v>35</v>
      </c>
      <c r="B22" s="27" t="s">
        <v>51</v>
      </c>
      <c r="C22" s="27"/>
      <c r="D22" s="27" t="s">
        <v>52</v>
      </c>
      <c r="E22" s="27" t="s">
        <v>41</v>
      </c>
      <c r="F22" s="28">
        <v>2</v>
      </c>
      <c r="G22" s="44"/>
      <c r="H22" s="28">
        <v>2</v>
      </c>
      <c r="I22" s="29">
        <f t="shared" ref="I22:I25" si="3">H22*G22*12</f>
        <v>0</v>
      </c>
    </row>
    <row r="23" spans="1:16" ht="25.9" customHeight="1" x14ac:dyDescent="0.25">
      <c r="A23" s="26"/>
      <c r="B23" s="27" t="s">
        <v>53</v>
      </c>
      <c r="C23" s="27"/>
      <c r="D23" s="27" t="s">
        <v>54</v>
      </c>
      <c r="E23" s="27" t="s">
        <v>55</v>
      </c>
      <c r="F23" s="28">
        <v>1</v>
      </c>
      <c r="G23" s="44"/>
      <c r="H23" s="28">
        <v>1</v>
      </c>
      <c r="I23" s="29">
        <f t="shared" si="3"/>
        <v>0</v>
      </c>
    </row>
    <row r="24" spans="1:16" ht="24.4" customHeight="1" x14ac:dyDescent="0.25">
      <c r="A24" s="26"/>
      <c r="B24" s="27" t="s">
        <v>56</v>
      </c>
      <c r="C24" s="27"/>
      <c r="D24" s="27" t="s">
        <v>57</v>
      </c>
      <c r="E24" s="27" t="s">
        <v>58</v>
      </c>
      <c r="F24" s="28">
        <v>1</v>
      </c>
      <c r="G24" s="44"/>
      <c r="H24" s="28">
        <v>1</v>
      </c>
      <c r="I24" s="29">
        <f t="shared" si="3"/>
        <v>0</v>
      </c>
    </row>
    <row r="25" spans="1:16" ht="28.5" x14ac:dyDescent="0.25">
      <c r="A25" s="26" t="s">
        <v>42</v>
      </c>
      <c r="B25" s="27" t="s">
        <v>59</v>
      </c>
      <c r="C25" s="27"/>
      <c r="D25" s="27" t="s">
        <v>60</v>
      </c>
      <c r="E25" s="27" t="s">
        <v>41</v>
      </c>
      <c r="F25" s="28">
        <v>1</v>
      </c>
      <c r="G25" s="44"/>
      <c r="H25" s="28">
        <v>1</v>
      </c>
      <c r="I25" s="33">
        <f t="shared" si="3"/>
        <v>0</v>
      </c>
    </row>
    <row r="26" spans="1:16" ht="18" customHeight="1" x14ac:dyDescent="0.25">
      <c r="A26" s="50"/>
      <c r="B26" s="51"/>
      <c r="C26" s="51"/>
      <c r="D26" s="52" t="s">
        <v>49</v>
      </c>
      <c r="E26" s="128"/>
      <c r="F26" s="129"/>
      <c r="G26" s="129"/>
      <c r="H26" s="129"/>
      <c r="I26" s="54">
        <f>SUM(I22:I25)</f>
        <v>0</v>
      </c>
    </row>
    <row r="27" spans="1:16" ht="28.5" customHeight="1" x14ac:dyDescent="0.25">
      <c r="A27" s="22" t="s">
        <v>61</v>
      </c>
      <c r="B27" s="23"/>
      <c r="C27" s="122" t="s">
        <v>62</v>
      </c>
      <c r="D27" s="127"/>
      <c r="E27" s="21"/>
      <c r="F27" s="31" t="s">
        <v>9</v>
      </c>
      <c r="G27" s="25" t="s">
        <v>63</v>
      </c>
      <c r="H27" s="24" t="s">
        <v>11</v>
      </c>
      <c r="I27" s="34" t="s">
        <v>12</v>
      </c>
    </row>
    <row r="28" spans="1:16" x14ac:dyDescent="0.25">
      <c r="A28" s="26"/>
      <c r="B28" s="23" t="s">
        <v>64</v>
      </c>
      <c r="C28" s="23"/>
      <c r="D28" s="27" t="s">
        <v>65</v>
      </c>
      <c r="E28" s="21"/>
      <c r="F28" s="30">
        <v>10</v>
      </c>
      <c r="G28" s="47"/>
      <c r="H28" s="30">
        <v>20</v>
      </c>
      <c r="I28" s="29">
        <f>H28*G28</f>
        <v>0</v>
      </c>
    </row>
    <row r="29" spans="1:16" x14ac:dyDescent="0.25">
      <c r="A29" s="26"/>
      <c r="B29" s="23" t="s">
        <v>66</v>
      </c>
      <c r="C29" s="23"/>
      <c r="D29" s="27" t="s">
        <v>67</v>
      </c>
      <c r="E29" s="32"/>
      <c r="F29" s="30">
        <v>20</v>
      </c>
      <c r="G29" s="47"/>
      <c r="H29" s="30">
        <v>1</v>
      </c>
      <c r="I29" s="29">
        <f>H29*G29</f>
        <v>0</v>
      </c>
    </row>
    <row r="30" spans="1:16" ht="18.75" customHeight="1" x14ac:dyDescent="0.25">
      <c r="A30" s="50"/>
      <c r="B30" s="51"/>
      <c r="C30" s="51"/>
      <c r="D30" s="52" t="s">
        <v>49</v>
      </c>
      <c r="E30" s="128"/>
      <c r="F30" s="129"/>
      <c r="G30" s="129"/>
      <c r="H30" s="129"/>
      <c r="I30" s="53">
        <f>SUM(I28:I29)</f>
        <v>0</v>
      </c>
    </row>
    <row r="31" spans="1:16" ht="45.75" thickBot="1" x14ac:dyDescent="0.3">
      <c r="A31" s="16"/>
      <c r="B31" s="16"/>
      <c r="C31" s="16"/>
      <c r="D31" s="16"/>
      <c r="E31" s="16"/>
      <c r="F31" s="17"/>
      <c r="G31" s="18"/>
      <c r="H31" s="17"/>
      <c r="I31" s="35" t="s">
        <v>68</v>
      </c>
      <c r="J31" s="12" t="s">
        <v>69</v>
      </c>
      <c r="K31" s="12" t="s">
        <v>70</v>
      </c>
    </row>
    <row r="32" spans="1:16" ht="33.75" customHeight="1" thickBot="1" x14ac:dyDescent="0.3">
      <c r="A32" s="124" t="s">
        <v>71</v>
      </c>
      <c r="B32" s="125"/>
      <c r="C32" s="125"/>
      <c r="D32" s="125"/>
      <c r="E32" s="125"/>
      <c r="F32" s="125"/>
      <c r="G32" s="125"/>
      <c r="H32" s="126"/>
      <c r="I32" s="36">
        <f>SUM(I30+I26+I20)</f>
        <v>0</v>
      </c>
      <c r="J32" s="36">
        <f>I32*0.2</f>
        <v>0</v>
      </c>
      <c r="K32" s="36">
        <f>I32+J32</f>
        <v>0</v>
      </c>
    </row>
    <row r="33" spans="1:11" ht="6.75" customHeight="1" thickBot="1" x14ac:dyDescent="0.3">
      <c r="A33" s="19"/>
      <c r="B33" s="19"/>
      <c r="C33" s="19"/>
      <c r="D33" s="19"/>
      <c r="E33" s="19"/>
      <c r="F33" s="19"/>
      <c r="G33" s="19"/>
      <c r="H33" s="19"/>
      <c r="I33" s="19"/>
      <c r="J33" s="1"/>
    </row>
    <row r="34" spans="1:11" ht="33" customHeight="1" thickBot="1" x14ac:dyDescent="0.3">
      <c r="A34" s="124" t="s">
        <v>72</v>
      </c>
      <c r="B34" s="125"/>
      <c r="C34" s="125"/>
      <c r="D34" s="125"/>
      <c r="E34" s="125"/>
      <c r="F34" s="125"/>
      <c r="G34" s="125"/>
      <c r="H34" s="126"/>
      <c r="I34" s="36">
        <f>I32*4</f>
        <v>0</v>
      </c>
      <c r="J34" s="36">
        <f>I34*0.2</f>
        <v>0</v>
      </c>
      <c r="K34" s="36">
        <f>I34+J34</f>
        <v>0</v>
      </c>
    </row>
  </sheetData>
  <mergeCells count="13">
    <mergeCell ref="A34:H34"/>
    <mergeCell ref="A32:H32"/>
    <mergeCell ref="C27:D27"/>
    <mergeCell ref="E30:H30"/>
    <mergeCell ref="E20:H20"/>
    <mergeCell ref="E26:H26"/>
    <mergeCell ref="A1:I1"/>
    <mergeCell ref="A2:I2"/>
    <mergeCell ref="C7:D7"/>
    <mergeCell ref="C21:D21"/>
    <mergeCell ref="A4:I4"/>
    <mergeCell ref="A3:I3"/>
    <mergeCell ref="C6:D6"/>
  </mergeCells>
  <phoneticPr fontId="0" type="noConversion"/>
  <conditionalFormatting sqref="F6:I7">
    <cfRule type="cellIs" dxfId="25" priority="4" stopIfTrue="1" operator="equal">
      <formula>0</formula>
    </cfRule>
  </conditionalFormatting>
  <conditionalFormatting sqref="F21:I21">
    <cfRule type="cellIs" dxfId="24" priority="2" stopIfTrue="1" operator="equal">
      <formula>0</formula>
    </cfRule>
  </conditionalFormatting>
  <conditionalFormatting sqref="F27:I27">
    <cfRule type="cellIs" dxfId="23" priority="1" stopIfTrue="1" operator="equal">
      <formula>0</formula>
    </cfRule>
  </conditionalFormatting>
  <conditionalFormatting sqref="J31:K31">
    <cfRule type="cellIs" dxfId="22" priority="3" stopIfTrue="1" operator="equal">
      <formula>0</formula>
    </cfRule>
  </conditionalFormatting>
  <printOptions horizontalCentered="1"/>
  <pageMargins left="0.25" right="0.25" top="0.75" bottom="0.75" header="0.3" footer="0.3"/>
  <pageSetup paperSize="9" scale="57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showGridLines="0" view="pageBreakPreview" topLeftCell="A13" zoomScale="80" zoomScaleNormal="70" zoomScaleSheetLayoutView="80" workbookViewId="0">
      <selection activeCell="C27" sqref="C27:D27"/>
    </sheetView>
  </sheetViews>
  <sheetFormatPr baseColWidth="10" defaultColWidth="11.42578125" defaultRowHeight="15" x14ac:dyDescent="0.25"/>
  <cols>
    <col min="1" max="1" width="10.28515625" style="6" customWidth="1"/>
    <col min="2" max="2" width="9" style="6" bestFit="1" customWidth="1"/>
    <col min="3" max="3" width="1.28515625" style="6" customWidth="1"/>
    <col min="4" max="4" width="73.28515625" style="6" customWidth="1"/>
    <col min="5" max="5" width="9.7109375" style="6" bestFit="1" customWidth="1"/>
    <col min="6" max="6" width="13.28515625" style="7" bestFit="1" customWidth="1"/>
    <col min="7" max="7" width="13.7109375" style="15" customWidth="1"/>
    <col min="8" max="8" width="9.7109375" style="6" bestFit="1" customWidth="1"/>
    <col min="9" max="9" width="16.5703125" style="6" customWidth="1"/>
    <col min="10" max="10" width="11.42578125" style="41"/>
    <col min="11" max="11" width="14.42578125" style="1" customWidth="1"/>
    <col min="12" max="16384" width="11.42578125" style="1"/>
  </cols>
  <sheetData>
    <row r="1" spans="1:16" s="8" customFormat="1" ht="37.15" customHeight="1" x14ac:dyDescent="0.25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37"/>
    </row>
    <row r="2" spans="1:16" s="8" customFormat="1" ht="33.4" customHeight="1" x14ac:dyDescent="0.25">
      <c r="A2" s="121" t="s">
        <v>1</v>
      </c>
      <c r="B2" s="121"/>
      <c r="C2" s="121"/>
      <c r="D2" s="121"/>
      <c r="E2" s="121"/>
      <c r="F2" s="121"/>
      <c r="G2" s="121"/>
      <c r="H2" s="121"/>
      <c r="I2" s="121"/>
      <c r="J2" s="37"/>
    </row>
    <row r="3" spans="1:16" s="5" customFormat="1" ht="41.65" customHeight="1" x14ac:dyDescent="0.25">
      <c r="A3" s="123" t="s">
        <v>3</v>
      </c>
      <c r="B3" s="123"/>
      <c r="C3" s="123"/>
      <c r="D3" s="123"/>
      <c r="E3" s="123"/>
      <c r="F3" s="123"/>
      <c r="G3" s="123"/>
      <c r="H3" s="123"/>
      <c r="I3" s="123"/>
      <c r="J3" s="38"/>
    </row>
    <row r="4" spans="1:16" s="9" customFormat="1" ht="30" customHeight="1" x14ac:dyDescent="0.25">
      <c r="A4" s="123" t="s">
        <v>4</v>
      </c>
      <c r="B4" s="123"/>
      <c r="C4" s="123"/>
      <c r="D4" s="123"/>
      <c r="E4" s="123"/>
      <c r="F4" s="123"/>
      <c r="G4" s="123"/>
      <c r="H4" s="123"/>
      <c r="I4" s="123"/>
      <c r="J4" s="39"/>
    </row>
    <row r="5" spans="1:16" s="9" customFormat="1" ht="19.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39"/>
    </row>
    <row r="6" spans="1:16" s="3" customFormat="1" ht="27" customHeight="1" x14ac:dyDescent="0.25">
      <c r="A6" s="26" t="s">
        <v>5</v>
      </c>
      <c r="B6" s="22" t="s">
        <v>6</v>
      </c>
      <c r="C6" s="122" t="s">
        <v>7</v>
      </c>
      <c r="D6" s="122"/>
      <c r="E6" s="24"/>
      <c r="F6" s="24"/>
      <c r="G6" s="25"/>
      <c r="H6" s="24"/>
      <c r="I6" s="24"/>
      <c r="J6" s="40"/>
      <c r="M6" s="68"/>
      <c r="N6" s="96" t="s">
        <v>2</v>
      </c>
    </row>
    <row r="7" spans="1:16" s="20" customFormat="1" ht="60" x14ac:dyDescent="0.25">
      <c r="A7" s="22" t="s">
        <v>13</v>
      </c>
      <c r="B7" s="23"/>
      <c r="C7" s="122" t="s">
        <v>189</v>
      </c>
      <c r="D7" s="122"/>
      <c r="E7" s="24" t="s">
        <v>8</v>
      </c>
      <c r="F7" s="24" t="s">
        <v>9</v>
      </c>
      <c r="G7" s="25" t="s">
        <v>10</v>
      </c>
      <c r="H7" s="24" t="s">
        <v>11</v>
      </c>
      <c r="I7" s="24" t="s">
        <v>12</v>
      </c>
      <c r="J7" s="41"/>
      <c r="K7" s="1"/>
      <c r="L7" s="1"/>
      <c r="M7" s="1"/>
      <c r="N7" s="1"/>
      <c r="O7" s="1"/>
      <c r="P7" s="1"/>
    </row>
    <row r="8" spans="1:16" s="20" customFormat="1" x14ac:dyDescent="0.25">
      <c r="A8" s="26"/>
      <c r="B8" s="27" t="s">
        <v>14</v>
      </c>
      <c r="C8" s="27"/>
      <c r="D8" s="27" t="s">
        <v>15</v>
      </c>
      <c r="E8" s="27" t="s">
        <v>16</v>
      </c>
      <c r="F8" s="28">
        <v>1</v>
      </c>
      <c r="G8" s="13">
        <f>'DPGF offre de base'!G8</f>
        <v>0</v>
      </c>
      <c r="H8" s="28">
        <v>24</v>
      </c>
      <c r="I8" s="29">
        <f>H8*G8*12</f>
        <v>0</v>
      </c>
      <c r="J8" s="41"/>
      <c r="K8" s="1"/>
      <c r="L8" s="1"/>
      <c r="M8" s="1"/>
      <c r="N8" s="1"/>
      <c r="O8" s="1"/>
      <c r="P8" s="1"/>
    </row>
    <row r="9" spans="1:16" s="20" customFormat="1" x14ac:dyDescent="0.25">
      <c r="A9" s="26"/>
      <c r="B9" s="27" t="s">
        <v>17</v>
      </c>
      <c r="C9" s="27"/>
      <c r="D9" s="27" t="s">
        <v>18</v>
      </c>
      <c r="E9" s="27" t="s">
        <v>16</v>
      </c>
      <c r="F9" s="28">
        <v>1</v>
      </c>
      <c r="G9" s="13">
        <f>'DPGF offre de base'!G9</f>
        <v>0</v>
      </c>
      <c r="H9" s="28">
        <v>4</v>
      </c>
      <c r="I9" s="29">
        <f t="shared" ref="I9:I18" si="0">H9*G9*12</f>
        <v>0</v>
      </c>
      <c r="J9" s="41"/>
      <c r="K9" s="1"/>
      <c r="L9" s="1"/>
      <c r="M9" s="1"/>
      <c r="N9" s="1"/>
      <c r="O9" s="1"/>
      <c r="P9" s="1"/>
    </row>
    <row r="10" spans="1:16" s="20" customFormat="1" x14ac:dyDescent="0.25">
      <c r="A10" s="26"/>
      <c r="B10" s="27" t="s">
        <v>19</v>
      </c>
      <c r="C10" s="27"/>
      <c r="D10" s="27" t="s">
        <v>20</v>
      </c>
      <c r="E10" s="27" t="s">
        <v>16</v>
      </c>
      <c r="F10" s="28">
        <v>1</v>
      </c>
      <c r="G10" s="13">
        <f>'DPGF offre de base'!G10</f>
        <v>0</v>
      </c>
      <c r="H10" s="28">
        <v>27</v>
      </c>
      <c r="I10" s="29">
        <f t="shared" si="0"/>
        <v>0</v>
      </c>
      <c r="J10" s="41"/>
      <c r="K10" s="1"/>
      <c r="L10" s="1"/>
      <c r="M10" s="1"/>
      <c r="N10" s="1"/>
      <c r="O10" s="1"/>
      <c r="P10" s="1"/>
    </row>
    <row r="11" spans="1:16" s="20" customFormat="1" x14ac:dyDescent="0.25">
      <c r="A11" s="26"/>
      <c r="B11" s="27" t="s">
        <v>21</v>
      </c>
      <c r="C11" s="27"/>
      <c r="D11" s="27" t="s">
        <v>22</v>
      </c>
      <c r="E11" s="27" t="s">
        <v>23</v>
      </c>
      <c r="F11" s="28">
        <v>1</v>
      </c>
      <c r="G11" s="13">
        <f>'DPGF offre de base'!G11</f>
        <v>0</v>
      </c>
      <c r="H11" s="28">
        <v>5</v>
      </c>
      <c r="I11" s="29">
        <f t="shared" si="0"/>
        <v>0</v>
      </c>
      <c r="J11" s="41"/>
      <c r="K11" s="1"/>
      <c r="L11" s="1"/>
      <c r="M11" s="1"/>
      <c r="N11" s="1"/>
      <c r="O11" s="1"/>
      <c r="P11" s="1"/>
    </row>
    <row r="12" spans="1:16" s="20" customFormat="1" x14ac:dyDescent="0.25">
      <c r="A12" s="26"/>
      <c r="B12" s="27" t="s">
        <v>24</v>
      </c>
      <c r="C12" s="27"/>
      <c r="D12" s="27" t="s">
        <v>25</v>
      </c>
      <c r="E12" s="27" t="s">
        <v>26</v>
      </c>
      <c r="F12" s="28">
        <v>1</v>
      </c>
      <c r="G12" s="13">
        <f>'DPGF offre de base'!G12</f>
        <v>0</v>
      </c>
      <c r="H12" s="28">
        <v>4</v>
      </c>
      <c r="I12" s="29">
        <f>H12*G12*12</f>
        <v>0</v>
      </c>
      <c r="J12" s="41"/>
      <c r="K12" s="1"/>
      <c r="L12" s="1"/>
      <c r="M12" s="1"/>
      <c r="N12" s="1"/>
      <c r="O12" s="1"/>
      <c r="P12" s="1"/>
    </row>
    <row r="13" spans="1:16" s="20" customFormat="1" ht="31.5" customHeight="1" x14ac:dyDescent="0.25">
      <c r="A13" s="26"/>
      <c r="B13" s="27" t="s">
        <v>27</v>
      </c>
      <c r="C13" s="27"/>
      <c r="D13" s="27" t="s">
        <v>28</v>
      </c>
      <c r="E13" s="27" t="s">
        <v>26</v>
      </c>
      <c r="F13" s="28">
        <v>1</v>
      </c>
      <c r="G13" s="13">
        <f>'DPGF offre de base'!G13</f>
        <v>0</v>
      </c>
      <c r="H13" s="11">
        <v>6</v>
      </c>
      <c r="I13" s="29">
        <f t="shared" ref="I13" si="1">H13*G13*12</f>
        <v>0</v>
      </c>
      <c r="J13" s="41"/>
      <c r="K13" s="1"/>
      <c r="L13" s="1"/>
      <c r="M13" s="1"/>
      <c r="N13" s="1"/>
      <c r="O13" s="1"/>
      <c r="P13" s="1"/>
    </row>
    <row r="14" spans="1:16" s="20" customFormat="1" x14ac:dyDescent="0.25">
      <c r="A14" s="26"/>
      <c r="B14" s="27" t="s">
        <v>29</v>
      </c>
      <c r="C14" s="27"/>
      <c r="D14" s="27" t="s">
        <v>30</v>
      </c>
      <c r="E14" s="27" t="s">
        <v>31</v>
      </c>
      <c r="F14" s="28">
        <v>1</v>
      </c>
      <c r="G14" s="13">
        <f>'DPGF offre de base'!G14</f>
        <v>0</v>
      </c>
      <c r="H14" s="28">
        <v>6</v>
      </c>
      <c r="I14" s="29">
        <f t="shared" si="0"/>
        <v>0</v>
      </c>
      <c r="J14" s="41"/>
      <c r="K14" s="1"/>
      <c r="L14" s="1"/>
      <c r="M14" s="1"/>
      <c r="N14" s="1"/>
      <c r="O14" s="1"/>
      <c r="P14" s="1"/>
    </row>
    <row r="15" spans="1:16" s="20" customFormat="1" x14ac:dyDescent="0.25">
      <c r="A15" s="26" t="s">
        <v>35</v>
      </c>
      <c r="B15" s="10" t="s">
        <v>36</v>
      </c>
      <c r="C15" s="27"/>
      <c r="D15" s="27" t="s">
        <v>37</v>
      </c>
      <c r="E15" s="27" t="s">
        <v>38</v>
      </c>
      <c r="F15" s="28">
        <v>1</v>
      </c>
      <c r="G15" s="13">
        <f>'DPGF offre de base'!G16</f>
        <v>0</v>
      </c>
      <c r="H15" s="28">
        <v>1</v>
      </c>
      <c r="I15" s="29">
        <f t="shared" si="0"/>
        <v>0</v>
      </c>
      <c r="J15" s="41"/>
      <c r="K15" s="1"/>
      <c r="L15" s="1"/>
      <c r="M15" s="1"/>
      <c r="N15" s="1"/>
      <c r="O15" s="1"/>
      <c r="P15" s="1"/>
    </row>
    <row r="16" spans="1:16" x14ac:dyDescent="0.25">
      <c r="A16" s="1"/>
      <c r="B16" s="10" t="s">
        <v>39</v>
      </c>
      <c r="C16" s="10"/>
      <c r="D16" s="56" t="s">
        <v>40</v>
      </c>
      <c r="E16" s="10" t="s">
        <v>41</v>
      </c>
      <c r="F16" s="11">
        <v>1</v>
      </c>
      <c r="G16" s="13">
        <f>'DPGF offre de base'!G17</f>
        <v>0</v>
      </c>
      <c r="H16" s="11">
        <v>1</v>
      </c>
      <c r="I16" s="55">
        <f t="shared" si="0"/>
        <v>0</v>
      </c>
      <c r="J16" s="1"/>
    </row>
    <row r="17" spans="1:16" s="20" customFormat="1" x14ac:dyDescent="0.25">
      <c r="A17" s="26" t="s">
        <v>42</v>
      </c>
      <c r="B17" s="27" t="s">
        <v>43</v>
      </c>
      <c r="C17" s="27"/>
      <c r="D17" s="27" t="s">
        <v>44</v>
      </c>
      <c r="E17" s="27" t="s">
        <v>45</v>
      </c>
      <c r="F17" s="28">
        <v>1</v>
      </c>
      <c r="G17" s="13">
        <f>'DPGF offre de base'!G18</f>
        <v>0</v>
      </c>
      <c r="H17" s="28">
        <v>1</v>
      </c>
      <c r="I17" s="29">
        <f t="shared" si="0"/>
        <v>0</v>
      </c>
      <c r="J17" s="41"/>
      <c r="K17" s="1"/>
      <c r="L17" s="1"/>
      <c r="M17" s="1"/>
      <c r="N17" s="1"/>
      <c r="O17" s="1"/>
      <c r="P17" s="1"/>
    </row>
    <row r="18" spans="1:16" s="20" customFormat="1" x14ac:dyDescent="0.25">
      <c r="A18" s="26"/>
      <c r="B18" s="27" t="s">
        <v>46</v>
      </c>
      <c r="C18" s="27"/>
      <c r="D18" s="27" t="s">
        <v>47</v>
      </c>
      <c r="E18" s="27" t="s">
        <v>48</v>
      </c>
      <c r="F18" s="28">
        <v>1</v>
      </c>
      <c r="G18" s="13">
        <f>'DPGF offre de base'!G19</f>
        <v>0</v>
      </c>
      <c r="H18" s="28">
        <v>1</v>
      </c>
      <c r="I18" s="33">
        <f t="shared" si="0"/>
        <v>0</v>
      </c>
      <c r="J18" s="41"/>
      <c r="K18" s="1"/>
      <c r="L18" s="1"/>
      <c r="M18" s="1"/>
      <c r="N18" s="1"/>
      <c r="O18" s="1"/>
      <c r="P18" s="1"/>
    </row>
    <row r="19" spans="1:16" ht="19.149999999999999" customHeight="1" x14ac:dyDescent="0.25">
      <c r="A19" s="50"/>
      <c r="B19" s="51"/>
      <c r="C19" s="51"/>
      <c r="D19" s="52" t="s">
        <v>49</v>
      </c>
      <c r="E19" s="128"/>
      <c r="F19" s="129"/>
      <c r="G19" s="129"/>
      <c r="H19" s="129"/>
      <c r="I19" s="53">
        <f>SUM(I8:I18)</f>
        <v>0</v>
      </c>
    </row>
    <row r="20" spans="1:16" s="20" customFormat="1" ht="60" x14ac:dyDescent="0.25">
      <c r="A20" s="1"/>
      <c r="B20" s="23"/>
      <c r="C20" s="122" t="s">
        <v>190</v>
      </c>
      <c r="D20" s="122"/>
      <c r="E20" s="24" t="s">
        <v>50</v>
      </c>
      <c r="F20" s="24" t="s">
        <v>9</v>
      </c>
      <c r="G20" s="25" t="s">
        <v>10</v>
      </c>
      <c r="H20" s="24" t="s">
        <v>11</v>
      </c>
      <c r="I20" s="34" t="s">
        <v>12</v>
      </c>
      <c r="J20" s="41"/>
      <c r="K20" s="1"/>
      <c r="L20" s="1"/>
      <c r="M20" s="1"/>
      <c r="N20" s="1"/>
      <c r="O20" s="1"/>
      <c r="P20" s="1"/>
    </row>
    <row r="21" spans="1:16" ht="42.75" x14ac:dyDescent="0.25">
      <c r="A21" s="26" t="s">
        <v>35</v>
      </c>
      <c r="B21" s="27" t="s">
        <v>51</v>
      </c>
      <c r="C21" s="27"/>
      <c r="D21" s="27" t="s">
        <v>52</v>
      </c>
      <c r="E21" s="27" t="s">
        <v>41</v>
      </c>
      <c r="F21" s="28">
        <v>2</v>
      </c>
      <c r="G21" s="13">
        <f>'DPGF offre de base'!G22</f>
        <v>0</v>
      </c>
      <c r="H21" s="28">
        <v>2</v>
      </c>
      <c r="I21" s="29">
        <f t="shared" ref="I21:I25" si="2">H21*G21*12</f>
        <v>0</v>
      </c>
    </row>
    <row r="22" spans="1:16" ht="25.9" customHeight="1" x14ac:dyDescent="0.25">
      <c r="A22" s="26"/>
      <c r="B22" s="27" t="s">
        <v>53</v>
      </c>
      <c r="C22" s="27"/>
      <c r="D22" s="27" t="s">
        <v>54</v>
      </c>
      <c r="E22" s="27" t="s">
        <v>55</v>
      </c>
      <c r="F22" s="28">
        <v>1</v>
      </c>
      <c r="G22" s="13">
        <f>'DPGF offre de base'!G23</f>
        <v>0</v>
      </c>
      <c r="H22" s="28">
        <v>1</v>
      </c>
      <c r="I22" s="29">
        <f t="shared" si="2"/>
        <v>0</v>
      </c>
    </row>
    <row r="23" spans="1:16" ht="24.4" customHeight="1" x14ac:dyDescent="0.25">
      <c r="A23" s="26"/>
      <c r="B23" s="27" t="s">
        <v>56</v>
      </c>
      <c r="C23" s="27"/>
      <c r="D23" s="27" t="s">
        <v>57</v>
      </c>
      <c r="E23" s="27" t="s">
        <v>58</v>
      </c>
      <c r="F23" s="28">
        <v>1</v>
      </c>
      <c r="G23" s="13">
        <f>'DPGF offre de base'!G24</f>
        <v>0</v>
      </c>
      <c r="H23" s="28">
        <v>1</v>
      </c>
      <c r="I23" s="29">
        <f t="shared" si="2"/>
        <v>0</v>
      </c>
    </row>
    <row r="24" spans="1:16" ht="39.4" customHeight="1" x14ac:dyDescent="0.25">
      <c r="A24" s="26" t="s">
        <v>32</v>
      </c>
      <c r="B24" s="27" t="s">
        <v>33</v>
      </c>
      <c r="C24" s="27"/>
      <c r="D24" s="48" t="s">
        <v>193</v>
      </c>
      <c r="E24" s="46"/>
      <c r="F24" s="45"/>
      <c r="G24" s="44"/>
      <c r="H24" s="28">
        <v>1</v>
      </c>
      <c r="I24" s="33"/>
    </row>
    <row r="25" spans="1:16" ht="28.5" x14ac:dyDescent="0.25">
      <c r="A25" s="26" t="s">
        <v>42</v>
      </c>
      <c r="B25" s="27" t="s">
        <v>59</v>
      </c>
      <c r="C25" s="27"/>
      <c r="D25" s="27" t="s">
        <v>60</v>
      </c>
      <c r="E25" s="27" t="s">
        <v>41</v>
      </c>
      <c r="F25" s="28">
        <v>1</v>
      </c>
      <c r="G25" s="13">
        <f>'DPGF offre de base'!G25</f>
        <v>0</v>
      </c>
      <c r="H25" s="28">
        <v>1</v>
      </c>
      <c r="I25" s="33">
        <f t="shared" si="2"/>
        <v>0</v>
      </c>
    </row>
    <row r="26" spans="1:16" ht="18" customHeight="1" x14ac:dyDescent="0.25">
      <c r="A26" s="50"/>
      <c r="B26" s="51"/>
      <c r="C26" s="51"/>
      <c r="D26" s="52" t="s">
        <v>49</v>
      </c>
      <c r="E26" s="128"/>
      <c r="F26" s="129"/>
      <c r="G26" s="129"/>
      <c r="H26" s="129"/>
      <c r="I26" s="54">
        <f>SUM(I21:I25)</f>
        <v>0</v>
      </c>
    </row>
    <row r="27" spans="1:16" ht="28.5" customHeight="1" x14ac:dyDescent="0.25">
      <c r="A27" s="22" t="s">
        <v>61</v>
      </c>
      <c r="B27" s="23"/>
      <c r="C27" s="122" t="s">
        <v>62</v>
      </c>
      <c r="D27" s="127"/>
      <c r="E27" s="21"/>
      <c r="F27" s="31" t="s">
        <v>9</v>
      </c>
      <c r="G27" s="25" t="s">
        <v>63</v>
      </c>
      <c r="H27" s="24" t="s">
        <v>11</v>
      </c>
      <c r="I27" s="34" t="s">
        <v>12</v>
      </c>
    </row>
    <row r="28" spans="1:16" x14ac:dyDescent="0.25">
      <c r="A28" s="26"/>
      <c r="B28" s="23" t="s">
        <v>64</v>
      </c>
      <c r="C28" s="23"/>
      <c r="D28" s="27" t="s">
        <v>65</v>
      </c>
      <c r="E28" s="21"/>
      <c r="F28" s="30">
        <v>10</v>
      </c>
      <c r="G28" s="55">
        <f>'DPGF offre de base'!G28</f>
        <v>0</v>
      </c>
      <c r="H28" s="30">
        <v>20</v>
      </c>
      <c r="I28" s="29">
        <f>H28*G28</f>
        <v>0</v>
      </c>
    </row>
    <row r="29" spans="1:16" x14ac:dyDescent="0.25">
      <c r="A29" s="26"/>
      <c r="B29" s="23" t="s">
        <v>66</v>
      </c>
      <c r="C29" s="23"/>
      <c r="D29" s="27" t="s">
        <v>67</v>
      </c>
      <c r="E29" s="32"/>
      <c r="F29" s="30">
        <v>20</v>
      </c>
      <c r="G29" s="55">
        <f>'DPGF offre de base'!G29</f>
        <v>0</v>
      </c>
      <c r="H29" s="30">
        <v>1</v>
      </c>
      <c r="I29" s="29">
        <f>H29*G29</f>
        <v>0</v>
      </c>
    </row>
    <row r="30" spans="1:16" ht="18.75" customHeight="1" x14ac:dyDescent="0.25">
      <c r="A30" s="50"/>
      <c r="B30" s="51"/>
      <c r="C30" s="51"/>
      <c r="D30" s="52" t="s">
        <v>49</v>
      </c>
      <c r="E30" s="128"/>
      <c r="F30" s="129"/>
      <c r="G30" s="129"/>
      <c r="H30" s="129"/>
      <c r="I30" s="53">
        <f>SUM(I28:I29)</f>
        <v>0</v>
      </c>
    </row>
    <row r="31" spans="1:16" ht="45.75" thickBot="1" x14ac:dyDescent="0.3">
      <c r="A31" s="16"/>
      <c r="B31" s="16"/>
      <c r="C31" s="16"/>
      <c r="D31" s="16"/>
      <c r="E31" s="16"/>
      <c r="F31" s="17"/>
      <c r="G31" s="18"/>
      <c r="H31" s="17"/>
      <c r="I31" s="35" t="s">
        <v>68</v>
      </c>
      <c r="J31" s="12" t="s">
        <v>69</v>
      </c>
      <c r="K31" s="12" t="s">
        <v>70</v>
      </c>
    </row>
    <row r="32" spans="1:16" ht="33.75" customHeight="1" thickBot="1" x14ac:dyDescent="0.3">
      <c r="A32" s="124" t="s">
        <v>71</v>
      </c>
      <c r="B32" s="125"/>
      <c r="C32" s="125"/>
      <c r="D32" s="125"/>
      <c r="E32" s="125"/>
      <c r="F32" s="125"/>
      <c r="G32" s="125"/>
      <c r="H32" s="126"/>
      <c r="I32" s="36">
        <f>SUM(I30+I26+I19)</f>
        <v>0</v>
      </c>
      <c r="J32" s="36">
        <f>I32*0.2</f>
        <v>0</v>
      </c>
      <c r="K32" s="36">
        <f>I32+J32</f>
        <v>0</v>
      </c>
    </row>
    <row r="33" spans="1:11" ht="6.75" customHeight="1" thickBot="1" x14ac:dyDescent="0.3">
      <c r="A33" s="19"/>
      <c r="B33" s="19"/>
      <c r="C33" s="19"/>
      <c r="D33" s="19"/>
      <c r="E33" s="19"/>
      <c r="F33" s="19"/>
      <c r="G33" s="19"/>
      <c r="H33" s="19"/>
      <c r="I33" s="19"/>
      <c r="J33" s="1"/>
    </row>
    <row r="34" spans="1:11" ht="33" customHeight="1" thickBot="1" x14ac:dyDescent="0.3">
      <c r="A34" s="124" t="s">
        <v>72</v>
      </c>
      <c r="B34" s="125"/>
      <c r="C34" s="125"/>
      <c r="D34" s="125"/>
      <c r="E34" s="125"/>
      <c r="F34" s="125"/>
      <c r="G34" s="125"/>
      <c r="H34" s="126"/>
      <c r="I34" s="36">
        <f>I32*4</f>
        <v>0</v>
      </c>
      <c r="J34" s="36">
        <f>I34*0.2</f>
        <v>0</v>
      </c>
      <c r="K34" s="36">
        <f>I34+J34</f>
        <v>0</v>
      </c>
    </row>
  </sheetData>
  <mergeCells count="13">
    <mergeCell ref="A1:I1"/>
    <mergeCell ref="A2:I2"/>
    <mergeCell ref="A3:I3"/>
    <mergeCell ref="A34:H34"/>
    <mergeCell ref="C7:D7"/>
    <mergeCell ref="A4:I4"/>
    <mergeCell ref="C6:D6"/>
    <mergeCell ref="E19:H19"/>
    <mergeCell ref="C20:D20"/>
    <mergeCell ref="E26:H26"/>
    <mergeCell ref="C27:D27"/>
    <mergeCell ref="E30:H30"/>
    <mergeCell ref="A32:H32"/>
  </mergeCells>
  <conditionalFormatting sqref="F6:I7">
    <cfRule type="cellIs" dxfId="21" priority="4" stopIfTrue="1" operator="equal">
      <formula>0</formula>
    </cfRule>
  </conditionalFormatting>
  <conditionalFormatting sqref="F20:I20">
    <cfRule type="cellIs" dxfId="20" priority="2" stopIfTrue="1" operator="equal">
      <formula>0</formula>
    </cfRule>
  </conditionalFormatting>
  <conditionalFormatting sqref="F27:I27">
    <cfRule type="cellIs" dxfId="19" priority="1" stopIfTrue="1" operator="equal">
      <formula>0</formula>
    </cfRule>
  </conditionalFormatting>
  <conditionalFormatting sqref="J31:K31">
    <cfRule type="cellIs" dxfId="18" priority="3" stopIfTrue="1" operator="equal">
      <formula>0</formula>
    </cfRule>
  </conditionalFormatting>
  <printOptions horizontalCentered="1"/>
  <pageMargins left="0.25" right="0.25" top="0.75" bottom="0.75" header="0.3" footer="0.3"/>
  <pageSetup paperSize="9" scale="49" fitToWidth="0" orientation="landscape" r:id="rId1"/>
  <headerFooter>
    <oddFooter>&amp;C&amp;P sur &amp;N&amp;R04 avril 2012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topLeftCell="A13" workbookViewId="0">
      <selection activeCell="D21" sqref="D21"/>
    </sheetView>
  </sheetViews>
  <sheetFormatPr baseColWidth="10" defaultColWidth="13.5703125" defaultRowHeight="15" x14ac:dyDescent="0.25"/>
  <cols>
    <col min="1" max="1" width="13.5703125" style="2"/>
    <col min="2" max="2" width="13.5703125" style="1"/>
    <col min="3" max="3" width="4.85546875" style="1" customWidth="1"/>
    <col min="4" max="4" width="60.7109375" style="2" customWidth="1"/>
    <col min="5" max="5" width="13.5703125" style="2"/>
    <col min="6" max="6" width="13.5703125" style="4"/>
    <col min="7" max="7" width="13.5703125" style="14"/>
    <col min="8" max="9" width="0" style="1" hidden="1" customWidth="1"/>
    <col min="10" max="16384" width="13.5703125" style="1"/>
  </cols>
  <sheetData>
    <row r="1" spans="1:12" s="8" customFormat="1" ht="30.4" customHeight="1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K1" s="68"/>
      <c r="L1" s="94" t="s">
        <v>2</v>
      </c>
    </row>
    <row r="2" spans="1:12" s="8" customFormat="1" ht="25.5" customHeight="1" x14ac:dyDescent="0.25">
      <c r="A2" s="121" t="s">
        <v>1</v>
      </c>
      <c r="B2" s="138"/>
      <c r="C2" s="138"/>
      <c r="D2" s="138"/>
      <c r="E2" s="138"/>
      <c r="F2" s="138"/>
      <c r="G2" s="138"/>
      <c r="H2" s="138"/>
      <c r="I2" s="138"/>
    </row>
    <row r="3" spans="1:12" s="5" customFormat="1" ht="62.65" customHeight="1" x14ac:dyDescent="0.25">
      <c r="A3" s="138" t="s">
        <v>3</v>
      </c>
      <c r="B3" s="138"/>
      <c r="C3" s="138"/>
      <c r="D3" s="138"/>
      <c r="E3" s="138"/>
      <c r="F3" s="138"/>
      <c r="G3" s="138"/>
      <c r="H3" s="138"/>
      <c r="I3" s="138"/>
    </row>
    <row r="4" spans="1:12" ht="19.899999999999999" customHeight="1" x14ac:dyDescent="0.25">
      <c r="A4" s="138" t="s">
        <v>73</v>
      </c>
      <c r="B4" s="138"/>
      <c r="C4" s="138"/>
      <c r="D4" s="138"/>
      <c r="E4" s="138"/>
      <c r="F4" s="138"/>
      <c r="G4" s="138"/>
      <c r="H4" s="138"/>
      <c r="I4" s="138"/>
    </row>
    <row r="5" spans="1:12" ht="21" customHeight="1" x14ac:dyDescent="0.25">
      <c r="A5" s="60"/>
      <c r="B5" s="60"/>
      <c r="C5" s="60"/>
      <c r="D5" s="60"/>
      <c r="E5" s="60"/>
      <c r="F5" s="60"/>
      <c r="G5" s="60"/>
      <c r="H5" s="60"/>
      <c r="I5" s="60"/>
    </row>
    <row r="6" spans="1:12" s="3" customFormat="1" ht="30" x14ac:dyDescent="0.25">
      <c r="A6" s="61" t="s">
        <v>5</v>
      </c>
      <c r="B6" s="62" t="s">
        <v>74</v>
      </c>
      <c r="C6" s="62"/>
      <c r="D6" s="61" t="s">
        <v>7</v>
      </c>
      <c r="E6" s="61"/>
      <c r="F6" s="63"/>
      <c r="G6" s="64"/>
      <c r="H6" s="64"/>
      <c r="I6" s="64"/>
    </row>
    <row r="7" spans="1:12" ht="46.9" customHeight="1" x14ac:dyDescent="0.25">
      <c r="A7" s="62"/>
      <c r="B7" s="65"/>
      <c r="C7" s="134" t="s">
        <v>75</v>
      </c>
      <c r="D7" s="132"/>
      <c r="E7" s="63" t="s">
        <v>50</v>
      </c>
      <c r="F7" s="63" t="s">
        <v>9</v>
      </c>
      <c r="G7" s="64" t="s">
        <v>76</v>
      </c>
      <c r="H7" s="64" t="s">
        <v>77</v>
      </c>
      <c r="I7" s="64" t="s">
        <v>78</v>
      </c>
    </row>
    <row r="8" spans="1:12" ht="16.149999999999999" customHeight="1" x14ac:dyDescent="0.25">
      <c r="A8" s="61" t="s">
        <v>79</v>
      </c>
      <c r="B8" s="65" t="s">
        <v>80</v>
      </c>
      <c r="C8" s="66"/>
      <c r="D8" s="65" t="s">
        <v>81</v>
      </c>
      <c r="E8" s="67" t="s">
        <v>82</v>
      </c>
      <c r="F8" s="67">
        <v>100</v>
      </c>
      <c r="G8" s="68"/>
      <c r="H8" s="69">
        <v>0.2</v>
      </c>
      <c r="I8" s="70">
        <f>G8+(G8*H8)</f>
        <v>0</v>
      </c>
    </row>
    <row r="9" spans="1:12" ht="16.149999999999999" customHeight="1" x14ac:dyDescent="0.25">
      <c r="A9" s="61" t="s">
        <v>83</v>
      </c>
      <c r="B9" s="65" t="s">
        <v>84</v>
      </c>
      <c r="C9" s="66"/>
      <c r="D9" s="65" t="s">
        <v>85</v>
      </c>
      <c r="E9" s="67" t="s">
        <v>86</v>
      </c>
      <c r="F9" s="67">
        <v>10</v>
      </c>
      <c r="G9" s="68"/>
      <c r="H9" s="69">
        <v>0.2</v>
      </c>
      <c r="I9" s="70">
        <f>G9+(G9*H9)</f>
        <v>0</v>
      </c>
    </row>
    <row r="10" spans="1:12" ht="16.149999999999999" customHeight="1" x14ac:dyDescent="0.25">
      <c r="A10" s="61"/>
      <c r="B10" s="65" t="s">
        <v>87</v>
      </c>
      <c r="C10" s="66"/>
      <c r="D10" s="65" t="s">
        <v>88</v>
      </c>
      <c r="E10" s="71"/>
      <c r="F10" s="67">
        <v>5</v>
      </c>
      <c r="G10" s="68"/>
      <c r="H10" s="69">
        <v>0.2</v>
      </c>
      <c r="I10" s="70">
        <f>G10+(G10*H10)</f>
        <v>0</v>
      </c>
    </row>
    <row r="11" spans="1:12" ht="16.149999999999999" customHeight="1" x14ac:dyDescent="0.25">
      <c r="A11" s="61"/>
      <c r="B11" s="65" t="s">
        <v>89</v>
      </c>
      <c r="C11" s="66"/>
      <c r="D11" s="65" t="s">
        <v>90</v>
      </c>
      <c r="E11" s="71"/>
      <c r="F11" s="67">
        <v>5</v>
      </c>
      <c r="G11" s="68"/>
      <c r="H11" s="69">
        <v>0.2</v>
      </c>
      <c r="I11" s="70">
        <f>G11+(G11*H11)</f>
        <v>0</v>
      </c>
    </row>
    <row r="12" spans="1:12" ht="30.75" customHeight="1" x14ac:dyDescent="0.25">
      <c r="A12" s="61"/>
      <c r="B12" s="65" t="s">
        <v>91</v>
      </c>
      <c r="C12" s="66"/>
      <c r="D12" s="65" t="s">
        <v>92</v>
      </c>
      <c r="E12" s="71"/>
      <c r="F12" s="67">
        <v>5</v>
      </c>
      <c r="G12" s="68"/>
      <c r="H12" s="69">
        <v>0.2</v>
      </c>
      <c r="I12" s="70">
        <f>G12+(G12*H12)</f>
        <v>0</v>
      </c>
    </row>
    <row r="13" spans="1:12" ht="16.149999999999999" customHeight="1" x14ac:dyDescent="0.25">
      <c r="A13" s="130"/>
      <c r="B13" s="131"/>
      <c r="C13" s="131"/>
      <c r="D13" s="131"/>
      <c r="E13" s="131"/>
      <c r="F13" s="131"/>
      <c r="G13" s="131"/>
      <c r="H13" s="131"/>
      <c r="I13" s="133"/>
    </row>
    <row r="14" spans="1:12" ht="46.9" customHeight="1" x14ac:dyDescent="0.25">
      <c r="A14" s="62"/>
      <c r="B14" s="65"/>
      <c r="C14" s="132" t="s">
        <v>192</v>
      </c>
      <c r="D14" s="132"/>
      <c r="E14" s="63" t="s">
        <v>50</v>
      </c>
      <c r="F14" s="63" t="s">
        <v>9</v>
      </c>
      <c r="G14" s="64" t="s">
        <v>76</v>
      </c>
      <c r="H14" s="64" t="s">
        <v>77</v>
      </c>
      <c r="I14" s="64" t="s">
        <v>78</v>
      </c>
    </row>
    <row r="15" spans="1:12" ht="33" customHeight="1" x14ac:dyDescent="0.25">
      <c r="A15" s="61" t="s">
        <v>17</v>
      </c>
      <c r="B15" s="65" t="s">
        <v>93</v>
      </c>
      <c r="C15" s="66"/>
      <c r="D15" s="72" t="s">
        <v>94</v>
      </c>
      <c r="E15" s="73" t="s">
        <v>95</v>
      </c>
      <c r="F15" s="67">
        <v>1</v>
      </c>
      <c r="G15" s="68"/>
      <c r="H15" s="69">
        <v>0.2</v>
      </c>
      <c r="I15" s="70">
        <f>G15+(G15*H15)</f>
        <v>0</v>
      </c>
    </row>
    <row r="16" spans="1:12" ht="33" customHeight="1" x14ac:dyDescent="0.25">
      <c r="A16" s="61"/>
      <c r="B16" s="65" t="s">
        <v>96</v>
      </c>
      <c r="C16" s="66"/>
      <c r="D16" s="72" t="s">
        <v>97</v>
      </c>
      <c r="E16" s="73" t="s">
        <v>95</v>
      </c>
      <c r="F16" s="67">
        <v>1</v>
      </c>
      <c r="G16" s="68"/>
      <c r="H16" s="69">
        <v>0.2</v>
      </c>
      <c r="I16" s="70">
        <f>G16+(G16*H16)</f>
        <v>0</v>
      </c>
    </row>
    <row r="17" spans="1:9" ht="33" customHeight="1" x14ac:dyDescent="0.25">
      <c r="A17" s="61"/>
      <c r="B17" s="65" t="s">
        <v>98</v>
      </c>
      <c r="C17" s="66"/>
      <c r="D17" s="72" t="s">
        <v>99</v>
      </c>
      <c r="E17" s="73" t="s">
        <v>95</v>
      </c>
      <c r="F17" s="67">
        <v>1</v>
      </c>
      <c r="G17" s="68"/>
      <c r="H17" s="69">
        <v>0.2</v>
      </c>
      <c r="I17" s="70">
        <f>G17+(G17*H17)</f>
        <v>0</v>
      </c>
    </row>
    <row r="18" spans="1:9" ht="33" customHeight="1" x14ac:dyDescent="0.25">
      <c r="A18" s="61"/>
      <c r="B18" s="65" t="s">
        <v>100</v>
      </c>
      <c r="C18" s="66"/>
      <c r="D18" s="72" t="s">
        <v>101</v>
      </c>
      <c r="E18" s="73" t="s">
        <v>26</v>
      </c>
      <c r="F18" s="67">
        <v>1</v>
      </c>
      <c r="G18" s="68"/>
      <c r="H18" s="69"/>
      <c r="I18" s="70"/>
    </row>
    <row r="19" spans="1:9" ht="33" customHeight="1" x14ac:dyDescent="0.25">
      <c r="A19" s="61"/>
      <c r="B19" s="65" t="s">
        <v>102</v>
      </c>
      <c r="C19" s="66"/>
      <c r="D19" s="72" t="s">
        <v>103</v>
      </c>
      <c r="E19" s="73" t="s">
        <v>23</v>
      </c>
      <c r="F19" s="67">
        <v>1</v>
      </c>
      <c r="G19" s="68"/>
      <c r="H19" s="69"/>
      <c r="I19" s="70"/>
    </row>
    <row r="20" spans="1:9" ht="33" customHeight="1" x14ac:dyDescent="0.25">
      <c r="A20" s="61"/>
      <c r="B20" s="65" t="s">
        <v>104</v>
      </c>
      <c r="C20" s="66"/>
      <c r="D20" s="72" t="s">
        <v>105</v>
      </c>
      <c r="E20" s="73" t="s">
        <v>106</v>
      </c>
      <c r="F20" s="67">
        <v>1</v>
      </c>
      <c r="G20" s="68"/>
      <c r="H20" s="69"/>
      <c r="I20" s="70"/>
    </row>
    <row r="21" spans="1:9" ht="45.4" customHeight="1" x14ac:dyDescent="0.25">
      <c r="A21" s="119" t="s">
        <v>107</v>
      </c>
      <c r="B21" s="72" t="s">
        <v>108</v>
      </c>
      <c r="C21" s="66"/>
      <c r="D21" s="65" t="s">
        <v>109</v>
      </c>
      <c r="E21" s="67" t="s">
        <v>41</v>
      </c>
      <c r="F21" s="67">
        <v>1</v>
      </c>
      <c r="G21" s="68"/>
      <c r="H21" s="69">
        <v>0.2</v>
      </c>
      <c r="I21" s="70">
        <f>G21+(G21*H21)</f>
        <v>0</v>
      </c>
    </row>
    <row r="22" spans="1:9" ht="33.4" customHeight="1" x14ac:dyDescent="0.2">
      <c r="A22" s="139"/>
      <c r="B22" s="140"/>
      <c r="C22" s="140"/>
      <c r="D22" s="140"/>
      <c r="E22" s="140"/>
      <c r="F22" s="140"/>
      <c r="G22" s="140"/>
      <c r="H22" s="140"/>
      <c r="I22" s="140"/>
    </row>
    <row r="23" spans="1:9" ht="61.5" customHeight="1" x14ac:dyDescent="0.25">
      <c r="A23" s="61"/>
      <c r="B23" s="65"/>
      <c r="C23" s="122" t="s">
        <v>191</v>
      </c>
      <c r="D23" s="141"/>
      <c r="E23" s="63" t="s">
        <v>50</v>
      </c>
      <c r="F23" s="63" t="s">
        <v>9</v>
      </c>
      <c r="G23" s="64" t="s">
        <v>76</v>
      </c>
      <c r="H23" s="64" t="s">
        <v>77</v>
      </c>
      <c r="I23" s="64" t="s">
        <v>78</v>
      </c>
    </row>
    <row r="24" spans="1:9" ht="49.15" customHeight="1" x14ac:dyDescent="0.25">
      <c r="A24" s="61" t="s">
        <v>59</v>
      </c>
      <c r="B24" s="65" t="s">
        <v>110</v>
      </c>
      <c r="C24" s="66"/>
      <c r="D24" s="72" t="s">
        <v>111</v>
      </c>
      <c r="E24" s="75" t="s">
        <v>41</v>
      </c>
      <c r="F24" s="76">
        <v>2</v>
      </c>
      <c r="G24" s="68"/>
      <c r="H24" s="69">
        <v>0.2</v>
      </c>
      <c r="I24" s="70">
        <f>G24+(G24*H24)</f>
        <v>0</v>
      </c>
    </row>
    <row r="25" spans="1:9" ht="33" customHeight="1" x14ac:dyDescent="0.25">
      <c r="A25" s="61"/>
      <c r="B25" s="65" t="s">
        <v>112</v>
      </c>
      <c r="C25" s="66"/>
      <c r="D25" s="72" t="s">
        <v>113</v>
      </c>
      <c r="E25" s="75" t="s">
        <v>41</v>
      </c>
      <c r="F25" s="76">
        <v>2</v>
      </c>
      <c r="G25" s="70"/>
      <c r="H25" s="69">
        <v>0.2</v>
      </c>
      <c r="I25" s="70">
        <f>G25+(G25*H25)</f>
        <v>0</v>
      </c>
    </row>
    <row r="26" spans="1:9" ht="33" customHeight="1" x14ac:dyDescent="0.25">
      <c r="A26" s="61"/>
      <c r="B26" s="65" t="s">
        <v>114</v>
      </c>
      <c r="C26" s="66"/>
      <c r="D26" s="72" t="s">
        <v>115</v>
      </c>
      <c r="E26" s="75" t="s">
        <v>41</v>
      </c>
      <c r="F26" s="76">
        <v>2</v>
      </c>
      <c r="G26" s="70"/>
      <c r="H26" s="69">
        <v>0.2</v>
      </c>
      <c r="I26" s="70">
        <f>G26+(G26*H26)</f>
        <v>0</v>
      </c>
    </row>
    <row r="27" spans="1:9" ht="30" customHeight="1" x14ac:dyDescent="0.2">
      <c r="A27" s="139"/>
      <c r="B27" s="140"/>
      <c r="C27" s="140"/>
      <c r="D27" s="140"/>
      <c r="E27" s="140"/>
      <c r="F27" s="140"/>
      <c r="G27" s="140"/>
      <c r="H27" s="140"/>
      <c r="I27" s="140"/>
    </row>
    <row r="28" spans="1:9" ht="30" customHeight="1" x14ac:dyDescent="0.25">
      <c r="A28" s="61"/>
      <c r="B28" s="65"/>
      <c r="C28" s="132" t="s">
        <v>116</v>
      </c>
      <c r="D28" s="132"/>
      <c r="E28" s="63" t="s">
        <v>50</v>
      </c>
      <c r="F28" s="63" t="s">
        <v>9</v>
      </c>
      <c r="G28" s="64" t="s">
        <v>63</v>
      </c>
      <c r="H28" s="64" t="s">
        <v>77</v>
      </c>
      <c r="I28" s="64" t="s">
        <v>78</v>
      </c>
    </row>
    <row r="29" spans="1:9" ht="30" customHeight="1" x14ac:dyDescent="0.25">
      <c r="A29" s="61" t="s">
        <v>117</v>
      </c>
      <c r="B29" s="65" t="s">
        <v>118</v>
      </c>
      <c r="C29" s="66"/>
      <c r="D29" s="72" t="s">
        <v>119</v>
      </c>
      <c r="E29" s="67" t="s">
        <v>41</v>
      </c>
      <c r="F29" s="76">
        <v>1</v>
      </c>
      <c r="G29" s="68"/>
      <c r="H29" s="68">
        <v>220</v>
      </c>
      <c r="I29" s="68">
        <v>220</v>
      </c>
    </row>
    <row r="30" spans="1:9" ht="30.4" customHeight="1" x14ac:dyDescent="0.25">
      <c r="A30" s="61"/>
      <c r="B30" s="65" t="s">
        <v>120</v>
      </c>
      <c r="C30" s="66"/>
      <c r="D30" s="65" t="s">
        <v>121</v>
      </c>
      <c r="E30" s="67" t="s">
        <v>41</v>
      </c>
      <c r="F30" s="76">
        <v>1</v>
      </c>
      <c r="G30" s="68"/>
      <c r="H30" s="69">
        <v>0.2</v>
      </c>
      <c r="I30" s="70">
        <f t="shared" ref="I30:I35" si="0">G30+(G30*H30)</f>
        <v>0</v>
      </c>
    </row>
    <row r="31" spans="1:9" ht="33" customHeight="1" x14ac:dyDescent="0.25">
      <c r="A31" s="61"/>
      <c r="B31" s="65" t="s">
        <v>122</v>
      </c>
      <c r="C31" s="66"/>
      <c r="D31" s="65" t="s">
        <v>123</v>
      </c>
      <c r="E31" s="67" t="s">
        <v>41</v>
      </c>
      <c r="F31" s="76">
        <v>1</v>
      </c>
      <c r="G31" s="68"/>
      <c r="H31" s="69">
        <v>0.2</v>
      </c>
      <c r="I31" s="70">
        <f t="shared" si="0"/>
        <v>0</v>
      </c>
    </row>
    <row r="32" spans="1:9" ht="30" customHeight="1" x14ac:dyDescent="0.25">
      <c r="A32" s="61"/>
      <c r="B32" s="65" t="s">
        <v>32</v>
      </c>
      <c r="C32" s="66"/>
      <c r="D32" s="65" t="s">
        <v>124</v>
      </c>
      <c r="E32" s="67" t="s">
        <v>125</v>
      </c>
      <c r="F32" s="76">
        <v>1</v>
      </c>
      <c r="G32" s="68"/>
      <c r="H32" s="69">
        <v>0.2</v>
      </c>
      <c r="I32" s="70">
        <f t="shared" si="0"/>
        <v>0</v>
      </c>
    </row>
    <row r="33" spans="1:9" ht="30" customHeight="1" x14ac:dyDescent="0.25">
      <c r="A33" s="61"/>
      <c r="B33" s="65" t="s">
        <v>126</v>
      </c>
      <c r="C33" s="66"/>
      <c r="D33" s="65" t="s">
        <v>127</v>
      </c>
      <c r="E33" s="77"/>
      <c r="F33" s="77"/>
      <c r="G33" s="68"/>
      <c r="H33" s="69">
        <v>0.2</v>
      </c>
      <c r="I33" s="70">
        <f t="shared" si="0"/>
        <v>0</v>
      </c>
    </row>
    <row r="34" spans="1:9" ht="29.65" customHeight="1" x14ac:dyDescent="0.25">
      <c r="A34" s="61"/>
      <c r="B34" s="65" t="s">
        <v>128</v>
      </c>
      <c r="C34" s="66"/>
      <c r="D34" s="65" t="s">
        <v>129</v>
      </c>
      <c r="E34" s="67" t="s">
        <v>23</v>
      </c>
      <c r="F34" s="67" t="s">
        <v>130</v>
      </c>
      <c r="G34" s="68"/>
      <c r="H34" s="69">
        <v>0.2</v>
      </c>
      <c r="I34" s="70">
        <f t="shared" si="0"/>
        <v>0</v>
      </c>
    </row>
    <row r="35" spans="1:9" ht="28.5" x14ac:dyDescent="0.25">
      <c r="A35" s="61"/>
      <c r="B35" s="65" t="s">
        <v>131</v>
      </c>
      <c r="C35" s="66"/>
      <c r="D35" s="65" t="s">
        <v>132</v>
      </c>
      <c r="E35" s="67" t="s">
        <v>23</v>
      </c>
      <c r="F35" s="67" t="s">
        <v>130</v>
      </c>
      <c r="G35" s="78"/>
      <c r="H35" s="69">
        <v>0.2</v>
      </c>
      <c r="I35" s="70">
        <f t="shared" si="0"/>
        <v>0</v>
      </c>
    </row>
    <row r="36" spans="1:9" s="41" customFormat="1" ht="33" customHeight="1" x14ac:dyDescent="0.25">
      <c r="A36" s="130"/>
      <c r="B36" s="131"/>
      <c r="C36" s="131"/>
      <c r="D36" s="131"/>
      <c r="E36" s="131"/>
      <c r="F36" s="131"/>
      <c r="G36" s="131"/>
      <c r="H36" s="131"/>
      <c r="I36" s="131"/>
    </row>
    <row r="37" spans="1:9" ht="33" customHeight="1" x14ac:dyDescent="0.25">
      <c r="B37" s="65"/>
      <c r="C37" s="134" t="s">
        <v>133</v>
      </c>
      <c r="D37" s="132"/>
      <c r="E37" s="63" t="s">
        <v>50</v>
      </c>
      <c r="F37" s="63" t="s">
        <v>9</v>
      </c>
      <c r="G37" s="64" t="s">
        <v>63</v>
      </c>
      <c r="H37" s="64" t="s">
        <v>77</v>
      </c>
      <c r="I37" s="64" t="s">
        <v>78</v>
      </c>
    </row>
    <row r="38" spans="1:9" ht="33" customHeight="1" x14ac:dyDescent="0.25">
      <c r="A38" s="61" t="s">
        <v>134</v>
      </c>
      <c r="B38" s="65" t="s">
        <v>135</v>
      </c>
      <c r="C38" s="66"/>
      <c r="D38" s="65" t="s">
        <v>136</v>
      </c>
      <c r="E38" s="67" t="s">
        <v>45</v>
      </c>
      <c r="F38" s="76">
        <v>1</v>
      </c>
      <c r="G38" s="68"/>
      <c r="H38" s="69">
        <v>0.2</v>
      </c>
      <c r="I38" s="70">
        <f>G38+(G38*H38)</f>
        <v>0</v>
      </c>
    </row>
    <row r="39" spans="1:9" ht="28.15" customHeight="1" x14ac:dyDescent="0.25">
      <c r="A39" s="61"/>
      <c r="B39" s="65" t="s">
        <v>137</v>
      </c>
      <c r="C39" s="66"/>
      <c r="D39" s="65" t="s">
        <v>138</v>
      </c>
      <c r="E39" s="67" t="s">
        <v>48</v>
      </c>
      <c r="F39" s="76">
        <v>1</v>
      </c>
      <c r="G39" s="68"/>
      <c r="H39" s="69">
        <v>0.2</v>
      </c>
      <c r="I39" s="70">
        <f>G39+(G39*H39)</f>
        <v>0</v>
      </c>
    </row>
    <row r="40" spans="1:9" ht="28.5" x14ac:dyDescent="0.25">
      <c r="A40" s="61"/>
      <c r="B40" s="65" t="s">
        <v>139</v>
      </c>
      <c r="C40" s="66"/>
      <c r="D40" s="65" t="s">
        <v>140</v>
      </c>
      <c r="E40" s="67" t="s">
        <v>41</v>
      </c>
      <c r="F40" s="76">
        <v>1</v>
      </c>
      <c r="G40" s="68"/>
      <c r="H40" s="69">
        <v>0.2</v>
      </c>
      <c r="I40" s="70">
        <f>G40+(G40*H40)</f>
        <v>0</v>
      </c>
    </row>
    <row r="41" spans="1:9" ht="33" customHeight="1" x14ac:dyDescent="0.25">
      <c r="A41" s="130"/>
      <c r="B41" s="131"/>
      <c r="C41" s="131"/>
      <c r="D41" s="131"/>
      <c r="E41" s="131"/>
      <c r="F41" s="131"/>
      <c r="G41" s="131"/>
      <c r="H41" s="131"/>
      <c r="I41" s="131"/>
    </row>
    <row r="42" spans="1:9" ht="33" customHeight="1" x14ac:dyDescent="0.25">
      <c r="B42" s="65"/>
      <c r="C42" s="132" t="s">
        <v>141</v>
      </c>
      <c r="D42" s="132"/>
      <c r="E42" s="63" t="s">
        <v>50</v>
      </c>
      <c r="F42" s="63" t="s">
        <v>9</v>
      </c>
      <c r="G42" s="64" t="s">
        <v>63</v>
      </c>
      <c r="H42" s="64" t="s">
        <v>77</v>
      </c>
      <c r="I42" s="64" t="s">
        <v>78</v>
      </c>
    </row>
    <row r="43" spans="1:9" ht="30.4" customHeight="1" x14ac:dyDescent="0.25">
      <c r="A43" s="61" t="s">
        <v>142</v>
      </c>
      <c r="B43" s="65" t="s">
        <v>108</v>
      </c>
      <c r="C43" s="66"/>
      <c r="D43" s="65" t="s">
        <v>124</v>
      </c>
      <c r="E43" s="67" t="s">
        <v>125</v>
      </c>
      <c r="F43" s="76">
        <v>1</v>
      </c>
      <c r="G43" s="68"/>
      <c r="H43" s="69">
        <v>0.2</v>
      </c>
      <c r="I43" s="70">
        <f>G43+(G43*H43)</f>
        <v>0</v>
      </c>
    </row>
    <row r="44" spans="1:9" ht="33.4" customHeight="1" x14ac:dyDescent="0.25">
      <c r="A44" s="61"/>
      <c r="B44" s="65" t="s">
        <v>143</v>
      </c>
      <c r="C44" s="66"/>
      <c r="D44" s="65" t="s">
        <v>144</v>
      </c>
      <c r="E44" s="67" t="s">
        <v>41</v>
      </c>
      <c r="F44" s="76">
        <v>1</v>
      </c>
      <c r="G44" s="68"/>
      <c r="H44" s="69">
        <v>0.2</v>
      </c>
      <c r="I44" s="70">
        <f>G44+(G44*H44)</f>
        <v>0</v>
      </c>
    </row>
    <row r="45" spans="1:9" ht="16.149999999999999" customHeight="1" x14ac:dyDescent="0.25">
      <c r="A45" s="130"/>
      <c r="B45" s="131"/>
      <c r="C45" s="131"/>
      <c r="D45" s="131"/>
      <c r="E45" s="131"/>
      <c r="F45" s="131"/>
      <c r="G45" s="133"/>
      <c r="H45" s="69"/>
      <c r="I45" s="70"/>
    </row>
    <row r="46" spans="1:9" ht="16.149999999999999" customHeight="1" x14ac:dyDescent="0.25">
      <c r="A46" s="61"/>
      <c r="B46" s="65"/>
      <c r="C46" s="134" t="s">
        <v>145</v>
      </c>
      <c r="D46" s="132"/>
      <c r="E46" s="135"/>
      <c r="F46" s="63" t="s">
        <v>9</v>
      </c>
      <c r="G46" s="64" t="s">
        <v>63</v>
      </c>
      <c r="H46" s="64" t="s">
        <v>77</v>
      </c>
      <c r="I46" s="64" t="s">
        <v>78</v>
      </c>
    </row>
    <row r="47" spans="1:9" ht="16.149999999999999" customHeight="1" x14ac:dyDescent="0.25">
      <c r="A47" s="61" t="s">
        <v>146</v>
      </c>
      <c r="B47" s="65" t="s">
        <v>147</v>
      </c>
      <c r="C47" s="66"/>
      <c r="D47" s="65" t="s">
        <v>148</v>
      </c>
      <c r="E47" s="136"/>
      <c r="F47" s="76" t="s">
        <v>149</v>
      </c>
      <c r="G47" s="68"/>
      <c r="H47" s="69">
        <v>0.2</v>
      </c>
      <c r="I47" s="70">
        <f>G47+(G47*H47)</f>
        <v>0</v>
      </c>
    </row>
    <row r="48" spans="1:9" s="59" customFormat="1" ht="33.4" customHeight="1" x14ac:dyDescent="0.25">
      <c r="A48" s="79"/>
      <c r="B48" s="80"/>
      <c r="C48" s="81"/>
      <c r="D48" s="80" t="s">
        <v>150</v>
      </c>
      <c r="E48" s="136"/>
      <c r="F48" s="82" t="s">
        <v>149</v>
      </c>
      <c r="G48" s="83">
        <v>15</v>
      </c>
      <c r="H48" s="84"/>
      <c r="I48" s="83"/>
    </row>
    <row r="49" spans="1:9" ht="16.149999999999999" customHeight="1" x14ac:dyDescent="0.25">
      <c r="A49" s="61"/>
      <c r="B49" s="65" t="s">
        <v>151</v>
      </c>
      <c r="C49" s="66"/>
      <c r="D49" s="65" t="s">
        <v>152</v>
      </c>
      <c r="E49" s="136"/>
      <c r="F49" s="76" t="s">
        <v>149</v>
      </c>
      <c r="G49" s="68"/>
      <c r="H49" s="69">
        <v>0.2</v>
      </c>
      <c r="I49" s="70">
        <f t="shared" ref="I49:I57" si="1">G49+(G49*H49)</f>
        <v>0</v>
      </c>
    </row>
    <row r="50" spans="1:9" ht="16.149999999999999" customHeight="1" x14ac:dyDescent="0.25">
      <c r="A50" s="61"/>
      <c r="B50" s="65" t="s">
        <v>153</v>
      </c>
      <c r="C50" s="66"/>
      <c r="D50" s="65" t="s">
        <v>154</v>
      </c>
      <c r="E50" s="136"/>
      <c r="F50" s="76" t="s">
        <v>149</v>
      </c>
      <c r="G50" s="68"/>
      <c r="H50" s="69">
        <v>0.2</v>
      </c>
      <c r="I50" s="70">
        <f t="shared" si="1"/>
        <v>0</v>
      </c>
    </row>
    <row r="51" spans="1:9" ht="16.149999999999999" customHeight="1" x14ac:dyDescent="0.25">
      <c r="A51" s="61"/>
      <c r="B51" s="65" t="s">
        <v>155</v>
      </c>
      <c r="C51" s="66"/>
      <c r="D51" s="65" t="s">
        <v>156</v>
      </c>
      <c r="E51" s="136"/>
      <c r="F51" s="76" t="s">
        <v>149</v>
      </c>
      <c r="G51" s="68"/>
      <c r="H51" s="69">
        <v>0.2</v>
      </c>
      <c r="I51" s="70">
        <f t="shared" si="1"/>
        <v>0</v>
      </c>
    </row>
    <row r="52" spans="1:9" ht="16.149999999999999" customHeight="1" x14ac:dyDescent="0.25">
      <c r="A52" s="61"/>
      <c r="B52" s="65" t="s">
        <v>157</v>
      </c>
      <c r="C52" s="66"/>
      <c r="D52" s="65" t="s">
        <v>158</v>
      </c>
      <c r="E52" s="136"/>
      <c r="F52" s="76" t="s">
        <v>149</v>
      </c>
      <c r="G52" s="68"/>
      <c r="H52" s="69">
        <v>0.2</v>
      </c>
      <c r="I52" s="70">
        <f t="shared" si="1"/>
        <v>0</v>
      </c>
    </row>
    <row r="53" spans="1:9" ht="16.149999999999999" customHeight="1" x14ac:dyDescent="0.25">
      <c r="A53" s="61"/>
      <c r="B53" s="65" t="s">
        <v>159</v>
      </c>
      <c r="C53" s="66"/>
      <c r="D53" s="65" t="s">
        <v>160</v>
      </c>
      <c r="E53" s="136"/>
      <c r="F53" s="76" t="s">
        <v>149</v>
      </c>
      <c r="G53" s="68"/>
      <c r="H53" s="69">
        <v>0.2</v>
      </c>
      <c r="I53" s="70">
        <f t="shared" si="1"/>
        <v>0</v>
      </c>
    </row>
    <row r="54" spans="1:9" ht="16.149999999999999" customHeight="1" x14ac:dyDescent="0.25">
      <c r="A54" s="74"/>
      <c r="B54" s="65" t="s">
        <v>161</v>
      </c>
      <c r="C54" s="85"/>
      <c r="D54" s="72" t="s">
        <v>162</v>
      </c>
      <c r="E54" s="136"/>
      <c r="F54" s="86" t="s">
        <v>149</v>
      </c>
      <c r="G54" s="68"/>
      <c r="H54" s="69">
        <v>0.2</v>
      </c>
      <c r="I54" s="87">
        <f t="shared" si="1"/>
        <v>0</v>
      </c>
    </row>
    <row r="55" spans="1:9" ht="16.149999999999999" customHeight="1" x14ac:dyDescent="0.25">
      <c r="A55" s="61"/>
      <c r="B55" s="65" t="s">
        <v>163</v>
      </c>
      <c r="C55" s="66"/>
      <c r="D55" s="65" t="s">
        <v>164</v>
      </c>
      <c r="E55" s="136"/>
      <c r="F55" s="76" t="s">
        <v>149</v>
      </c>
      <c r="G55" s="68"/>
      <c r="H55" s="69">
        <v>0.2</v>
      </c>
      <c r="I55" s="70">
        <f t="shared" si="1"/>
        <v>0</v>
      </c>
    </row>
    <row r="56" spans="1:9" x14ac:dyDescent="0.25">
      <c r="A56" s="61"/>
      <c r="B56" s="65" t="s">
        <v>165</v>
      </c>
      <c r="C56" s="66"/>
      <c r="D56" s="65" t="s">
        <v>166</v>
      </c>
      <c r="E56" s="136"/>
      <c r="F56" s="76" t="s">
        <v>149</v>
      </c>
      <c r="G56" s="68"/>
      <c r="H56" s="69">
        <v>0.2</v>
      </c>
      <c r="I56" s="70">
        <f t="shared" si="1"/>
        <v>0</v>
      </c>
    </row>
    <row r="57" spans="1:9" ht="21.4" customHeight="1" x14ac:dyDescent="0.25">
      <c r="A57" s="61"/>
      <c r="B57" s="65" t="s">
        <v>167</v>
      </c>
      <c r="C57" s="66"/>
      <c r="D57" s="65" t="s">
        <v>168</v>
      </c>
      <c r="E57" s="136"/>
      <c r="F57" s="76" t="s">
        <v>149</v>
      </c>
      <c r="G57" s="68"/>
      <c r="H57" s="69">
        <v>0.2</v>
      </c>
      <c r="I57" s="70">
        <f t="shared" si="1"/>
        <v>0</v>
      </c>
    </row>
    <row r="58" spans="1:9" s="59" customFormat="1" ht="29.65" customHeight="1" x14ac:dyDescent="0.25">
      <c r="A58" s="79"/>
      <c r="B58" s="80"/>
      <c r="C58" s="81"/>
      <c r="D58" s="80" t="s">
        <v>150</v>
      </c>
      <c r="E58" s="136"/>
      <c r="F58" s="82" t="s">
        <v>149</v>
      </c>
      <c r="G58" s="83">
        <v>15</v>
      </c>
      <c r="H58" s="84"/>
      <c r="I58" s="83"/>
    </row>
    <row r="59" spans="1:9" ht="14.45" customHeight="1" x14ac:dyDescent="0.25">
      <c r="A59" s="61"/>
      <c r="B59" s="65" t="s">
        <v>169</v>
      </c>
      <c r="C59" s="66"/>
      <c r="D59" s="65" t="s">
        <v>170</v>
      </c>
      <c r="E59" s="137"/>
      <c r="F59" s="76" t="s">
        <v>149</v>
      </c>
      <c r="G59" s="68"/>
      <c r="H59" s="69">
        <v>0.2</v>
      </c>
      <c r="I59" s="70">
        <f>G59+(G59*H59)</f>
        <v>0</v>
      </c>
    </row>
    <row r="60" spans="1:9" x14ac:dyDescent="0.2">
      <c r="A60" s="88"/>
      <c r="B60" s="89"/>
      <c r="C60" s="89"/>
      <c r="D60" s="89"/>
      <c r="E60" s="89"/>
      <c r="F60" s="89"/>
      <c r="G60" s="89"/>
      <c r="H60" s="89"/>
      <c r="I60" s="89"/>
    </row>
    <row r="61" spans="1:9" x14ac:dyDescent="0.25">
      <c r="A61" s="90"/>
      <c r="B61" s="91"/>
      <c r="C61" s="91"/>
      <c r="D61" s="90"/>
      <c r="E61" s="90"/>
      <c r="F61" s="92"/>
      <c r="G61" s="93"/>
    </row>
  </sheetData>
  <mergeCells count="18">
    <mergeCell ref="C37:D37"/>
    <mergeCell ref="A13:I13"/>
    <mergeCell ref="C7:D7"/>
    <mergeCell ref="A1:I1"/>
    <mergeCell ref="A2:I2"/>
    <mergeCell ref="A3:I3"/>
    <mergeCell ref="A4:I4"/>
    <mergeCell ref="C14:D14"/>
    <mergeCell ref="A22:I22"/>
    <mergeCell ref="C23:D23"/>
    <mergeCell ref="A27:I27"/>
    <mergeCell ref="C28:D28"/>
    <mergeCell ref="A36:I36"/>
    <mergeCell ref="A41:I41"/>
    <mergeCell ref="C42:D42"/>
    <mergeCell ref="A45:G45"/>
    <mergeCell ref="C46:D46"/>
    <mergeCell ref="E46:E59"/>
  </mergeCells>
  <phoneticPr fontId="10" type="noConversion"/>
  <conditionalFormatting sqref="F6:I7">
    <cfRule type="cellIs" dxfId="17" priority="3" stopIfTrue="1" operator="equal">
      <formula>0</formula>
    </cfRule>
  </conditionalFormatting>
  <conditionalFormatting sqref="F14:I14">
    <cfRule type="cellIs" dxfId="16" priority="1" stopIfTrue="1" operator="equal">
      <formula>0</formula>
    </cfRule>
  </conditionalFormatting>
  <conditionalFormatting sqref="F23:I23 F28:I28 F37:I37 F46:I46">
    <cfRule type="cellIs" dxfId="15" priority="4" stopIfTrue="1" operator="equal">
      <formula>0</formula>
    </cfRule>
  </conditionalFormatting>
  <conditionalFormatting sqref="F42:I42">
    <cfRule type="cellIs" dxfId="14" priority="2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opLeftCell="A40" workbookViewId="0">
      <selection activeCell="K12" sqref="K12"/>
    </sheetView>
  </sheetViews>
  <sheetFormatPr baseColWidth="10" defaultColWidth="13.7109375" defaultRowHeight="15" x14ac:dyDescent="0.25"/>
  <cols>
    <col min="1" max="1" width="13.5703125" style="2" customWidth="1"/>
    <col min="2" max="2" width="13.5703125" style="1" customWidth="1"/>
    <col min="3" max="3" width="4.85546875" style="1" customWidth="1"/>
    <col min="4" max="4" width="60.7109375" style="2" customWidth="1"/>
    <col min="5" max="5" width="13.5703125" style="2" customWidth="1"/>
    <col min="6" max="6" width="13.5703125" style="4" customWidth="1"/>
    <col min="7" max="7" width="13.5703125" style="14" customWidth="1"/>
    <col min="8" max="9" width="0" style="1" hidden="1" customWidth="1"/>
    <col min="10" max="16384" width="13.7109375" style="1"/>
  </cols>
  <sheetData>
    <row r="1" spans="1:12" s="8" customFormat="1" ht="30.4" customHeight="1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95"/>
      <c r="K1" s="68"/>
      <c r="L1" s="96" t="s">
        <v>2</v>
      </c>
    </row>
    <row r="2" spans="1:12" s="8" customFormat="1" ht="25.5" customHeight="1" x14ac:dyDescent="0.25">
      <c r="A2" s="121" t="s">
        <v>1</v>
      </c>
      <c r="B2" s="138"/>
      <c r="C2" s="138"/>
      <c r="D2" s="138"/>
      <c r="E2" s="138"/>
      <c r="F2" s="138"/>
      <c r="G2" s="138"/>
      <c r="H2" s="138"/>
      <c r="I2" s="138"/>
      <c r="J2" s="95"/>
      <c r="K2" s="95"/>
      <c r="L2" s="95"/>
    </row>
    <row r="3" spans="1:12" s="5" customFormat="1" ht="62.65" customHeight="1" x14ac:dyDescent="0.25">
      <c r="A3" s="138" t="s">
        <v>3</v>
      </c>
      <c r="B3" s="138"/>
      <c r="C3" s="138"/>
      <c r="D3" s="138"/>
      <c r="E3" s="138"/>
      <c r="F3" s="138"/>
      <c r="G3" s="138"/>
      <c r="H3" s="138"/>
      <c r="I3" s="138"/>
      <c r="J3" s="97"/>
      <c r="K3" s="97"/>
      <c r="L3" s="97"/>
    </row>
    <row r="4" spans="1:12" ht="19.899999999999999" customHeight="1" x14ac:dyDescent="0.25">
      <c r="A4" s="138" t="s">
        <v>73</v>
      </c>
      <c r="B4" s="138"/>
      <c r="C4" s="138"/>
      <c r="D4" s="138"/>
      <c r="E4" s="138"/>
      <c r="F4" s="138"/>
      <c r="G4" s="138"/>
      <c r="H4" s="138"/>
      <c r="I4" s="138"/>
    </row>
    <row r="5" spans="1:12" ht="21" customHeight="1" x14ac:dyDescent="0.25">
      <c r="A5" s="60"/>
      <c r="B5" s="60"/>
      <c r="C5" s="60"/>
      <c r="D5" s="60"/>
      <c r="E5" s="60"/>
      <c r="F5" s="60"/>
      <c r="G5" s="60"/>
      <c r="H5" s="60"/>
      <c r="I5" s="60"/>
    </row>
    <row r="6" spans="1:12" s="3" customFormat="1" ht="30" x14ac:dyDescent="0.25">
      <c r="A6" s="61" t="s">
        <v>5</v>
      </c>
      <c r="B6" s="62" t="s">
        <v>74</v>
      </c>
      <c r="C6" s="62"/>
      <c r="D6" s="61" t="s">
        <v>7</v>
      </c>
      <c r="E6" s="61"/>
      <c r="F6" s="63"/>
      <c r="G6" s="64"/>
      <c r="H6" s="64"/>
      <c r="I6" s="64"/>
      <c r="J6" s="98"/>
      <c r="K6" s="98"/>
      <c r="L6" s="98"/>
    </row>
    <row r="7" spans="1:12" ht="46.9" customHeight="1" x14ac:dyDescent="0.25">
      <c r="A7" s="62"/>
      <c r="B7" s="65"/>
      <c r="C7" s="132" t="s">
        <v>75</v>
      </c>
      <c r="D7" s="132"/>
      <c r="E7" s="63" t="s">
        <v>50</v>
      </c>
      <c r="F7" s="63" t="s">
        <v>9</v>
      </c>
      <c r="G7" s="64" t="s">
        <v>76</v>
      </c>
      <c r="H7" s="64" t="s">
        <v>77</v>
      </c>
      <c r="I7" s="64" t="s">
        <v>78</v>
      </c>
    </row>
    <row r="8" spans="1:12" ht="16.149999999999999" customHeight="1" x14ac:dyDescent="0.25">
      <c r="A8" s="61" t="s">
        <v>79</v>
      </c>
      <c r="B8" s="65" t="s">
        <v>80</v>
      </c>
      <c r="C8" s="66"/>
      <c r="D8" s="65" t="s">
        <v>81</v>
      </c>
      <c r="E8" s="67" t="s">
        <v>82</v>
      </c>
      <c r="F8" s="67">
        <v>100</v>
      </c>
      <c r="G8" s="70">
        <f>'BPU offre de base'!G8</f>
        <v>0</v>
      </c>
      <c r="H8" s="69">
        <v>0.2</v>
      </c>
      <c r="I8" s="70">
        <f>G8+(G8*H8)</f>
        <v>0</v>
      </c>
    </row>
    <row r="9" spans="1:12" ht="16.149999999999999" customHeight="1" x14ac:dyDescent="0.25">
      <c r="A9" s="61" t="s">
        <v>83</v>
      </c>
      <c r="B9" s="65" t="s">
        <v>84</v>
      </c>
      <c r="C9" s="66"/>
      <c r="D9" s="65" t="s">
        <v>85</v>
      </c>
      <c r="E9" s="67" t="s">
        <v>86</v>
      </c>
      <c r="F9" s="67">
        <v>10</v>
      </c>
      <c r="G9" s="70">
        <f>'BPU offre de base'!G9</f>
        <v>0</v>
      </c>
      <c r="H9" s="69">
        <v>0.2</v>
      </c>
      <c r="I9" s="70">
        <f>G9+(G9*H9)</f>
        <v>0</v>
      </c>
    </row>
    <row r="10" spans="1:12" ht="16.149999999999999" customHeight="1" x14ac:dyDescent="0.25">
      <c r="A10" s="61"/>
      <c r="B10" s="65" t="s">
        <v>87</v>
      </c>
      <c r="C10" s="66"/>
      <c r="D10" s="65" t="s">
        <v>88</v>
      </c>
      <c r="E10" s="71"/>
      <c r="F10" s="67">
        <v>5</v>
      </c>
      <c r="G10" s="70">
        <f>'BPU offre de base'!G10</f>
        <v>0</v>
      </c>
      <c r="H10" s="69">
        <v>0.2</v>
      </c>
      <c r="I10" s="70">
        <f>G10+(G10*H10)</f>
        <v>0</v>
      </c>
    </row>
    <row r="11" spans="1:12" ht="16.149999999999999" customHeight="1" x14ac:dyDescent="0.25">
      <c r="A11" s="61"/>
      <c r="B11" s="65" t="s">
        <v>89</v>
      </c>
      <c r="C11" s="66"/>
      <c r="D11" s="65" t="s">
        <v>90</v>
      </c>
      <c r="E11" s="71"/>
      <c r="F11" s="67">
        <v>5</v>
      </c>
      <c r="G11" s="70">
        <f>'BPU offre de base'!G11</f>
        <v>0</v>
      </c>
      <c r="H11" s="69">
        <v>0.2</v>
      </c>
      <c r="I11" s="70">
        <f>G11+(G11*H11)</f>
        <v>0</v>
      </c>
    </row>
    <row r="12" spans="1:12" ht="28.5" customHeight="1" x14ac:dyDescent="0.25">
      <c r="A12" s="61"/>
      <c r="B12" s="65" t="s">
        <v>91</v>
      </c>
      <c r="C12" s="66"/>
      <c r="D12" s="65" t="s">
        <v>92</v>
      </c>
      <c r="E12" s="71"/>
      <c r="F12" s="67">
        <v>5</v>
      </c>
      <c r="G12" s="70">
        <f>'BPU offre de base'!G12</f>
        <v>0</v>
      </c>
      <c r="H12" s="69">
        <v>0.2</v>
      </c>
      <c r="I12" s="70">
        <f>G12+(G12*H12)</f>
        <v>0</v>
      </c>
    </row>
    <row r="13" spans="1:12" ht="16.149999999999999" customHeight="1" x14ac:dyDescent="0.25">
      <c r="A13" s="130"/>
      <c r="B13" s="131"/>
      <c r="C13" s="131"/>
      <c r="D13" s="131"/>
      <c r="E13" s="131"/>
      <c r="F13" s="131"/>
      <c r="G13" s="131"/>
      <c r="H13" s="131"/>
      <c r="I13" s="133"/>
    </row>
    <row r="14" spans="1:12" ht="46.9" customHeight="1" x14ac:dyDescent="0.25">
      <c r="A14" s="62"/>
      <c r="B14" s="65"/>
      <c r="C14" s="132" t="s">
        <v>192</v>
      </c>
      <c r="D14" s="132"/>
      <c r="E14" s="63" t="s">
        <v>50</v>
      </c>
      <c r="F14" s="63" t="s">
        <v>9</v>
      </c>
      <c r="G14" s="64" t="s">
        <v>76</v>
      </c>
      <c r="H14" s="64" t="s">
        <v>77</v>
      </c>
      <c r="I14" s="64" t="s">
        <v>78</v>
      </c>
    </row>
    <row r="15" spans="1:12" ht="29.25" customHeight="1" x14ac:dyDescent="0.25">
      <c r="A15" s="61" t="s">
        <v>17</v>
      </c>
      <c r="B15" s="65" t="s">
        <v>93</v>
      </c>
      <c r="C15" s="66"/>
      <c r="D15" s="72" t="s">
        <v>94</v>
      </c>
      <c r="E15" s="73" t="s">
        <v>95</v>
      </c>
      <c r="F15" s="67">
        <v>1</v>
      </c>
      <c r="G15" s="70">
        <f>'BPU offre de base'!G15</f>
        <v>0</v>
      </c>
      <c r="H15" s="69">
        <v>0.2</v>
      </c>
      <c r="I15" s="70">
        <f>G15+(G15*H15)</f>
        <v>0</v>
      </c>
    </row>
    <row r="16" spans="1:12" ht="29.25" customHeight="1" x14ac:dyDescent="0.25">
      <c r="A16" s="61"/>
      <c r="B16" s="65" t="s">
        <v>96</v>
      </c>
      <c r="C16" s="66"/>
      <c r="D16" s="72" t="s">
        <v>97</v>
      </c>
      <c r="E16" s="73" t="s">
        <v>95</v>
      </c>
      <c r="F16" s="67">
        <v>1</v>
      </c>
      <c r="G16" s="70">
        <f>'BPU offre de base'!G16</f>
        <v>0</v>
      </c>
      <c r="H16" s="69">
        <v>0.2</v>
      </c>
      <c r="I16" s="70">
        <f>G16+(G16*H16)</f>
        <v>0</v>
      </c>
    </row>
    <row r="17" spans="1:9" ht="27" customHeight="1" x14ac:dyDescent="0.25">
      <c r="A17" s="61"/>
      <c r="B17" s="65" t="s">
        <v>98</v>
      </c>
      <c r="C17" s="66"/>
      <c r="D17" s="72" t="s">
        <v>99</v>
      </c>
      <c r="E17" s="73" t="s">
        <v>95</v>
      </c>
      <c r="F17" s="67">
        <v>1</v>
      </c>
      <c r="G17" s="70">
        <f>'BPU offre de base'!G17</f>
        <v>0</v>
      </c>
      <c r="H17" s="69">
        <v>0.2</v>
      </c>
      <c r="I17" s="70">
        <f>G17+(G17*H17)</f>
        <v>0</v>
      </c>
    </row>
    <row r="18" spans="1:9" ht="33" customHeight="1" x14ac:dyDescent="0.25">
      <c r="A18" s="61"/>
      <c r="B18" s="65" t="s">
        <v>100</v>
      </c>
      <c r="C18" s="66"/>
      <c r="D18" s="72" t="s">
        <v>101</v>
      </c>
      <c r="E18" s="73" t="s">
        <v>26</v>
      </c>
      <c r="F18" s="67">
        <v>1</v>
      </c>
      <c r="G18" s="70">
        <f>'BPU offre de base'!G18</f>
        <v>0</v>
      </c>
      <c r="H18" s="69"/>
      <c r="I18" s="70"/>
    </row>
    <row r="19" spans="1:9" ht="15" customHeight="1" x14ac:dyDescent="0.25">
      <c r="A19" s="61"/>
      <c r="B19" s="65" t="s">
        <v>102</v>
      </c>
      <c r="C19" s="66"/>
      <c r="D19" s="72" t="s">
        <v>103</v>
      </c>
      <c r="E19" s="73" t="s">
        <v>23</v>
      </c>
      <c r="F19" s="67">
        <v>1</v>
      </c>
      <c r="G19" s="70">
        <f>'BPU offre de base'!G19</f>
        <v>0</v>
      </c>
      <c r="H19" s="69"/>
      <c r="I19" s="70"/>
    </row>
    <row r="20" spans="1:9" ht="52.15" customHeight="1" x14ac:dyDescent="0.25">
      <c r="A20" s="61"/>
      <c r="B20" s="65" t="s">
        <v>104</v>
      </c>
      <c r="C20" s="66"/>
      <c r="D20" s="72" t="s">
        <v>105</v>
      </c>
      <c r="E20" s="73" t="s">
        <v>106</v>
      </c>
      <c r="F20" s="67">
        <v>1</v>
      </c>
      <c r="G20" s="70">
        <f>'BPU offre de base'!G20</f>
        <v>0</v>
      </c>
      <c r="H20" s="69"/>
      <c r="I20" s="70"/>
    </row>
    <row r="21" spans="1:9" ht="33.4" customHeight="1" x14ac:dyDescent="0.25">
      <c r="A21" s="61" t="s">
        <v>107</v>
      </c>
      <c r="B21" s="65" t="s">
        <v>108</v>
      </c>
      <c r="C21" s="66"/>
      <c r="D21" s="65" t="s">
        <v>109</v>
      </c>
      <c r="E21" s="67" t="s">
        <v>41</v>
      </c>
      <c r="F21" s="67">
        <v>1</v>
      </c>
      <c r="G21" s="70">
        <f>'BPU offre de base'!G21</f>
        <v>0</v>
      </c>
      <c r="H21" s="69">
        <v>0.2</v>
      </c>
      <c r="I21" s="70">
        <f>G21+(G21*H21)</f>
        <v>0</v>
      </c>
    </row>
    <row r="22" spans="1:9" ht="33.4" customHeight="1" x14ac:dyDescent="0.2">
      <c r="A22" s="139"/>
      <c r="B22" s="140"/>
      <c r="C22" s="140"/>
      <c r="D22" s="140"/>
      <c r="E22" s="140"/>
      <c r="F22" s="140"/>
      <c r="G22" s="140"/>
      <c r="H22" s="140"/>
      <c r="I22" s="140"/>
    </row>
    <row r="23" spans="1:9" ht="57.75" customHeight="1" x14ac:dyDescent="0.25">
      <c r="A23" s="61"/>
      <c r="B23" s="65"/>
      <c r="C23" s="141" t="s">
        <v>191</v>
      </c>
      <c r="D23" s="141"/>
      <c r="E23" s="63" t="s">
        <v>50</v>
      </c>
      <c r="F23" s="63" t="s">
        <v>9</v>
      </c>
      <c r="G23" s="64" t="s">
        <v>76</v>
      </c>
      <c r="H23" s="64" t="s">
        <v>77</v>
      </c>
      <c r="I23" s="64" t="s">
        <v>78</v>
      </c>
    </row>
    <row r="24" spans="1:9" ht="42.75" x14ac:dyDescent="0.25">
      <c r="A24" s="61" t="s">
        <v>59</v>
      </c>
      <c r="B24" s="65" t="s">
        <v>110</v>
      </c>
      <c r="C24" s="66"/>
      <c r="D24" s="72" t="s">
        <v>111</v>
      </c>
      <c r="E24" s="75" t="s">
        <v>41</v>
      </c>
      <c r="F24" s="76">
        <v>2</v>
      </c>
      <c r="G24" s="70">
        <f>'BPU offre de base'!G24</f>
        <v>0</v>
      </c>
      <c r="H24" s="69">
        <v>0.2</v>
      </c>
      <c r="I24" s="70">
        <f>G24+(G24*H24)</f>
        <v>0</v>
      </c>
    </row>
    <row r="25" spans="1:9" ht="40.9" customHeight="1" x14ac:dyDescent="0.25">
      <c r="A25" s="61"/>
      <c r="B25" s="65" t="s">
        <v>112</v>
      </c>
      <c r="C25" s="66"/>
      <c r="D25" s="72" t="s">
        <v>113</v>
      </c>
      <c r="E25" s="75" t="s">
        <v>41</v>
      </c>
      <c r="F25" s="76">
        <v>2</v>
      </c>
      <c r="G25" s="70">
        <f>'BPU offre de base'!G25</f>
        <v>0</v>
      </c>
      <c r="H25" s="69">
        <v>0.2</v>
      </c>
      <c r="I25" s="70">
        <f>G25+(G25*H25)</f>
        <v>0</v>
      </c>
    </row>
    <row r="26" spans="1:9" ht="41.25" customHeight="1" x14ac:dyDescent="0.25">
      <c r="A26" s="61"/>
      <c r="B26" s="65" t="s">
        <v>114</v>
      </c>
      <c r="C26" s="66"/>
      <c r="D26" s="72" t="s">
        <v>115</v>
      </c>
      <c r="E26" s="75" t="s">
        <v>41</v>
      </c>
      <c r="F26" s="76">
        <v>2</v>
      </c>
      <c r="G26" s="70">
        <f>'BPU offre de base'!G26</f>
        <v>0</v>
      </c>
      <c r="H26" s="69">
        <v>0.2</v>
      </c>
      <c r="I26" s="70">
        <f>G26+(G26*H26)</f>
        <v>0</v>
      </c>
    </row>
    <row r="27" spans="1:9" ht="30" customHeight="1" x14ac:dyDescent="0.2">
      <c r="A27" s="139"/>
      <c r="B27" s="140"/>
      <c r="C27" s="140"/>
      <c r="D27" s="140"/>
      <c r="E27" s="140"/>
      <c r="F27" s="140"/>
      <c r="G27" s="140"/>
      <c r="H27" s="140"/>
      <c r="I27" s="140"/>
    </row>
    <row r="28" spans="1:9" ht="30" customHeight="1" x14ac:dyDescent="0.25">
      <c r="A28" s="61"/>
      <c r="B28" s="65"/>
      <c r="C28" s="132" t="s">
        <v>116</v>
      </c>
      <c r="D28" s="132"/>
      <c r="E28" s="63" t="s">
        <v>50</v>
      </c>
      <c r="F28" s="63" t="s">
        <v>9</v>
      </c>
      <c r="G28" s="64" t="s">
        <v>63</v>
      </c>
      <c r="H28" s="64" t="s">
        <v>77</v>
      </c>
      <c r="I28" s="64" t="s">
        <v>78</v>
      </c>
    </row>
    <row r="29" spans="1:9" ht="30" customHeight="1" x14ac:dyDescent="0.25">
      <c r="A29" s="61" t="s">
        <v>117</v>
      </c>
      <c r="B29" s="65" t="s">
        <v>118</v>
      </c>
      <c r="C29" s="66"/>
      <c r="D29" s="72" t="s">
        <v>119</v>
      </c>
      <c r="E29" s="67" t="s">
        <v>41</v>
      </c>
      <c r="F29" s="76">
        <v>1</v>
      </c>
      <c r="G29" s="70">
        <f>'BPU offre de base'!G29</f>
        <v>0</v>
      </c>
      <c r="H29" s="68">
        <v>220</v>
      </c>
      <c r="I29" s="68">
        <v>220</v>
      </c>
    </row>
    <row r="30" spans="1:9" ht="30.4" customHeight="1" x14ac:dyDescent="0.25">
      <c r="A30" s="61"/>
      <c r="B30" s="65" t="s">
        <v>120</v>
      </c>
      <c r="C30" s="66"/>
      <c r="D30" s="65" t="s">
        <v>121</v>
      </c>
      <c r="E30" s="67" t="s">
        <v>41</v>
      </c>
      <c r="F30" s="76">
        <v>1</v>
      </c>
      <c r="G30" s="70">
        <f>'BPU offre de base'!G30</f>
        <v>0</v>
      </c>
      <c r="H30" s="69">
        <v>0.2</v>
      </c>
      <c r="I30" s="70">
        <f t="shared" ref="I30:I35" si="0">G30+(G30*H30)</f>
        <v>0</v>
      </c>
    </row>
    <row r="31" spans="1:9" ht="33" customHeight="1" x14ac:dyDescent="0.25">
      <c r="A31" s="61"/>
      <c r="B31" s="65" t="s">
        <v>122</v>
      </c>
      <c r="C31" s="66"/>
      <c r="D31" s="65" t="s">
        <v>123</v>
      </c>
      <c r="E31" s="67" t="s">
        <v>41</v>
      </c>
      <c r="F31" s="76">
        <v>1</v>
      </c>
      <c r="G31" s="70">
        <f>'BPU offre de base'!G31</f>
        <v>0</v>
      </c>
      <c r="H31" s="69">
        <v>0.2</v>
      </c>
      <c r="I31" s="70">
        <f t="shared" si="0"/>
        <v>0</v>
      </c>
    </row>
    <row r="32" spans="1:9" ht="30" customHeight="1" x14ac:dyDescent="0.25">
      <c r="A32" s="61"/>
      <c r="B32" s="65" t="s">
        <v>32</v>
      </c>
      <c r="C32" s="66"/>
      <c r="D32" s="65" t="s">
        <v>124</v>
      </c>
      <c r="E32" s="67" t="s">
        <v>125</v>
      </c>
      <c r="F32" s="76">
        <v>1</v>
      </c>
      <c r="G32" s="70">
        <f>'BPU offre de base'!G32</f>
        <v>0</v>
      </c>
      <c r="H32" s="69">
        <v>0.2</v>
      </c>
      <c r="I32" s="70">
        <f t="shared" si="0"/>
        <v>0</v>
      </c>
    </row>
    <row r="33" spans="1:9" ht="30" customHeight="1" x14ac:dyDescent="0.25">
      <c r="A33" s="61"/>
      <c r="B33" s="65" t="s">
        <v>126</v>
      </c>
      <c r="C33" s="66"/>
      <c r="D33" s="99" t="s">
        <v>171</v>
      </c>
      <c r="E33" s="77"/>
      <c r="F33" s="77"/>
      <c r="G33" s="100"/>
      <c r="H33" s="69">
        <v>0.2</v>
      </c>
      <c r="I33" s="70">
        <f t="shared" si="0"/>
        <v>0</v>
      </c>
    </row>
    <row r="34" spans="1:9" ht="28.5" x14ac:dyDescent="0.25">
      <c r="A34" s="61"/>
      <c r="B34" s="65" t="s">
        <v>128</v>
      </c>
      <c r="C34" s="66"/>
      <c r="D34" s="65" t="s">
        <v>129</v>
      </c>
      <c r="E34" s="67" t="s">
        <v>23</v>
      </c>
      <c r="F34" s="67" t="s">
        <v>130</v>
      </c>
      <c r="G34" s="70">
        <f>'BPU offre de base'!G34</f>
        <v>0</v>
      </c>
      <c r="H34" s="69">
        <v>0.2</v>
      </c>
      <c r="I34" s="70">
        <f t="shared" si="0"/>
        <v>0</v>
      </c>
    </row>
    <row r="35" spans="1:9" ht="28.5" x14ac:dyDescent="0.25">
      <c r="A35" s="61"/>
      <c r="B35" s="65" t="s">
        <v>131</v>
      </c>
      <c r="C35" s="66"/>
      <c r="D35" s="65" t="s">
        <v>132</v>
      </c>
      <c r="E35" s="67" t="s">
        <v>23</v>
      </c>
      <c r="F35" s="67" t="s">
        <v>130</v>
      </c>
      <c r="G35" s="70">
        <f>'BPU offre de base'!G35</f>
        <v>0</v>
      </c>
      <c r="H35" s="69">
        <v>0.2</v>
      </c>
      <c r="I35" s="70">
        <f t="shared" si="0"/>
        <v>0</v>
      </c>
    </row>
    <row r="36" spans="1:9" s="41" customFormat="1" ht="33" customHeight="1" x14ac:dyDescent="0.25">
      <c r="A36" s="130"/>
      <c r="B36" s="131"/>
      <c r="C36" s="131"/>
      <c r="D36" s="131"/>
      <c r="E36" s="131"/>
      <c r="F36" s="131"/>
      <c r="G36" s="131"/>
      <c r="H36" s="131"/>
      <c r="I36" s="131"/>
    </row>
    <row r="37" spans="1:9" ht="33" customHeight="1" x14ac:dyDescent="0.25">
      <c r="B37" s="65"/>
      <c r="C37" s="132" t="s">
        <v>133</v>
      </c>
      <c r="D37" s="132"/>
      <c r="E37" s="63" t="s">
        <v>50</v>
      </c>
      <c r="F37" s="63" t="s">
        <v>9</v>
      </c>
      <c r="G37" s="64" t="s">
        <v>63</v>
      </c>
      <c r="H37" s="64" t="s">
        <v>77</v>
      </c>
      <c r="I37" s="64" t="s">
        <v>78</v>
      </c>
    </row>
    <row r="38" spans="1:9" ht="33" customHeight="1" x14ac:dyDescent="0.25">
      <c r="A38" s="61" t="s">
        <v>134</v>
      </c>
      <c r="B38" s="65" t="s">
        <v>135</v>
      </c>
      <c r="C38" s="66"/>
      <c r="D38" s="65" t="s">
        <v>136</v>
      </c>
      <c r="E38" s="67" t="s">
        <v>45</v>
      </c>
      <c r="F38" s="76">
        <v>1</v>
      </c>
      <c r="G38" s="70">
        <f>'BPU offre de base'!G38</f>
        <v>0</v>
      </c>
      <c r="H38" s="69">
        <v>0.2</v>
      </c>
      <c r="I38" s="70">
        <f>G38+(G38*H38)</f>
        <v>0</v>
      </c>
    </row>
    <row r="39" spans="1:9" x14ac:dyDescent="0.25">
      <c r="A39" s="61"/>
      <c r="B39" s="65" t="s">
        <v>137</v>
      </c>
      <c r="C39" s="66"/>
      <c r="D39" s="65" t="s">
        <v>138</v>
      </c>
      <c r="E39" s="67" t="s">
        <v>48</v>
      </c>
      <c r="F39" s="76">
        <v>1</v>
      </c>
      <c r="G39" s="70">
        <f>'BPU offre de base'!G39</f>
        <v>0</v>
      </c>
      <c r="H39" s="69">
        <v>0.2</v>
      </c>
      <c r="I39" s="70">
        <f>G39+(G39*H39)</f>
        <v>0</v>
      </c>
    </row>
    <row r="40" spans="1:9" ht="28.5" x14ac:dyDescent="0.25">
      <c r="A40" s="61"/>
      <c r="B40" s="65" t="s">
        <v>139</v>
      </c>
      <c r="C40" s="66"/>
      <c r="D40" s="65" t="s">
        <v>140</v>
      </c>
      <c r="E40" s="67" t="s">
        <v>41</v>
      </c>
      <c r="F40" s="76">
        <v>1</v>
      </c>
      <c r="G40" s="70">
        <f>'BPU offre de base'!G40</f>
        <v>0</v>
      </c>
      <c r="H40" s="69">
        <v>0.2</v>
      </c>
      <c r="I40" s="70">
        <f>G40+(G40*H40)</f>
        <v>0</v>
      </c>
    </row>
    <row r="41" spans="1:9" ht="33" customHeight="1" x14ac:dyDescent="0.25">
      <c r="A41" s="130"/>
      <c r="B41" s="131"/>
      <c r="C41" s="131"/>
      <c r="D41" s="131"/>
      <c r="E41" s="131"/>
      <c r="F41" s="131"/>
      <c r="G41" s="131"/>
      <c r="H41" s="131"/>
      <c r="I41" s="131"/>
    </row>
    <row r="42" spans="1:9" ht="33" customHeight="1" x14ac:dyDescent="0.25">
      <c r="B42" s="65"/>
      <c r="C42" s="132" t="s">
        <v>141</v>
      </c>
      <c r="D42" s="132"/>
      <c r="E42" s="63" t="s">
        <v>50</v>
      </c>
      <c r="F42" s="63" t="s">
        <v>9</v>
      </c>
      <c r="G42" s="64" t="s">
        <v>63</v>
      </c>
      <c r="H42" s="64" t="s">
        <v>77</v>
      </c>
      <c r="I42" s="64" t="s">
        <v>78</v>
      </c>
    </row>
    <row r="43" spans="1:9" ht="34.5" customHeight="1" x14ac:dyDescent="0.25">
      <c r="A43" s="61" t="s">
        <v>142</v>
      </c>
      <c r="B43" s="65" t="s">
        <v>108</v>
      </c>
      <c r="C43" s="66"/>
      <c r="D43" s="65" t="s">
        <v>124</v>
      </c>
      <c r="E43" s="67" t="s">
        <v>125</v>
      </c>
      <c r="F43" s="76">
        <v>1</v>
      </c>
      <c r="G43" s="70">
        <f>'BPU offre de base'!G43</f>
        <v>0</v>
      </c>
      <c r="H43" s="69">
        <v>0.2</v>
      </c>
      <c r="I43" s="70">
        <f>G43+(G43*H43)</f>
        <v>0</v>
      </c>
    </row>
    <row r="44" spans="1:9" ht="28.5" x14ac:dyDescent="0.25">
      <c r="A44" s="61"/>
      <c r="B44" s="65" t="s">
        <v>143</v>
      </c>
      <c r="C44" s="66"/>
      <c r="D44" s="65" t="s">
        <v>144</v>
      </c>
      <c r="E44" s="67" t="s">
        <v>41</v>
      </c>
      <c r="F44" s="76">
        <v>1</v>
      </c>
      <c r="G44" s="70">
        <f>'BPU offre de base'!G44</f>
        <v>0</v>
      </c>
      <c r="H44" s="69">
        <v>0.2</v>
      </c>
      <c r="I44" s="70">
        <f>G44+(G44*H44)</f>
        <v>0</v>
      </c>
    </row>
    <row r="45" spans="1:9" ht="16.149999999999999" customHeight="1" x14ac:dyDescent="0.25">
      <c r="A45" s="130"/>
      <c r="B45" s="131"/>
      <c r="C45" s="131"/>
      <c r="D45" s="131"/>
      <c r="E45" s="131"/>
      <c r="F45" s="131"/>
      <c r="G45" s="133"/>
      <c r="H45" s="69"/>
      <c r="I45" s="70"/>
    </row>
    <row r="46" spans="1:9" ht="16.149999999999999" customHeight="1" x14ac:dyDescent="0.25">
      <c r="A46" s="61"/>
      <c r="B46" s="65"/>
      <c r="C46" s="132" t="s">
        <v>145</v>
      </c>
      <c r="D46" s="132"/>
      <c r="E46" s="135"/>
      <c r="F46" s="63" t="s">
        <v>9</v>
      </c>
      <c r="G46" s="64" t="s">
        <v>63</v>
      </c>
      <c r="H46" s="64" t="s">
        <v>77</v>
      </c>
      <c r="I46" s="64" t="s">
        <v>78</v>
      </c>
    </row>
    <row r="47" spans="1:9" ht="16.149999999999999" customHeight="1" x14ac:dyDescent="0.25">
      <c r="A47" s="61" t="s">
        <v>146</v>
      </c>
      <c r="B47" s="65" t="s">
        <v>147</v>
      </c>
      <c r="C47" s="66"/>
      <c r="D47" s="65" t="s">
        <v>148</v>
      </c>
      <c r="E47" s="136"/>
      <c r="F47" s="76" t="s">
        <v>149</v>
      </c>
      <c r="G47" s="70">
        <f>'BPU offre de base'!G47</f>
        <v>0</v>
      </c>
      <c r="H47" s="69">
        <v>0.2</v>
      </c>
      <c r="I47" s="70">
        <f>G47+(G47*H47)</f>
        <v>0</v>
      </c>
    </row>
    <row r="48" spans="1:9" s="59" customFormat="1" ht="34.5" customHeight="1" x14ac:dyDescent="0.25">
      <c r="A48" s="79"/>
      <c r="B48" s="80"/>
      <c r="C48" s="81"/>
      <c r="D48" s="80" t="s">
        <v>150</v>
      </c>
      <c r="E48" s="136"/>
      <c r="F48" s="82" t="s">
        <v>149</v>
      </c>
      <c r="G48" s="83">
        <v>15</v>
      </c>
      <c r="H48" s="84"/>
      <c r="I48" s="83"/>
    </row>
    <row r="49" spans="1:9" ht="16.149999999999999" customHeight="1" x14ac:dyDescent="0.25">
      <c r="A49" s="61"/>
      <c r="B49" s="65" t="s">
        <v>151</v>
      </c>
      <c r="C49" s="66"/>
      <c r="D49" s="65" t="s">
        <v>152</v>
      </c>
      <c r="E49" s="136"/>
      <c r="F49" s="76" t="s">
        <v>149</v>
      </c>
      <c r="G49" s="70">
        <f>'BPU offre de base'!G49</f>
        <v>0</v>
      </c>
      <c r="H49" s="69">
        <v>0.2</v>
      </c>
      <c r="I49" s="70">
        <f t="shared" ref="I49:I57" si="1">G49+(G49*H49)</f>
        <v>0</v>
      </c>
    </row>
    <row r="50" spans="1:9" ht="16.149999999999999" customHeight="1" x14ac:dyDescent="0.25">
      <c r="A50" s="61"/>
      <c r="B50" s="65" t="s">
        <v>153</v>
      </c>
      <c r="C50" s="66"/>
      <c r="D50" s="65" t="s">
        <v>154</v>
      </c>
      <c r="E50" s="136"/>
      <c r="F50" s="76" t="s">
        <v>149</v>
      </c>
      <c r="G50" s="70">
        <f>'BPU offre de base'!G50</f>
        <v>0</v>
      </c>
      <c r="H50" s="69">
        <v>0.2</v>
      </c>
      <c r="I50" s="70">
        <f t="shared" si="1"/>
        <v>0</v>
      </c>
    </row>
    <row r="51" spans="1:9" ht="16.149999999999999" customHeight="1" x14ac:dyDescent="0.25">
      <c r="A51" s="61"/>
      <c r="B51" s="65" t="s">
        <v>155</v>
      </c>
      <c r="C51" s="66"/>
      <c r="D51" s="65" t="s">
        <v>156</v>
      </c>
      <c r="E51" s="136"/>
      <c r="F51" s="76" t="s">
        <v>149</v>
      </c>
      <c r="G51" s="68">
        <f>'BPU offre de base'!G51</f>
        <v>0</v>
      </c>
      <c r="H51" s="69">
        <v>0.2</v>
      </c>
      <c r="I51" s="70">
        <f t="shared" si="1"/>
        <v>0</v>
      </c>
    </row>
    <row r="52" spans="1:9" ht="16.149999999999999" customHeight="1" x14ac:dyDescent="0.25">
      <c r="A52" s="61"/>
      <c r="B52" s="65" t="s">
        <v>157</v>
      </c>
      <c r="C52" s="66"/>
      <c r="D52" s="65" t="s">
        <v>158</v>
      </c>
      <c r="E52" s="136"/>
      <c r="F52" s="76" t="s">
        <v>149</v>
      </c>
      <c r="G52" s="70">
        <f>'BPU offre de base'!G52</f>
        <v>0</v>
      </c>
      <c r="H52" s="69">
        <v>0.2</v>
      </c>
      <c r="I52" s="70">
        <f t="shared" si="1"/>
        <v>0</v>
      </c>
    </row>
    <row r="53" spans="1:9" ht="16.149999999999999" customHeight="1" x14ac:dyDescent="0.25">
      <c r="A53" s="61"/>
      <c r="B53" s="65" t="s">
        <v>159</v>
      </c>
      <c r="C53" s="66"/>
      <c r="D53" s="65" t="s">
        <v>160</v>
      </c>
      <c r="E53" s="136"/>
      <c r="F53" s="76" t="s">
        <v>149</v>
      </c>
      <c r="G53" s="70">
        <f>'BPU offre de base'!G53</f>
        <v>0</v>
      </c>
      <c r="H53" s="69">
        <v>0.2</v>
      </c>
      <c r="I53" s="70">
        <f t="shared" si="1"/>
        <v>0</v>
      </c>
    </row>
    <row r="54" spans="1:9" ht="16.149999999999999" customHeight="1" x14ac:dyDescent="0.25">
      <c r="A54" s="74"/>
      <c r="B54" s="65" t="s">
        <v>161</v>
      </c>
      <c r="C54" s="85"/>
      <c r="D54" s="72" t="s">
        <v>162</v>
      </c>
      <c r="E54" s="136"/>
      <c r="F54" s="86" t="s">
        <v>149</v>
      </c>
      <c r="G54" s="70">
        <f>'BPU offre de base'!G54</f>
        <v>0</v>
      </c>
      <c r="H54" s="69">
        <v>0.2</v>
      </c>
      <c r="I54" s="87">
        <f t="shared" si="1"/>
        <v>0</v>
      </c>
    </row>
    <row r="55" spans="1:9" ht="16.149999999999999" customHeight="1" x14ac:dyDescent="0.25">
      <c r="A55" s="61"/>
      <c r="B55" s="65" t="s">
        <v>163</v>
      </c>
      <c r="C55" s="66"/>
      <c r="D55" s="65" t="s">
        <v>164</v>
      </c>
      <c r="E55" s="136"/>
      <c r="F55" s="76" t="s">
        <v>149</v>
      </c>
      <c r="G55" s="70">
        <f>'BPU offre de base'!G55</f>
        <v>0</v>
      </c>
      <c r="H55" s="69">
        <v>0.2</v>
      </c>
      <c r="I55" s="70">
        <f t="shared" si="1"/>
        <v>0</v>
      </c>
    </row>
    <row r="56" spans="1:9" x14ac:dyDescent="0.25">
      <c r="A56" s="61"/>
      <c r="B56" s="65" t="s">
        <v>165</v>
      </c>
      <c r="C56" s="66"/>
      <c r="D56" s="65" t="s">
        <v>166</v>
      </c>
      <c r="E56" s="136"/>
      <c r="F56" s="76" t="s">
        <v>149</v>
      </c>
      <c r="G56" s="70">
        <f>'BPU offre de base'!G56</f>
        <v>0</v>
      </c>
      <c r="H56" s="69">
        <v>0.2</v>
      </c>
      <c r="I56" s="70">
        <f t="shared" si="1"/>
        <v>0</v>
      </c>
    </row>
    <row r="57" spans="1:9" x14ac:dyDescent="0.25">
      <c r="A57" s="61"/>
      <c r="B57" s="65" t="s">
        <v>167</v>
      </c>
      <c r="C57" s="66"/>
      <c r="D57" s="65" t="s">
        <v>168</v>
      </c>
      <c r="E57" s="136"/>
      <c r="F57" s="76" t="s">
        <v>149</v>
      </c>
      <c r="G57" s="70">
        <f>'BPU offre de base'!G57</f>
        <v>0</v>
      </c>
      <c r="H57" s="69">
        <v>0.2</v>
      </c>
      <c r="I57" s="70">
        <f t="shared" si="1"/>
        <v>0</v>
      </c>
    </row>
    <row r="58" spans="1:9" s="59" customFormat="1" ht="28.5" x14ac:dyDescent="0.25">
      <c r="A58" s="79"/>
      <c r="B58" s="80"/>
      <c r="C58" s="81"/>
      <c r="D58" s="80" t="s">
        <v>150</v>
      </c>
      <c r="E58" s="136"/>
      <c r="F58" s="82" t="s">
        <v>149</v>
      </c>
      <c r="G58" s="83">
        <v>15</v>
      </c>
      <c r="H58" s="84"/>
      <c r="I58" s="83"/>
    </row>
    <row r="59" spans="1:9" x14ac:dyDescent="0.25">
      <c r="A59" s="61"/>
      <c r="B59" s="65" t="s">
        <v>169</v>
      </c>
      <c r="C59" s="66"/>
      <c r="D59" s="65" t="s">
        <v>170</v>
      </c>
      <c r="E59" s="137"/>
      <c r="F59" s="76" t="s">
        <v>149</v>
      </c>
      <c r="G59" s="70">
        <f>'BPU offre de base'!G59</f>
        <v>0</v>
      </c>
      <c r="H59" s="69">
        <v>0.2</v>
      </c>
      <c r="I59" s="70">
        <f>G59+(G59*H59)</f>
        <v>0</v>
      </c>
    </row>
    <row r="60" spans="1:9" x14ac:dyDescent="0.2">
      <c r="A60" s="88"/>
      <c r="B60" s="89"/>
      <c r="C60" s="89"/>
      <c r="D60" s="89"/>
      <c r="E60" s="89"/>
      <c r="F60" s="89"/>
      <c r="G60" s="89"/>
      <c r="H60" s="89"/>
      <c r="I60" s="89"/>
    </row>
    <row r="61" spans="1:9" x14ac:dyDescent="0.25">
      <c r="A61" s="90"/>
      <c r="B61" s="91"/>
      <c r="C61" s="91"/>
      <c r="D61" s="90"/>
      <c r="E61" s="90"/>
      <c r="F61" s="92"/>
      <c r="G61" s="93"/>
    </row>
  </sheetData>
  <mergeCells count="18">
    <mergeCell ref="A13:I13"/>
    <mergeCell ref="C14:D14"/>
    <mergeCell ref="A1:I1"/>
    <mergeCell ref="A2:I2"/>
    <mergeCell ref="A3:I3"/>
    <mergeCell ref="A4:I4"/>
    <mergeCell ref="C7:D7"/>
    <mergeCell ref="C37:D37"/>
    <mergeCell ref="A41:I41"/>
    <mergeCell ref="C42:D42"/>
    <mergeCell ref="A45:G45"/>
    <mergeCell ref="C46:D46"/>
    <mergeCell ref="E46:E59"/>
    <mergeCell ref="A22:I22"/>
    <mergeCell ref="C23:D23"/>
    <mergeCell ref="A27:I27"/>
    <mergeCell ref="C28:D28"/>
    <mergeCell ref="A36:I36"/>
  </mergeCells>
  <conditionalFormatting sqref="F6:I7">
    <cfRule type="cellIs" dxfId="13" priority="3" stopIfTrue="1" operator="equal">
      <formula>0</formula>
    </cfRule>
  </conditionalFormatting>
  <conditionalFormatting sqref="F14:I14">
    <cfRule type="cellIs" dxfId="12" priority="1" stopIfTrue="1" operator="equal">
      <formula>0</formula>
    </cfRule>
  </conditionalFormatting>
  <conditionalFormatting sqref="F23:I23 F28:I28 F37:I37 F46:I46">
    <cfRule type="cellIs" dxfId="11" priority="4" stopIfTrue="1" operator="equal">
      <formula>0</formula>
    </cfRule>
  </conditionalFormatting>
  <conditionalFormatting sqref="F42:I42">
    <cfRule type="cellIs" dxfId="10" priority="2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workbookViewId="0">
      <selection activeCell="C14" sqref="C14:D14"/>
    </sheetView>
  </sheetViews>
  <sheetFormatPr baseColWidth="10" defaultColWidth="13.7109375" defaultRowHeight="15" x14ac:dyDescent="0.25"/>
  <cols>
    <col min="1" max="1" width="13.7109375" style="2"/>
    <col min="2" max="2" width="13.7109375" style="1"/>
    <col min="3" max="3" width="1.42578125" style="1" customWidth="1"/>
    <col min="4" max="4" width="57.28515625" style="2" customWidth="1"/>
    <col min="5" max="5" width="13.7109375" style="2" bestFit="1"/>
    <col min="6" max="6" width="13.7109375" style="4" bestFit="1"/>
    <col min="7" max="7" width="13.7109375" style="14" bestFit="1"/>
    <col min="8" max="8" width="0" style="1" hidden="1" customWidth="1"/>
    <col min="9" max="9" width="21.7109375" style="1" hidden="1" customWidth="1"/>
    <col min="10" max="10" width="12.28515625" style="1" customWidth="1"/>
    <col min="11" max="11" width="16.85546875" style="1" customWidth="1"/>
    <col min="12" max="12" width="9.7109375" style="1" customWidth="1"/>
    <col min="13" max="13" width="16.7109375" style="1" customWidth="1"/>
    <col min="14" max="14" width="9.85546875" style="1" customWidth="1"/>
    <col min="15" max="15" width="16.28515625" style="1" customWidth="1"/>
    <col min="16" max="16" width="9.7109375" style="1" customWidth="1"/>
    <col min="17" max="17" width="16.28515625" style="1" customWidth="1"/>
    <col min="18" max="18" width="20.7109375" style="1" customWidth="1"/>
    <col min="19" max="19" width="13.7109375" style="1" bestFit="1"/>
    <col min="20" max="20" width="42" style="1" customWidth="1"/>
    <col min="21" max="16384" width="13.7109375" style="1"/>
  </cols>
  <sheetData>
    <row r="1" spans="1:20" s="8" customFormat="1" ht="30.4" customHeight="1" x14ac:dyDescent="0.25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95"/>
      <c r="T1" s="95"/>
    </row>
    <row r="2" spans="1:20" s="8" customFormat="1" ht="25.5" customHeight="1" x14ac:dyDescent="0.25">
      <c r="A2" s="146" t="s">
        <v>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95"/>
      <c r="T2" s="95"/>
    </row>
    <row r="3" spans="1:20" s="5" customFormat="1" ht="24" customHeight="1" x14ac:dyDescent="0.25">
      <c r="A3" s="147" t="s">
        <v>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97"/>
      <c r="T3" s="97"/>
    </row>
    <row r="4" spans="1:20" ht="19.899999999999999" customHeight="1" x14ac:dyDescent="0.25">
      <c r="A4" s="147" t="s">
        <v>172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</row>
    <row r="5" spans="1:20" ht="21" customHeight="1" x14ac:dyDescent="0.25">
      <c r="A5" s="60"/>
      <c r="B5" s="60"/>
      <c r="C5" s="60"/>
      <c r="D5" s="60"/>
      <c r="E5" s="60"/>
      <c r="F5" s="60"/>
      <c r="G5" s="60"/>
      <c r="H5" s="60"/>
      <c r="I5" s="60"/>
    </row>
    <row r="6" spans="1:20" s="3" customFormat="1" ht="30" x14ac:dyDescent="0.25">
      <c r="A6" s="61" t="s">
        <v>5</v>
      </c>
      <c r="B6" s="62" t="s">
        <v>6</v>
      </c>
      <c r="C6" s="62"/>
      <c r="D6" s="61" t="s">
        <v>7</v>
      </c>
      <c r="E6" s="61"/>
      <c r="F6" s="63"/>
      <c r="G6" s="64"/>
      <c r="H6" s="64"/>
      <c r="I6" s="64"/>
      <c r="J6" s="152" t="s">
        <v>173</v>
      </c>
      <c r="K6" s="153"/>
      <c r="L6" s="148" t="s">
        <v>174</v>
      </c>
      <c r="M6" s="149"/>
      <c r="N6" s="152" t="s">
        <v>175</v>
      </c>
      <c r="O6" s="153"/>
      <c r="P6" s="148" t="s">
        <v>176</v>
      </c>
      <c r="Q6" s="149"/>
      <c r="R6" s="150" t="s">
        <v>177</v>
      </c>
      <c r="S6" s="98"/>
      <c r="T6" s="98"/>
    </row>
    <row r="7" spans="1:20" ht="46.9" customHeight="1" x14ac:dyDescent="0.25">
      <c r="A7" s="62"/>
      <c r="B7" s="65"/>
      <c r="C7" s="132" t="s">
        <v>75</v>
      </c>
      <c r="D7" s="132"/>
      <c r="E7" s="63" t="s">
        <v>50</v>
      </c>
      <c r="F7" s="63" t="s">
        <v>9</v>
      </c>
      <c r="G7" s="64" t="s">
        <v>76</v>
      </c>
      <c r="H7" s="64" t="s">
        <v>77</v>
      </c>
      <c r="I7" s="64" t="s">
        <v>78</v>
      </c>
      <c r="J7" s="102" t="s">
        <v>11</v>
      </c>
      <c r="K7" s="102" t="s">
        <v>178</v>
      </c>
      <c r="L7" s="64" t="s">
        <v>11</v>
      </c>
      <c r="M7" s="64" t="s">
        <v>179</v>
      </c>
      <c r="N7" s="102" t="s">
        <v>11</v>
      </c>
      <c r="O7" s="102" t="s">
        <v>180</v>
      </c>
      <c r="P7" s="64" t="s">
        <v>11</v>
      </c>
      <c r="Q7" s="64" t="s">
        <v>181</v>
      </c>
      <c r="R7" s="151"/>
    </row>
    <row r="8" spans="1:20" ht="33" customHeight="1" x14ac:dyDescent="0.25">
      <c r="A8" s="61" t="s">
        <v>79</v>
      </c>
      <c r="B8" s="65" t="s">
        <v>80</v>
      </c>
      <c r="C8" s="66"/>
      <c r="D8" s="65" t="s">
        <v>81</v>
      </c>
      <c r="E8" s="67" t="s">
        <v>82</v>
      </c>
      <c r="F8" s="67">
        <v>100</v>
      </c>
      <c r="G8" s="70">
        <f>'BPU offre de base'!G8</f>
        <v>0</v>
      </c>
      <c r="H8" s="69">
        <v>0.2</v>
      </c>
      <c r="I8" s="70">
        <f>G8+(G8*H8)</f>
        <v>0</v>
      </c>
      <c r="J8" s="103">
        <v>1</v>
      </c>
      <c r="K8" s="104">
        <f>G8*J8</f>
        <v>0</v>
      </c>
      <c r="L8" s="65">
        <v>0</v>
      </c>
      <c r="M8" s="105">
        <f>L8*G8</f>
        <v>0</v>
      </c>
      <c r="N8" s="103">
        <v>1</v>
      </c>
      <c r="O8" s="106">
        <f>N8*G8</f>
        <v>0</v>
      </c>
      <c r="P8" s="65">
        <v>0</v>
      </c>
      <c r="Q8" s="105">
        <f>P8*G8</f>
        <v>0</v>
      </c>
      <c r="R8" s="106">
        <f>K8+M8+O8+Q8</f>
        <v>0</v>
      </c>
    </row>
    <row r="9" spans="1:20" ht="33" customHeight="1" x14ac:dyDescent="0.25">
      <c r="A9" s="61" t="s">
        <v>83</v>
      </c>
      <c r="B9" s="65" t="s">
        <v>84</v>
      </c>
      <c r="C9" s="66"/>
      <c r="D9" s="65" t="s">
        <v>85</v>
      </c>
      <c r="E9" s="67" t="s">
        <v>86</v>
      </c>
      <c r="F9" s="67">
        <v>10</v>
      </c>
      <c r="G9" s="70">
        <f>'BPU offre de base'!G9</f>
        <v>0</v>
      </c>
      <c r="H9" s="69">
        <v>0.2</v>
      </c>
      <c r="I9" s="70">
        <f>G9+(G9*H9)</f>
        <v>0</v>
      </c>
      <c r="J9" s="103">
        <v>3</v>
      </c>
      <c r="K9" s="104">
        <f>G9*J9</f>
        <v>0</v>
      </c>
      <c r="L9" s="65">
        <v>3</v>
      </c>
      <c r="M9" s="105">
        <f>L9*G9</f>
        <v>0</v>
      </c>
      <c r="N9" s="103">
        <v>3</v>
      </c>
      <c r="O9" s="106">
        <f>N9*G9</f>
        <v>0</v>
      </c>
      <c r="P9" s="65">
        <v>3</v>
      </c>
      <c r="Q9" s="105">
        <f>P9*G9</f>
        <v>0</v>
      </c>
      <c r="R9" s="106">
        <f>K9+M9+O9+Q9</f>
        <v>0</v>
      </c>
    </row>
    <row r="10" spans="1:20" ht="33" customHeight="1" x14ac:dyDescent="0.25">
      <c r="A10" s="61"/>
      <c r="B10" s="65" t="s">
        <v>87</v>
      </c>
      <c r="C10" s="66"/>
      <c r="D10" s="65" t="s">
        <v>88</v>
      </c>
      <c r="E10" s="71"/>
      <c r="F10" s="67">
        <v>5</v>
      </c>
      <c r="G10" s="70">
        <f>'BPU offre de base'!G10</f>
        <v>0</v>
      </c>
      <c r="H10" s="69">
        <v>0.2</v>
      </c>
      <c r="I10" s="70">
        <f>G10+(G10*H10)</f>
        <v>0</v>
      </c>
      <c r="J10" s="103">
        <v>32</v>
      </c>
      <c r="K10" s="104">
        <f>G10*J10</f>
        <v>0</v>
      </c>
      <c r="L10" s="65">
        <v>0</v>
      </c>
      <c r="M10" s="105">
        <f>L10*G10</f>
        <v>0</v>
      </c>
      <c r="N10" s="103">
        <v>2</v>
      </c>
      <c r="O10" s="106">
        <f>N10*G10</f>
        <v>0</v>
      </c>
      <c r="P10" s="65">
        <v>1</v>
      </c>
      <c r="Q10" s="105">
        <f>P10*G10</f>
        <v>0</v>
      </c>
      <c r="R10" s="106">
        <f>K10+M10+O10+Q10</f>
        <v>0</v>
      </c>
    </row>
    <row r="11" spans="1:20" ht="33" customHeight="1" x14ac:dyDescent="0.25">
      <c r="A11" s="61"/>
      <c r="B11" s="65" t="s">
        <v>89</v>
      </c>
      <c r="C11" s="66"/>
      <c r="D11" s="65" t="s">
        <v>90</v>
      </c>
      <c r="E11" s="71"/>
      <c r="F11" s="67">
        <v>5</v>
      </c>
      <c r="G11" s="70">
        <f>'BPU offre de base'!G11</f>
        <v>0</v>
      </c>
      <c r="H11" s="69">
        <v>0.2</v>
      </c>
      <c r="I11" s="70">
        <f>G11+(G11*H11)</f>
        <v>0</v>
      </c>
      <c r="J11" s="103">
        <v>32</v>
      </c>
      <c r="K11" s="104">
        <f>G11*J11</f>
        <v>0</v>
      </c>
      <c r="L11" s="65">
        <v>0</v>
      </c>
      <c r="M11" s="105">
        <f>L11*G11</f>
        <v>0</v>
      </c>
      <c r="N11" s="103">
        <v>2</v>
      </c>
      <c r="O11" s="106">
        <f>N11*G11</f>
        <v>0</v>
      </c>
      <c r="P11" s="65">
        <v>1</v>
      </c>
      <c r="Q11" s="105">
        <f>P11*G11</f>
        <v>0</v>
      </c>
      <c r="R11" s="106">
        <f>K11+M11+O11+Q11</f>
        <v>0</v>
      </c>
    </row>
    <row r="12" spans="1:20" ht="33" customHeight="1" x14ac:dyDescent="0.25">
      <c r="A12" s="61"/>
      <c r="B12" s="65" t="s">
        <v>91</v>
      </c>
      <c r="C12" s="66"/>
      <c r="D12" s="65" t="s">
        <v>92</v>
      </c>
      <c r="E12" s="71"/>
      <c r="F12" s="67">
        <v>5</v>
      </c>
      <c r="G12" s="70">
        <f>'BPU offre de base'!G12</f>
        <v>0</v>
      </c>
      <c r="H12" s="69">
        <v>0.2</v>
      </c>
      <c r="I12" s="70">
        <f>G12+(G12*H12)</f>
        <v>0</v>
      </c>
      <c r="J12" s="103">
        <v>0</v>
      </c>
      <c r="K12" s="104">
        <f>G12*J12</f>
        <v>0</v>
      </c>
      <c r="L12" s="65">
        <v>0</v>
      </c>
      <c r="M12" s="105">
        <f>L12*G12</f>
        <v>0</v>
      </c>
      <c r="N12" s="103">
        <v>5</v>
      </c>
      <c r="O12" s="106">
        <f>N12*G12</f>
        <v>0</v>
      </c>
      <c r="P12" s="65">
        <v>5</v>
      </c>
      <c r="Q12" s="105">
        <f>P12*G12</f>
        <v>0</v>
      </c>
      <c r="R12" s="106">
        <f>K12+M12+O12+Q12</f>
        <v>0</v>
      </c>
    </row>
    <row r="13" spans="1:20" ht="33" customHeight="1" x14ac:dyDescent="0.25">
      <c r="A13" s="143" t="s">
        <v>182</v>
      </c>
      <c r="B13" s="144"/>
      <c r="C13" s="144"/>
      <c r="D13" s="144"/>
      <c r="E13" s="144"/>
      <c r="F13" s="144"/>
      <c r="G13" s="144"/>
      <c r="H13" s="144"/>
      <c r="I13" s="145"/>
      <c r="J13" s="107"/>
      <c r="K13" s="107">
        <f>SUM(K8:K12)</f>
        <v>0</v>
      </c>
      <c r="L13" s="107"/>
      <c r="M13" s="107">
        <f>SUM(M8:M12)</f>
        <v>0</v>
      </c>
      <c r="N13" s="107"/>
      <c r="O13" s="107">
        <f>SUM(O8:O12)</f>
        <v>0</v>
      </c>
      <c r="P13" s="107"/>
      <c r="Q13" s="107">
        <f>SUM(Q8:Q12)</f>
        <v>0</v>
      </c>
      <c r="R13" s="107">
        <f>SUM(R8:R12)</f>
        <v>0</v>
      </c>
    </row>
    <row r="14" spans="1:20" ht="46.5" customHeight="1" x14ac:dyDescent="0.25">
      <c r="A14" s="62"/>
      <c r="B14" s="65"/>
      <c r="C14" s="132" t="s">
        <v>192</v>
      </c>
      <c r="D14" s="132"/>
      <c r="E14" s="63" t="s">
        <v>50</v>
      </c>
      <c r="F14" s="63" t="s">
        <v>9</v>
      </c>
      <c r="G14" s="64" t="s">
        <v>76</v>
      </c>
      <c r="H14" s="64" t="s">
        <v>77</v>
      </c>
      <c r="I14" s="64" t="s">
        <v>78</v>
      </c>
      <c r="J14" s="102" t="s">
        <v>11</v>
      </c>
      <c r="K14" s="102" t="s">
        <v>178</v>
      </c>
      <c r="L14" s="64" t="s">
        <v>11</v>
      </c>
      <c r="M14" s="64" t="s">
        <v>179</v>
      </c>
      <c r="N14" s="102" t="s">
        <v>11</v>
      </c>
      <c r="O14" s="102" t="s">
        <v>180</v>
      </c>
      <c r="P14" s="64" t="s">
        <v>11</v>
      </c>
      <c r="Q14" s="64" t="s">
        <v>181</v>
      </c>
      <c r="R14" s="108" t="s">
        <v>177</v>
      </c>
    </row>
    <row r="15" spans="1:20" ht="46.9" customHeight="1" x14ac:dyDescent="0.25">
      <c r="A15" s="61" t="s">
        <v>17</v>
      </c>
      <c r="B15" s="65" t="s">
        <v>93</v>
      </c>
      <c r="C15" s="66"/>
      <c r="D15" s="72" t="s">
        <v>94</v>
      </c>
      <c r="E15" s="73" t="s">
        <v>95</v>
      </c>
      <c r="F15" s="67">
        <v>1</v>
      </c>
      <c r="G15" s="70">
        <f>'BPU offre de base'!G15</f>
        <v>0</v>
      </c>
      <c r="H15" s="69">
        <v>0.2</v>
      </c>
      <c r="I15" s="70">
        <f>G15+(G15*H15)</f>
        <v>0</v>
      </c>
      <c r="J15" s="103">
        <v>12</v>
      </c>
      <c r="K15" s="104">
        <f t="shared" ref="K15:K21" si="0">G15*J15</f>
        <v>0</v>
      </c>
      <c r="L15" s="65">
        <v>12</v>
      </c>
      <c r="M15" s="105">
        <f t="shared" ref="M15:M21" si="1">L15*G15</f>
        <v>0</v>
      </c>
      <c r="N15" s="103">
        <v>24</v>
      </c>
      <c r="O15" s="106">
        <f t="shared" ref="O15:O21" si="2">N15*G15</f>
        <v>0</v>
      </c>
      <c r="P15" s="65">
        <v>36</v>
      </c>
      <c r="Q15" s="105">
        <f t="shared" ref="Q15:Q21" si="3">P15*G15</f>
        <v>0</v>
      </c>
      <c r="R15" s="106">
        <f t="shared" ref="R15:R21" si="4">K15+M15+O15+Q15</f>
        <v>0</v>
      </c>
    </row>
    <row r="16" spans="1:20" ht="33" customHeight="1" x14ac:dyDescent="0.25">
      <c r="A16" s="61"/>
      <c r="B16" s="65" t="s">
        <v>96</v>
      </c>
      <c r="C16" s="66"/>
      <c r="D16" s="72" t="s">
        <v>97</v>
      </c>
      <c r="E16" s="73" t="s">
        <v>95</v>
      </c>
      <c r="F16" s="67">
        <v>1</v>
      </c>
      <c r="G16" s="70">
        <f>'BPU offre de base'!G16</f>
        <v>0</v>
      </c>
      <c r="H16" s="69">
        <v>0.2</v>
      </c>
      <c r="I16" s="70">
        <f>G16+(G16*H16)</f>
        <v>0</v>
      </c>
      <c r="J16" s="103">
        <v>12</v>
      </c>
      <c r="K16" s="104">
        <f t="shared" si="0"/>
        <v>0</v>
      </c>
      <c r="L16" s="65">
        <v>12</v>
      </c>
      <c r="M16" s="105">
        <f t="shared" si="1"/>
        <v>0</v>
      </c>
      <c r="N16" s="103">
        <v>24</v>
      </c>
      <c r="O16" s="106">
        <f t="shared" si="2"/>
        <v>0</v>
      </c>
      <c r="P16" s="65">
        <v>36</v>
      </c>
      <c r="Q16" s="105">
        <f t="shared" si="3"/>
        <v>0</v>
      </c>
      <c r="R16" s="106">
        <f t="shared" si="4"/>
        <v>0</v>
      </c>
    </row>
    <row r="17" spans="1:18" ht="33" customHeight="1" x14ac:dyDescent="0.25">
      <c r="A17" s="61"/>
      <c r="B17" s="65" t="s">
        <v>98</v>
      </c>
      <c r="C17" s="66"/>
      <c r="D17" s="72" t="s">
        <v>99</v>
      </c>
      <c r="E17" s="73" t="s">
        <v>95</v>
      </c>
      <c r="F17" s="67">
        <v>1</v>
      </c>
      <c r="G17" s="70">
        <f>'BPU offre de base'!G17</f>
        <v>0</v>
      </c>
      <c r="H17" s="69">
        <v>0.2</v>
      </c>
      <c r="I17" s="70">
        <f>G17+(G17*H17)</f>
        <v>0</v>
      </c>
      <c r="J17" s="103">
        <v>12</v>
      </c>
      <c r="K17" s="104">
        <f t="shared" si="0"/>
        <v>0</v>
      </c>
      <c r="L17" s="65">
        <v>12</v>
      </c>
      <c r="M17" s="105">
        <f t="shared" si="1"/>
        <v>0</v>
      </c>
      <c r="N17" s="103">
        <v>24</v>
      </c>
      <c r="O17" s="106">
        <f t="shared" si="2"/>
        <v>0</v>
      </c>
      <c r="P17" s="65">
        <v>36</v>
      </c>
      <c r="Q17" s="105">
        <f t="shared" si="3"/>
        <v>0</v>
      </c>
      <c r="R17" s="106">
        <f t="shared" si="4"/>
        <v>0</v>
      </c>
    </row>
    <row r="18" spans="1:18" ht="33" customHeight="1" x14ac:dyDescent="0.25">
      <c r="A18" s="61"/>
      <c r="B18" s="65" t="s">
        <v>100</v>
      </c>
      <c r="C18" s="66"/>
      <c r="D18" s="72" t="s">
        <v>101</v>
      </c>
      <c r="E18" s="73" t="s">
        <v>26</v>
      </c>
      <c r="F18" s="67">
        <v>1</v>
      </c>
      <c r="G18" s="70">
        <f>'BPU offre de base'!G18</f>
        <v>0</v>
      </c>
      <c r="H18" s="69"/>
      <c r="I18" s="70"/>
      <c r="J18" s="103">
        <v>12</v>
      </c>
      <c r="K18" s="104">
        <f t="shared" si="0"/>
        <v>0</v>
      </c>
      <c r="L18" s="65">
        <v>12</v>
      </c>
      <c r="M18" s="105">
        <f t="shared" si="1"/>
        <v>0</v>
      </c>
      <c r="N18" s="103">
        <v>12</v>
      </c>
      <c r="O18" s="106">
        <f t="shared" si="2"/>
        <v>0</v>
      </c>
      <c r="P18" s="65">
        <v>12</v>
      </c>
      <c r="Q18" s="105">
        <f t="shared" si="3"/>
        <v>0</v>
      </c>
      <c r="R18" s="106">
        <f t="shared" si="4"/>
        <v>0</v>
      </c>
    </row>
    <row r="19" spans="1:18" ht="45" customHeight="1" x14ac:dyDescent="0.25">
      <c r="A19" s="61"/>
      <c r="B19" s="65" t="s">
        <v>102</v>
      </c>
      <c r="C19" s="66"/>
      <c r="D19" s="72" t="s">
        <v>103</v>
      </c>
      <c r="E19" s="73" t="s">
        <v>23</v>
      </c>
      <c r="F19" s="67">
        <v>1</v>
      </c>
      <c r="G19" s="70">
        <f>'BPU offre de base'!G19</f>
        <v>0</v>
      </c>
      <c r="H19" s="69"/>
      <c r="I19" s="70"/>
      <c r="J19" s="103">
        <v>12</v>
      </c>
      <c r="K19" s="104">
        <f t="shared" si="0"/>
        <v>0</v>
      </c>
      <c r="L19" s="65">
        <v>12</v>
      </c>
      <c r="M19" s="105">
        <f t="shared" si="1"/>
        <v>0</v>
      </c>
      <c r="N19" s="103">
        <v>12</v>
      </c>
      <c r="O19" s="106">
        <f t="shared" si="2"/>
        <v>0</v>
      </c>
      <c r="P19" s="65">
        <v>12</v>
      </c>
      <c r="Q19" s="105">
        <f t="shared" si="3"/>
        <v>0</v>
      </c>
      <c r="R19" s="106">
        <f t="shared" si="4"/>
        <v>0</v>
      </c>
    </row>
    <row r="20" spans="1:18" ht="15" customHeight="1" x14ac:dyDescent="0.25">
      <c r="A20" s="61"/>
      <c r="B20" s="65" t="s">
        <v>104</v>
      </c>
      <c r="C20" s="66"/>
      <c r="D20" s="72" t="s">
        <v>105</v>
      </c>
      <c r="E20" s="73" t="s">
        <v>106</v>
      </c>
      <c r="F20" s="67">
        <v>1</v>
      </c>
      <c r="G20" s="70">
        <f>'BPU offre de base'!G20</f>
        <v>0</v>
      </c>
      <c r="H20" s="69"/>
      <c r="I20" s="70"/>
      <c r="J20" s="103">
        <v>12</v>
      </c>
      <c r="K20" s="104">
        <f t="shared" si="0"/>
        <v>0</v>
      </c>
      <c r="L20" s="65">
        <v>12</v>
      </c>
      <c r="M20" s="105">
        <f t="shared" si="1"/>
        <v>0</v>
      </c>
      <c r="N20" s="103">
        <v>12</v>
      </c>
      <c r="O20" s="106">
        <f t="shared" si="2"/>
        <v>0</v>
      </c>
      <c r="P20" s="65">
        <v>12</v>
      </c>
      <c r="Q20" s="105">
        <f t="shared" si="3"/>
        <v>0</v>
      </c>
      <c r="R20" s="106">
        <f t="shared" si="4"/>
        <v>0</v>
      </c>
    </row>
    <row r="21" spans="1:18" ht="63.4" customHeight="1" x14ac:dyDescent="0.25">
      <c r="A21" s="61" t="s">
        <v>107</v>
      </c>
      <c r="B21" s="65" t="s">
        <v>108</v>
      </c>
      <c r="C21" s="66"/>
      <c r="D21" s="65" t="s">
        <v>109</v>
      </c>
      <c r="E21" s="67" t="s">
        <v>41</v>
      </c>
      <c r="F21" s="67">
        <v>1</v>
      </c>
      <c r="G21" s="70">
        <f>'BPU offre de base'!G21</f>
        <v>0</v>
      </c>
      <c r="H21" s="69">
        <v>0.2</v>
      </c>
      <c r="I21" s="70">
        <f>G21+(G21*H21)</f>
        <v>0</v>
      </c>
      <c r="J21" s="103">
        <v>3</v>
      </c>
      <c r="K21" s="104">
        <f t="shared" si="0"/>
        <v>0</v>
      </c>
      <c r="L21" s="65">
        <v>3</v>
      </c>
      <c r="M21" s="105">
        <f t="shared" si="1"/>
        <v>0</v>
      </c>
      <c r="N21" s="103">
        <v>2</v>
      </c>
      <c r="O21" s="106">
        <f t="shared" si="2"/>
        <v>0</v>
      </c>
      <c r="P21" s="65">
        <v>2</v>
      </c>
      <c r="Q21" s="105">
        <f t="shared" si="3"/>
        <v>0</v>
      </c>
      <c r="R21" s="106">
        <f t="shared" si="4"/>
        <v>0</v>
      </c>
    </row>
    <row r="22" spans="1:18" ht="48" customHeight="1" x14ac:dyDescent="0.25">
      <c r="A22" s="143" t="s">
        <v>182</v>
      </c>
      <c r="B22" s="144"/>
      <c r="C22" s="144"/>
      <c r="D22" s="144"/>
      <c r="E22" s="144"/>
      <c r="F22" s="144"/>
      <c r="G22" s="144"/>
      <c r="H22" s="144"/>
      <c r="I22" s="145"/>
      <c r="J22" s="107"/>
      <c r="K22" s="107">
        <f>SUM(K15:K21)</f>
        <v>0</v>
      </c>
      <c r="L22" s="107"/>
      <c r="M22" s="107">
        <f>SUM(M15:M21)</f>
        <v>0</v>
      </c>
      <c r="N22" s="107"/>
      <c r="O22" s="107">
        <f>SUM(O15:O21)</f>
        <v>0</v>
      </c>
      <c r="P22" s="107"/>
      <c r="Q22" s="107">
        <f>SUM(Q15:Q21)</f>
        <v>0</v>
      </c>
      <c r="R22" s="107">
        <f>SUM(R15:R21)</f>
        <v>0</v>
      </c>
    </row>
    <row r="23" spans="1:18" ht="45" x14ac:dyDescent="0.25">
      <c r="A23" s="61"/>
      <c r="B23" s="65"/>
      <c r="C23" s="141" t="s">
        <v>191</v>
      </c>
      <c r="D23" s="141"/>
      <c r="E23" s="63" t="s">
        <v>50</v>
      </c>
      <c r="F23" s="63" t="s">
        <v>9</v>
      </c>
      <c r="G23" s="64" t="s">
        <v>76</v>
      </c>
      <c r="H23" s="64" t="s">
        <v>77</v>
      </c>
      <c r="I23" s="64" t="s">
        <v>78</v>
      </c>
      <c r="J23" s="102" t="s">
        <v>11</v>
      </c>
      <c r="K23" s="102" t="s">
        <v>178</v>
      </c>
      <c r="L23" s="64" t="s">
        <v>11</v>
      </c>
      <c r="M23" s="64" t="s">
        <v>179</v>
      </c>
      <c r="N23" s="102" t="s">
        <v>11</v>
      </c>
      <c r="O23" s="102" t="s">
        <v>180</v>
      </c>
      <c r="P23" s="64" t="s">
        <v>11</v>
      </c>
      <c r="Q23" s="64" t="s">
        <v>181</v>
      </c>
      <c r="R23" s="108" t="s">
        <v>177</v>
      </c>
    </row>
    <row r="24" spans="1:18" ht="57" x14ac:dyDescent="0.25">
      <c r="A24" s="61" t="s">
        <v>59</v>
      </c>
      <c r="B24" s="65" t="s">
        <v>110</v>
      </c>
      <c r="C24" s="66"/>
      <c r="D24" s="72" t="s">
        <v>111</v>
      </c>
      <c r="E24" s="75" t="s">
        <v>41</v>
      </c>
      <c r="F24" s="76">
        <v>2</v>
      </c>
      <c r="G24" s="70" t="s">
        <v>183</v>
      </c>
      <c r="H24" s="64"/>
      <c r="I24" s="64"/>
      <c r="J24" s="102"/>
      <c r="K24" s="102"/>
      <c r="L24" s="64"/>
      <c r="M24" s="64"/>
      <c r="N24" s="102"/>
      <c r="O24" s="102"/>
      <c r="P24" s="64"/>
      <c r="Q24" s="64"/>
      <c r="R24" s="108"/>
    </row>
    <row r="25" spans="1:18" ht="40.9" customHeight="1" x14ac:dyDescent="0.25">
      <c r="A25" s="61"/>
      <c r="B25" s="65" t="s">
        <v>112</v>
      </c>
      <c r="C25" s="66"/>
      <c r="D25" s="72" t="s">
        <v>113</v>
      </c>
      <c r="E25" s="75" t="s">
        <v>41</v>
      </c>
      <c r="F25" s="76">
        <v>2</v>
      </c>
      <c r="G25" s="70">
        <f>'BPU offre de base'!G25</f>
        <v>0</v>
      </c>
      <c r="H25" s="69">
        <v>0.2</v>
      </c>
      <c r="I25" s="70">
        <f>G25+(G25*H25)</f>
        <v>0</v>
      </c>
      <c r="J25" s="103">
        <v>0</v>
      </c>
      <c r="K25" s="104">
        <f>I16*J25</f>
        <v>0</v>
      </c>
      <c r="L25" s="65">
        <v>6</v>
      </c>
      <c r="M25" s="105">
        <f>L25*G25</f>
        <v>0</v>
      </c>
      <c r="N25" s="103">
        <v>12</v>
      </c>
      <c r="O25" s="106">
        <f>N25*G25</f>
        <v>0</v>
      </c>
      <c r="P25" s="65">
        <v>12</v>
      </c>
      <c r="Q25" s="105">
        <f>P25*G25</f>
        <v>0</v>
      </c>
      <c r="R25" s="106">
        <f>K25+M25+O25+Q25</f>
        <v>0</v>
      </c>
    </row>
    <row r="26" spans="1:18" ht="40.9" customHeight="1" x14ac:dyDescent="0.25">
      <c r="A26" s="61"/>
      <c r="B26" s="65" t="s">
        <v>114</v>
      </c>
      <c r="C26" s="66"/>
      <c r="D26" s="72" t="s">
        <v>115</v>
      </c>
      <c r="E26" s="75" t="s">
        <v>41</v>
      </c>
      <c r="F26" s="76">
        <v>2</v>
      </c>
      <c r="G26" s="70" t="s">
        <v>183</v>
      </c>
      <c r="H26" s="116"/>
      <c r="I26" s="117"/>
      <c r="J26" s="103"/>
      <c r="K26" s="104"/>
      <c r="L26" s="65"/>
      <c r="M26" s="105"/>
      <c r="N26" s="103"/>
      <c r="O26" s="106"/>
      <c r="P26" s="65"/>
      <c r="Q26" s="105"/>
      <c r="R26" s="106"/>
    </row>
    <row r="27" spans="1:18" ht="30" customHeight="1" x14ac:dyDescent="0.25">
      <c r="A27" s="143" t="s">
        <v>182</v>
      </c>
      <c r="B27" s="144"/>
      <c r="C27" s="144"/>
      <c r="D27" s="144"/>
      <c r="E27" s="144"/>
      <c r="F27" s="144"/>
      <c r="G27" s="144"/>
      <c r="H27" s="144"/>
      <c r="I27" s="145"/>
      <c r="J27" s="107"/>
      <c r="K27" s="107">
        <f>SUM(K25:K25)</f>
        <v>0</v>
      </c>
      <c r="L27" s="107"/>
      <c r="M27" s="107">
        <f>SUM(M25:M25)</f>
        <v>0</v>
      </c>
      <c r="N27" s="107"/>
      <c r="O27" s="107">
        <f>SUM(O25:O25)</f>
        <v>0</v>
      </c>
      <c r="P27" s="107"/>
      <c r="Q27" s="107">
        <f>SUM(Q25:Q25)</f>
        <v>0</v>
      </c>
      <c r="R27" s="107">
        <f>SUM(R25:R25)</f>
        <v>0</v>
      </c>
    </row>
    <row r="28" spans="1:18" ht="30" customHeight="1" x14ac:dyDescent="0.25">
      <c r="A28" s="61"/>
      <c r="B28" s="65"/>
      <c r="C28" s="132" t="s">
        <v>116</v>
      </c>
      <c r="D28" s="132"/>
      <c r="E28" s="63" t="s">
        <v>50</v>
      </c>
      <c r="F28" s="63" t="s">
        <v>9</v>
      </c>
      <c r="G28" s="64" t="s">
        <v>63</v>
      </c>
      <c r="H28" s="64" t="s">
        <v>77</v>
      </c>
      <c r="I28" s="64" t="s">
        <v>78</v>
      </c>
      <c r="J28" s="102" t="s">
        <v>11</v>
      </c>
      <c r="K28" s="102" t="s">
        <v>178</v>
      </c>
      <c r="L28" s="64" t="s">
        <v>11</v>
      </c>
      <c r="M28" s="64" t="s">
        <v>179</v>
      </c>
      <c r="N28" s="102" t="s">
        <v>11</v>
      </c>
      <c r="O28" s="102" t="s">
        <v>180</v>
      </c>
      <c r="P28" s="64" t="s">
        <v>11</v>
      </c>
      <c r="Q28" s="64" t="s">
        <v>181</v>
      </c>
      <c r="R28" s="108" t="s">
        <v>177</v>
      </c>
    </row>
    <row r="29" spans="1:18" ht="30" customHeight="1" x14ac:dyDescent="0.25">
      <c r="A29" s="61" t="s">
        <v>117</v>
      </c>
      <c r="B29" s="65" t="s">
        <v>118</v>
      </c>
      <c r="C29" s="66"/>
      <c r="D29" s="72" t="s">
        <v>119</v>
      </c>
      <c r="E29" s="67" t="s">
        <v>41</v>
      </c>
      <c r="F29" s="76">
        <v>1</v>
      </c>
      <c r="G29" s="70">
        <f>'BPU offre de base'!G29</f>
        <v>0</v>
      </c>
      <c r="H29" s="69">
        <v>0.2</v>
      </c>
      <c r="I29" s="70">
        <f t="shared" ref="I29:I35" si="5">G29+(G29*H29)</f>
        <v>0</v>
      </c>
      <c r="J29" s="103">
        <v>104</v>
      </c>
      <c r="K29" s="104">
        <f t="shared" ref="K29:K35" si="6">G29*J29</f>
        <v>0</v>
      </c>
      <c r="L29" s="65">
        <v>104</v>
      </c>
      <c r="M29" s="105">
        <f t="shared" ref="M29:M35" si="7">L29*G29</f>
        <v>0</v>
      </c>
      <c r="N29" s="103">
        <v>104</v>
      </c>
      <c r="O29" s="106">
        <f t="shared" ref="O29:O35" si="8">N29*G29</f>
        <v>0</v>
      </c>
      <c r="P29" s="65">
        <v>104</v>
      </c>
      <c r="Q29" s="105">
        <f t="shared" ref="Q29:Q35" si="9">P29*G29</f>
        <v>0</v>
      </c>
      <c r="R29" s="106">
        <f t="shared" ref="R29:R35" si="10">K29+M29+O29+Q29</f>
        <v>0</v>
      </c>
    </row>
    <row r="30" spans="1:18" ht="30" customHeight="1" x14ac:dyDescent="0.25">
      <c r="A30" s="61"/>
      <c r="B30" s="65" t="s">
        <v>120</v>
      </c>
      <c r="C30" s="66"/>
      <c r="D30" s="65" t="s">
        <v>121</v>
      </c>
      <c r="E30" s="67" t="s">
        <v>41</v>
      </c>
      <c r="F30" s="67">
        <v>1</v>
      </c>
      <c r="G30" s="70">
        <f>'BPU offre de base'!G30</f>
        <v>0</v>
      </c>
      <c r="H30" s="69">
        <v>0.2</v>
      </c>
      <c r="I30" s="70">
        <f t="shared" si="5"/>
        <v>0</v>
      </c>
      <c r="J30" s="103">
        <v>95</v>
      </c>
      <c r="K30" s="104">
        <f t="shared" si="6"/>
        <v>0</v>
      </c>
      <c r="L30" s="65">
        <v>95</v>
      </c>
      <c r="M30" s="105">
        <f t="shared" si="7"/>
        <v>0</v>
      </c>
      <c r="N30" s="103">
        <v>90</v>
      </c>
      <c r="O30" s="106">
        <f t="shared" si="8"/>
        <v>0</v>
      </c>
      <c r="P30" s="65">
        <v>90</v>
      </c>
      <c r="Q30" s="105">
        <f t="shared" si="9"/>
        <v>0</v>
      </c>
      <c r="R30" s="106">
        <f t="shared" si="10"/>
        <v>0</v>
      </c>
    </row>
    <row r="31" spans="1:18" ht="30.4" customHeight="1" x14ac:dyDescent="0.25">
      <c r="A31" s="61"/>
      <c r="B31" s="65" t="s">
        <v>122</v>
      </c>
      <c r="C31" s="66"/>
      <c r="D31" s="65" t="s">
        <v>123</v>
      </c>
      <c r="E31" s="67" t="s">
        <v>41</v>
      </c>
      <c r="F31" s="67">
        <v>1</v>
      </c>
      <c r="G31" s="70">
        <f>'BPU offre de base'!G31</f>
        <v>0</v>
      </c>
      <c r="H31" s="69">
        <v>0.2</v>
      </c>
      <c r="I31" s="70">
        <f t="shared" si="5"/>
        <v>0</v>
      </c>
      <c r="J31" s="103">
        <v>58</v>
      </c>
      <c r="K31" s="104">
        <f t="shared" si="6"/>
        <v>0</v>
      </c>
      <c r="L31" s="65">
        <v>0</v>
      </c>
      <c r="M31" s="105">
        <f t="shared" si="7"/>
        <v>0</v>
      </c>
      <c r="N31" s="103">
        <v>0</v>
      </c>
      <c r="O31" s="106">
        <f t="shared" si="8"/>
        <v>0</v>
      </c>
      <c r="P31" s="65">
        <v>0</v>
      </c>
      <c r="Q31" s="105">
        <f t="shared" si="9"/>
        <v>0</v>
      </c>
      <c r="R31" s="106">
        <f t="shared" si="10"/>
        <v>0</v>
      </c>
    </row>
    <row r="32" spans="1:18" ht="33" customHeight="1" x14ac:dyDescent="0.25">
      <c r="A32" s="61"/>
      <c r="B32" s="65" t="s">
        <v>32</v>
      </c>
      <c r="C32" s="66"/>
      <c r="D32" s="65" t="s">
        <v>124</v>
      </c>
      <c r="E32" s="67" t="s">
        <v>125</v>
      </c>
      <c r="F32" s="76">
        <v>1</v>
      </c>
      <c r="G32" s="70">
        <f>'BPU offre de base'!G32</f>
        <v>0</v>
      </c>
      <c r="H32" s="69">
        <v>0.2</v>
      </c>
      <c r="I32" s="70">
        <f t="shared" si="5"/>
        <v>0</v>
      </c>
      <c r="J32" s="103">
        <v>12</v>
      </c>
      <c r="K32" s="104">
        <f t="shared" si="6"/>
        <v>0</v>
      </c>
      <c r="L32" s="65">
        <v>12</v>
      </c>
      <c r="M32" s="105">
        <f t="shared" si="7"/>
        <v>0</v>
      </c>
      <c r="N32" s="103">
        <v>12</v>
      </c>
      <c r="O32" s="106">
        <f t="shared" si="8"/>
        <v>0</v>
      </c>
      <c r="P32" s="65">
        <v>12</v>
      </c>
      <c r="Q32" s="105">
        <f t="shared" si="9"/>
        <v>0</v>
      </c>
      <c r="R32" s="106">
        <f t="shared" si="10"/>
        <v>0</v>
      </c>
    </row>
    <row r="33" spans="1:18" ht="30" customHeight="1" x14ac:dyDescent="0.25">
      <c r="A33" s="61"/>
      <c r="B33" s="65" t="s">
        <v>126</v>
      </c>
      <c r="C33" s="66"/>
      <c r="D33" s="65" t="s">
        <v>127</v>
      </c>
      <c r="E33" s="67">
        <f>'[1]BPU offre de base'!E34</f>
        <v>0</v>
      </c>
      <c r="F33" s="67">
        <f>'[1]BPU offre de base'!F34</f>
        <v>0</v>
      </c>
      <c r="G33" s="70">
        <f>'BPU offre de base'!G33</f>
        <v>0</v>
      </c>
      <c r="H33" s="69">
        <v>0.2</v>
      </c>
      <c r="I33" s="70">
        <f t="shared" si="5"/>
        <v>0</v>
      </c>
      <c r="J33" s="103">
        <v>365</v>
      </c>
      <c r="K33" s="104">
        <f t="shared" si="6"/>
        <v>0</v>
      </c>
      <c r="L33" s="65">
        <v>365</v>
      </c>
      <c r="M33" s="105">
        <f t="shared" si="7"/>
        <v>0</v>
      </c>
      <c r="N33" s="103">
        <v>365</v>
      </c>
      <c r="O33" s="106">
        <f t="shared" si="8"/>
        <v>0</v>
      </c>
      <c r="P33" s="65">
        <v>365</v>
      </c>
      <c r="Q33" s="105">
        <f t="shared" si="9"/>
        <v>0</v>
      </c>
      <c r="R33" s="106">
        <f t="shared" si="10"/>
        <v>0</v>
      </c>
    </row>
    <row r="34" spans="1:18" ht="28.5" x14ac:dyDescent="0.25">
      <c r="A34" s="61"/>
      <c r="B34" s="65" t="s">
        <v>128</v>
      </c>
      <c r="C34" s="66"/>
      <c r="D34" s="65" t="s">
        <v>129</v>
      </c>
      <c r="E34" s="67" t="s">
        <v>23</v>
      </c>
      <c r="F34" s="67" t="s">
        <v>130</v>
      </c>
      <c r="G34" s="70">
        <f>'BPU offre de base'!G34</f>
        <v>0</v>
      </c>
      <c r="H34" s="69">
        <v>0.2</v>
      </c>
      <c r="I34" s="70">
        <f t="shared" si="5"/>
        <v>0</v>
      </c>
      <c r="J34" s="103">
        <v>52</v>
      </c>
      <c r="K34" s="104">
        <f t="shared" si="6"/>
        <v>0</v>
      </c>
      <c r="L34" s="65">
        <v>52</v>
      </c>
      <c r="M34" s="105">
        <f t="shared" si="7"/>
        <v>0</v>
      </c>
      <c r="N34" s="103">
        <v>52</v>
      </c>
      <c r="O34" s="106">
        <f t="shared" si="8"/>
        <v>0</v>
      </c>
      <c r="P34" s="65">
        <v>52</v>
      </c>
      <c r="Q34" s="105">
        <f t="shared" si="9"/>
        <v>0</v>
      </c>
      <c r="R34" s="106">
        <f t="shared" si="10"/>
        <v>0</v>
      </c>
    </row>
    <row r="35" spans="1:18" ht="28.5" x14ac:dyDescent="0.25">
      <c r="A35" s="61"/>
      <c r="B35" s="65" t="s">
        <v>131</v>
      </c>
      <c r="C35" s="66"/>
      <c r="D35" s="65" t="s">
        <v>132</v>
      </c>
      <c r="E35" s="67" t="s">
        <v>23</v>
      </c>
      <c r="F35" s="67" t="s">
        <v>130</v>
      </c>
      <c r="G35" s="70">
        <f>'BPU offre de base'!G35</f>
        <v>0</v>
      </c>
      <c r="H35" s="69">
        <v>0.2</v>
      </c>
      <c r="I35" s="70">
        <f t="shared" si="5"/>
        <v>0</v>
      </c>
      <c r="J35" s="103">
        <v>6</v>
      </c>
      <c r="K35" s="104">
        <f t="shared" si="6"/>
        <v>0</v>
      </c>
      <c r="L35" s="65">
        <v>6</v>
      </c>
      <c r="M35" s="105">
        <f t="shared" si="7"/>
        <v>0</v>
      </c>
      <c r="N35" s="103">
        <v>6</v>
      </c>
      <c r="O35" s="106">
        <f t="shared" si="8"/>
        <v>0</v>
      </c>
      <c r="P35" s="65">
        <v>6</v>
      </c>
      <c r="Q35" s="105">
        <f t="shared" si="9"/>
        <v>0</v>
      </c>
      <c r="R35" s="106">
        <f t="shared" si="10"/>
        <v>0</v>
      </c>
    </row>
    <row r="36" spans="1:18" s="41" customFormat="1" ht="33" customHeight="1" x14ac:dyDescent="0.25">
      <c r="A36" s="143" t="s">
        <v>182</v>
      </c>
      <c r="B36" s="144"/>
      <c r="C36" s="144"/>
      <c r="D36" s="144"/>
      <c r="E36" s="144"/>
      <c r="F36" s="144"/>
      <c r="G36" s="144"/>
      <c r="H36" s="144"/>
      <c r="I36" s="145"/>
      <c r="J36" s="107"/>
      <c r="K36" s="107">
        <f>SUM(K29:K35)</f>
        <v>0</v>
      </c>
      <c r="L36" s="107"/>
      <c r="M36" s="107">
        <f>SUM(M29:M35)</f>
        <v>0</v>
      </c>
      <c r="N36" s="107"/>
      <c r="O36" s="107">
        <f>SUM(O29:O35)</f>
        <v>0</v>
      </c>
      <c r="P36" s="107"/>
      <c r="Q36" s="107">
        <f>SUM(Q29:Q35)</f>
        <v>0</v>
      </c>
      <c r="R36" s="107">
        <f>SUM(R29:R35)</f>
        <v>0</v>
      </c>
    </row>
    <row r="37" spans="1:18" ht="33" customHeight="1" x14ac:dyDescent="0.25">
      <c r="A37" s="61"/>
      <c r="B37" s="65"/>
      <c r="C37" s="132" t="s">
        <v>133</v>
      </c>
      <c r="D37" s="132"/>
      <c r="E37" s="63" t="s">
        <v>50</v>
      </c>
      <c r="F37" s="63" t="s">
        <v>9</v>
      </c>
      <c r="G37" s="64" t="s">
        <v>63</v>
      </c>
      <c r="H37" s="64" t="s">
        <v>77</v>
      </c>
      <c r="I37" s="64" t="s">
        <v>78</v>
      </c>
      <c r="J37" s="102" t="s">
        <v>11</v>
      </c>
      <c r="K37" s="102" t="s">
        <v>178</v>
      </c>
      <c r="L37" s="64" t="s">
        <v>11</v>
      </c>
      <c r="M37" s="64" t="s">
        <v>179</v>
      </c>
      <c r="N37" s="102" t="s">
        <v>11</v>
      </c>
      <c r="O37" s="102" t="s">
        <v>180</v>
      </c>
      <c r="P37" s="64" t="s">
        <v>11</v>
      </c>
      <c r="Q37" s="64" t="s">
        <v>181</v>
      </c>
      <c r="R37" s="108" t="s">
        <v>177</v>
      </c>
    </row>
    <row r="38" spans="1:18" ht="33" customHeight="1" x14ac:dyDescent="0.25">
      <c r="A38" s="61" t="s">
        <v>134</v>
      </c>
      <c r="B38" s="65" t="s">
        <v>135</v>
      </c>
      <c r="C38" s="66"/>
      <c r="D38" s="65" t="s">
        <v>136</v>
      </c>
      <c r="E38" s="67" t="s">
        <v>45</v>
      </c>
      <c r="F38" s="76">
        <v>1</v>
      </c>
      <c r="G38" s="70">
        <f>'BPU offre de base'!G38</f>
        <v>0</v>
      </c>
      <c r="H38" s="69">
        <v>0.2</v>
      </c>
      <c r="I38" s="70">
        <f>G38+(G38*H38)</f>
        <v>0</v>
      </c>
      <c r="J38" s="103">
        <v>15</v>
      </c>
      <c r="K38" s="104">
        <f>G38*J38</f>
        <v>0</v>
      </c>
      <c r="L38" s="65">
        <v>15</v>
      </c>
      <c r="M38" s="105">
        <f>L38*G38</f>
        <v>0</v>
      </c>
      <c r="N38" s="103">
        <v>15</v>
      </c>
      <c r="O38" s="106">
        <f>N38*G38</f>
        <v>0</v>
      </c>
      <c r="P38" s="65">
        <v>15</v>
      </c>
      <c r="Q38" s="105">
        <f>P38*G38</f>
        <v>0</v>
      </c>
      <c r="R38" s="106">
        <f>K38+M38+O38+Q38</f>
        <v>0</v>
      </c>
    </row>
    <row r="39" spans="1:18" x14ac:dyDescent="0.25">
      <c r="A39" s="61"/>
      <c r="B39" s="65" t="s">
        <v>137</v>
      </c>
      <c r="C39" s="66"/>
      <c r="D39" s="65" t="s">
        <v>138</v>
      </c>
      <c r="E39" s="67" t="s">
        <v>48</v>
      </c>
      <c r="F39" s="76">
        <v>1</v>
      </c>
      <c r="G39" s="70">
        <f>'BPU offre de base'!G39</f>
        <v>0</v>
      </c>
      <c r="H39" s="69">
        <v>0.2</v>
      </c>
      <c r="I39" s="70">
        <f>G39+(G39*H39)</f>
        <v>0</v>
      </c>
      <c r="J39" s="103">
        <v>50</v>
      </c>
      <c r="K39" s="104">
        <f>G39*J39</f>
        <v>0</v>
      </c>
      <c r="L39" s="65">
        <v>50</v>
      </c>
      <c r="M39" s="105">
        <f>L39*G39</f>
        <v>0</v>
      </c>
      <c r="N39" s="103">
        <v>50</v>
      </c>
      <c r="O39" s="106">
        <f>N39*G39</f>
        <v>0</v>
      </c>
      <c r="P39" s="65">
        <v>50</v>
      </c>
      <c r="Q39" s="105">
        <f>P39*G39</f>
        <v>0</v>
      </c>
      <c r="R39" s="106">
        <f>K39+M39+O39+Q39</f>
        <v>0</v>
      </c>
    </row>
    <row r="40" spans="1:18" ht="48.4" customHeight="1" x14ac:dyDescent="0.25">
      <c r="A40" s="61"/>
      <c r="B40" s="65" t="s">
        <v>139</v>
      </c>
      <c r="C40" s="66"/>
      <c r="D40" s="65" t="s">
        <v>140</v>
      </c>
      <c r="E40" s="67" t="s">
        <v>41</v>
      </c>
      <c r="F40" s="67">
        <v>1</v>
      </c>
      <c r="G40" s="70">
        <f>'BPU offre de base'!G40</f>
        <v>0</v>
      </c>
      <c r="H40" s="69">
        <v>0.2</v>
      </c>
      <c r="I40" s="70">
        <f>G40+(G40*H40)</f>
        <v>0</v>
      </c>
      <c r="J40" s="103">
        <v>60</v>
      </c>
      <c r="K40" s="104">
        <f>G40*J40</f>
        <v>0</v>
      </c>
      <c r="L40" s="65">
        <v>45</v>
      </c>
      <c r="M40" s="105">
        <f>L40*G40</f>
        <v>0</v>
      </c>
      <c r="N40" s="103">
        <v>30</v>
      </c>
      <c r="O40" s="106">
        <f>N40*G40</f>
        <v>0</v>
      </c>
      <c r="P40" s="65">
        <v>30</v>
      </c>
      <c r="Q40" s="105">
        <f>P40*G40</f>
        <v>0</v>
      </c>
      <c r="R40" s="106">
        <f>K40+M40+O40+Q40</f>
        <v>0</v>
      </c>
    </row>
    <row r="41" spans="1:18" ht="45" customHeight="1" x14ac:dyDescent="0.25">
      <c r="A41" s="143" t="s">
        <v>182</v>
      </c>
      <c r="B41" s="144"/>
      <c r="C41" s="144"/>
      <c r="D41" s="144"/>
      <c r="E41" s="144"/>
      <c r="F41" s="144"/>
      <c r="G41" s="144"/>
      <c r="H41" s="144"/>
      <c r="I41" s="145"/>
      <c r="J41" s="107"/>
      <c r="K41" s="107">
        <f>SUM(K38:K40)</f>
        <v>0</v>
      </c>
      <c r="L41" s="107"/>
      <c r="M41" s="107">
        <f>SUM(M38:M40)</f>
        <v>0</v>
      </c>
      <c r="N41" s="107"/>
      <c r="O41" s="107">
        <f>SUM(O38:O40)</f>
        <v>0</v>
      </c>
      <c r="P41" s="107"/>
      <c r="Q41" s="107">
        <f>SUM(Q38:Q40)</f>
        <v>0</v>
      </c>
      <c r="R41" s="107">
        <f>SUM(R38:R40)</f>
        <v>0</v>
      </c>
    </row>
    <row r="42" spans="1:18" ht="42" customHeight="1" x14ac:dyDescent="0.25">
      <c r="A42" s="61"/>
      <c r="B42" s="65"/>
      <c r="C42" s="132" t="s">
        <v>141</v>
      </c>
      <c r="D42" s="132"/>
      <c r="E42" s="63" t="s">
        <v>50</v>
      </c>
      <c r="F42" s="63" t="s">
        <v>9</v>
      </c>
      <c r="G42" s="64" t="s">
        <v>63</v>
      </c>
      <c r="H42" s="64" t="s">
        <v>77</v>
      </c>
      <c r="I42" s="64" t="s">
        <v>78</v>
      </c>
      <c r="J42" s="102" t="s">
        <v>11</v>
      </c>
      <c r="K42" s="102" t="s">
        <v>178</v>
      </c>
      <c r="L42" s="64" t="s">
        <v>11</v>
      </c>
      <c r="M42" s="64" t="s">
        <v>179</v>
      </c>
      <c r="N42" s="102" t="s">
        <v>11</v>
      </c>
      <c r="O42" s="102" t="s">
        <v>180</v>
      </c>
      <c r="P42" s="64" t="s">
        <v>11</v>
      </c>
      <c r="Q42" s="64" t="s">
        <v>181</v>
      </c>
      <c r="R42" s="108" t="s">
        <v>177</v>
      </c>
    </row>
    <row r="43" spans="1:18" ht="34.5" customHeight="1" x14ac:dyDescent="0.25">
      <c r="A43" s="61" t="s">
        <v>142</v>
      </c>
      <c r="B43" s="65" t="s">
        <v>108</v>
      </c>
      <c r="C43" s="66"/>
      <c r="D43" s="65" t="s">
        <v>124</v>
      </c>
      <c r="E43" s="67" t="s">
        <v>125</v>
      </c>
      <c r="F43" s="76">
        <v>1</v>
      </c>
      <c r="G43" s="70">
        <f>'BPU offre de base'!G43</f>
        <v>0</v>
      </c>
      <c r="H43" s="109">
        <v>0.2</v>
      </c>
      <c r="I43" s="70">
        <f>G43+(G43*H43)</f>
        <v>0</v>
      </c>
      <c r="J43" s="103">
        <v>45</v>
      </c>
      <c r="K43" s="104">
        <f>G43*J43</f>
        <v>0</v>
      </c>
      <c r="L43" s="65">
        <v>45</v>
      </c>
      <c r="M43" s="105">
        <f>L43*G43</f>
        <v>0</v>
      </c>
      <c r="N43" s="103">
        <v>45</v>
      </c>
      <c r="O43" s="106">
        <f>N43*G43</f>
        <v>0</v>
      </c>
      <c r="P43" s="65">
        <v>45</v>
      </c>
      <c r="Q43" s="105">
        <f>P43*G43</f>
        <v>0</v>
      </c>
      <c r="R43" s="106">
        <f>K43+M43+O43+Q43</f>
        <v>0</v>
      </c>
    </row>
    <row r="44" spans="1:18" ht="28.5" x14ac:dyDescent="0.25">
      <c r="A44" s="61"/>
      <c r="B44" s="65" t="s">
        <v>143</v>
      </c>
      <c r="C44" s="66"/>
      <c r="D44" s="65" t="s">
        <v>144</v>
      </c>
      <c r="E44" s="67" t="s">
        <v>41</v>
      </c>
      <c r="F44" s="76">
        <v>1</v>
      </c>
      <c r="G44" s="70">
        <f>'BPU offre de base'!G44</f>
        <v>0</v>
      </c>
      <c r="H44" s="109">
        <v>0.2</v>
      </c>
      <c r="I44" s="70">
        <f>G44+(G44*H44)</f>
        <v>0</v>
      </c>
      <c r="J44" s="103">
        <v>12</v>
      </c>
      <c r="K44" s="104">
        <f>G44*J44</f>
        <v>0</v>
      </c>
      <c r="L44" s="65">
        <v>12</v>
      </c>
      <c r="M44" s="105">
        <f>L44*G44</f>
        <v>0</v>
      </c>
      <c r="N44" s="103">
        <v>8</v>
      </c>
      <c r="O44" s="106">
        <f>N44*G44</f>
        <v>0</v>
      </c>
      <c r="P44" s="65">
        <v>8</v>
      </c>
      <c r="Q44" s="105">
        <f>P44*G44</f>
        <v>0</v>
      </c>
      <c r="R44" s="106">
        <f>K44+M44+O44+Q44</f>
        <v>0</v>
      </c>
    </row>
    <row r="45" spans="1:18" ht="16.149999999999999" customHeight="1" x14ac:dyDescent="0.25">
      <c r="A45" s="143" t="s">
        <v>182</v>
      </c>
      <c r="B45" s="144"/>
      <c r="C45" s="144"/>
      <c r="D45" s="144"/>
      <c r="E45" s="144"/>
      <c r="F45" s="144"/>
      <c r="G45" s="145"/>
      <c r="H45" s="69"/>
      <c r="I45" s="70"/>
      <c r="J45" s="107"/>
      <c r="K45" s="107">
        <f>SUM(K43:K44)</f>
        <v>0</v>
      </c>
      <c r="L45" s="107"/>
      <c r="M45" s="107">
        <f>SUM(M43:M44)</f>
        <v>0</v>
      </c>
      <c r="N45" s="107"/>
      <c r="O45" s="107">
        <f>SUM(O43:O44)</f>
        <v>0</v>
      </c>
      <c r="P45" s="107"/>
      <c r="Q45" s="107">
        <f>SUM(Q43:Q44)</f>
        <v>0</v>
      </c>
      <c r="R45" s="107">
        <f>SUM(R43:R44)</f>
        <v>0</v>
      </c>
    </row>
    <row r="46" spans="1:18" ht="26.65" customHeight="1" x14ac:dyDescent="0.25">
      <c r="A46" s="61"/>
      <c r="B46" s="65"/>
      <c r="C46" s="132" t="s">
        <v>145</v>
      </c>
      <c r="D46" s="132"/>
      <c r="E46" s="135"/>
      <c r="F46" s="63" t="s">
        <v>9</v>
      </c>
      <c r="G46" s="64" t="s">
        <v>63</v>
      </c>
      <c r="H46" s="64" t="s">
        <v>77</v>
      </c>
      <c r="I46" s="64" t="s">
        <v>78</v>
      </c>
      <c r="J46" s="102" t="s">
        <v>11</v>
      </c>
      <c r="K46" s="102" t="s">
        <v>178</v>
      </c>
      <c r="L46" s="64" t="s">
        <v>11</v>
      </c>
      <c r="M46" s="64" t="s">
        <v>179</v>
      </c>
      <c r="N46" s="102" t="s">
        <v>11</v>
      </c>
      <c r="O46" s="102" t="s">
        <v>180</v>
      </c>
      <c r="P46" s="64" t="s">
        <v>11</v>
      </c>
      <c r="Q46" s="64" t="s">
        <v>181</v>
      </c>
      <c r="R46" s="108" t="s">
        <v>177</v>
      </c>
    </row>
    <row r="47" spans="1:18" ht="16.149999999999999" customHeight="1" x14ac:dyDescent="0.25">
      <c r="A47" s="61" t="s">
        <v>146</v>
      </c>
      <c r="B47" s="65" t="s">
        <v>147</v>
      </c>
      <c r="C47" s="66"/>
      <c r="D47" s="65" t="s">
        <v>148</v>
      </c>
      <c r="E47" s="136"/>
      <c r="F47" s="76" t="s">
        <v>149</v>
      </c>
      <c r="G47" s="70">
        <f>'BPU offre de base'!G47</f>
        <v>0</v>
      </c>
      <c r="H47" s="109">
        <v>0.2</v>
      </c>
      <c r="I47" s="70">
        <f>G47+(G47*H47)</f>
        <v>0</v>
      </c>
      <c r="J47" s="103">
        <v>786</v>
      </c>
      <c r="K47" s="104">
        <f t="shared" ref="K47:K59" si="11">G47*J47</f>
        <v>0</v>
      </c>
      <c r="L47" s="65">
        <v>692</v>
      </c>
      <c r="M47" s="105">
        <f t="shared" ref="M47:M59" si="12">L47*G47</f>
        <v>0</v>
      </c>
      <c r="N47" s="103">
        <v>598</v>
      </c>
      <c r="O47" s="104">
        <f t="shared" ref="O47:O59" si="13">N47*G47</f>
        <v>0</v>
      </c>
      <c r="P47" s="65">
        <v>598</v>
      </c>
      <c r="Q47" s="105">
        <f t="shared" ref="Q47:Q59" si="14">P47*G47</f>
        <v>0</v>
      </c>
      <c r="R47" s="106">
        <f t="shared" ref="R47:R59" si="15">K47+M47+O47+Q47</f>
        <v>0</v>
      </c>
    </row>
    <row r="48" spans="1:18" s="59" customFormat="1" ht="39.75" customHeight="1" x14ac:dyDescent="0.25">
      <c r="A48" s="79"/>
      <c r="B48" s="80"/>
      <c r="C48" s="81"/>
      <c r="D48" s="80" t="s">
        <v>150</v>
      </c>
      <c r="E48" s="136"/>
      <c r="F48" s="82" t="s">
        <v>149</v>
      </c>
      <c r="G48" s="70">
        <f>'BPU offre de base'!G48</f>
        <v>15</v>
      </c>
      <c r="H48" s="84"/>
      <c r="I48" s="83"/>
      <c r="J48" s="103">
        <v>786</v>
      </c>
      <c r="K48" s="104">
        <f t="shared" si="11"/>
        <v>11790</v>
      </c>
      <c r="L48" s="80">
        <v>692</v>
      </c>
      <c r="M48" s="110">
        <f t="shared" si="12"/>
        <v>10380</v>
      </c>
      <c r="N48" s="103">
        <v>598</v>
      </c>
      <c r="O48" s="104">
        <f t="shared" si="13"/>
        <v>8970</v>
      </c>
      <c r="P48" s="80">
        <v>598</v>
      </c>
      <c r="Q48" s="110">
        <f t="shared" si="14"/>
        <v>8970</v>
      </c>
      <c r="R48" s="106">
        <f t="shared" si="15"/>
        <v>40110</v>
      </c>
    </row>
    <row r="49" spans="1:18" ht="30" customHeight="1" x14ac:dyDescent="0.25">
      <c r="A49" s="61"/>
      <c r="B49" s="65" t="s">
        <v>151</v>
      </c>
      <c r="C49" s="66"/>
      <c r="D49" s="65" t="s">
        <v>152</v>
      </c>
      <c r="E49" s="136"/>
      <c r="F49" s="76" t="s">
        <v>149</v>
      </c>
      <c r="G49" s="70">
        <f>'BPU offre de base'!G49</f>
        <v>0</v>
      </c>
      <c r="H49" s="109">
        <v>0.2</v>
      </c>
      <c r="I49" s="70">
        <f t="shared" ref="I49:I57" si="16">G49+(G49*H49)</f>
        <v>0</v>
      </c>
      <c r="J49" s="103">
        <v>120</v>
      </c>
      <c r="K49" s="104">
        <f t="shared" si="11"/>
        <v>0</v>
      </c>
      <c r="L49" s="65">
        <v>94</v>
      </c>
      <c r="M49" s="105">
        <f t="shared" si="12"/>
        <v>0</v>
      </c>
      <c r="N49" s="103">
        <v>0</v>
      </c>
      <c r="O49" s="104">
        <f t="shared" si="13"/>
        <v>0</v>
      </c>
      <c r="P49" s="65">
        <v>0</v>
      </c>
      <c r="Q49" s="105">
        <f t="shared" si="14"/>
        <v>0</v>
      </c>
      <c r="R49" s="106">
        <f t="shared" si="15"/>
        <v>0</v>
      </c>
    </row>
    <row r="50" spans="1:18" ht="16.149999999999999" customHeight="1" x14ac:dyDescent="0.25">
      <c r="A50" s="61"/>
      <c r="B50" s="65" t="s">
        <v>153</v>
      </c>
      <c r="C50" s="66"/>
      <c r="D50" s="65" t="s">
        <v>154</v>
      </c>
      <c r="E50" s="136"/>
      <c r="F50" s="76" t="s">
        <v>149</v>
      </c>
      <c r="G50" s="70">
        <f>'BPU offre de base'!G50</f>
        <v>0</v>
      </c>
      <c r="H50" s="109">
        <v>0.2</v>
      </c>
      <c r="I50" s="70">
        <f t="shared" si="16"/>
        <v>0</v>
      </c>
      <c r="J50" s="103">
        <v>260</v>
      </c>
      <c r="K50" s="104">
        <f t="shared" si="11"/>
        <v>0</v>
      </c>
      <c r="L50" s="65">
        <v>260</v>
      </c>
      <c r="M50" s="105">
        <f t="shared" si="12"/>
        <v>0</v>
      </c>
      <c r="N50" s="103">
        <v>260</v>
      </c>
      <c r="O50" s="106">
        <f t="shared" si="13"/>
        <v>0</v>
      </c>
      <c r="P50" s="65">
        <v>260</v>
      </c>
      <c r="Q50" s="105">
        <f t="shared" si="14"/>
        <v>0</v>
      </c>
      <c r="R50" s="106">
        <f t="shared" si="15"/>
        <v>0</v>
      </c>
    </row>
    <row r="51" spans="1:18" ht="16.149999999999999" customHeight="1" x14ac:dyDescent="0.25">
      <c r="A51" s="61"/>
      <c r="B51" s="65" t="s">
        <v>155</v>
      </c>
      <c r="C51" s="66"/>
      <c r="D51" s="65" t="s">
        <v>156</v>
      </c>
      <c r="E51" s="136"/>
      <c r="F51" s="76" t="s">
        <v>149</v>
      </c>
      <c r="G51" s="70">
        <f>'BPU offre de base'!G51</f>
        <v>0</v>
      </c>
      <c r="H51" s="109">
        <v>0.2</v>
      </c>
      <c r="I51" s="70">
        <f t="shared" si="16"/>
        <v>0</v>
      </c>
      <c r="J51" s="103">
        <v>25</v>
      </c>
      <c r="K51" s="104">
        <f t="shared" si="11"/>
        <v>0</v>
      </c>
      <c r="L51" s="65">
        <v>25</v>
      </c>
      <c r="M51" s="105">
        <f t="shared" si="12"/>
        <v>0</v>
      </c>
      <c r="N51" s="103">
        <v>30</v>
      </c>
      <c r="O51" s="106">
        <f t="shared" si="13"/>
        <v>0</v>
      </c>
      <c r="P51" s="65">
        <v>30</v>
      </c>
      <c r="Q51" s="105">
        <f t="shared" si="14"/>
        <v>0</v>
      </c>
      <c r="R51" s="106">
        <f t="shared" si="15"/>
        <v>0</v>
      </c>
    </row>
    <row r="52" spans="1:18" ht="16.149999999999999" customHeight="1" x14ac:dyDescent="0.25">
      <c r="A52" s="61"/>
      <c r="B52" s="65" t="s">
        <v>157</v>
      </c>
      <c r="C52" s="66"/>
      <c r="D52" s="65" t="s">
        <v>158</v>
      </c>
      <c r="E52" s="136"/>
      <c r="F52" s="76" t="s">
        <v>149</v>
      </c>
      <c r="G52" s="70">
        <f>'BPU offre de base'!G52</f>
        <v>0</v>
      </c>
      <c r="H52" s="109">
        <v>0.2</v>
      </c>
      <c r="I52" s="70">
        <f t="shared" si="16"/>
        <v>0</v>
      </c>
      <c r="J52" s="103">
        <v>15</v>
      </c>
      <c r="K52" s="104">
        <f t="shared" si="11"/>
        <v>0</v>
      </c>
      <c r="L52" s="65">
        <v>15</v>
      </c>
      <c r="M52" s="105">
        <f t="shared" si="12"/>
        <v>0</v>
      </c>
      <c r="N52" s="103">
        <v>15</v>
      </c>
      <c r="O52" s="106">
        <f t="shared" si="13"/>
        <v>0</v>
      </c>
      <c r="P52" s="65">
        <v>15</v>
      </c>
      <c r="Q52" s="105">
        <f t="shared" si="14"/>
        <v>0</v>
      </c>
      <c r="R52" s="106">
        <f t="shared" si="15"/>
        <v>0</v>
      </c>
    </row>
    <row r="53" spans="1:18" ht="16.149999999999999" customHeight="1" x14ac:dyDescent="0.25">
      <c r="A53" s="61"/>
      <c r="B53" s="65" t="s">
        <v>159</v>
      </c>
      <c r="C53" s="66"/>
      <c r="D53" s="65" t="s">
        <v>160</v>
      </c>
      <c r="E53" s="136"/>
      <c r="F53" s="76" t="s">
        <v>149</v>
      </c>
      <c r="G53" s="70">
        <f>'BPU offre de base'!G53</f>
        <v>0</v>
      </c>
      <c r="H53" s="109">
        <v>0.2</v>
      </c>
      <c r="I53" s="70">
        <f t="shared" si="16"/>
        <v>0</v>
      </c>
      <c r="J53" s="103">
        <v>6</v>
      </c>
      <c r="K53" s="104">
        <f t="shared" si="11"/>
        <v>0</v>
      </c>
      <c r="L53" s="65">
        <v>6</v>
      </c>
      <c r="M53" s="105">
        <f t="shared" si="12"/>
        <v>0</v>
      </c>
      <c r="N53" s="103">
        <v>6</v>
      </c>
      <c r="O53" s="106">
        <f t="shared" si="13"/>
        <v>0</v>
      </c>
      <c r="P53" s="65">
        <v>6</v>
      </c>
      <c r="Q53" s="105">
        <f t="shared" si="14"/>
        <v>0</v>
      </c>
      <c r="R53" s="106">
        <f t="shared" si="15"/>
        <v>0</v>
      </c>
    </row>
    <row r="54" spans="1:18" ht="16.149999999999999" customHeight="1" x14ac:dyDescent="0.25">
      <c r="A54" s="74"/>
      <c r="B54" s="65" t="s">
        <v>161</v>
      </c>
      <c r="C54" s="85"/>
      <c r="D54" s="72" t="s">
        <v>162</v>
      </c>
      <c r="E54" s="136"/>
      <c r="F54" s="86" t="s">
        <v>149</v>
      </c>
      <c r="G54" s="70">
        <f>'BPU offre de base'!G54</f>
        <v>0</v>
      </c>
      <c r="H54" s="109">
        <v>0.2</v>
      </c>
      <c r="I54" s="70">
        <f t="shared" si="16"/>
        <v>0</v>
      </c>
      <c r="J54" s="103">
        <v>30</v>
      </c>
      <c r="K54" s="104">
        <f t="shared" si="11"/>
        <v>0</v>
      </c>
      <c r="L54" s="65">
        <v>30</v>
      </c>
      <c r="M54" s="105">
        <f t="shared" si="12"/>
        <v>0</v>
      </c>
      <c r="N54" s="103">
        <v>30</v>
      </c>
      <c r="O54" s="106">
        <f t="shared" si="13"/>
        <v>0</v>
      </c>
      <c r="P54" s="65">
        <v>30</v>
      </c>
      <c r="Q54" s="105">
        <f t="shared" si="14"/>
        <v>0</v>
      </c>
      <c r="R54" s="106">
        <f t="shared" si="15"/>
        <v>0</v>
      </c>
    </row>
    <row r="55" spans="1:18" ht="16.149999999999999" customHeight="1" x14ac:dyDescent="0.25">
      <c r="A55" s="61"/>
      <c r="B55" s="65" t="s">
        <v>163</v>
      </c>
      <c r="C55" s="66"/>
      <c r="D55" s="65" t="s">
        <v>164</v>
      </c>
      <c r="E55" s="136"/>
      <c r="F55" s="76" t="s">
        <v>149</v>
      </c>
      <c r="G55" s="70">
        <f>'BPU offre de base'!G55</f>
        <v>0</v>
      </c>
      <c r="H55" s="109">
        <v>0.2</v>
      </c>
      <c r="I55" s="70">
        <f t="shared" si="16"/>
        <v>0</v>
      </c>
      <c r="J55" s="103">
        <v>120</v>
      </c>
      <c r="K55" s="104">
        <f t="shared" si="11"/>
        <v>0</v>
      </c>
      <c r="L55" s="65">
        <v>120</v>
      </c>
      <c r="M55" s="105">
        <f t="shared" si="12"/>
        <v>0</v>
      </c>
      <c r="N55" s="103">
        <v>120</v>
      </c>
      <c r="O55" s="106">
        <f t="shared" si="13"/>
        <v>0</v>
      </c>
      <c r="P55" s="65">
        <v>120</v>
      </c>
      <c r="Q55" s="105">
        <f t="shared" si="14"/>
        <v>0</v>
      </c>
      <c r="R55" s="106">
        <f t="shared" si="15"/>
        <v>0</v>
      </c>
    </row>
    <row r="56" spans="1:18" x14ac:dyDescent="0.25">
      <c r="A56" s="61"/>
      <c r="B56" s="65" t="s">
        <v>165</v>
      </c>
      <c r="C56" s="66"/>
      <c r="D56" s="65" t="s">
        <v>166</v>
      </c>
      <c r="E56" s="136"/>
      <c r="F56" s="76" t="s">
        <v>149</v>
      </c>
      <c r="G56" s="70">
        <f>'BPU offre de base'!G56</f>
        <v>0</v>
      </c>
      <c r="H56" s="109">
        <v>0.2</v>
      </c>
      <c r="I56" s="70">
        <f t="shared" si="16"/>
        <v>0</v>
      </c>
      <c r="J56" s="103">
        <v>0.25</v>
      </c>
      <c r="K56" s="104">
        <f t="shared" si="11"/>
        <v>0</v>
      </c>
      <c r="L56" s="65">
        <v>0.25</v>
      </c>
      <c r="M56" s="105">
        <f t="shared" si="12"/>
        <v>0</v>
      </c>
      <c r="N56" s="103">
        <v>0.25</v>
      </c>
      <c r="O56" s="106">
        <f t="shared" si="13"/>
        <v>0</v>
      </c>
      <c r="P56" s="65">
        <v>0.25</v>
      </c>
      <c r="Q56" s="105">
        <f t="shared" si="14"/>
        <v>0</v>
      </c>
      <c r="R56" s="106">
        <f t="shared" si="15"/>
        <v>0</v>
      </c>
    </row>
    <row r="57" spans="1:18" x14ac:dyDescent="0.25">
      <c r="A57" s="61"/>
      <c r="B57" s="65" t="s">
        <v>167</v>
      </c>
      <c r="C57" s="66"/>
      <c r="D57" s="65" t="s">
        <v>184</v>
      </c>
      <c r="E57" s="136"/>
      <c r="F57" s="76" t="s">
        <v>149</v>
      </c>
      <c r="G57" s="70">
        <f>'BPU offre de base'!G57</f>
        <v>0</v>
      </c>
      <c r="H57" s="109">
        <v>0.2</v>
      </c>
      <c r="I57" s="70">
        <f t="shared" si="16"/>
        <v>0</v>
      </c>
      <c r="J57" s="103">
        <v>1</v>
      </c>
      <c r="K57" s="104">
        <f t="shared" si="11"/>
        <v>0</v>
      </c>
      <c r="L57" s="65">
        <v>1</v>
      </c>
      <c r="M57" s="105">
        <f t="shared" si="12"/>
        <v>0</v>
      </c>
      <c r="N57" s="103">
        <v>1</v>
      </c>
      <c r="O57" s="106">
        <f t="shared" si="13"/>
        <v>0</v>
      </c>
      <c r="P57" s="65">
        <v>1</v>
      </c>
      <c r="Q57" s="105">
        <f t="shared" si="14"/>
        <v>0</v>
      </c>
      <c r="R57" s="106">
        <f t="shared" si="15"/>
        <v>0</v>
      </c>
    </row>
    <row r="58" spans="1:18" s="59" customFormat="1" ht="34.9" customHeight="1" x14ac:dyDescent="0.25">
      <c r="A58" s="79"/>
      <c r="B58" s="80"/>
      <c r="C58" s="81"/>
      <c r="D58" s="80" t="s">
        <v>150</v>
      </c>
      <c r="E58" s="136"/>
      <c r="F58" s="82" t="s">
        <v>149</v>
      </c>
      <c r="G58" s="70">
        <f>'BPU offre de base'!G58</f>
        <v>15</v>
      </c>
      <c r="H58" s="84"/>
      <c r="I58" s="83"/>
      <c r="J58" s="111">
        <v>1</v>
      </c>
      <c r="K58" s="112">
        <f t="shared" si="11"/>
        <v>15</v>
      </c>
      <c r="L58" s="80">
        <v>1</v>
      </c>
      <c r="M58" s="110">
        <f t="shared" si="12"/>
        <v>15</v>
      </c>
      <c r="N58" s="111">
        <v>1</v>
      </c>
      <c r="O58" s="113">
        <f t="shared" si="13"/>
        <v>15</v>
      </c>
      <c r="P58" s="80">
        <v>1</v>
      </c>
      <c r="Q58" s="110">
        <f t="shared" si="14"/>
        <v>15</v>
      </c>
      <c r="R58" s="113">
        <f t="shared" si="15"/>
        <v>60</v>
      </c>
    </row>
    <row r="59" spans="1:18" x14ac:dyDescent="0.25">
      <c r="A59" s="61"/>
      <c r="B59" s="65" t="s">
        <v>169</v>
      </c>
      <c r="C59" s="66"/>
      <c r="D59" s="65" t="s">
        <v>170</v>
      </c>
      <c r="E59" s="137"/>
      <c r="F59" s="76" t="s">
        <v>149</v>
      </c>
      <c r="G59" s="70">
        <f>'BPU offre de base'!G59</f>
        <v>0</v>
      </c>
      <c r="H59" s="109">
        <v>0.2</v>
      </c>
      <c r="I59" s="70">
        <f>G59+(G59*H59)</f>
        <v>0</v>
      </c>
      <c r="J59" s="103">
        <v>0.5</v>
      </c>
      <c r="K59" s="104">
        <f t="shared" si="11"/>
        <v>0</v>
      </c>
      <c r="L59" s="65">
        <v>0.5</v>
      </c>
      <c r="M59" s="105">
        <f t="shared" si="12"/>
        <v>0</v>
      </c>
      <c r="N59" s="103">
        <v>0.5</v>
      </c>
      <c r="O59" s="106">
        <f t="shared" si="13"/>
        <v>0</v>
      </c>
      <c r="P59" s="65">
        <v>0.5</v>
      </c>
      <c r="Q59" s="105">
        <f t="shared" si="14"/>
        <v>0</v>
      </c>
      <c r="R59" s="106">
        <f t="shared" si="15"/>
        <v>0</v>
      </c>
    </row>
    <row r="60" spans="1:18" x14ac:dyDescent="0.2">
      <c r="A60" s="143" t="s">
        <v>182</v>
      </c>
      <c r="B60" s="144"/>
      <c r="C60" s="144"/>
      <c r="D60" s="144"/>
      <c r="E60" s="144"/>
      <c r="F60" s="144"/>
      <c r="G60" s="145"/>
      <c r="H60" s="89"/>
      <c r="I60" s="89"/>
      <c r="J60" s="114"/>
      <c r="K60" s="107">
        <f>SUM(K47:K59)</f>
        <v>11805</v>
      </c>
      <c r="L60" s="114"/>
      <c r="M60" s="107">
        <f>SUM(M47:M59)</f>
        <v>10395</v>
      </c>
      <c r="N60" s="114"/>
      <c r="O60" s="107">
        <f>SUM(O47:O59)</f>
        <v>8985</v>
      </c>
      <c r="P60" s="114"/>
      <c r="Q60" s="107">
        <f>SUM(Q47:Q59)</f>
        <v>8985</v>
      </c>
      <c r="R60" s="107">
        <f>SUM(R47:R59)</f>
        <v>40170</v>
      </c>
    </row>
    <row r="61" spans="1:18" ht="18.399999999999999" customHeight="1" x14ac:dyDescent="0.25">
      <c r="A61" s="142" t="s">
        <v>185</v>
      </c>
      <c r="B61" s="142"/>
      <c r="C61" s="142"/>
      <c r="D61" s="142"/>
      <c r="E61" s="142"/>
      <c r="F61" s="142"/>
      <c r="G61" s="142"/>
      <c r="H61" s="42"/>
      <c r="I61" s="42"/>
      <c r="J61" s="42"/>
      <c r="K61" s="57">
        <f t="shared" ref="K61:R61" si="17">K60+K36+K27+K22+K13+K45+K41</f>
        <v>11805</v>
      </c>
      <c r="L61" s="57">
        <f t="shared" si="17"/>
        <v>0</v>
      </c>
      <c r="M61" s="57">
        <f t="shared" si="17"/>
        <v>10395</v>
      </c>
      <c r="N61" s="57">
        <f t="shared" si="17"/>
        <v>0</v>
      </c>
      <c r="O61" s="57">
        <f t="shared" si="17"/>
        <v>8985</v>
      </c>
      <c r="P61" s="57">
        <f t="shared" si="17"/>
        <v>0</v>
      </c>
      <c r="Q61" s="57">
        <f t="shared" si="17"/>
        <v>8985</v>
      </c>
      <c r="R61" s="43">
        <f t="shared" si="17"/>
        <v>40170</v>
      </c>
    </row>
    <row r="62" spans="1:18" ht="18.75" x14ac:dyDescent="0.25">
      <c r="A62" s="142" t="s">
        <v>186</v>
      </c>
      <c r="B62" s="142"/>
      <c r="C62" s="142"/>
      <c r="D62" s="142"/>
      <c r="E62" s="142"/>
      <c r="F62" s="142"/>
      <c r="G62" s="142"/>
      <c r="H62" s="42"/>
      <c r="I62" s="42"/>
      <c r="J62" s="42"/>
      <c r="K62" s="57">
        <f>K61*0.2</f>
        <v>2361</v>
      </c>
      <c r="L62" s="58"/>
      <c r="M62" s="57">
        <f>M61*0.2</f>
        <v>2079</v>
      </c>
      <c r="N62" s="58"/>
      <c r="O62" s="57">
        <f>O61*0.2</f>
        <v>1797</v>
      </c>
      <c r="P62" s="58"/>
      <c r="Q62" s="57">
        <f>Q61*0.2</f>
        <v>1797</v>
      </c>
      <c r="R62" s="43">
        <f>R61*0.2</f>
        <v>8034</v>
      </c>
    </row>
    <row r="63" spans="1:18" ht="18.75" x14ac:dyDescent="0.25">
      <c r="A63" s="142" t="s">
        <v>187</v>
      </c>
      <c r="B63" s="142"/>
      <c r="C63" s="142"/>
      <c r="D63" s="142"/>
      <c r="E63" s="142"/>
      <c r="F63" s="142"/>
      <c r="G63" s="142"/>
      <c r="H63" s="42"/>
      <c r="I63" s="42"/>
      <c r="J63" s="42"/>
      <c r="K63" s="57">
        <f>K61+K62</f>
        <v>14166</v>
      </c>
      <c r="L63" s="58"/>
      <c r="M63" s="57">
        <f>M61+M62</f>
        <v>12474</v>
      </c>
      <c r="N63" s="58"/>
      <c r="O63" s="57">
        <f>O61+O62</f>
        <v>10782</v>
      </c>
      <c r="P63" s="58"/>
      <c r="Q63" s="57">
        <f>Q61+Q62</f>
        <v>10782</v>
      </c>
      <c r="R63" s="43">
        <f>R61+R62</f>
        <v>48204</v>
      </c>
    </row>
    <row r="65" spans="11:17" x14ac:dyDescent="0.25">
      <c r="K65" s="115"/>
      <c r="M65" s="115"/>
      <c r="O65" s="115"/>
      <c r="Q65" s="115"/>
    </row>
  </sheetData>
  <mergeCells count="27">
    <mergeCell ref="E46:E59"/>
    <mergeCell ref="A2:R2"/>
    <mergeCell ref="A1:R1"/>
    <mergeCell ref="A3:R3"/>
    <mergeCell ref="A4:R4"/>
    <mergeCell ref="P6:Q6"/>
    <mergeCell ref="R6:R7"/>
    <mergeCell ref="J6:K6"/>
    <mergeCell ref="L6:M6"/>
    <mergeCell ref="N6:O6"/>
    <mergeCell ref="C7:D7"/>
    <mergeCell ref="A62:G62"/>
    <mergeCell ref="A63:G63"/>
    <mergeCell ref="A13:I13"/>
    <mergeCell ref="C14:D14"/>
    <mergeCell ref="A22:I22"/>
    <mergeCell ref="C23:D23"/>
    <mergeCell ref="A27:I27"/>
    <mergeCell ref="A60:G60"/>
    <mergeCell ref="A61:G61"/>
    <mergeCell ref="C28:D28"/>
    <mergeCell ref="A36:I36"/>
    <mergeCell ref="C37:D37"/>
    <mergeCell ref="A41:I41"/>
    <mergeCell ref="C42:D42"/>
    <mergeCell ref="A45:G45"/>
    <mergeCell ref="C46:D46"/>
  </mergeCells>
  <phoneticPr fontId="10" type="noConversion"/>
  <conditionalFormatting sqref="F6:I7 F23:Q23 H24:Q24 F28:Q28 F37:Q37">
    <cfRule type="cellIs" dxfId="9" priority="5" stopIfTrue="1" operator="equal">
      <formula>0</formula>
    </cfRule>
  </conditionalFormatting>
  <conditionalFormatting sqref="F14:Q14">
    <cfRule type="cellIs" dxfId="8" priority="3" stopIfTrue="1" operator="equal">
      <formula>0</formula>
    </cfRule>
  </conditionalFormatting>
  <conditionalFormatting sqref="F42:Q42">
    <cfRule type="cellIs" dxfId="7" priority="2" stopIfTrue="1" operator="equal">
      <formula>0</formula>
    </cfRule>
  </conditionalFormatting>
  <conditionalFormatting sqref="F46:Q46">
    <cfRule type="cellIs" dxfId="6" priority="1" stopIfTrue="1" operator="equal">
      <formula>0</formula>
    </cfRule>
  </conditionalFormatting>
  <conditionalFormatting sqref="J6 L6 N6 P6 R6 J7:Q7">
    <cfRule type="cellIs" dxfId="5" priority="4" stopIfTrue="1" operator="equal">
      <formula>0</formula>
    </cfRule>
  </conditionalFormatting>
  <pageMargins left="0.25" right="0.25" top="0.75" bottom="0.75" header="0.3" footer="0.3"/>
  <pageSetup paperSize="9" scale="5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workbookViewId="0">
      <selection activeCell="C28" sqref="C28:D28"/>
    </sheetView>
  </sheetViews>
  <sheetFormatPr baseColWidth="10" defaultColWidth="13.7109375" defaultRowHeight="15" x14ac:dyDescent="0.25"/>
  <cols>
    <col min="1" max="1" width="13.7109375" style="2"/>
    <col min="2" max="2" width="13.7109375" style="1"/>
    <col min="3" max="3" width="1.42578125" style="1" customWidth="1"/>
    <col min="4" max="4" width="62.7109375" style="2" customWidth="1"/>
    <col min="5" max="5" width="13.7109375" style="2" bestFit="1"/>
    <col min="6" max="6" width="13.7109375" style="4" bestFit="1"/>
    <col min="7" max="7" width="13.7109375" style="14" bestFit="1"/>
    <col min="8" max="8" width="0" style="1" hidden="1" customWidth="1"/>
    <col min="9" max="9" width="21.7109375" style="1" hidden="1" customWidth="1"/>
    <col min="10" max="10" width="12.28515625" style="1" customWidth="1"/>
    <col min="11" max="11" width="16.85546875" style="1" customWidth="1"/>
    <col min="12" max="12" width="9.7109375" style="1" customWidth="1"/>
    <col min="13" max="13" width="16.7109375" style="1" customWidth="1"/>
    <col min="14" max="14" width="9.85546875" style="1" customWidth="1"/>
    <col min="15" max="15" width="17.5703125" style="1" customWidth="1"/>
    <col min="16" max="16" width="9.7109375" style="1" customWidth="1"/>
    <col min="17" max="17" width="19.140625" style="1" customWidth="1"/>
    <col min="18" max="18" width="20.7109375" style="1" customWidth="1"/>
    <col min="19" max="19" width="13.7109375" style="1" bestFit="1"/>
    <col min="20" max="20" width="42" style="1" customWidth="1"/>
    <col min="21" max="16384" width="13.7109375" style="1"/>
  </cols>
  <sheetData>
    <row r="1" spans="1:20" s="8" customFormat="1" ht="30.4" customHeight="1" x14ac:dyDescent="0.25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95"/>
      <c r="T1" s="95"/>
    </row>
    <row r="2" spans="1:20" s="8" customFormat="1" ht="25.5" customHeight="1" x14ac:dyDescent="0.25">
      <c r="A2" s="146" t="s">
        <v>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18"/>
      <c r="T2" s="101" t="s">
        <v>2</v>
      </c>
    </row>
    <row r="3" spans="1:20" s="5" customFormat="1" ht="24" customHeight="1" x14ac:dyDescent="0.25">
      <c r="A3" s="147" t="s">
        <v>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97"/>
      <c r="T3" s="97"/>
    </row>
    <row r="4" spans="1:20" ht="19.899999999999999" customHeight="1" x14ac:dyDescent="0.25">
      <c r="A4" s="147" t="s">
        <v>188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</row>
    <row r="5" spans="1:20" ht="21" customHeight="1" x14ac:dyDescent="0.25">
      <c r="A5" s="60"/>
      <c r="B5" s="60"/>
      <c r="C5" s="60"/>
      <c r="D5" s="60"/>
      <c r="E5" s="60"/>
      <c r="F5" s="60"/>
      <c r="G5" s="60"/>
      <c r="H5" s="60"/>
      <c r="I5" s="60"/>
    </row>
    <row r="6" spans="1:20" s="3" customFormat="1" ht="30" x14ac:dyDescent="0.25">
      <c r="A6" s="61" t="s">
        <v>5</v>
      </c>
      <c r="B6" s="62" t="s">
        <v>6</v>
      </c>
      <c r="C6" s="62"/>
      <c r="D6" s="61" t="s">
        <v>7</v>
      </c>
      <c r="E6" s="61"/>
      <c r="F6" s="63"/>
      <c r="G6" s="64"/>
      <c r="H6" s="64"/>
      <c r="I6" s="64"/>
      <c r="J6" s="152" t="s">
        <v>173</v>
      </c>
      <c r="K6" s="153"/>
      <c r="L6" s="148" t="s">
        <v>174</v>
      </c>
      <c r="M6" s="149"/>
      <c r="N6" s="152" t="s">
        <v>175</v>
      </c>
      <c r="O6" s="153"/>
      <c r="P6" s="148" t="s">
        <v>176</v>
      </c>
      <c r="Q6" s="149"/>
      <c r="R6" s="150" t="s">
        <v>177</v>
      </c>
      <c r="S6" s="98"/>
      <c r="T6" s="98"/>
    </row>
    <row r="7" spans="1:20" ht="46.9" customHeight="1" x14ac:dyDescent="0.25">
      <c r="A7" s="62"/>
      <c r="B7" s="65"/>
      <c r="C7" s="132" t="s">
        <v>75</v>
      </c>
      <c r="D7" s="132"/>
      <c r="E7" s="63" t="s">
        <v>50</v>
      </c>
      <c r="F7" s="63" t="s">
        <v>9</v>
      </c>
      <c r="G7" s="64" t="s">
        <v>76</v>
      </c>
      <c r="H7" s="64" t="s">
        <v>77</v>
      </c>
      <c r="I7" s="64" t="s">
        <v>78</v>
      </c>
      <c r="J7" s="102" t="s">
        <v>11</v>
      </c>
      <c r="K7" s="102" t="s">
        <v>178</v>
      </c>
      <c r="L7" s="64" t="s">
        <v>11</v>
      </c>
      <c r="M7" s="64" t="s">
        <v>179</v>
      </c>
      <c r="N7" s="102" t="s">
        <v>11</v>
      </c>
      <c r="O7" s="102" t="s">
        <v>180</v>
      </c>
      <c r="P7" s="64" t="s">
        <v>11</v>
      </c>
      <c r="Q7" s="64" t="s">
        <v>181</v>
      </c>
      <c r="R7" s="151"/>
    </row>
    <row r="8" spans="1:20" ht="33" customHeight="1" x14ac:dyDescent="0.25">
      <c r="A8" s="61" t="s">
        <v>79</v>
      </c>
      <c r="B8" s="65" t="s">
        <v>80</v>
      </c>
      <c r="C8" s="66"/>
      <c r="D8" s="65" t="s">
        <v>81</v>
      </c>
      <c r="E8" s="67" t="s">
        <v>82</v>
      </c>
      <c r="F8" s="67">
        <v>100</v>
      </c>
      <c r="G8" s="70">
        <f>'BPU variante'!G8</f>
        <v>0</v>
      </c>
      <c r="H8" s="69">
        <v>0.2</v>
      </c>
      <c r="I8" s="70">
        <f>G8+(G8*H8)</f>
        <v>0</v>
      </c>
      <c r="J8" s="103">
        <v>1</v>
      </c>
      <c r="K8" s="104">
        <f>G8*J8</f>
        <v>0</v>
      </c>
      <c r="L8" s="65">
        <v>0</v>
      </c>
      <c r="M8" s="105">
        <f>L8*G8</f>
        <v>0</v>
      </c>
      <c r="N8" s="103">
        <v>1</v>
      </c>
      <c r="O8" s="106">
        <f>N8*G8</f>
        <v>0</v>
      </c>
      <c r="P8" s="65">
        <v>0</v>
      </c>
      <c r="Q8" s="105">
        <f>P8*G8</f>
        <v>0</v>
      </c>
      <c r="R8" s="106">
        <f>K8+M8+O8+Q8</f>
        <v>0</v>
      </c>
    </row>
    <row r="9" spans="1:20" ht="33" customHeight="1" x14ac:dyDescent="0.25">
      <c r="A9" s="61" t="s">
        <v>83</v>
      </c>
      <c r="B9" s="65" t="s">
        <v>84</v>
      </c>
      <c r="C9" s="66"/>
      <c r="D9" s="65" t="s">
        <v>85</v>
      </c>
      <c r="E9" s="67" t="s">
        <v>86</v>
      </c>
      <c r="F9" s="67">
        <v>10</v>
      </c>
      <c r="G9" s="70">
        <f>'BPU variante'!G9</f>
        <v>0</v>
      </c>
      <c r="H9" s="69">
        <v>0.2</v>
      </c>
      <c r="I9" s="70">
        <f>G9+(G9*H9)</f>
        <v>0</v>
      </c>
      <c r="J9" s="103">
        <v>3</v>
      </c>
      <c r="K9" s="104">
        <f>G9*J9</f>
        <v>0</v>
      </c>
      <c r="L9" s="65">
        <v>3</v>
      </c>
      <c r="M9" s="105">
        <f>L9*G9</f>
        <v>0</v>
      </c>
      <c r="N9" s="103">
        <v>3</v>
      </c>
      <c r="O9" s="106">
        <f>N9*G9</f>
        <v>0</v>
      </c>
      <c r="P9" s="65">
        <v>3</v>
      </c>
      <c r="Q9" s="105">
        <f>P9*G9</f>
        <v>0</v>
      </c>
      <c r="R9" s="106">
        <f>K9+M9+O9+Q9</f>
        <v>0</v>
      </c>
    </row>
    <row r="10" spans="1:20" ht="33" customHeight="1" x14ac:dyDescent="0.25">
      <c r="A10" s="61"/>
      <c r="B10" s="65" t="s">
        <v>87</v>
      </c>
      <c r="C10" s="66"/>
      <c r="D10" s="65" t="s">
        <v>88</v>
      </c>
      <c r="E10" s="71"/>
      <c r="F10" s="67">
        <v>5</v>
      </c>
      <c r="G10" s="70">
        <f>'BPU variante'!G10</f>
        <v>0</v>
      </c>
      <c r="H10" s="69">
        <v>0.2</v>
      </c>
      <c r="I10" s="70">
        <f>G10+(G10*H10)</f>
        <v>0</v>
      </c>
      <c r="J10" s="103">
        <v>32</v>
      </c>
      <c r="K10" s="104">
        <f>G10*J10</f>
        <v>0</v>
      </c>
      <c r="L10" s="65">
        <v>0</v>
      </c>
      <c r="M10" s="105">
        <f>L10*G10</f>
        <v>0</v>
      </c>
      <c r="N10" s="103">
        <v>2</v>
      </c>
      <c r="O10" s="106">
        <f>N10*G10</f>
        <v>0</v>
      </c>
      <c r="P10" s="65">
        <v>1</v>
      </c>
      <c r="Q10" s="105">
        <f>P10*G10</f>
        <v>0</v>
      </c>
      <c r="R10" s="106">
        <f>K10+M10+O10+Q10</f>
        <v>0</v>
      </c>
    </row>
    <row r="11" spans="1:20" ht="33" customHeight="1" x14ac:dyDescent="0.25">
      <c r="A11" s="61"/>
      <c r="B11" s="65" t="s">
        <v>89</v>
      </c>
      <c r="C11" s="66"/>
      <c r="D11" s="65" t="s">
        <v>90</v>
      </c>
      <c r="E11" s="71"/>
      <c r="F11" s="67">
        <v>5</v>
      </c>
      <c r="G11" s="70">
        <f>'BPU variante'!G11</f>
        <v>0</v>
      </c>
      <c r="H11" s="69">
        <v>0.2</v>
      </c>
      <c r="I11" s="70">
        <f>G11+(G11*H11)</f>
        <v>0</v>
      </c>
      <c r="J11" s="103">
        <v>32</v>
      </c>
      <c r="K11" s="104">
        <f>G11*J11</f>
        <v>0</v>
      </c>
      <c r="L11" s="65">
        <v>0</v>
      </c>
      <c r="M11" s="105">
        <f>L11*G11</f>
        <v>0</v>
      </c>
      <c r="N11" s="103">
        <v>2</v>
      </c>
      <c r="O11" s="106">
        <f>N11*G11</f>
        <v>0</v>
      </c>
      <c r="P11" s="65">
        <v>1</v>
      </c>
      <c r="Q11" s="105">
        <f>P11*G11</f>
        <v>0</v>
      </c>
      <c r="R11" s="106">
        <f>K11+M11+O11+Q11</f>
        <v>0</v>
      </c>
    </row>
    <row r="12" spans="1:20" ht="33" customHeight="1" x14ac:dyDescent="0.25">
      <c r="A12" s="61"/>
      <c r="B12" s="65" t="s">
        <v>91</v>
      </c>
      <c r="C12" s="66"/>
      <c r="D12" s="65" t="s">
        <v>92</v>
      </c>
      <c r="E12" s="71"/>
      <c r="F12" s="67">
        <v>5</v>
      </c>
      <c r="G12" s="70">
        <f>'BPU variante'!G12</f>
        <v>0</v>
      </c>
      <c r="H12" s="69">
        <v>0.2</v>
      </c>
      <c r="I12" s="70">
        <f>G12+(G12*H12)</f>
        <v>0</v>
      </c>
      <c r="J12" s="103">
        <v>0</v>
      </c>
      <c r="K12" s="104">
        <f>G12*J12</f>
        <v>0</v>
      </c>
      <c r="L12" s="65">
        <v>0</v>
      </c>
      <c r="M12" s="105">
        <f>L12*G12</f>
        <v>0</v>
      </c>
      <c r="N12" s="103">
        <v>5</v>
      </c>
      <c r="O12" s="106">
        <f>N12*G12</f>
        <v>0</v>
      </c>
      <c r="P12" s="65">
        <v>5</v>
      </c>
      <c r="Q12" s="105">
        <f>P12*G12</f>
        <v>0</v>
      </c>
      <c r="R12" s="106">
        <f>K12+M12+O12+Q12</f>
        <v>0</v>
      </c>
    </row>
    <row r="13" spans="1:20" ht="33" customHeight="1" x14ac:dyDescent="0.25">
      <c r="A13" s="143" t="s">
        <v>182</v>
      </c>
      <c r="B13" s="144"/>
      <c r="C13" s="144"/>
      <c r="D13" s="144"/>
      <c r="E13" s="144"/>
      <c r="F13" s="144"/>
      <c r="G13" s="144"/>
      <c r="H13" s="144"/>
      <c r="I13" s="145"/>
      <c r="J13" s="107"/>
      <c r="K13" s="107">
        <f>SUM(K8:K12)</f>
        <v>0</v>
      </c>
      <c r="L13" s="107"/>
      <c r="M13" s="107">
        <f>SUM(M8:M12)</f>
        <v>0</v>
      </c>
      <c r="N13" s="107"/>
      <c r="O13" s="107">
        <f>SUM(O8:O12)</f>
        <v>0</v>
      </c>
      <c r="P13" s="107"/>
      <c r="Q13" s="107">
        <f>SUM(Q8:Q12)</f>
        <v>0</v>
      </c>
      <c r="R13" s="107">
        <f>SUM(R8:R12)</f>
        <v>0</v>
      </c>
    </row>
    <row r="14" spans="1:20" ht="45.95" customHeight="1" x14ac:dyDescent="0.25">
      <c r="A14" s="62"/>
      <c r="B14" s="65"/>
      <c r="C14" s="132" t="s">
        <v>192</v>
      </c>
      <c r="D14" s="132"/>
      <c r="E14" s="63" t="s">
        <v>50</v>
      </c>
      <c r="F14" s="63" t="s">
        <v>9</v>
      </c>
      <c r="G14" s="64" t="s">
        <v>76</v>
      </c>
      <c r="H14" s="64" t="s">
        <v>77</v>
      </c>
      <c r="I14" s="64" t="s">
        <v>78</v>
      </c>
      <c r="J14" s="102" t="s">
        <v>11</v>
      </c>
      <c r="K14" s="102" t="s">
        <v>178</v>
      </c>
      <c r="L14" s="64" t="s">
        <v>11</v>
      </c>
      <c r="M14" s="64" t="s">
        <v>179</v>
      </c>
      <c r="N14" s="102" t="s">
        <v>11</v>
      </c>
      <c r="O14" s="102" t="s">
        <v>180</v>
      </c>
      <c r="P14" s="64" t="s">
        <v>11</v>
      </c>
      <c r="Q14" s="64" t="s">
        <v>181</v>
      </c>
      <c r="R14" s="108" t="s">
        <v>177</v>
      </c>
    </row>
    <row r="15" spans="1:20" ht="46.9" customHeight="1" x14ac:dyDescent="0.25">
      <c r="A15" s="61" t="s">
        <v>17</v>
      </c>
      <c r="B15" s="65" t="s">
        <v>93</v>
      </c>
      <c r="C15" s="66"/>
      <c r="D15" s="72" t="s">
        <v>94</v>
      </c>
      <c r="E15" s="73" t="s">
        <v>95</v>
      </c>
      <c r="F15" s="67">
        <v>1</v>
      </c>
      <c r="G15" s="70">
        <f>'BPU variante'!G15</f>
        <v>0</v>
      </c>
      <c r="H15" s="69">
        <v>0.2</v>
      </c>
      <c r="I15" s="70">
        <f>G15+(G15*H15)</f>
        <v>0</v>
      </c>
      <c r="J15" s="103">
        <v>12</v>
      </c>
      <c r="K15" s="104">
        <f t="shared" ref="K15:K21" si="0">G15*J15</f>
        <v>0</v>
      </c>
      <c r="L15" s="65">
        <v>12</v>
      </c>
      <c r="M15" s="105">
        <f t="shared" ref="M15:M21" si="1">L15*G15</f>
        <v>0</v>
      </c>
      <c r="N15" s="103">
        <v>24</v>
      </c>
      <c r="O15" s="106">
        <f t="shared" ref="O15:O21" si="2">N15*G15</f>
        <v>0</v>
      </c>
      <c r="P15" s="65">
        <v>36</v>
      </c>
      <c r="Q15" s="105">
        <f t="shared" ref="Q15:Q21" si="3">P15*G15</f>
        <v>0</v>
      </c>
      <c r="R15" s="106">
        <f t="shared" ref="R15:R21" si="4">K15+M15+O15+Q15</f>
        <v>0</v>
      </c>
    </row>
    <row r="16" spans="1:20" ht="33" customHeight="1" x14ac:dyDescent="0.25">
      <c r="A16" s="61"/>
      <c r="B16" s="65" t="s">
        <v>96</v>
      </c>
      <c r="C16" s="66"/>
      <c r="D16" s="72" t="s">
        <v>97</v>
      </c>
      <c r="E16" s="73" t="s">
        <v>95</v>
      </c>
      <c r="F16" s="67">
        <v>1</v>
      </c>
      <c r="G16" s="70">
        <f>'BPU variante'!G16</f>
        <v>0</v>
      </c>
      <c r="H16" s="69">
        <v>0.2</v>
      </c>
      <c r="I16" s="70">
        <f>G16+(G16*H16)</f>
        <v>0</v>
      </c>
      <c r="J16" s="103">
        <v>12</v>
      </c>
      <c r="K16" s="104">
        <f t="shared" si="0"/>
        <v>0</v>
      </c>
      <c r="L16" s="65">
        <v>12</v>
      </c>
      <c r="M16" s="105">
        <f t="shared" si="1"/>
        <v>0</v>
      </c>
      <c r="N16" s="103">
        <v>24</v>
      </c>
      <c r="O16" s="106">
        <f t="shared" si="2"/>
        <v>0</v>
      </c>
      <c r="P16" s="65">
        <v>36</v>
      </c>
      <c r="Q16" s="105">
        <f t="shared" si="3"/>
        <v>0</v>
      </c>
      <c r="R16" s="106">
        <f t="shared" si="4"/>
        <v>0</v>
      </c>
    </row>
    <row r="17" spans="1:18" ht="33" customHeight="1" x14ac:dyDescent="0.25">
      <c r="A17" s="61"/>
      <c r="B17" s="65" t="s">
        <v>98</v>
      </c>
      <c r="C17" s="66"/>
      <c r="D17" s="72" t="s">
        <v>99</v>
      </c>
      <c r="E17" s="73" t="s">
        <v>95</v>
      </c>
      <c r="F17" s="67">
        <v>1</v>
      </c>
      <c r="G17" s="70">
        <f>'BPU variante'!G17</f>
        <v>0</v>
      </c>
      <c r="H17" s="69">
        <v>0.2</v>
      </c>
      <c r="I17" s="70">
        <f>G17+(G17*H17)</f>
        <v>0</v>
      </c>
      <c r="J17" s="103">
        <v>12</v>
      </c>
      <c r="K17" s="104">
        <f t="shared" si="0"/>
        <v>0</v>
      </c>
      <c r="L17" s="65">
        <v>12</v>
      </c>
      <c r="M17" s="105">
        <f t="shared" si="1"/>
        <v>0</v>
      </c>
      <c r="N17" s="103">
        <v>24</v>
      </c>
      <c r="O17" s="106">
        <f t="shared" si="2"/>
        <v>0</v>
      </c>
      <c r="P17" s="65">
        <v>36</v>
      </c>
      <c r="Q17" s="105">
        <f t="shared" si="3"/>
        <v>0</v>
      </c>
      <c r="R17" s="106">
        <f t="shared" si="4"/>
        <v>0</v>
      </c>
    </row>
    <row r="18" spans="1:18" ht="33" customHeight="1" x14ac:dyDescent="0.25">
      <c r="A18" s="61"/>
      <c r="B18" s="65" t="s">
        <v>100</v>
      </c>
      <c r="C18" s="66"/>
      <c r="D18" s="72" t="s">
        <v>101</v>
      </c>
      <c r="E18" s="73" t="s">
        <v>26</v>
      </c>
      <c r="F18" s="67">
        <v>1</v>
      </c>
      <c r="G18" s="70">
        <f>'BPU variante'!G18</f>
        <v>0</v>
      </c>
      <c r="H18" s="69"/>
      <c r="I18" s="70"/>
      <c r="J18" s="103">
        <v>12</v>
      </c>
      <c r="K18" s="104">
        <f t="shared" si="0"/>
        <v>0</v>
      </c>
      <c r="L18" s="65">
        <v>12</v>
      </c>
      <c r="M18" s="105">
        <f t="shared" si="1"/>
        <v>0</v>
      </c>
      <c r="N18" s="103">
        <v>12</v>
      </c>
      <c r="O18" s="106">
        <f t="shared" si="2"/>
        <v>0</v>
      </c>
      <c r="P18" s="65">
        <v>12</v>
      </c>
      <c r="Q18" s="105">
        <f t="shared" si="3"/>
        <v>0</v>
      </c>
      <c r="R18" s="106">
        <f t="shared" si="4"/>
        <v>0</v>
      </c>
    </row>
    <row r="19" spans="1:18" ht="45" customHeight="1" x14ac:dyDescent="0.25">
      <c r="A19" s="61"/>
      <c r="B19" s="65" t="s">
        <v>102</v>
      </c>
      <c r="C19" s="66"/>
      <c r="D19" s="72" t="s">
        <v>103</v>
      </c>
      <c r="E19" s="73" t="s">
        <v>23</v>
      </c>
      <c r="F19" s="67">
        <v>1</v>
      </c>
      <c r="G19" s="70">
        <f>'BPU variante'!G19</f>
        <v>0</v>
      </c>
      <c r="H19" s="69"/>
      <c r="I19" s="70"/>
      <c r="J19" s="103">
        <v>12</v>
      </c>
      <c r="K19" s="104">
        <f t="shared" si="0"/>
        <v>0</v>
      </c>
      <c r="L19" s="65">
        <v>12</v>
      </c>
      <c r="M19" s="105">
        <f t="shared" si="1"/>
        <v>0</v>
      </c>
      <c r="N19" s="103">
        <v>12</v>
      </c>
      <c r="O19" s="106">
        <f t="shared" si="2"/>
        <v>0</v>
      </c>
      <c r="P19" s="65">
        <v>12</v>
      </c>
      <c r="Q19" s="105">
        <f t="shared" si="3"/>
        <v>0</v>
      </c>
      <c r="R19" s="106">
        <f t="shared" si="4"/>
        <v>0</v>
      </c>
    </row>
    <row r="20" spans="1:18" ht="15" customHeight="1" x14ac:dyDescent="0.25">
      <c r="A20" s="61"/>
      <c r="B20" s="65" t="s">
        <v>104</v>
      </c>
      <c r="C20" s="66"/>
      <c r="D20" s="72" t="s">
        <v>105</v>
      </c>
      <c r="E20" s="73" t="s">
        <v>106</v>
      </c>
      <c r="F20" s="67">
        <v>1</v>
      </c>
      <c r="G20" s="70">
        <f>'BPU variante'!G20</f>
        <v>0</v>
      </c>
      <c r="H20" s="69"/>
      <c r="I20" s="70"/>
      <c r="J20" s="103">
        <v>12</v>
      </c>
      <c r="K20" s="104">
        <f t="shared" si="0"/>
        <v>0</v>
      </c>
      <c r="L20" s="65">
        <v>12</v>
      </c>
      <c r="M20" s="105">
        <f t="shared" si="1"/>
        <v>0</v>
      </c>
      <c r="N20" s="103">
        <v>12</v>
      </c>
      <c r="O20" s="106">
        <f t="shared" si="2"/>
        <v>0</v>
      </c>
      <c r="P20" s="65">
        <v>12</v>
      </c>
      <c r="Q20" s="105">
        <f t="shared" si="3"/>
        <v>0</v>
      </c>
      <c r="R20" s="106">
        <f t="shared" si="4"/>
        <v>0</v>
      </c>
    </row>
    <row r="21" spans="1:18" ht="63.4" customHeight="1" x14ac:dyDescent="0.25">
      <c r="A21" s="61" t="s">
        <v>107</v>
      </c>
      <c r="B21" s="65" t="s">
        <v>108</v>
      </c>
      <c r="C21" s="66"/>
      <c r="D21" s="65" t="s">
        <v>109</v>
      </c>
      <c r="E21" s="67" t="s">
        <v>41</v>
      </c>
      <c r="F21" s="67">
        <v>1</v>
      </c>
      <c r="G21" s="70">
        <f>'BPU variante'!G21</f>
        <v>0</v>
      </c>
      <c r="H21" s="69">
        <v>0.2</v>
      </c>
      <c r="I21" s="70">
        <f>G21+(G21*H21)</f>
        <v>0</v>
      </c>
      <c r="J21" s="103">
        <v>3</v>
      </c>
      <c r="K21" s="104">
        <f t="shared" si="0"/>
        <v>0</v>
      </c>
      <c r="L21" s="65">
        <v>3</v>
      </c>
      <c r="M21" s="105">
        <f t="shared" si="1"/>
        <v>0</v>
      </c>
      <c r="N21" s="103">
        <v>2</v>
      </c>
      <c r="O21" s="106">
        <f t="shared" si="2"/>
        <v>0</v>
      </c>
      <c r="P21" s="65">
        <v>2</v>
      </c>
      <c r="Q21" s="105">
        <f t="shared" si="3"/>
        <v>0</v>
      </c>
      <c r="R21" s="106">
        <f t="shared" si="4"/>
        <v>0</v>
      </c>
    </row>
    <row r="22" spans="1:18" ht="48" customHeight="1" x14ac:dyDescent="0.25">
      <c r="A22" s="143" t="s">
        <v>182</v>
      </c>
      <c r="B22" s="144"/>
      <c r="C22" s="144"/>
      <c r="D22" s="144"/>
      <c r="E22" s="144"/>
      <c r="F22" s="144"/>
      <c r="G22" s="144"/>
      <c r="H22" s="144"/>
      <c r="I22" s="145"/>
      <c r="J22" s="107"/>
      <c r="K22" s="107">
        <f>SUM(K15:K21)</f>
        <v>0</v>
      </c>
      <c r="L22" s="107"/>
      <c r="M22" s="107">
        <f>SUM(M15:M21)</f>
        <v>0</v>
      </c>
      <c r="N22" s="107"/>
      <c r="O22" s="107">
        <f>SUM(O15:O21)</f>
        <v>0</v>
      </c>
      <c r="P22" s="107"/>
      <c r="Q22" s="107">
        <f>SUM(Q15:Q21)</f>
        <v>0</v>
      </c>
      <c r="R22" s="107">
        <f>SUM(R15:R21)</f>
        <v>0</v>
      </c>
    </row>
    <row r="23" spans="1:18" ht="63.75" customHeight="1" x14ac:dyDescent="0.25">
      <c r="A23" s="61"/>
      <c r="B23" s="65"/>
      <c r="C23" s="141" t="s">
        <v>191</v>
      </c>
      <c r="D23" s="141"/>
      <c r="E23" s="63" t="s">
        <v>50</v>
      </c>
      <c r="F23" s="63" t="s">
        <v>9</v>
      </c>
      <c r="G23" s="64" t="s">
        <v>76</v>
      </c>
      <c r="H23" s="64" t="s">
        <v>77</v>
      </c>
      <c r="I23" s="64" t="s">
        <v>78</v>
      </c>
      <c r="J23" s="102" t="s">
        <v>11</v>
      </c>
      <c r="K23" s="102" t="s">
        <v>178</v>
      </c>
      <c r="L23" s="64" t="s">
        <v>11</v>
      </c>
      <c r="M23" s="64" t="s">
        <v>179</v>
      </c>
      <c r="N23" s="102" t="s">
        <v>11</v>
      </c>
      <c r="O23" s="102" t="s">
        <v>180</v>
      </c>
      <c r="P23" s="64" t="s">
        <v>11</v>
      </c>
      <c r="Q23" s="64" t="s">
        <v>181</v>
      </c>
      <c r="R23" s="108" t="s">
        <v>177</v>
      </c>
    </row>
    <row r="24" spans="1:18" ht="51" customHeight="1" x14ac:dyDescent="0.25">
      <c r="A24" s="61" t="s">
        <v>59</v>
      </c>
      <c r="B24" s="65" t="s">
        <v>110</v>
      </c>
      <c r="C24" s="66"/>
      <c r="D24" s="72" t="s">
        <v>111</v>
      </c>
      <c r="E24" s="75" t="s">
        <v>41</v>
      </c>
      <c r="F24" s="76">
        <v>2</v>
      </c>
      <c r="G24" s="70" t="s">
        <v>183</v>
      </c>
      <c r="H24" s="64"/>
      <c r="I24" s="64"/>
      <c r="J24" s="102"/>
      <c r="K24" s="102"/>
      <c r="L24" s="64"/>
      <c r="M24" s="64"/>
      <c r="N24" s="102"/>
      <c r="O24" s="102"/>
      <c r="P24" s="64"/>
      <c r="Q24" s="64"/>
      <c r="R24" s="108"/>
    </row>
    <row r="25" spans="1:18" ht="30" customHeight="1" x14ac:dyDescent="0.25">
      <c r="A25" s="61"/>
      <c r="B25" s="65" t="s">
        <v>112</v>
      </c>
      <c r="C25" s="66"/>
      <c r="D25" s="72" t="s">
        <v>113</v>
      </c>
      <c r="E25" s="75" t="s">
        <v>41</v>
      </c>
      <c r="F25" s="76">
        <v>2</v>
      </c>
      <c r="G25" s="70">
        <f>'BPU variante'!G25</f>
        <v>0</v>
      </c>
      <c r="H25" s="69">
        <v>0.2</v>
      </c>
      <c r="I25" s="70">
        <f>G25+(G25*H25)</f>
        <v>0</v>
      </c>
      <c r="J25" s="103">
        <v>0</v>
      </c>
      <c r="K25" s="104">
        <f>I16*J25</f>
        <v>0</v>
      </c>
      <c r="L25" s="65">
        <v>6</v>
      </c>
      <c r="M25" s="105">
        <f>L25*G25</f>
        <v>0</v>
      </c>
      <c r="N25" s="103">
        <v>12</v>
      </c>
      <c r="O25" s="106">
        <f>N25*G25</f>
        <v>0</v>
      </c>
      <c r="P25" s="65">
        <v>12</v>
      </c>
      <c r="Q25" s="105">
        <f>P25*G25</f>
        <v>0</v>
      </c>
      <c r="R25" s="106">
        <f>K25+M25+O25+Q25</f>
        <v>0</v>
      </c>
    </row>
    <row r="26" spans="1:18" ht="30" customHeight="1" x14ac:dyDescent="0.25">
      <c r="A26" s="61"/>
      <c r="B26" s="65" t="s">
        <v>114</v>
      </c>
      <c r="C26" s="66"/>
      <c r="D26" s="72" t="s">
        <v>115</v>
      </c>
      <c r="E26" s="75" t="s">
        <v>41</v>
      </c>
      <c r="F26" s="76">
        <v>2</v>
      </c>
      <c r="G26" s="70" t="s">
        <v>183</v>
      </c>
      <c r="H26" s="116"/>
      <c r="I26" s="117"/>
      <c r="J26" s="103"/>
      <c r="K26" s="104"/>
      <c r="L26" s="65"/>
      <c r="M26" s="105"/>
      <c r="N26" s="103"/>
      <c r="O26" s="106"/>
      <c r="P26" s="65"/>
      <c r="Q26" s="105"/>
      <c r="R26" s="106"/>
    </row>
    <row r="27" spans="1:18" ht="30" customHeight="1" x14ac:dyDescent="0.25">
      <c r="A27" s="143" t="s">
        <v>182</v>
      </c>
      <c r="B27" s="144"/>
      <c r="C27" s="144"/>
      <c r="D27" s="144"/>
      <c r="E27" s="144"/>
      <c r="F27" s="144"/>
      <c r="G27" s="144"/>
      <c r="H27" s="144"/>
      <c r="I27" s="145"/>
      <c r="J27" s="107"/>
      <c r="K27" s="107">
        <f>SUM(K25:K25)</f>
        <v>0</v>
      </c>
      <c r="L27" s="107"/>
      <c r="M27" s="107">
        <f>SUM(M25:M25)</f>
        <v>0</v>
      </c>
      <c r="N27" s="107"/>
      <c r="O27" s="107">
        <f>SUM(O25:O25)</f>
        <v>0</v>
      </c>
      <c r="P27" s="107"/>
      <c r="Q27" s="107">
        <f>SUM(Q25:Q25)</f>
        <v>0</v>
      </c>
      <c r="R27" s="107">
        <f>SUM(R25:R25)</f>
        <v>0</v>
      </c>
    </row>
    <row r="28" spans="1:18" ht="30" customHeight="1" x14ac:dyDescent="0.25">
      <c r="A28" s="61"/>
      <c r="B28" s="65"/>
      <c r="C28" s="132" t="s">
        <v>116</v>
      </c>
      <c r="D28" s="132"/>
      <c r="E28" s="63" t="s">
        <v>50</v>
      </c>
      <c r="F28" s="63" t="s">
        <v>9</v>
      </c>
      <c r="G28" s="64" t="s">
        <v>63</v>
      </c>
      <c r="H28" s="64" t="s">
        <v>77</v>
      </c>
      <c r="I28" s="64" t="s">
        <v>78</v>
      </c>
      <c r="J28" s="102" t="s">
        <v>11</v>
      </c>
      <c r="K28" s="102" t="s">
        <v>178</v>
      </c>
      <c r="L28" s="64" t="s">
        <v>11</v>
      </c>
      <c r="M28" s="64" t="s">
        <v>179</v>
      </c>
      <c r="N28" s="102" t="s">
        <v>11</v>
      </c>
      <c r="O28" s="102" t="s">
        <v>180</v>
      </c>
      <c r="P28" s="64" t="s">
        <v>11</v>
      </c>
      <c r="Q28" s="64" t="s">
        <v>181</v>
      </c>
      <c r="R28" s="108" t="s">
        <v>177</v>
      </c>
    </row>
    <row r="29" spans="1:18" ht="30.4" customHeight="1" x14ac:dyDescent="0.25">
      <c r="A29" s="61" t="s">
        <v>117</v>
      </c>
      <c r="B29" s="65" t="s">
        <v>118</v>
      </c>
      <c r="C29" s="66"/>
      <c r="D29" s="72" t="s">
        <v>119</v>
      </c>
      <c r="E29" s="67" t="s">
        <v>41</v>
      </c>
      <c r="F29" s="76">
        <v>1</v>
      </c>
      <c r="G29" s="70">
        <f>'BPU variante'!G29</f>
        <v>0</v>
      </c>
      <c r="H29" s="69">
        <v>0.2</v>
      </c>
      <c r="I29" s="70">
        <f t="shared" ref="I29:I35" si="5">G29+(G29*H29)</f>
        <v>0</v>
      </c>
      <c r="J29" s="103">
        <v>104</v>
      </c>
      <c r="K29" s="104">
        <f t="shared" ref="K29:K35" si="6">G29*J29</f>
        <v>0</v>
      </c>
      <c r="L29" s="65">
        <v>104</v>
      </c>
      <c r="M29" s="105">
        <f t="shared" ref="M29:M35" si="7">L29*G29</f>
        <v>0</v>
      </c>
      <c r="N29" s="103">
        <v>104</v>
      </c>
      <c r="O29" s="106">
        <f t="shared" ref="O29:O35" si="8">N29*G29</f>
        <v>0</v>
      </c>
      <c r="P29" s="65">
        <v>104</v>
      </c>
      <c r="Q29" s="105">
        <f t="shared" ref="Q29:Q35" si="9">P29*G29</f>
        <v>0</v>
      </c>
      <c r="R29" s="106">
        <f t="shared" ref="R29:R35" si="10">K29+M29+O29+Q29</f>
        <v>0</v>
      </c>
    </row>
    <row r="30" spans="1:18" ht="33" customHeight="1" x14ac:dyDescent="0.25">
      <c r="A30" s="61"/>
      <c r="B30" s="65" t="s">
        <v>120</v>
      </c>
      <c r="C30" s="66"/>
      <c r="D30" s="65" t="s">
        <v>121</v>
      </c>
      <c r="E30" s="67" t="s">
        <v>41</v>
      </c>
      <c r="F30" s="67">
        <v>1</v>
      </c>
      <c r="G30" s="70">
        <f>'BPU variante'!G30</f>
        <v>0</v>
      </c>
      <c r="H30" s="69">
        <v>0.2</v>
      </c>
      <c r="I30" s="70">
        <f t="shared" si="5"/>
        <v>0</v>
      </c>
      <c r="J30" s="103">
        <v>95</v>
      </c>
      <c r="K30" s="104">
        <f t="shared" si="6"/>
        <v>0</v>
      </c>
      <c r="L30" s="65">
        <v>95</v>
      </c>
      <c r="M30" s="105">
        <f t="shared" si="7"/>
        <v>0</v>
      </c>
      <c r="N30" s="103">
        <v>90</v>
      </c>
      <c r="O30" s="106">
        <f t="shared" si="8"/>
        <v>0</v>
      </c>
      <c r="P30" s="65">
        <v>90</v>
      </c>
      <c r="Q30" s="105">
        <f t="shared" si="9"/>
        <v>0</v>
      </c>
      <c r="R30" s="106">
        <f t="shared" si="10"/>
        <v>0</v>
      </c>
    </row>
    <row r="31" spans="1:18" ht="30" customHeight="1" x14ac:dyDescent="0.25">
      <c r="A31" s="61"/>
      <c r="B31" s="65" t="s">
        <v>122</v>
      </c>
      <c r="C31" s="66"/>
      <c r="D31" s="65" t="s">
        <v>123</v>
      </c>
      <c r="E31" s="67" t="s">
        <v>41</v>
      </c>
      <c r="F31" s="67">
        <v>1</v>
      </c>
      <c r="G31" s="70">
        <f>'BPU variante'!G31</f>
        <v>0</v>
      </c>
      <c r="H31" s="69">
        <v>0.2</v>
      </c>
      <c r="I31" s="70">
        <f t="shared" si="5"/>
        <v>0</v>
      </c>
      <c r="J31" s="103">
        <v>58</v>
      </c>
      <c r="K31" s="104">
        <f t="shared" si="6"/>
        <v>0</v>
      </c>
      <c r="L31" s="65">
        <v>0</v>
      </c>
      <c r="M31" s="105">
        <f t="shared" si="7"/>
        <v>0</v>
      </c>
      <c r="N31" s="103">
        <v>0</v>
      </c>
      <c r="O31" s="106">
        <f t="shared" si="8"/>
        <v>0</v>
      </c>
      <c r="P31" s="65">
        <v>0</v>
      </c>
      <c r="Q31" s="105">
        <f t="shared" si="9"/>
        <v>0</v>
      </c>
      <c r="R31" s="106">
        <f t="shared" si="10"/>
        <v>0</v>
      </c>
    </row>
    <row r="32" spans="1:18" ht="28.5" x14ac:dyDescent="0.25">
      <c r="A32" s="61"/>
      <c r="B32" s="65" t="s">
        <v>32</v>
      </c>
      <c r="C32" s="66"/>
      <c r="D32" s="65" t="s">
        <v>124</v>
      </c>
      <c r="E32" s="67" t="s">
        <v>125</v>
      </c>
      <c r="F32" s="76">
        <v>1</v>
      </c>
      <c r="G32" s="70">
        <f>'BPU variante'!G32</f>
        <v>0</v>
      </c>
      <c r="H32" s="69">
        <v>0.2</v>
      </c>
      <c r="I32" s="70">
        <f t="shared" si="5"/>
        <v>0</v>
      </c>
      <c r="J32" s="103">
        <v>12</v>
      </c>
      <c r="K32" s="104">
        <f t="shared" si="6"/>
        <v>0</v>
      </c>
      <c r="L32" s="65">
        <v>12</v>
      </c>
      <c r="M32" s="105">
        <f t="shared" si="7"/>
        <v>0</v>
      </c>
      <c r="N32" s="103">
        <v>12</v>
      </c>
      <c r="O32" s="106">
        <f t="shared" si="8"/>
        <v>0</v>
      </c>
      <c r="P32" s="65">
        <v>12</v>
      </c>
      <c r="Q32" s="105">
        <f t="shared" si="9"/>
        <v>0</v>
      </c>
      <c r="R32" s="106">
        <f t="shared" si="10"/>
        <v>0</v>
      </c>
    </row>
    <row r="33" spans="1:18" x14ac:dyDescent="0.25">
      <c r="A33" s="61"/>
      <c r="B33" s="65" t="s">
        <v>126</v>
      </c>
      <c r="C33" s="66"/>
      <c r="D33" s="65" t="str">
        <f>'BPU variante'!D33</f>
        <v>Collecte des biodéchets selon dispositif mis en place</v>
      </c>
      <c r="E33" s="67">
        <f>'BPU variante'!E33</f>
        <v>0</v>
      </c>
      <c r="F33" s="67">
        <f>'BPU variante'!F33</f>
        <v>0</v>
      </c>
      <c r="G33" s="70">
        <f>'BPU variante'!G33</f>
        <v>0</v>
      </c>
      <c r="H33" s="69">
        <v>0.2</v>
      </c>
      <c r="I33" s="70">
        <f t="shared" si="5"/>
        <v>0</v>
      </c>
      <c r="J33" s="99"/>
      <c r="K33" s="104">
        <f t="shared" si="6"/>
        <v>0</v>
      </c>
      <c r="L33" s="65">
        <f>J33</f>
        <v>0</v>
      </c>
      <c r="M33" s="105">
        <f t="shared" si="7"/>
        <v>0</v>
      </c>
      <c r="N33" s="103">
        <f>J33</f>
        <v>0</v>
      </c>
      <c r="O33" s="106">
        <f t="shared" si="8"/>
        <v>0</v>
      </c>
      <c r="P33" s="65">
        <f>J33</f>
        <v>0</v>
      </c>
      <c r="Q33" s="105">
        <f t="shared" si="9"/>
        <v>0</v>
      </c>
      <c r="R33" s="106">
        <f t="shared" si="10"/>
        <v>0</v>
      </c>
    </row>
    <row r="34" spans="1:18" ht="33" customHeight="1" x14ac:dyDescent="0.25">
      <c r="A34" s="61"/>
      <c r="B34" s="65" t="s">
        <v>128</v>
      </c>
      <c r="C34" s="66"/>
      <c r="D34" s="65" t="s">
        <v>129</v>
      </c>
      <c r="E34" s="67" t="s">
        <v>23</v>
      </c>
      <c r="F34" s="67" t="s">
        <v>130</v>
      </c>
      <c r="G34" s="70">
        <f>'BPU variante'!G34</f>
        <v>0</v>
      </c>
      <c r="H34" s="69">
        <v>0.2</v>
      </c>
      <c r="I34" s="70">
        <f t="shared" si="5"/>
        <v>0</v>
      </c>
      <c r="J34" s="103">
        <v>52</v>
      </c>
      <c r="K34" s="104">
        <f t="shared" si="6"/>
        <v>0</v>
      </c>
      <c r="L34" s="65">
        <v>52</v>
      </c>
      <c r="M34" s="105">
        <f t="shared" si="7"/>
        <v>0</v>
      </c>
      <c r="N34" s="103">
        <v>52</v>
      </c>
      <c r="O34" s="106">
        <f t="shared" si="8"/>
        <v>0</v>
      </c>
      <c r="P34" s="65">
        <v>52</v>
      </c>
      <c r="Q34" s="105">
        <f t="shared" si="9"/>
        <v>0</v>
      </c>
      <c r="R34" s="106">
        <f t="shared" si="10"/>
        <v>0</v>
      </c>
    </row>
    <row r="35" spans="1:18" ht="33" customHeight="1" x14ac:dyDescent="0.25">
      <c r="A35" s="61"/>
      <c r="B35" s="65" t="s">
        <v>131</v>
      </c>
      <c r="C35" s="66"/>
      <c r="D35" s="65" t="s">
        <v>132</v>
      </c>
      <c r="E35" s="67" t="s">
        <v>23</v>
      </c>
      <c r="F35" s="67" t="s">
        <v>130</v>
      </c>
      <c r="G35" s="70">
        <f>'BPU variante'!G35</f>
        <v>0</v>
      </c>
      <c r="H35" s="69">
        <v>0.2</v>
      </c>
      <c r="I35" s="70">
        <f t="shared" si="5"/>
        <v>0</v>
      </c>
      <c r="J35" s="103">
        <v>6</v>
      </c>
      <c r="K35" s="104">
        <f t="shared" si="6"/>
        <v>0</v>
      </c>
      <c r="L35" s="65">
        <v>6</v>
      </c>
      <c r="M35" s="105">
        <f t="shared" si="7"/>
        <v>0</v>
      </c>
      <c r="N35" s="103">
        <v>6</v>
      </c>
      <c r="O35" s="106">
        <f t="shared" si="8"/>
        <v>0</v>
      </c>
      <c r="P35" s="65">
        <v>6</v>
      </c>
      <c r="Q35" s="105">
        <f t="shared" si="9"/>
        <v>0</v>
      </c>
      <c r="R35" s="106">
        <f t="shared" si="10"/>
        <v>0</v>
      </c>
    </row>
    <row r="36" spans="1:18" s="41" customFormat="1" ht="33" customHeight="1" x14ac:dyDescent="0.25">
      <c r="A36" s="143" t="s">
        <v>182</v>
      </c>
      <c r="B36" s="144"/>
      <c r="C36" s="144"/>
      <c r="D36" s="144"/>
      <c r="E36" s="144"/>
      <c r="F36" s="144"/>
      <c r="G36" s="144"/>
      <c r="H36" s="144"/>
      <c r="I36" s="145"/>
      <c r="J36" s="107"/>
      <c r="K36" s="107">
        <f>SUM(K29:K35)</f>
        <v>0</v>
      </c>
      <c r="L36" s="107"/>
      <c r="M36" s="107">
        <f>SUM(M29:M35)</f>
        <v>0</v>
      </c>
      <c r="N36" s="107"/>
      <c r="O36" s="107">
        <f>SUM(O29:O35)</f>
        <v>0</v>
      </c>
      <c r="P36" s="107"/>
      <c r="Q36" s="107">
        <f>SUM(Q29:Q35)</f>
        <v>0</v>
      </c>
      <c r="R36" s="107">
        <f>SUM(R29:R35)</f>
        <v>0</v>
      </c>
    </row>
    <row r="37" spans="1:18" ht="45" x14ac:dyDescent="0.25">
      <c r="A37" s="61"/>
      <c r="B37" s="65"/>
      <c r="C37" s="132" t="s">
        <v>133</v>
      </c>
      <c r="D37" s="132"/>
      <c r="E37" s="63" t="s">
        <v>50</v>
      </c>
      <c r="F37" s="63" t="s">
        <v>9</v>
      </c>
      <c r="G37" s="64" t="s">
        <v>63</v>
      </c>
      <c r="H37" s="64" t="s">
        <v>77</v>
      </c>
      <c r="I37" s="64" t="s">
        <v>78</v>
      </c>
      <c r="J37" s="102" t="s">
        <v>11</v>
      </c>
      <c r="K37" s="102" t="s">
        <v>178</v>
      </c>
      <c r="L37" s="64" t="s">
        <v>11</v>
      </c>
      <c r="M37" s="64" t="s">
        <v>179</v>
      </c>
      <c r="N37" s="102" t="s">
        <v>11</v>
      </c>
      <c r="O37" s="102" t="s">
        <v>180</v>
      </c>
      <c r="P37" s="64" t="s">
        <v>11</v>
      </c>
      <c r="Q37" s="64" t="s">
        <v>181</v>
      </c>
      <c r="R37" s="108" t="s">
        <v>177</v>
      </c>
    </row>
    <row r="38" spans="1:18" ht="48.4" customHeight="1" x14ac:dyDescent="0.25">
      <c r="A38" s="61" t="s">
        <v>134</v>
      </c>
      <c r="B38" s="65" t="s">
        <v>135</v>
      </c>
      <c r="C38" s="66"/>
      <c r="D38" s="65" t="s">
        <v>136</v>
      </c>
      <c r="E38" s="67" t="s">
        <v>45</v>
      </c>
      <c r="F38" s="76">
        <v>1</v>
      </c>
      <c r="G38" s="70">
        <f>'BPU variante'!G38</f>
        <v>0</v>
      </c>
      <c r="H38" s="69">
        <v>0.2</v>
      </c>
      <c r="I38" s="70">
        <f>G38+(G38*H38)</f>
        <v>0</v>
      </c>
      <c r="J38" s="103">
        <v>15</v>
      </c>
      <c r="K38" s="104">
        <f>G38*J38</f>
        <v>0</v>
      </c>
      <c r="L38" s="65">
        <v>15</v>
      </c>
      <c r="M38" s="105">
        <f>L38*G38</f>
        <v>0</v>
      </c>
      <c r="N38" s="103">
        <v>15</v>
      </c>
      <c r="O38" s="106">
        <f>N38*G38</f>
        <v>0</v>
      </c>
      <c r="P38" s="65">
        <v>15</v>
      </c>
      <c r="Q38" s="105">
        <f>P38*G38</f>
        <v>0</v>
      </c>
      <c r="R38" s="106">
        <f>K38+M38+O38+Q38</f>
        <v>0</v>
      </c>
    </row>
    <row r="39" spans="1:18" ht="45" customHeight="1" x14ac:dyDescent="0.25">
      <c r="A39" s="61"/>
      <c r="B39" s="65" t="s">
        <v>137</v>
      </c>
      <c r="C39" s="66"/>
      <c r="D39" s="65" t="s">
        <v>138</v>
      </c>
      <c r="E39" s="67" t="s">
        <v>48</v>
      </c>
      <c r="F39" s="76">
        <v>1</v>
      </c>
      <c r="G39" s="70">
        <f>'BPU variante'!G39</f>
        <v>0</v>
      </c>
      <c r="H39" s="69">
        <v>0.2</v>
      </c>
      <c r="I39" s="70">
        <f>G39+(G39*H39)</f>
        <v>0</v>
      </c>
      <c r="J39" s="103">
        <v>50</v>
      </c>
      <c r="K39" s="104">
        <f>G39*J39</f>
        <v>0</v>
      </c>
      <c r="L39" s="65">
        <v>50</v>
      </c>
      <c r="M39" s="105">
        <f>L39*G39</f>
        <v>0</v>
      </c>
      <c r="N39" s="103">
        <v>50</v>
      </c>
      <c r="O39" s="106">
        <f>N39*G39</f>
        <v>0</v>
      </c>
      <c r="P39" s="65">
        <v>50</v>
      </c>
      <c r="Q39" s="105">
        <f>P39*G39</f>
        <v>0</v>
      </c>
      <c r="R39" s="106">
        <f>K39+M39+O39+Q39</f>
        <v>0</v>
      </c>
    </row>
    <row r="40" spans="1:18" ht="42" customHeight="1" x14ac:dyDescent="0.25">
      <c r="A40" s="61"/>
      <c r="B40" s="65" t="s">
        <v>139</v>
      </c>
      <c r="C40" s="66"/>
      <c r="D40" s="65" t="s">
        <v>140</v>
      </c>
      <c r="E40" s="67" t="s">
        <v>41</v>
      </c>
      <c r="F40" s="67">
        <v>1</v>
      </c>
      <c r="G40" s="70">
        <f>'BPU variante'!G40</f>
        <v>0</v>
      </c>
      <c r="H40" s="69">
        <v>0.2</v>
      </c>
      <c r="I40" s="70">
        <f>G40+(G40*H40)</f>
        <v>0</v>
      </c>
      <c r="J40" s="103">
        <v>60</v>
      </c>
      <c r="K40" s="104">
        <f>G40*J40</f>
        <v>0</v>
      </c>
      <c r="L40" s="65">
        <v>45</v>
      </c>
      <c r="M40" s="105">
        <f>L40*G40</f>
        <v>0</v>
      </c>
      <c r="N40" s="103">
        <v>30</v>
      </c>
      <c r="O40" s="106">
        <f>N40*G40</f>
        <v>0</v>
      </c>
      <c r="P40" s="65">
        <v>30</v>
      </c>
      <c r="Q40" s="105">
        <f>P40*G40</f>
        <v>0</v>
      </c>
      <c r="R40" s="106">
        <f>K40+M40+O40+Q40</f>
        <v>0</v>
      </c>
    </row>
    <row r="41" spans="1:18" ht="16.149999999999999" customHeight="1" x14ac:dyDescent="0.25">
      <c r="A41" s="143" t="s">
        <v>182</v>
      </c>
      <c r="B41" s="144"/>
      <c r="C41" s="144"/>
      <c r="D41" s="144"/>
      <c r="E41" s="144"/>
      <c r="F41" s="144"/>
      <c r="G41" s="144"/>
      <c r="H41" s="144"/>
      <c r="I41" s="145"/>
      <c r="J41" s="107"/>
      <c r="K41" s="107">
        <f>SUM(K38:K40)</f>
        <v>0</v>
      </c>
      <c r="L41" s="107"/>
      <c r="M41" s="107">
        <f>SUM(M38:M40)</f>
        <v>0</v>
      </c>
      <c r="N41" s="107"/>
      <c r="O41" s="107">
        <f>SUM(O38:O40)</f>
        <v>0</v>
      </c>
      <c r="P41" s="107"/>
      <c r="Q41" s="107">
        <f>SUM(Q38:Q40)</f>
        <v>0</v>
      </c>
      <c r="R41" s="107">
        <f>SUM(R38:R40)</f>
        <v>0</v>
      </c>
    </row>
    <row r="42" spans="1:18" ht="45" x14ac:dyDescent="0.25">
      <c r="A42" s="61"/>
      <c r="B42" s="65"/>
      <c r="C42" s="132" t="s">
        <v>141</v>
      </c>
      <c r="D42" s="132"/>
      <c r="E42" s="63" t="s">
        <v>50</v>
      </c>
      <c r="F42" s="63" t="s">
        <v>9</v>
      </c>
      <c r="G42" s="64" t="s">
        <v>63</v>
      </c>
      <c r="H42" s="64" t="s">
        <v>77</v>
      </c>
      <c r="I42" s="64" t="s">
        <v>78</v>
      </c>
      <c r="J42" s="102" t="s">
        <v>11</v>
      </c>
      <c r="K42" s="102" t="s">
        <v>178</v>
      </c>
      <c r="L42" s="64" t="s">
        <v>11</v>
      </c>
      <c r="M42" s="64" t="s">
        <v>179</v>
      </c>
      <c r="N42" s="102" t="s">
        <v>11</v>
      </c>
      <c r="O42" s="102" t="s">
        <v>180</v>
      </c>
      <c r="P42" s="64" t="s">
        <v>11</v>
      </c>
      <c r="Q42" s="64" t="s">
        <v>181</v>
      </c>
      <c r="R42" s="108" t="s">
        <v>177</v>
      </c>
    </row>
    <row r="43" spans="1:18" ht="34.5" customHeight="1" x14ac:dyDescent="0.25">
      <c r="A43" s="61" t="s">
        <v>142</v>
      </c>
      <c r="B43" s="65" t="s">
        <v>108</v>
      </c>
      <c r="C43" s="66"/>
      <c r="D43" s="65" t="s">
        <v>124</v>
      </c>
      <c r="E43" s="67" t="s">
        <v>125</v>
      </c>
      <c r="F43" s="76">
        <v>1</v>
      </c>
      <c r="G43" s="70">
        <f>'BPU variante'!G43</f>
        <v>0</v>
      </c>
      <c r="H43" s="109">
        <v>0.2</v>
      </c>
      <c r="I43" s="70">
        <f>G43+(G43*H43)</f>
        <v>0</v>
      </c>
      <c r="J43" s="103">
        <v>45</v>
      </c>
      <c r="K43" s="104">
        <f>G43*J43</f>
        <v>0</v>
      </c>
      <c r="L43" s="65">
        <v>45</v>
      </c>
      <c r="M43" s="105">
        <f>L43*G43</f>
        <v>0</v>
      </c>
      <c r="N43" s="103">
        <v>45</v>
      </c>
      <c r="O43" s="106">
        <f>N43*G43</f>
        <v>0</v>
      </c>
      <c r="P43" s="65">
        <v>45</v>
      </c>
      <c r="Q43" s="105">
        <f>P43*G43</f>
        <v>0</v>
      </c>
      <c r="R43" s="106">
        <f>K43+M43+O43+Q43</f>
        <v>0</v>
      </c>
    </row>
    <row r="44" spans="1:18" ht="26.65" customHeight="1" x14ac:dyDescent="0.25">
      <c r="A44" s="61"/>
      <c r="B44" s="65" t="s">
        <v>143</v>
      </c>
      <c r="C44" s="66"/>
      <c r="D44" s="65" t="s">
        <v>144</v>
      </c>
      <c r="E44" s="67" t="s">
        <v>41</v>
      </c>
      <c r="F44" s="76">
        <v>1</v>
      </c>
      <c r="G44" s="70">
        <f>'BPU variante'!G44</f>
        <v>0</v>
      </c>
      <c r="H44" s="109">
        <v>0.2</v>
      </c>
      <c r="I44" s="70">
        <f>G44+(G44*H44)</f>
        <v>0</v>
      </c>
      <c r="J44" s="103">
        <v>12</v>
      </c>
      <c r="K44" s="104">
        <f>G44*J44</f>
        <v>0</v>
      </c>
      <c r="L44" s="65">
        <v>12</v>
      </c>
      <c r="M44" s="105">
        <f>L44*G44</f>
        <v>0</v>
      </c>
      <c r="N44" s="103">
        <v>8</v>
      </c>
      <c r="O44" s="106">
        <f>N44*G44</f>
        <v>0</v>
      </c>
      <c r="P44" s="65">
        <v>8</v>
      </c>
      <c r="Q44" s="105">
        <f>P44*G44</f>
        <v>0</v>
      </c>
      <c r="R44" s="106">
        <f>K44+M44+O44+Q44</f>
        <v>0</v>
      </c>
    </row>
    <row r="45" spans="1:18" ht="16.149999999999999" customHeight="1" x14ac:dyDescent="0.25">
      <c r="A45" s="143" t="s">
        <v>182</v>
      </c>
      <c r="B45" s="144"/>
      <c r="C45" s="144"/>
      <c r="D45" s="144"/>
      <c r="E45" s="144"/>
      <c r="F45" s="144"/>
      <c r="G45" s="145"/>
      <c r="H45" s="69"/>
      <c r="I45" s="70"/>
      <c r="J45" s="107"/>
      <c r="K45" s="107">
        <f>SUM(K43:K44)</f>
        <v>0</v>
      </c>
      <c r="L45" s="107"/>
      <c r="M45" s="107">
        <f>SUM(M43:M44)</f>
        <v>0</v>
      </c>
      <c r="N45" s="107"/>
      <c r="O45" s="107">
        <f>SUM(O43:O44)</f>
        <v>0</v>
      </c>
      <c r="P45" s="107"/>
      <c r="Q45" s="107">
        <f>SUM(Q43:Q44)</f>
        <v>0</v>
      </c>
      <c r="R45" s="107">
        <f>SUM(R43:R44)</f>
        <v>0</v>
      </c>
    </row>
    <row r="46" spans="1:18" ht="16.149999999999999" customHeight="1" x14ac:dyDescent="0.25">
      <c r="A46" s="61"/>
      <c r="B46" s="65"/>
      <c r="C46" s="132" t="s">
        <v>145</v>
      </c>
      <c r="D46" s="132"/>
      <c r="E46" s="135"/>
      <c r="F46" s="63" t="s">
        <v>9</v>
      </c>
      <c r="G46" s="64" t="s">
        <v>63</v>
      </c>
      <c r="H46" s="64" t="s">
        <v>77</v>
      </c>
      <c r="I46" s="64" t="s">
        <v>78</v>
      </c>
      <c r="J46" s="102" t="s">
        <v>11</v>
      </c>
      <c r="K46" s="102" t="s">
        <v>178</v>
      </c>
      <c r="L46" s="64" t="s">
        <v>11</v>
      </c>
      <c r="M46" s="64" t="s">
        <v>179</v>
      </c>
      <c r="N46" s="102" t="s">
        <v>11</v>
      </c>
      <c r="O46" s="102" t="s">
        <v>180</v>
      </c>
      <c r="P46" s="64" t="s">
        <v>11</v>
      </c>
      <c r="Q46" s="64" t="s">
        <v>181</v>
      </c>
      <c r="R46" s="108" t="s">
        <v>177</v>
      </c>
    </row>
    <row r="47" spans="1:18" ht="16.149999999999999" customHeight="1" x14ac:dyDescent="0.25">
      <c r="A47" s="61" t="s">
        <v>146</v>
      </c>
      <c r="B47" s="65" t="s">
        <v>147</v>
      </c>
      <c r="C47" s="66"/>
      <c r="D47" s="65" t="s">
        <v>148</v>
      </c>
      <c r="E47" s="136"/>
      <c r="F47" s="76" t="s">
        <v>149</v>
      </c>
      <c r="G47" s="70">
        <f>'BPU variante'!G47</f>
        <v>0</v>
      </c>
      <c r="H47" s="109">
        <v>0.2</v>
      </c>
      <c r="I47" s="70">
        <f>G47+(G47*H47)</f>
        <v>0</v>
      </c>
      <c r="J47" s="103">
        <v>786</v>
      </c>
      <c r="K47" s="104">
        <f t="shared" ref="K47:K59" si="11">G47*J47</f>
        <v>0</v>
      </c>
      <c r="L47" s="65">
        <v>692</v>
      </c>
      <c r="M47" s="105">
        <f t="shared" ref="M47:M59" si="12">L47*G47</f>
        <v>0</v>
      </c>
      <c r="N47" s="103">
        <v>598</v>
      </c>
      <c r="O47" s="104">
        <f t="shared" ref="O47:O59" si="13">N47*G47</f>
        <v>0</v>
      </c>
      <c r="P47" s="65">
        <v>598</v>
      </c>
      <c r="Q47" s="105">
        <f t="shared" ref="Q47:Q59" si="14">P47*G47</f>
        <v>0</v>
      </c>
      <c r="R47" s="106">
        <f t="shared" ref="R47:R59" si="15">K47+M47+O47+Q47</f>
        <v>0</v>
      </c>
    </row>
    <row r="48" spans="1:18" s="59" customFormat="1" ht="26.25" customHeight="1" x14ac:dyDescent="0.25">
      <c r="A48" s="79"/>
      <c r="B48" s="80"/>
      <c r="C48" s="81"/>
      <c r="D48" s="80" t="s">
        <v>150</v>
      </c>
      <c r="E48" s="136"/>
      <c r="F48" s="82" t="s">
        <v>149</v>
      </c>
      <c r="G48" s="70">
        <f>'BPU variante'!G48</f>
        <v>15</v>
      </c>
      <c r="H48" s="84"/>
      <c r="I48" s="83"/>
      <c r="J48" s="103">
        <v>786</v>
      </c>
      <c r="K48" s="104">
        <f t="shared" si="11"/>
        <v>11790</v>
      </c>
      <c r="L48" s="80">
        <v>692</v>
      </c>
      <c r="M48" s="110">
        <f t="shared" si="12"/>
        <v>10380</v>
      </c>
      <c r="N48" s="103">
        <v>598</v>
      </c>
      <c r="O48" s="104">
        <f t="shared" si="13"/>
        <v>8970</v>
      </c>
      <c r="P48" s="80">
        <v>598</v>
      </c>
      <c r="Q48" s="110">
        <f t="shared" si="14"/>
        <v>8970</v>
      </c>
      <c r="R48" s="106">
        <f t="shared" si="15"/>
        <v>40110</v>
      </c>
    </row>
    <row r="49" spans="1:18" ht="16.149999999999999" customHeight="1" x14ac:dyDescent="0.25">
      <c r="A49" s="61"/>
      <c r="B49" s="65" t="s">
        <v>151</v>
      </c>
      <c r="C49" s="66"/>
      <c r="D49" s="65" t="s">
        <v>152</v>
      </c>
      <c r="E49" s="136"/>
      <c r="F49" s="76" t="s">
        <v>149</v>
      </c>
      <c r="G49" s="70">
        <f>'BPU variante'!G49</f>
        <v>0</v>
      </c>
      <c r="H49" s="109">
        <v>0.2</v>
      </c>
      <c r="I49" s="70">
        <f t="shared" ref="I49:I57" si="16">G49+(G49*H49)</f>
        <v>0</v>
      </c>
      <c r="J49" s="103">
        <v>120</v>
      </c>
      <c r="K49" s="104">
        <f t="shared" si="11"/>
        <v>0</v>
      </c>
      <c r="L49" s="65">
        <v>94</v>
      </c>
      <c r="M49" s="105">
        <f t="shared" si="12"/>
        <v>0</v>
      </c>
      <c r="N49" s="103">
        <v>0</v>
      </c>
      <c r="O49" s="104">
        <f t="shared" si="13"/>
        <v>0</v>
      </c>
      <c r="P49" s="65">
        <v>0</v>
      </c>
      <c r="Q49" s="105">
        <f t="shared" si="14"/>
        <v>0</v>
      </c>
      <c r="R49" s="106">
        <f t="shared" si="15"/>
        <v>0</v>
      </c>
    </row>
    <row r="50" spans="1:18" ht="16.149999999999999" customHeight="1" x14ac:dyDescent="0.25">
      <c r="A50" s="61"/>
      <c r="B50" s="65" t="s">
        <v>153</v>
      </c>
      <c r="C50" s="66"/>
      <c r="D50" s="65" t="s">
        <v>154</v>
      </c>
      <c r="E50" s="136"/>
      <c r="F50" s="76" t="s">
        <v>149</v>
      </c>
      <c r="G50" s="70">
        <f>'BPU variante'!G50</f>
        <v>0</v>
      </c>
      <c r="H50" s="109">
        <v>0.2</v>
      </c>
      <c r="I50" s="70">
        <f t="shared" si="16"/>
        <v>0</v>
      </c>
      <c r="J50" s="103">
        <v>260</v>
      </c>
      <c r="K50" s="104">
        <f t="shared" si="11"/>
        <v>0</v>
      </c>
      <c r="L50" s="65">
        <v>260</v>
      </c>
      <c r="M50" s="105">
        <f t="shared" si="12"/>
        <v>0</v>
      </c>
      <c r="N50" s="103">
        <v>260</v>
      </c>
      <c r="O50" s="106">
        <f t="shared" si="13"/>
        <v>0</v>
      </c>
      <c r="P50" s="65">
        <v>260</v>
      </c>
      <c r="Q50" s="105">
        <f t="shared" si="14"/>
        <v>0</v>
      </c>
      <c r="R50" s="106">
        <f t="shared" si="15"/>
        <v>0</v>
      </c>
    </row>
    <row r="51" spans="1:18" ht="16.149999999999999" customHeight="1" x14ac:dyDescent="0.25">
      <c r="A51" s="61"/>
      <c r="B51" s="65" t="s">
        <v>155</v>
      </c>
      <c r="C51" s="66"/>
      <c r="D51" s="65" t="s">
        <v>156</v>
      </c>
      <c r="E51" s="136"/>
      <c r="F51" s="76" t="s">
        <v>149</v>
      </c>
      <c r="G51" s="70">
        <f>'BPU variante'!G51</f>
        <v>0</v>
      </c>
      <c r="H51" s="109">
        <v>0.2</v>
      </c>
      <c r="I51" s="70">
        <f t="shared" si="16"/>
        <v>0</v>
      </c>
      <c r="J51" s="99"/>
      <c r="K51" s="104">
        <f t="shared" si="11"/>
        <v>0</v>
      </c>
      <c r="L51" s="65">
        <f>J51</f>
        <v>0</v>
      </c>
      <c r="M51" s="105">
        <f t="shared" si="12"/>
        <v>0</v>
      </c>
      <c r="N51" s="103">
        <f>J51</f>
        <v>0</v>
      </c>
      <c r="O51" s="106">
        <f t="shared" si="13"/>
        <v>0</v>
      </c>
      <c r="P51" s="65">
        <f>J51</f>
        <v>0</v>
      </c>
      <c r="Q51" s="105">
        <f t="shared" si="14"/>
        <v>0</v>
      </c>
      <c r="R51" s="106">
        <f t="shared" si="15"/>
        <v>0</v>
      </c>
    </row>
    <row r="52" spans="1:18" ht="16.149999999999999" customHeight="1" x14ac:dyDescent="0.25">
      <c r="A52" s="61"/>
      <c r="B52" s="65" t="s">
        <v>157</v>
      </c>
      <c r="C52" s="66"/>
      <c r="D52" s="65" t="s">
        <v>158</v>
      </c>
      <c r="E52" s="136"/>
      <c r="F52" s="76" t="s">
        <v>149</v>
      </c>
      <c r="G52" s="70">
        <f>'BPU variante'!G52</f>
        <v>0</v>
      </c>
      <c r="H52" s="109">
        <v>0.2</v>
      </c>
      <c r="I52" s="70">
        <f t="shared" si="16"/>
        <v>0</v>
      </c>
      <c r="J52" s="103">
        <v>15</v>
      </c>
      <c r="K52" s="104">
        <f t="shared" si="11"/>
        <v>0</v>
      </c>
      <c r="L52" s="65">
        <v>15</v>
      </c>
      <c r="M52" s="105">
        <f t="shared" si="12"/>
        <v>0</v>
      </c>
      <c r="N52" s="103">
        <v>15</v>
      </c>
      <c r="O52" s="106">
        <f t="shared" si="13"/>
        <v>0</v>
      </c>
      <c r="P52" s="65">
        <v>15</v>
      </c>
      <c r="Q52" s="105">
        <f t="shared" si="14"/>
        <v>0</v>
      </c>
      <c r="R52" s="106">
        <f t="shared" si="15"/>
        <v>0</v>
      </c>
    </row>
    <row r="53" spans="1:18" ht="16.149999999999999" customHeight="1" x14ac:dyDescent="0.25">
      <c r="A53" s="61"/>
      <c r="B53" s="65" t="s">
        <v>159</v>
      </c>
      <c r="C53" s="66"/>
      <c r="D53" s="65" t="s">
        <v>160</v>
      </c>
      <c r="E53" s="136"/>
      <c r="F53" s="76" t="s">
        <v>149</v>
      </c>
      <c r="G53" s="70">
        <f>'BPU variante'!G53</f>
        <v>0</v>
      </c>
      <c r="H53" s="109">
        <v>0.2</v>
      </c>
      <c r="I53" s="70">
        <f t="shared" si="16"/>
        <v>0</v>
      </c>
      <c r="J53" s="103">
        <v>6</v>
      </c>
      <c r="K53" s="104">
        <f t="shared" si="11"/>
        <v>0</v>
      </c>
      <c r="L53" s="65">
        <v>6</v>
      </c>
      <c r="M53" s="105">
        <f t="shared" si="12"/>
        <v>0</v>
      </c>
      <c r="N53" s="103">
        <v>6</v>
      </c>
      <c r="O53" s="106">
        <f t="shared" si="13"/>
        <v>0</v>
      </c>
      <c r="P53" s="65">
        <v>6</v>
      </c>
      <c r="Q53" s="105">
        <f t="shared" si="14"/>
        <v>0</v>
      </c>
      <c r="R53" s="106">
        <f t="shared" si="15"/>
        <v>0</v>
      </c>
    </row>
    <row r="54" spans="1:18" x14ac:dyDescent="0.25">
      <c r="A54" s="74"/>
      <c r="B54" s="65" t="s">
        <v>161</v>
      </c>
      <c r="C54" s="85"/>
      <c r="D54" s="72" t="s">
        <v>162</v>
      </c>
      <c r="E54" s="136"/>
      <c r="F54" s="86" t="s">
        <v>149</v>
      </c>
      <c r="G54" s="70">
        <f>'BPU variante'!G54</f>
        <v>0</v>
      </c>
      <c r="H54" s="109">
        <v>0.2</v>
      </c>
      <c r="I54" s="70">
        <f t="shared" si="16"/>
        <v>0</v>
      </c>
      <c r="J54" s="103">
        <v>30</v>
      </c>
      <c r="K54" s="104">
        <f t="shared" si="11"/>
        <v>0</v>
      </c>
      <c r="L54" s="65">
        <v>30</v>
      </c>
      <c r="M54" s="105">
        <f t="shared" si="12"/>
        <v>0</v>
      </c>
      <c r="N54" s="103">
        <v>30</v>
      </c>
      <c r="O54" s="106">
        <f t="shared" si="13"/>
        <v>0</v>
      </c>
      <c r="P54" s="65">
        <v>30</v>
      </c>
      <c r="Q54" s="105">
        <f t="shared" si="14"/>
        <v>0</v>
      </c>
      <c r="R54" s="106">
        <f t="shared" si="15"/>
        <v>0</v>
      </c>
    </row>
    <row r="55" spans="1:18" x14ac:dyDescent="0.25">
      <c r="A55" s="61"/>
      <c r="B55" s="65" t="s">
        <v>163</v>
      </c>
      <c r="C55" s="66"/>
      <c r="D55" s="65" t="s">
        <v>164</v>
      </c>
      <c r="E55" s="136"/>
      <c r="F55" s="76" t="s">
        <v>149</v>
      </c>
      <c r="G55" s="70">
        <f>'BPU variante'!G55</f>
        <v>0</v>
      </c>
      <c r="H55" s="109">
        <v>0.2</v>
      </c>
      <c r="I55" s="70">
        <f t="shared" si="16"/>
        <v>0</v>
      </c>
      <c r="J55" s="103">
        <v>120</v>
      </c>
      <c r="K55" s="104">
        <f t="shared" si="11"/>
        <v>0</v>
      </c>
      <c r="L55" s="65">
        <v>120</v>
      </c>
      <c r="M55" s="105">
        <f t="shared" si="12"/>
        <v>0</v>
      </c>
      <c r="N55" s="103">
        <v>120</v>
      </c>
      <c r="O55" s="106">
        <f t="shared" si="13"/>
        <v>0</v>
      </c>
      <c r="P55" s="65">
        <v>120</v>
      </c>
      <c r="Q55" s="105">
        <f t="shared" si="14"/>
        <v>0</v>
      </c>
      <c r="R55" s="106">
        <f t="shared" si="15"/>
        <v>0</v>
      </c>
    </row>
    <row r="56" spans="1:18" x14ac:dyDescent="0.25">
      <c r="A56" s="61"/>
      <c r="B56" s="65" t="s">
        <v>165</v>
      </c>
      <c r="C56" s="66"/>
      <c r="D56" s="65" t="s">
        <v>166</v>
      </c>
      <c r="E56" s="136"/>
      <c r="F56" s="76" t="s">
        <v>149</v>
      </c>
      <c r="G56" s="70">
        <f>'BPU variante'!G56</f>
        <v>0</v>
      </c>
      <c r="H56" s="109">
        <v>0.2</v>
      </c>
      <c r="I56" s="70">
        <f t="shared" si="16"/>
        <v>0</v>
      </c>
      <c r="J56" s="103">
        <v>0.25</v>
      </c>
      <c r="K56" s="104">
        <f t="shared" si="11"/>
        <v>0</v>
      </c>
      <c r="L56" s="65">
        <v>0.25</v>
      </c>
      <c r="M56" s="105">
        <f t="shared" si="12"/>
        <v>0</v>
      </c>
      <c r="N56" s="103">
        <v>0.25</v>
      </c>
      <c r="O56" s="106">
        <f t="shared" si="13"/>
        <v>0</v>
      </c>
      <c r="P56" s="65">
        <v>0.25</v>
      </c>
      <c r="Q56" s="105">
        <f t="shared" si="14"/>
        <v>0</v>
      </c>
      <c r="R56" s="106">
        <f t="shared" si="15"/>
        <v>0</v>
      </c>
    </row>
    <row r="57" spans="1:18" x14ac:dyDescent="0.25">
      <c r="A57" s="61"/>
      <c r="B57" s="65" t="s">
        <v>167</v>
      </c>
      <c r="C57" s="66"/>
      <c r="D57" s="65" t="s">
        <v>184</v>
      </c>
      <c r="E57" s="136"/>
      <c r="F57" s="76" t="s">
        <v>149</v>
      </c>
      <c r="G57" s="70">
        <f>'BPU variante'!G57</f>
        <v>0</v>
      </c>
      <c r="H57" s="109">
        <v>0.2</v>
      </c>
      <c r="I57" s="70">
        <f t="shared" si="16"/>
        <v>0</v>
      </c>
      <c r="J57" s="103">
        <v>1</v>
      </c>
      <c r="K57" s="104">
        <f t="shared" si="11"/>
        <v>0</v>
      </c>
      <c r="L57" s="65">
        <v>1</v>
      </c>
      <c r="M57" s="105">
        <f t="shared" si="12"/>
        <v>0</v>
      </c>
      <c r="N57" s="103">
        <v>1</v>
      </c>
      <c r="O57" s="106">
        <f t="shared" si="13"/>
        <v>0</v>
      </c>
      <c r="P57" s="65">
        <v>1</v>
      </c>
      <c r="Q57" s="105">
        <f t="shared" si="14"/>
        <v>0</v>
      </c>
      <c r="R57" s="106">
        <f t="shared" si="15"/>
        <v>0</v>
      </c>
    </row>
    <row r="58" spans="1:18" s="59" customFormat="1" ht="28.5" x14ac:dyDescent="0.25">
      <c r="A58" s="79"/>
      <c r="B58" s="80"/>
      <c r="C58" s="81"/>
      <c r="D58" s="80" t="s">
        <v>150</v>
      </c>
      <c r="E58" s="136"/>
      <c r="F58" s="82" t="s">
        <v>149</v>
      </c>
      <c r="G58" s="70">
        <f>'BPU variante'!G58</f>
        <v>15</v>
      </c>
      <c r="H58" s="84"/>
      <c r="I58" s="83"/>
      <c r="J58" s="111">
        <v>1</v>
      </c>
      <c r="K58" s="112">
        <f t="shared" si="11"/>
        <v>15</v>
      </c>
      <c r="L58" s="80">
        <v>1</v>
      </c>
      <c r="M58" s="110">
        <f t="shared" si="12"/>
        <v>15</v>
      </c>
      <c r="N58" s="111">
        <v>1</v>
      </c>
      <c r="O58" s="113">
        <f t="shared" si="13"/>
        <v>15</v>
      </c>
      <c r="P58" s="80">
        <v>1</v>
      </c>
      <c r="Q58" s="110">
        <f t="shared" si="14"/>
        <v>15</v>
      </c>
      <c r="R58" s="113">
        <f t="shared" si="15"/>
        <v>60</v>
      </c>
    </row>
    <row r="59" spans="1:18" x14ac:dyDescent="0.25">
      <c r="A59" s="61"/>
      <c r="B59" s="65" t="s">
        <v>169</v>
      </c>
      <c r="C59" s="66"/>
      <c r="D59" s="65" t="s">
        <v>170</v>
      </c>
      <c r="E59" s="137"/>
      <c r="F59" s="76" t="s">
        <v>149</v>
      </c>
      <c r="G59" s="70">
        <f>'BPU variante'!G59</f>
        <v>0</v>
      </c>
      <c r="H59" s="109">
        <v>0.2</v>
      </c>
      <c r="I59" s="70">
        <f>G59+(G59*H59)</f>
        <v>0</v>
      </c>
      <c r="J59" s="103">
        <v>0.5</v>
      </c>
      <c r="K59" s="104">
        <f t="shared" si="11"/>
        <v>0</v>
      </c>
      <c r="L59" s="65">
        <v>0.5</v>
      </c>
      <c r="M59" s="105">
        <f t="shared" si="12"/>
        <v>0</v>
      </c>
      <c r="N59" s="103">
        <v>0.5</v>
      </c>
      <c r="O59" s="106">
        <f t="shared" si="13"/>
        <v>0</v>
      </c>
      <c r="P59" s="65">
        <v>0.5</v>
      </c>
      <c r="Q59" s="105">
        <f t="shared" si="14"/>
        <v>0</v>
      </c>
      <c r="R59" s="106">
        <f t="shared" si="15"/>
        <v>0</v>
      </c>
    </row>
    <row r="60" spans="1:18" x14ac:dyDescent="0.2">
      <c r="A60" s="143" t="s">
        <v>182</v>
      </c>
      <c r="B60" s="144"/>
      <c r="C60" s="144"/>
      <c r="D60" s="144"/>
      <c r="E60" s="144"/>
      <c r="F60" s="144"/>
      <c r="G60" s="145"/>
      <c r="H60" s="89"/>
      <c r="I60" s="89"/>
      <c r="J60" s="114"/>
      <c r="K60" s="107">
        <f>SUM(K47:K59)</f>
        <v>11805</v>
      </c>
      <c r="L60" s="114"/>
      <c r="M60" s="107">
        <f>SUM(M47:M59)</f>
        <v>10395</v>
      </c>
      <c r="N60" s="114"/>
      <c r="O60" s="107">
        <f>SUM(O47:O59)</f>
        <v>8985</v>
      </c>
      <c r="P60" s="114"/>
      <c r="Q60" s="107">
        <f>SUM(Q47:Q59)</f>
        <v>8985</v>
      </c>
      <c r="R60" s="107">
        <f>SUM(R47:R59)</f>
        <v>40170</v>
      </c>
    </row>
    <row r="61" spans="1:18" ht="18.75" x14ac:dyDescent="0.25">
      <c r="A61" s="142" t="s">
        <v>185</v>
      </c>
      <c r="B61" s="142"/>
      <c r="C61" s="142"/>
      <c r="D61" s="142"/>
      <c r="E61" s="142"/>
      <c r="F61" s="142"/>
      <c r="G61" s="142"/>
      <c r="H61" s="42"/>
      <c r="I61" s="42"/>
      <c r="J61" s="42"/>
      <c r="K61" s="57">
        <f t="shared" ref="K61:R61" si="17">K60+K36+K27+K22+K13+K45+K41</f>
        <v>11805</v>
      </c>
      <c r="L61" s="57">
        <f t="shared" si="17"/>
        <v>0</v>
      </c>
      <c r="M61" s="57">
        <f t="shared" si="17"/>
        <v>10395</v>
      </c>
      <c r="N61" s="57">
        <f t="shared" si="17"/>
        <v>0</v>
      </c>
      <c r="O61" s="57">
        <f t="shared" si="17"/>
        <v>8985</v>
      </c>
      <c r="P61" s="57">
        <f t="shared" si="17"/>
        <v>0</v>
      </c>
      <c r="Q61" s="57">
        <f t="shared" si="17"/>
        <v>8985</v>
      </c>
      <c r="R61" s="43">
        <f t="shared" si="17"/>
        <v>40170</v>
      </c>
    </row>
    <row r="62" spans="1:18" ht="18.75" x14ac:dyDescent="0.25">
      <c r="A62" s="142" t="s">
        <v>186</v>
      </c>
      <c r="B62" s="142"/>
      <c r="C62" s="142"/>
      <c r="D62" s="142"/>
      <c r="E62" s="142"/>
      <c r="F62" s="142"/>
      <c r="G62" s="142"/>
      <c r="H62" s="42"/>
      <c r="I62" s="42"/>
      <c r="J62" s="42"/>
      <c r="K62" s="57">
        <f>K61*0.2</f>
        <v>2361</v>
      </c>
      <c r="L62" s="58"/>
      <c r="M62" s="57">
        <f>M61*0.2</f>
        <v>2079</v>
      </c>
      <c r="N62" s="58"/>
      <c r="O62" s="57">
        <f>O61*0.2</f>
        <v>1797</v>
      </c>
      <c r="P62" s="58"/>
      <c r="Q62" s="57">
        <f>Q61*0.2</f>
        <v>1797</v>
      </c>
      <c r="R62" s="43">
        <f>R61*0.2</f>
        <v>8034</v>
      </c>
    </row>
    <row r="63" spans="1:18" ht="18.75" x14ac:dyDescent="0.25">
      <c r="A63" s="142" t="s">
        <v>187</v>
      </c>
      <c r="B63" s="142"/>
      <c r="C63" s="142"/>
      <c r="D63" s="142"/>
      <c r="E63" s="142"/>
      <c r="F63" s="142"/>
      <c r="G63" s="142"/>
      <c r="H63" s="42"/>
      <c r="I63" s="42"/>
      <c r="J63" s="42"/>
      <c r="K63" s="57">
        <f>K61+K62</f>
        <v>14166</v>
      </c>
      <c r="L63" s="58"/>
      <c r="M63" s="57">
        <f>M61+M62</f>
        <v>12474</v>
      </c>
      <c r="N63" s="58"/>
      <c r="O63" s="57">
        <f>O61+O62</f>
        <v>10782</v>
      </c>
      <c r="P63" s="58"/>
      <c r="Q63" s="57">
        <f>Q61+Q62</f>
        <v>10782</v>
      </c>
      <c r="R63" s="43">
        <f>R61+R62</f>
        <v>48204</v>
      </c>
    </row>
    <row r="65" spans="11:17" x14ac:dyDescent="0.25">
      <c r="K65" s="115"/>
      <c r="M65" s="115"/>
      <c r="O65" s="115"/>
      <c r="Q65" s="115"/>
    </row>
  </sheetData>
  <mergeCells count="27">
    <mergeCell ref="E46:E59"/>
    <mergeCell ref="A1:R1"/>
    <mergeCell ref="A2:R2"/>
    <mergeCell ref="A3:R3"/>
    <mergeCell ref="A4:R4"/>
    <mergeCell ref="J6:K6"/>
    <mergeCell ref="L6:M6"/>
    <mergeCell ref="N6:O6"/>
    <mergeCell ref="P6:Q6"/>
    <mergeCell ref="R6:R7"/>
    <mergeCell ref="C7:D7"/>
    <mergeCell ref="A60:G60"/>
    <mergeCell ref="A61:G61"/>
    <mergeCell ref="A62:G62"/>
    <mergeCell ref="A63:G63"/>
    <mergeCell ref="A13:I13"/>
    <mergeCell ref="C14:D14"/>
    <mergeCell ref="A22:I22"/>
    <mergeCell ref="C23:D23"/>
    <mergeCell ref="A27:I27"/>
    <mergeCell ref="C28:D28"/>
    <mergeCell ref="A36:I36"/>
    <mergeCell ref="C37:D37"/>
    <mergeCell ref="C42:D42"/>
    <mergeCell ref="A41:I41"/>
    <mergeCell ref="A45:G45"/>
    <mergeCell ref="C46:D46"/>
  </mergeCells>
  <conditionalFormatting sqref="F6:I7 F23:Q23 H24:Q24 F28:Q28 F37:Q37">
    <cfRule type="cellIs" dxfId="4" priority="5" stopIfTrue="1" operator="equal">
      <formula>0</formula>
    </cfRule>
  </conditionalFormatting>
  <conditionalFormatting sqref="F14:Q14">
    <cfRule type="cellIs" dxfId="3" priority="3" stopIfTrue="1" operator="equal">
      <formula>0</formula>
    </cfRule>
  </conditionalFormatting>
  <conditionalFormatting sqref="F42:Q42">
    <cfRule type="cellIs" dxfId="2" priority="2" stopIfTrue="1" operator="equal">
      <formula>0</formula>
    </cfRule>
  </conditionalFormatting>
  <conditionalFormatting sqref="F46:Q46">
    <cfRule type="cellIs" dxfId="1" priority="1" stopIfTrue="1" operator="equal">
      <formula>0</formula>
    </cfRule>
  </conditionalFormatting>
  <conditionalFormatting sqref="J6 L6 N6 P6 R6 J7:Q7">
    <cfRule type="cellIs" dxfId="0" priority="4" stopIfTrue="1" operator="equal">
      <formula>0</formula>
    </cfRule>
  </conditionalFormatting>
  <pageMargins left="0.25" right="0.25" top="0.75" bottom="0.75" header="0.3" footer="0.3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ffaire" ma:contentTypeID="0x0101003C6509C072884BC9A97F079EA8039DD30202003EAE8A2C0B887341A2219F56ADAE22A9" ma:contentTypeVersion="70" ma:contentTypeDescription="Type de contenu pour les documents Affaire Inddigo" ma:contentTypeScope="" ma:versionID="c9271e1b02dad8d3bc6a484337afae8c">
  <xsd:schema xmlns:xsd="http://www.w3.org/2001/XMLSchema" xmlns:xs="http://www.w3.org/2001/XMLSchema" xmlns:p="http://schemas.microsoft.com/office/2006/metadata/properties" xmlns:ns2="ddbd1fe5-bb12-45f0-92e6-d17b13914440" xmlns:ns3="8554fc86-9393-4667-934a-f2759068a8d6" targetNamespace="http://schemas.microsoft.com/office/2006/metadata/properties" ma:root="true" ma:fieldsID="0b3d0af4d27b42920ff7635c3ad4c5d8" ns2:_="" ns3:_="">
    <xsd:import namespace="ddbd1fe5-bb12-45f0-92e6-d17b13914440"/>
    <xsd:import namespace="8554fc86-9393-4667-934a-f2759068a8d6"/>
    <xsd:element name="properties">
      <xsd:complexType>
        <xsd:sequence>
          <xsd:element name="documentManagement">
            <xsd:complexType>
              <xsd:all>
                <xsd:element ref="ns2:IND_CHEFDEPROJET" minOccurs="0"/>
                <xsd:element ref="ns2:IND_ETATAFFAIRE_0" minOccurs="0"/>
                <xsd:element ref="ns2:IND_NUMEROAFFAIRE_0" minOccurs="0"/>
                <xsd:element ref="ns2:IND_TYPEMISSION_0" minOccurs="0"/>
                <xsd:element ref="ns2:IND_CLIENTFINAL_0" minOccurs="0"/>
                <xsd:element ref="ns2:IND_CLIENTFACTURE_0" minOccurs="0"/>
                <xsd:element ref="ns2:IND_NUMEROOFFRE_0" minOccurs="0"/>
                <xsd:element ref="ns2:IND_DATECLOTURE" minOccurs="0"/>
                <xsd:element ref="ns2:IND_PROJETRETD_0" minOccurs="0"/>
                <xsd:element ref="ns2:IND_DOCSREFERENCE_0" minOccurs="0"/>
                <xsd:element ref="ns2:TaxCatchAll" minOccurs="0"/>
                <xsd:element ref="ns2:IND_DEPARTMENT_0" minOccurs="0"/>
                <xsd:element ref="ns2:IND_SEGMENT_0" minOccurs="0"/>
                <xsd:element ref="ns2:IND_THEME_0" minOccurs="0"/>
                <xsd:element ref="ns2:TaxCatchAllLabel" minOccurs="0"/>
                <xsd:element ref="ns2:IND_ENTITY_0" minOccurs="0"/>
                <xsd:element ref="ns2:IND_SITE_0" minOccurs="0"/>
                <xsd:element ref="ns2:IND_SUMMARY" minOccurs="0"/>
                <xsd:element ref="ns2:IND_ACCESSTYPE_0" minOccurs="0"/>
                <xsd:element ref="ns2:IND_ZONEGEO_0" minOccurs="0"/>
                <xsd:element ref="ns2:IND_ASSISTANTE" minOccurs="0"/>
                <xsd:element ref="ns2:IND_REDACTEUR" minOccurs="0"/>
                <xsd:element ref="ns2:IND_GRANDCOMPTE_0" minOccurs="0"/>
                <xsd:element ref="ns2:IND_SHORTLABEL" minOccurs="0"/>
                <xsd:element ref="ns2:IND_DOCIMPORTANT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d1fe5-bb12-45f0-92e6-d17b13914440" elementFormDefault="qualified">
    <xsd:import namespace="http://schemas.microsoft.com/office/2006/documentManagement/types"/>
    <xsd:import namespace="http://schemas.microsoft.com/office/infopath/2007/PartnerControls"/>
    <xsd:element name="IND_CHEFDEPROJET" ma:index="5" nillable="true" ma:displayName="Chef de projet" ma:list="UserInfo" ma:SharePointGroup="0" ma:internalName="IND_CHEFDEPROJE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ETATAFFAIRE_0" ma:index="6" nillable="true" ma:taxonomy="true" ma:internalName="IND_ETATAFFAIRE_0" ma:taxonomyFieldName="IND_ETATAFFAIRE" ma:displayName="Etat de l'affaire" ma:default="" ma:fieldId="{f8b672cd-197e-42d2-9493-4956a7ad08f4}" ma:sspId="3fa1e208-5976-4148-a97e-6a12640b510d" ma:termSetId="c4b7f207-d4b3-48d7-a366-f35ff0b6c36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AFFAIRE_0" ma:index="8" nillable="true" ma:taxonomy="true" ma:internalName="IND_NUMEROAFFAIRE_0" ma:taxonomyFieldName="IND_NUMEROAFFAIRE" ma:displayName="Numéro d'affaire" ma:default="" ma:fieldId="{660da940-5e9c-4f9f-9eca-ac4a34643323}" ma:sspId="3fa1e208-5976-4148-a97e-6a12640b510d" ma:termSetId="071119e2-16f7-4cbf-977f-d74dd3a4f16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TYPEMISSION_0" ma:index="10" nillable="true" ma:taxonomy="true" ma:internalName="IND_TYPEMISSION_0" ma:taxonomyFieldName="IND_TYPEMISSION" ma:displayName="Type de mission" ma:default="" ma:fieldId="{b8f3e798-30bf-4f75-b33b-0e492f9c86e1}" ma:sspId="3fa1e208-5976-4148-a97e-6a12640b510d" ma:termSetId="2676c7f0-64a2-4067-b381-b3525329db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CLIENTFINAL_0" ma:index="12" nillable="true" ma:taxonomy="true" ma:internalName="IND_CLIENTFINAL_0" ma:taxonomyFieldName="IND_CLIENTFINAL" ma:displayName="Client final" ma:default="" ma:fieldId="{832125f8-7db1-488c-975f-c478128fb862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CLIENTFACTURE_0" ma:index="14" nillable="true" ma:taxonomy="true" ma:internalName="IND_CLIENTFACTURE_0" ma:taxonomyFieldName="IND_CLIENTFACTURE" ma:displayName="Client facturé" ma:default="" ma:fieldId="{9d22b379-9020-4747-9599-0103319e80ea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OFFRE_0" ma:index="16" nillable="true" ma:taxonomy="true" ma:internalName="IND_NUMEROOFFRE_0" ma:taxonomyFieldName="IND_NUMEROOFFRE" ma:displayName="Numéro de l'offre" ma:default="" ma:fieldId="{dda29522-441e-46bd-b710-e4bc31536268}" ma:sspId="3fa1e208-5976-4148-a97e-6a12640b510d" ma:termSetId="0c55770f-ca9f-484b-9031-0c21381b834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ATECLOTURE" ma:index="18" nillable="true" ma:displayName="Date de clôture" ma:format="DateOnly" ma:internalName="IND_DATECLOTURE">
      <xsd:simpleType>
        <xsd:restriction base="dms:DateTime"/>
      </xsd:simpleType>
    </xsd:element>
    <xsd:element name="IND_PROJETRETD_0" ma:index="19" nillable="true" ma:taxonomy="true" ma:internalName="IND_PROJETRETD_0" ma:taxonomyFieldName="IND_PROJETRETD" ma:displayName="Projets R&amp;D" ma:default="" ma:fieldId="{1df53200-2017-4867-9c97-da7c9bea410e}" ma:sspId="3fa1e208-5976-4148-a97e-6a12640b510d" ma:termSetId="ae17836f-362c-4129-b65c-df8c5606dcce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OCSREFERENCE_0" ma:index="21" nillable="true" ma:taxonomy="true" ma:internalName="IND_DOCSREFERENCE_0" ma:taxonomyFieldName="IND_DOCSREFERENCE" ma:displayName="Documents de référence" ma:default="" ma:fieldId="{868c0257-765e-4ebd-8d34-51a09ab9ab5d}" ma:sspId="3fa1e208-5976-4148-a97e-6a12640b510d" ma:termSetId="2609d4d5-5a6c-4cdb-ad26-6f782c3957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hidden="true" ma:list="{fba59b47-3bef-42b2-b7b1-fdc53c18c8e8}" ma:internalName="TaxCatchAll" ma:showField="CatchAllData" ma:web="ddbd1fe5-bb12-45f0-92e6-d17b139144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DEPARTMENT_0" ma:index="25" nillable="true" ma:taxonomy="true" ma:internalName="IND_DEPARTMENT_0" ma:taxonomyFieldName="IND_DEPARTMENT" ma:displayName="Département" ma:default="" ma:fieldId="{017f5acd-c7a3-446e-adc7-c9a6cbb2327d}" ma:sspId="3fa1e208-5976-4148-a97e-6a12640b510d" ma:termSetId="60fde6fa-da6b-4a37-890a-55b5352265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EGMENT_0" ma:index="27" nillable="true" ma:taxonomy="true" ma:internalName="IND_SEGMENT_0" ma:taxonomyFieldName="IND_SEGMENT" ma:displayName="Segment" ma:default="" ma:fieldId="{7c564402-7d00-4446-9007-5a55fc1c12f7}" ma:sspId="3fa1e208-5976-4148-a97e-6a12640b510d" ma:termSetId="97e1d83c-6223-4a3a-8d41-1d7d0f9ccb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THEME_0" ma:index="29" nillable="true" ma:taxonomy="true" ma:internalName="IND_THEME_0" ma:taxonomyFieldName="IND_THEME" ma:displayName="Thème" ma:default="" ma:fieldId="{96fed55b-77e8-41d7-8d6b-ee782f31eccc}" ma:sspId="3fa1e208-5976-4148-a97e-6a12640b510d" ma:termSetId="71df6d4e-6c84-4b1f-af7c-dd3824533b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fba59b47-3bef-42b2-b7b1-fdc53c18c8e8}" ma:internalName="TaxCatchAllLabel" ma:readOnly="true" ma:showField="CatchAllDataLabel" ma:web="ddbd1fe5-bb12-45f0-92e6-d17b139144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ENTITY_0" ma:index="33" nillable="true" ma:taxonomy="true" ma:internalName="IND_ENTITY_0" ma:taxonomyFieldName="IND_ENTITY" ma:displayName="Entité" ma:default="" ma:fieldId="{7ab495d2-f692-4269-8726-877c65c12254}" ma:sspId="3fa1e208-5976-4148-a97e-6a12640b510d" ma:termSetId="06f31f1e-fe00-4b1d-889a-6c57ced47cf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ITE_0" ma:index="35" nillable="true" ma:taxonomy="true" ma:internalName="IND_SITE_0" ma:taxonomyFieldName="IND_SITE" ma:displayName="Site" ma:default="" ma:fieldId="{ce93a1e2-4921-4e1f-9d2d-7deb219b5e11}" ma:sspId="3fa1e208-5976-4148-a97e-6a12640b510d" ma:termSetId="8870355e-00bb-4239-bb68-13138dd0a3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UMMARY" ma:index="37" nillable="true" ma:displayName="Résumé" ma:internalName="IND_SUMMARY">
      <xsd:simpleType>
        <xsd:restriction base="dms:Note">
          <xsd:maxLength value="255"/>
        </xsd:restriction>
      </xsd:simpleType>
    </xsd:element>
    <xsd:element name="IND_ACCESSTYPE_0" ma:index="39" nillable="true" ma:taxonomy="true" ma:internalName="IND_ACCESSTYPE_0" ma:taxonomyFieldName="IND_ACCESSTYPE" ma:displayName="Type d'accès" ma:default="" ma:fieldId="{00ac3de9-e71e-476d-9979-3690bf34aba9}" ma:sspId="3fa1e208-5976-4148-a97e-6a12640b510d" ma:termSetId="2df47acd-7971-4646-9bc6-6138f63d8c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ZONEGEO_0" ma:index="41" nillable="true" ma:taxonomy="true" ma:internalName="IND_ZONEGEO_0" ma:taxonomyFieldName="IND_ZONEGEO" ma:displayName="Zone géographique" ma:default="" ma:fieldId="{08b90836-27e5-4826-8aae-0a46c143e539}" ma:sspId="3fa1e208-5976-4148-a97e-6a12640b510d" ma:termSetId="b809b6c5-8c6a-4a81-b79c-f611a794f46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ASSISTANTE" ma:index="43" nillable="true" ma:displayName="Assistante" ma:list="UserInfo" ma:SharePointGroup="0" ma:internalName="IND_ASSISTA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REDACTEUR" ma:index="44" nillable="true" ma:displayName="Rédacteur" ma:list="UserInfo" ma:SharePointGroup="0" ma:internalName="IND_RE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GRANDCOMPTE_0" ma:index="45" nillable="true" ma:taxonomy="true" ma:internalName="IND_GRANDCOMPTE_0" ma:taxonomyFieldName="IND_GRANDCOMPTE" ma:displayName="Grand compte" ma:default="" ma:fieldId="{9bfb2e0b-51ad-404e-8426-556c42750f98}" ma:sspId="3fa1e208-5976-4148-a97e-6a12640b510d" ma:termSetId="088621da-6ed7-4ade-ba36-294e4d56c1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SHORTLABEL" ma:index="47" nillable="true" ma:displayName="Libellé court" ma:internalName="IND_SHORTLABEL">
      <xsd:simpleType>
        <xsd:restriction base="dms:Text">
          <xsd:maxLength value="255"/>
        </xsd:restriction>
      </xsd:simpleType>
    </xsd:element>
    <xsd:element name="IND_DOCIMPORTANT" ma:index="48" nillable="true" ma:displayName="Document important" ma:internalName="IND_DOCIMPORTANT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54fc86-9393-4667-934a-f2759068a8d6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4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5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5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3fa1e208-5976-4148-a97e-6a12640b51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5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D_SHORTLABEL xmlns="ddbd1fe5-bb12-45f0-92e6-d17b13914440">Musée du Louvre(75)-Amo renouvellement marché CS</IND_SHORTLABEL>
    <lcf76f155ced4ddcb4097134ff3c332f xmlns="8554fc86-9393-4667-934a-f2759068a8d6">
      <Terms xmlns="http://schemas.microsoft.com/office/infopath/2007/PartnerControls"/>
    </lcf76f155ced4ddcb4097134ff3c332f>
    <TaxCatchAll xmlns="ddbd1fe5-bb12-45f0-92e6-d17b13914440">
      <Value>31</Value>
      <Value>29</Value>
      <Value>18</Value>
      <Value>17</Value>
      <Value>16</Value>
      <Value>12</Value>
      <Value>11</Value>
      <Value>7</Value>
      <Value>5</Value>
      <Value>4</Value>
      <Value>2</Value>
      <Value>1</Value>
    </TaxCatchAll>
    <IND_TYPEMISSION_0 xmlns="ddbd1fe5-bb12-45f0-92e6-d17b13914440">
      <Terms xmlns="http://schemas.microsoft.com/office/infopath/2007/PartnerControls"/>
    </IND_TYPEMISSION_0>
    <IND_CHEFDEPROJET xmlns="ddbd1fe5-bb12-45f0-92e6-d17b13914440">
      <UserInfo>
        <DisplayName>Cécile GILBERT</DisplayName>
        <AccountId>23</AccountId>
        <AccountType/>
      </UserInfo>
    </IND_CHEFDEPROJET>
    <IND_CLIENTFINAL_0 xmlns="ddbd1fe5-bb12-45f0-92e6-d17b13914440">
      <Terms xmlns="http://schemas.microsoft.com/office/infopath/2007/PartnerControls">
        <TermInfo xmlns="http://schemas.microsoft.com/office/infopath/2007/PartnerControls">
          <TermName xmlns="http://schemas.microsoft.com/office/infopath/2007/PartnerControls">MUSEE DU LOUVRE</TermName>
          <TermId xmlns="http://schemas.microsoft.com/office/infopath/2007/PartnerControls">db024584-31fd-46d7-a95c-a0a464ef750b</TermId>
        </TermInfo>
      </Terms>
    </IND_CLIENTFINAL_0>
    <IND_PROJETRETD_0 xmlns="ddbd1fe5-bb12-45f0-92e6-d17b13914440">
      <Terms xmlns="http://schemas.microsoft.com/office/infopath/2007/PartnerControls"/>
    </IND_PROJETRETD_0>
    <IND_DEPARTMENT_0 xmlns="ddbd1fe5-bb12-45f0-92e6-d17b13914440">
      <Terms xmlns="http://schemas.microsoft.com/office/infopath/2007/PartnerControls">
        <TermInfo xmlns="http://schemas.microsoft.com/office/infopath/2007/PartnerControls">
          <TermName xmlns="http://schemas.microsoft.com/office/infopath/2007/PartnerControls">Déchets ＆ Ecologie Industrielle</TermName>
          <TermId xmlns="http://schemas.microsoft.com/office/infopath/2007/PartnerControls">defb8aa4-90d7-4cdd-8e45-a68dec5668b5</TermId>
        </TermInfo>
      </Terms>
    </IND_DEPARTMENT_0>
    <IND_SUMMARY xmlns="ddbd1fe5-bb12-45f0-92e6-d17b13914440" xsi:nil="true"/>
    <IND_CLIENTFACTURE_0 xmlns="ddbd1fe5-bb12-45f0-92e6-d17b13914440">
      <Terms xmlns="http://schemas.microsoft.com/office/infopath/2007/PartnerControls">
        <TermInfo xmlns="http://schemas.microsoft.com/office/infopath/2007/PartnerControls">
          <TermName xmlns="http://schemas.microsoft.com/office/infopath/2007/PartnerControls">MUSEE DU LOUVRE</TermName>
          <TermId xmlns="http://schemas.microsoft.com/office/infopath/2007/PartnerControls">db024584-31fd-46d7-a95c-a0a464ef750b</TermId>
        </TermInfo>
      </Terms>
    </IND_CLIENTFACTURE_0>
    <IND_SEGMENT_0 xmlns="ddbd1fe5-bb12-45f0-92e6-d17b13914440">
      <Terms xmlns="http://schemas.microsoft.com/office/infopath/2007/PartnerControls">
        <TermInfo xmlns="http://schemas.microsoft.com/office/infopath/2007/PartnerControls">
          <TermName xmlns="http://schemas.microsoft.com/office/infopath/2007/PartnerControls">Déchets d'Activités</TermName>
          <TermId xmlns="http://schemas.microsoft.com/office/infopath/2007/PartnerControls">4e0ba8c9-12c7-483c-9716-2044de1d37ea</TermId>
        </TermInfo>
      </Terms>
    </IND_SEGMENT_0>
    <IND_DATECLOTURE xmlns="ddbd1fe5-bb12-45f0-92e6-d17b13914440" xsi:nil="true"/>
    <IND_ENTITY_0 xmlns="ddbd1fe5-bb12-45f0-92e6-d17b13914440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Inddigo</TermName>
          <TermId xmlns="http://schemas.microsoft.com/office/infopath/2007/PartnerControls">08b3a3d4-4c91-43e4-98a9-3655a76c9a6e</TermId>
        </TermInfo>
      </Terms>
    </IND_ENTITY_0>
    <IND_NUMEROOFFRE_0 xmlns="ddbd1fe5-bb12-45f0-92e6-d17b13914440">
      <Terms xmlns="http://schemas.microsoft.com/office/infopath/2007/PartnerControls">
        <TermInfo xmlns="http://schemas.microsoft.com/office/infopath/2007/PartnerControls">
          <TermName xmlns="http://schemas.microsoft.com/office/infopath/2007/PartnerControls">94785</TermName>
          <TermId xmlns="http://schemas.microsoft.com/office/infopath/2007/PartnerControls">5f9ceb84-099b-400c-b19f-ce848ec857dd</TermId>
        </TermInfo>
      </Terms>
    </IND_NUMEROOFFRE_0>
    <IND_SITE_0 xmlns="ddbd1fe5-bb12-45f0-92e6-d17b13914440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Paris</TermName>
          <TermId xmlns="http://schemas.microsoft.com/office/infopath/2007/PartnerControls">2d5faae0-b27f-4d45-9b7a-44453f042fa7</TermId>
        </TermInfo>
      </Terms>
    </IND_SITE_0>
    <IND_NUMEROAFFAIRE_0 xmlns="ddbd1fe5-bb12-45f0-92e6-d17b13914440">
      <Terms xmlns="http://schemas.microsoft.com/office/infopath/2007/PartnerControls">
        <TermInfo xmlns="http://schemas.microsoft.com/office/infopath/2007/PartnerControls">
          <TermName xmlns="http://schemas.microsoft.com/office/infopath/2007/PartnerControls">10012705</TermName>
          <TermId xmlns="http://schemas.microsoft.com/office/infopath/2007/PartnerControls">a9578554-5cfb-4322-8663-3ab31f1a691b</TermId>
        </TermInfo>
      </Terms>
    </IND_NUMEROAFFAIRE_0>
    <IND_DOCSREFERENCE_0 xmlns="ddbd1fe5-bb12-45f0-92e6-d17b13914440">
      <Terms xmlns="http://schemas.microsoft.com/office/infopath/2007/PartnerControls"/>
    </IND_DOCSREFERENCE_0>
    <IND_REDACTEUR xmlns="ddbd1fe5-bb12-45f0-92e6-d17b13914440">
      <UserInfo>
        <DisplayName>Cécile GILBERT</DisplayName>
        <AccountId>23</AccountId>
        <AccountType/>
      </UserInfo>
    </IND_REDACTEUR>
    <IND_THEME_0 xmlns="ddbd1fe5-bb12-45f0-92e6-d17b13914440">
      <Terms xmlns="http://schemas.microsoft.com/office/infopath/2007/PartnerControls">
        <TermInfo xmlns="http://schemas.microsoft.com/office/infopath/2007/PartnerControls">
          <TermName xmlns="http://schemas.microsoft.com/office/infopath/2007/PartnerControls">Audits et gestion optimisée des déchets d'activités</TermName>
          <TermId xmlns="http://schemas.microsoft.com/office/infopath/2007/PartnerControls">421bddb7-480a-44d4-9176-5a1fce910b7e</TermId>
        </TermInfo>
      </Terms>
    </IND_THEME_0>
    <IND_ZONEGEO_0 xmlns="ddbd1fe5-bb12-45f0-92e6-d17b13914440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France</TermName>
          <TermId xmlns="http://schemas.microsoft.com/office/infopath/2007/PartnerControls">e1c0b350-4d54-4adf-90e5-bb6b14099f4e</TermId>
        </TermInfo>
      </Terms>
    </IND_ZONEGEO_0>
    <IND_ASSISTANTE xmlns="ddbd1fe5-bb12-45f0-92e6-d17b13914440">
      <UserInfo>
        <DisplayName>Anna CRAVERO</DisplayName>
        <AccountId>22</AccountId>
        <AccountType/>
      </UserInfo>
    </IND_ASSISTANTE>
    <IND_GRANDCOMPTE_0 xmlns="ddbd1fe5-bb12-45f0-92e6-d17b13914440">
      <Terms xmlns="http://schemas.microsoft.com/office/infopath/2007/PartnerControls"/>
    </IND_GRANDCOMPTE_0>
    <IND_ETATAFFAIRE_0 xmlns="ddbd1fe5-bb12-45f0-92e6-d17b13914440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 cours</TermName>
          <TermId xmlns="http://schemas.microsoft.com/office/infopath/2007/PartnerControls">d3e19a53-fe68-475d-a20b-45d5d7ba0737</TermId>
        </TermInfo>
      </Terms>
    </IND_ETATAFFAIRE_0>
    <IND_DOCIMPORTANT xmlns="ddbd1fe5-bb12-45f0-92e6-d17b13914440" xsi:nil="true"/>
    <IND_ACCESSTYPE_0 xmlns="ddbd1fe5-bb12-45f0-92e6-d17b13914440">
      <Terms xmlns="http://schemas.microsoft.com/office/infopath/2007/PartnerControls"/>
    </IND_ACCESSTYPE_0>
  </documentManagement>
</p:properties>
</file>

<file path=customXml/itemProps1.xml><?xml version="1.0" encoding="utf-8"?>
<ds:datastoreItem xmlns:ds="http://schemas.openxmlformats.org/officeDocument/2006/customXml" ds:itemID="{9EA67542-3512-4DBF-9B0A-7344A7E54E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bd1fe5-bb12-45f0-92e6-d17b13914440"/>
    <ds:schemaRef ds:uri="8554fc86-9393-4667-934a-f2759068a8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22D7D6-5573-49B8-836D-5DC32142C9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5D2BDB-B23A-4242-AE7C-82EF22C6EAA2}">
  <ds:schemaRefs>
    <ds:schemaRef ds:uri="http://schemas.microsoft.com/office/2006/metadata/properties"/>
    <ds:schemaRef ds:uri="http://schemas.microsoft.com/office/infopath/2007/PartnerControls"/>
    <ds:schemaRef ds:uri="ddbd1fe5-bb12-45f0-92e6-d17b13914440"/>
    <ds:schemaRef ds:uri="8554fc86-9393-4667-934a-f2759068a8d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DPGF offre de base</vt:lpstr>
      <vt:lpstr>DPGF variante</vt:lpstr>
      <vt:lpstr>BPU offre de base</vt:lpstr>
      <vt:lpstr>BPU variante</vt:lpstr>
      <vt:lpstr>DQE offre de base</vt:lpstr>
      <vt:lpstr>DQE variante</vt:lpstr>
      <vt:lpstr>'BPU offre de base'!Impression_des_titres</vt:lpstr>
      <vt:lpstr>'BPU variante'!Impression_des_titres</vt:lpstr>
      <vt:lpstr>'DPGF variante'!Impression_des_titres</vt:lpstr>
      <vt:lpstr>'DPGF offre de base'!Zone_d_impression</vt:lpstr>
      <vt:lpstr>'DPGF variante'!Zone_d_impression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TOUZE Antoine</dc:creator>
  <cp:keywords/>
  <dc:description/>
  <cp:lastModifiedBy>Gabrielle.Dolo</cp:lastModifiedBy>
  <cp:revision/>
  <dcterms:created xsi:type="dcterms:W3CDTF">2012-03-05T09:16:56Z</dcterms:created>
  <dcterms:modified xsi:type="dcterms:W3CDTF">2025-09-03T14:39:21Z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0x0101003C6509C072884BC9A97F079EA8039DD30202003EAE8A2C0B887341A2219F56ADAE22A9</vt:lpwstr>
  </property>
  <property fmtid="{D5CDD505-2E9C-101B-9397-08002B2CF9AE}" pid="3" name="IND_NATUREOFFRE_0">
    <vt:lpwstr>Offre|19c9d843-14a8-472a-9673-d3634551177f</vt:lpwstr>
  </property>
  <property fmtid="{D5CDD505-2E9C-101B-9397-08002B2CF9AE}" pid="4" name="IND_NATUREOFFRE">
    <vt:lpwstr>1;#Offre|19c9d843-14a8-472a-9673-d3634551177f</vt:lpwstr>
  </property>
  <property fmtid="{D5CDD505-2E9C-101B-9397-08002B2CF9AE}" pid="5" name="IND_PROJETRETD">
    <vt:lpwstr/>
  </property>
  <property fmtid="{D5CDD505-2E9C-101B-9397-08002B2CF9AE}" pid="6" name="IND_THEME">
    <vt:lpwstr>29;#Audits et gestion optimisée des déchets d'activités|421bddb7-480a-44d4-9176-5a1fce910b7e</vt:lpwstr>
  </property>
  <property fmtid="{D5CDD505-2E9C-101B-9397-08002B2CF9AE}" pid="7" name="IND_AGENCEENVOI">
    <vt:lpwstr>11;#Paris|2d5faae0-b27f-4d45-9b7a-44453f042fa7</vt:lpwstr>
  </property>
  <property fmtid="{D5CDD505-2E9C-101B-9397-08002B2CF9AE}" pid="8" name="IND_SEGMENT">
    <vt:lpwstr>31;#Déchets d'Activités|4e0ba8c9-12c7-483c-9716-2044de1d37ea</vt:lpwstr>
  </property>
  <property fmtid="{D5CDD505-2E9C-101B-9397-08002B2CF9AE}" pid="9" name="IND_TYPEMISSION">
    <vt:lpwstr/>
  </property>
  <property fmtid="{D5CDD505-2E9C-101B-9397-08002B2CF9AE}" pid="10" name="MediaServiceImageTags">
    <vt:lpwstr/>
  </property>
  <property fmtid="{D5CDD505-2E9C-101B-9397-08002B2CF9AE}" pid="11" name="IND_CLIENTFACTURE">
    <vt:lpwstr>2;#MUSEE DU LOUVRE|db024584-31fd-46d7-a95c-a0a464ef750b</vt:lpwstr>
  </property>
  <property fmtid="{D5CDD505-2E9C-101B-9397-08002B2CF9AE}" pid="12" name="IND_GRANDCOMPTE">
    <vt:lpwstr/>
  </property>
  <property fmtid="{D5CDD505-2E9C-101B-9397-08002B2CF9AE}" pid="13" name="IND_ENTITY">
    <vt:lpwstr>7;#Inddigo|08b3a3d4-4c91-43e4-98a9-3655a76c9a6e</vt:lpwstr>
  </property>
  <property fmtid="{D5CDD505-2E9C-101B-9397-08002B2CF9AE}" pid="14" name="IND_NUMEROOFFRE">
    <vt:lpwstr>4;#94785|5f9ceb84-099b-400c-b19f-ce848ec857dd</vt:lpwstr>
  </property>
  <property fmtid="{D5CDD505-2E9C-101B-9397-08002B2CF9AE}" pid="15" name="IND_AGENCEENVOI_0">
    <vt:lpwstr>Paris|2d5faae0-b27f-4d45-9b7a-44453f042fa7</vt:lpwstr>
  </property>
  <property fmtid="{D5CDD505-2E9C-101B-9397-08002B2CF9AE}" pid="16" name="IND_SITE">
    <vt:lpwstr>11;#Paris|2d5faae0-b27f-4d45-9b7a-44453f042fa7</vt:lpwstr>
  </property>
  <property fmtid="{D5CDD505-2E9C-101B-9397-08002B2CF9AE}" pid="17" name="IND_ETATPROPOSITION_0">
    <vt:lpwstr>Gagnée|6bbaaaac-3cd1-45ec-8de7-4259d9705f6f</vt:lpwstr>
  </property>
  <property fmtid="{D5CDD505-2E9C-101B-9397-08002B2CF9AE}" pid="18" name="IND_CLIENTFINAL">
    <vt:lpwstr>2;#MUSEE DU LOUVRE|db024584-31fd-46d7-a95c-a0a464ef750b</vt:lpwstr>
  </property>
  <property fmtid="{D5CDD505-2E9C-101B-9397-08002B2CF9AE}" pid="19" name="IND_NUMEROAFFAIRE">
    <vt:lpwstr>18;#10012705|a9578554-5cfb-4322-8663-3ab31f1a691b</vt:lpwstr>
  </property>
  <property fmtid="{D5CDD505-2E9C-101B-9397-08002B2CF9AE}" pid="20" name="IND_DATESAISI">
    <vt:filetime>2025-03-04T00:00:00Z</vt:filetime>
  </property>
  <property fmtid="{D5CDD505-2E9C-101B-9397-08002B2CF9AE}" pid="21" name="IND_ACCESSTYPE">
    <vt:lpwstr/>
  </property>
  <property fmtid="{D5CDD505-2E9C-101B-9397-08002B2CF9AE}" pid="22" name="IND_DATERENDU">
    <vt:filetime>2025-12-19T00:00:00Z</vt:filetime>
  </property>
  <property fmtid="{D5CDD505-2E9C-101B-9397-08002B2CF9AE}" pid="23" name="IND_ETATAFFAIRE">
    <vt:lpwstr>17;#En cours|d3e19a53-fe68-475d-a20b-45d5d7ba0737</vt:lpwstr>
  </property>
  <property fmtid="{D5CDD505-2E9C-101B-9397-08002B2CF9AE}" pid="24" name="IND_DOCSREFERENCE">
    <vt:lpwstr/>
  </property>
  <property fmtid="{D5CDD505-2E9C-101B-9397-08002B2CF9AE}" pid="25" name="IND_DEPARTMENT">
    <vt:lpwstr>16;#Déchets ＆ Ecologie Industrielle|defb8aa4-90d7-4cdd-8e45-a68dec5668b5</vt:lpwstr>
  </property>
  <property fmtid="{D5CDD505-2E9C-101B-9397-08002B2CF9AE}" pid="26" name="IND_ZONEGEO">
    <vt:lpwstr>5;#France|e1c0b350-4d54-4adf-90e5-bb6b14099f4e</vt:lpwstr>
  </property>
  <property fmtid="{D5CDD505-2E9C-101B-9397-08002B2CF9AE}" pid="27" name="IND_ETATPROPOSITION">
    <vt:lpwstr>12;#Gagnée|6bbaaaac-3cd1-45ec-8de7-4259d9705f6f</vt:lpwstr>
  </property>
</Properties>
</file>