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showInkAnnotation="0" codeName="ThisWorkbook" defaultThemeVersion="124226"/>
  <mc:AlternateContent xmlns:mc="http://schemas.openxmlformats.org/markup-compatibility/2006">
    <mc:Choice Requires="x15">
      <x15ac:absPath xmlns:x15ac="http://schemas.microsoft.com/office/spreadsheetml/2010/11/ac" url="\\Commun.dsaf.pm.gouv.fr\bcp-commun$\- BAM - 10 - Consultations\2 - Procédures actives\2026\26_BAM_695 - Restauration DILA\1 - Préparation\DC\DC BAM pour DILA dernières modifs\"/>
    </mc:Choice>
  </mc:AlternateContent>
  <xr:revisionPtr revIDLastSave="0" documentId="13_ncr:1_{E5D6F09B-57BE-49CC-8D39-232D44E0359F}" xr6:coauthVersionLast="47" xr6:coauthVersionMax="47" xr10:uidLastSave="{00000000-0000-0000-0000-000000000000}"/>
  <bookViews>
    <workbookView xWindow="22932" yWindow="-108" windowWidth="23256" windowHeight="12456" tabRatio="948" firstSheet="7" activeTab="14" xr2:uid="{00000000-000D-0000-FFFF-FFFF00000000}"/>
  </bookViews>
  <sheets>
    <sheet name="Mode d'emploi" sheetId="6" r:id="rId1"/>
    <sheet name="Tranches activité" sheetId="35" r:id="rId2"/>
    <sheet name="Sourcing appros 1" sheetId="49" r:id="rId3"/>
    <sheet name="Sourcing appros 2" sheetId="66" r:id="rId4"/>
    <sheet name="Structure de l'offre" sheetId="64" r:id="rId5"/>
    <sheet name="Coûts alim." sheetId="1" r:id="rId6"/>
    <sheet name="Tarification Hors d'oeuvre" sheetId="16" r:id="rId7"/>
    <sheet name="Tarification Plats" sheetId="68" r:id="rId8"/>
    <sheet name="Tarification Desserts" sheetId="69" r:id="rId9"/>
    <sheet name="Main d'oeuvre" sheetId="54" r:id="rId10"/>
    <sheet name="Maintenance préventive" sheetId="72" r:id="rId11"/>
    <sheet name="Forfait frais fixes" sheetId="70" r:id="rId12"/>
    <sheet name="BPU - Frigos connectés" sheetId="74" r:id="rId13"/>
    <sheet name="Synthèse frais fixes" sheetId="71" r:id="rId14"/>
    <sheet name="Récap coûts contractuels" sheetId="63" r:id="rId15"/>
    <sheet name="DQE" sheetId="73" r:id="rId16"/>
  </sheets>
  <externalReferences>
    <externalReference r:id="rId17"/>
    <externalReference r:id="rId18"/>
    <externalReference r:id="rId19"/>
    <externalReference r:id="rId20"/>
    <externalReference r:id="rId21"/>
  </externalReferences>
  <definedNames>
    <definedName name="__PL12">'[1]PL 12MTHS'!$C$7:$P$27,'[1]PL 12MTHS'!$C$29:$P$52,'[1]PL 12MTHS'!$C$56:$P$74,'[1]PL 12MTHS'!$C$78:$P$79,'[1]PL 12MTHS'!$C$82:$P$84,'[1]PL 12MTHS'!$C$86:$P$87,'[1]PL 12MTHS'!$C$92:$P$93</definedName>
    <definedName name="_PL12">'[1]PL 12MTHS'!$C$7:$P$27,'[1]PL 12MTHS'!$C$29:$P$52,'[1]PL 12MTHS'!$C$56:$P$74,'[1]PL 12MTHS'!$C$78:$P$79,'[1]PL 12MTHS'!$C$82:$P$84,'[1]PL 12MTHS'!$C$86:$P$87,'[1]PL 12MTHS'!$C$92:$P$93</definedName>
    <definedName name="A1ARVALYS">#REF!</definedName>
    <definedName name="A1ASCAC">#REF!</definedName>
    <definedName name="A1CDER">#REF!</definedName>
    <definedName name="A1CDERINF">#REF!</definedName>
    <definedName name="A1CDERNC">#REF!</definedName>
    <definedName name="A1CHDEPAGRI">#REF!</definedName>
    <definedName name="A1CHREGAGRI">#REF!</definedName>
    <definedName name="A1CRCA">#REF!</definedName>
    <definedName name="A1FDSEA">#REF!</definedName>
    <definedName name="A1FEDCHASS">#REF!</definedName>
    <definedName name="A1FLUZERNE">#REF!</definedName>
    <definedName name="A1RIE">#REF!</definedName>
    <definedName name="A1TOTALFACT">#REF!</definedName>
    <definedName name="A1UCLM">#REF!</definedName>
    <definedName name="A2ARVALYS">#REF!</definedName>
    <definedName name="A2ASCAC">#REF!</definedName>
    <definedName name="A2CDER">#REF!</definedName>
    <definedName name="A2CDERINF">#REF!</definedName>
    <definedName name="A2CDERNC">#REF!</definedName>
    <definedName name="A2CHDEPAGRI">#REF!</definedName>
    <definedName name="A2CHREGAGRI">#REF!</definedName>
    <definedName name="A2CRCA">#REF!</definedName>
    <definedName name="A2FDSEA">#REF!</definedName>
    <definedName name="A2FEDCHASS">#REF!</definedName>
    <definedName name="A2FLUZERNE">#REF!</definedName>
    <definedName name="A2RIE">#REF!</definedName>
    <definedName name="A2TOTALFACT">#REF!</definedName>
    <definedName name="A2UCLM">#REF!</definedName>
    <definedName name="A3ARVALYS">#REF!</definedName>
    <definedName name="A3ASCAC">#REF!</definedName>
    <definedName name="A3CDER">#REF!</definedName>
    <definedName name="A3CDERINF">#REF!</definedName>
    <definedName name="A3CDERNC">#REF!</definedName>
    <definedName name="A3CHDEPAGRI">#REF!</definedName>
    <definedName name="A3CHREGAGRI">#REF!</definedName>
    <definedName name="A3CRCA">#REF!</definedName>
    <definedName name="A3FDSEA">#REF!</definedName>
    <definedName name="A3FEDCHASS">#REF!</definedName>
    <definedName name="A3FLUZERNE">#REF!</definedName>
    <definedName name="A3RIE">#REF!</definedName>
    <definedName name="A3TOTALFACT">#REF!</definedName>
    <definedName name="A3UCLM">#REF!</definedName>
    <definedName name="A4ARVALYS">#REF!</definedName>
    <definedName name="A4ASCAC">#REF!</definedName>
    <definedName name="A4CDER">#REF!</definedName>
    <definedName name="A4CDERINF">#REF!</definedName>
    <definedName name="A4CDERNC">#REF!</definedName>
    <definedName name="A4CHDEPAGRI">#REF!</definedName>
    <definedName name="A4CHREGAGRI">#REF!</definedName>
    <definedName name="A4CRCA">#REF!</definedName>
    <definedName name="A4FDSEA">#REF!</definedName>
    <definedName name="A4FEDCHASS">#REF!</definedName>
    <definedName name="A4FLUZERNE">#REF!</definedName>
    <definedName name="A4RIE">#REF!</definedName>
    <definedName name="A4TOTALFACT">#REF!</definedName>
    <definedName name="A4UCLM">#REF!</definedName>
    <definedName name="aa">#REF!</definedName>
    <definedName name="_xlnm.Database">#REF!</definedName>
    <definedName name="BDD_code">#REF!</definedName>
    <definedName name="BDD_nom">#REF!</definedName>
    <definedName name="BN">[2]Paramètres!$F$6</definedName>
    <definedName name="BN_1">[2]Paramètres!$F$7</definedName>
    <definedName name="CFTOTS">[3]CASHFLOW!$A$13:$N$13,[3]CASHFLOW!$A$15:$N$15,[3]CASHFLOW!$A$22:$N$22,[3]CASHFLOW!$A$28:$N$28,[3]CASHFLOW!$A$30:$N$30,[3]CASHFLOW!$A$34:$N$34</definedName>
    <definedName name="CléN">[2]Paramètres!$F$4</definedName>
    <definedName name="CléN_1">[2]Paramètres!$F$5</definedName>
    <definedName name="CLES">#REF!</definedName>
    <definedName name="ddd">#REF!</definedName>
    <definedName name="ddddddddddd">#REF!</definedName>
    <definedName name="Département">#REF!</definedName>
    <definedName name="Dotation2005">'[2]Récap Prov2005'!$C$16,'[2]Récap Prov2005'!$C$35,'[2]Récap Prov2005'!$C$21</definedName>
    <definedName name="eeeeeeeee">#REF!</definedName>
    <definedName name="exce2">[4]MUR!$A$2:$A$24</definedName>
    <definedName name="FACTCL3">#REF!</definedName>
    <definedName name="H">#REF!</definedName>
    <definedName name="hhh">#REF!</definedName>
    <definedName name="hhhhhhhh">#REF!</definedName>
    <definedName name="iiiiiiiii">#REF!</definedName>
    <definedName name="_xlnm.Print_Titles" localSheetId="15">DQE!$1:$3</definedName>
    <definedName name="_xlnm.Print_Titles" localSheetId="11">'Forfait frais fixes'!$1:$6</definedName>
    <definedName name="_xlnm.Print_Titles" localSheetId="9">'Main d''oeuvre'!$6:$6</definedName>
    <definedName name="_xlnm.Print_Titles" localSheetId="10">'Maintenance préventive'!$5:$5</definedName>
    <definedName name="_xlnm.Print_Titles" localSheetId="14">'Récap coûts contractuels'!$1:$3</definedName>
    <definedName name="_xlnm.Print_Titles" localSheetId="4">'Structure de l''offre'!$1:$3</definedName>
    <definedName name="_xlnm.Print_Titles" localSheetId="13">'Synthèse frais fixes'!$3:$6</definedName>
    <definedName name="_xlnm.Print_Titles" localSheetId="8">'Tarification Desserts'!$3:$4</definedName>
    <definedName name="_xlnm.Print_Titles" localSheetId="6">'Tarification Hors d''oeuvre'!$3:$4</definedName>
    <definedName name="_xlnm.Print_Titles" localSheetId="7">'Tarification Plats'!$3:$4</definedName>
    <definedName name="jftef">#REF!</definedName>
    <definedName name="JOUR">#REF!</definedName>
    <definedName name="kkkkkkkkkkk">#REF!</definedName>
    <definedName name="LOCBAIL">#REF!</definedName>
    <definedName name="m">#REF!</definedName>
    <definedName name="mmmmmmmmmmmmm">#REF!</definedName>
    <definedName name="NiveauProfessionnel">'[5]Données quantitatives site'!$A$14:$A$22</definedName>
    <definedName name="nSkip">15</definedName>
    <definedName name="Part_internat">#REF!</definedName>
    <definedName name="PDEV._BUDFACT">#REF!</definedName>
    <definedName name="plform1">[1]PL!$C$9:$M$29,[1]PL!$C$32:$H$32,[1]PL!$C$31:$M$54,[1]PL!$C$57:$M$75,[1]PL!$C$80:$M$81,[1]PL!$C$84:$M$86,[1]PL!$C$88:$M$89,[1]PL!$C$94:$M$95</definedName>
    <definedName name="PLGM1">'[1]PL GMARGIN'!$C$9:$M$29,'[1]PL GMARGIN'!$C$37:$M$55,'[1]PL GMARGIN'!$C$56:$M$56,'[1]PL GMARGIN'!$C$59:$M$77,'[1]PL GMARGIN'!$C$82:$L$83,'[1]PL GMARGIN'!$M$82:$M$83,'[1]PL GMARGIN'!$C$86:$M$88,'[1]PL GMARGIN'!$C$90:$M$91,'[1]PL GMARGIN'!$C$96:$M$97</definedName>
    <definedName name="po">#REF!</definedName>
    <definedName name="Produits">#REF!</definedName>
    <definedName name="RECAP">#REF!</definedName>
    <definedName name="Reprise2005">'[2]Récap Prov2005'!$B$41:$C$42,'[2]Récap Prov2005'!$B$60:$C$64,'[2]Récap Prov2005'!$B$75:$C$75</definedName>
    <definedName name="rrrrrrrrrrr">#REF!</definedName>
    <definedName name="rrrrrrrrrrrr">#REF!</definedName>
    <definedName name="rrrrrrrrrrrrr">#REF!</definedName>
    <definedName name="scé">#REF!</definedName>
    <definedName name="Simulation">#REF!</definedName>
    <definedName name="sssssssss">#REF!</definedName>
    <definedName name="ssssssssssss">#REF!</definedName>
    <definedName name="Typ_Ens">#REF!</definedName>
    <definedName name="uuuuuuu">#REF!</definedName>
    <definedName name="yyyyyyyyyyy">#REF!</definedName>
    <definedName name="_xlnm.Print_Area" localSheetId="12">'BPU - Frigos connectés'!$A$1:$I$14</definedName>
    <definedName name="_xlnm.Print_Area" localSheetId="5">'Coûts alim.'!$A$1:$J$99</definedName>
    <definedName name="_xlnm.Print_Area" localSheetId="15">DQE!$A$1:$I$18</definedName>
    <definedName name="_xlnm.Print_Area" localSheetId="11">'Forfait frais fixes'!$A$1:$K$28</definedName>
    <definedName name="_xlnm.Print_Area" localSheetId="9">'Main d''oeuvre'!$A$1:$M$19</definedName>
    <definedName name="_xlnm.Print_Area" localSheetId="10">'Maintenance préventive'!$A$1:$D$30</definedName>
    <definedName name="_xlnm.Print_Area" localSheetId="0">'Mode d''emploi'!$A$1:$S$29</definedName>
    <definedName name="_xlnm.Print_Area" localSheetId="14">'Récap coûts contractuels'!$A$1:$J$89</definedName>
    <definedName name="_xlnm.Print_Area" localSheetId="1">'Tranches activité'!$A$1:$G$6</definedName>
    <definedName name="_xlnm.Print_Are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9" i="71" l="1"/>
  <c r="G15" i="73"/>
  <c r="I15" i="73" s="1"/>
  <c r="G14" i="73"/>
  <c r="I14" i="73" s="1"/>
  <c r="G13" i="73"/>
  <c r="I13" i="73" s="1"/>
  <c r="G12" i="73"/>
  <c r="I12" i="73" s="1"/>
  <c r="G10" i="74"/>
  <c r="G9" i="74"/>
  <c r="G8" i="74"/>
  <c r="G7" i="74"/>
  <c r="G5" i="73"/>
  <c r="L9" i="73"/>
  <c r="M7" i="73"/>
  <c r="A2" i="73"/>
  <c r="D47" i="1"/>
  <c r="A2" i="72"/>
  <c r="E40" i="63"/>
  <c r="E21" i="1"/>
  <c r="A51" i="63"/>
  <c r="J21" i="63"/>
  <c r="I21" i="63"/>
  <c r="H21" i="63"/>
  <c r="C21" i="63"/>
  <c r="J20" i="63"/>
  <c r="I20" i="63"/>
  <c r="H20" i="63"/>
  <c r="C20" i="63"/>
  <c r="J19" i="63"/>
  <c r="I19" i="63"/>
  <c r="H19" i="63"/>
  <c r="C19" i="63"/>
  <c r="J18" i="63"/>
  <c r="I18" i="63"/>
  <c r="H18" i="63"/>
  <c r="C18" i="63"/>
  <c r="J17" i="63"/>
  <c r="I17" i="63"/>
  <c r="H17" i="63"/>
  <c r="C17" i="63"/>
  <c r="A89" i="63"/>
  <c r="A88" i="63"/>
  <c r="A87" i="63"/>
  <c r="A86" i="63"/>
  <c r="A85" i="63"/>
  <c r="A84" i="63"/>
  <c r="A83" i="63"/>
  <c r="A82" i="63"/>
  <c r="A81" i="63"/>
  <c r="A80" i="63"/>
  <c r="A79" i="63"/>
  <c r="A78" i="63"/>
  <c r="A77" i="63"/>
  <c r="A76" i="63"/>
  <c r="A75" i="63"/>
  <c r="A74" i="63"/>
  <c r="A73" i="63"/>
  <c r="A72" i="63"/>
  <c r="A71" i="63"/>
  <c r="A70" i="63"/>
  <c r="A69" i="63"/>
  <c r="A68" i="63"/>
  <c r="A67" i="63"/>
  <c r="A65" i="63"/>
  <c r="A64" i="63"/>
  <c r="A63" i="63"/>
  <c r="A62" i="63"/>
  <c r="A61" i="63"/>
  <c r="A60" i="63"/>
  <c r="A59" i="63"/>
  <c r="A58" i="63"/>
  <c r="A57" i="63"/>
  <c r="A66" i="63"/>
  <c r="A56" i="63"/>
  <c r="J89" i="63"/>
  <c r="I89" i="63"/>
  <c r="H89" i="63"/>
  <c r="J88" i="63"/>
  <c r="I88" i="63"/>
  <c r="H88" i="63"/>
  <c r="J87" i="63"/>
  <c r="I87" i="63"/>
  <c r="H87" i="63"/>
  <c r="J86" i="63"/>
  <c r="I86" i="63"/>
  <c r="H86" i="63"/>
  <c r="J85" i="63"/>
  <c r="I85" i="63"/>
  <c r="H85" i="63"/>
  <c r="J84" i="63"/>
  <c r="I84" i="63"/>
  <c r="H84" i="63"/>
  <c r="J83" i="63"/>
  <c r="I83" i="63"/>
  <c r="H83" i="63"/>
  <c r="J82" i="63"/>
  <c r="I82" i="63"/>
  <c r="H82" i="63"/>
  <c r="J81" i="63"/>
  <c r="I81" i="63"/>
  <c r="H81" i="63"/>
  <c r="J80" i="63"/>
  <c r="I80" i="63"/>
  <c r="H80" i="63"/>
  <c r="J79" i="63"/>
  <c r="I79" i="63"/>
  <c r="H79" i="63"/>
  <c r="J78" i="63"/>
  <c r="I78" i="63"/>
  <c r="H78" i="63"/>
  <c r="J77" i="63"/>
  <c r="I77" i="63"/>
  <c r="H77" i="63"/>
  <c r="J76" i="63"/>
  <c r="I76" i="63"/>
  <c r="H76" i="63"/>
  <c r="J75" i="63"/>
  <c r="I75" i="63"/>
  <c r="H75" i="63"/>
  <c r="J74" i="63"/>
  <c r="I74" i="63"/>
  <c r="H74" i="63"/>
  <c r="J73" i="63"/>
  <c r="I73" i="63"/>
  <c r="H73" i="63"/>
  <c r="J72" i="63"/>
  <c r="I72" i="63"/>
  <c r="H72" i="63"/>
  <c r="J71" i="63"/>
  <c r="I71" i="63"/>
  <c r="H71" i="63"/>
  <c r="J70" i="63"/>
  <c r="I70" i="63"/>
  <c r="H70" i="63"/>
  <c r="J69" i="63"/>
  <c r="I69" i="63"/>
  <c r="H69" i="63"/>
  <c r="J68" i="63"/>
  <c r="I68" i="63"/>
  <c r="H68" i="63"/>
  <c r="J67" i="63"/>
  <c r="I67" i="63"/>
  <c r="H67" i="63"/>
  <c r="J65" i="63"/>
  <c r="I65" i="63"/>
  <c r="H65" i="63"/>
  <c r="J64" i="63"/>
  <c r="I64" i="63"/>
  <c r="H64" i="63"/>
  <c r="J63" i="63"/>
  <c r="I63" i="63"/>
  <c r="H63" i="63"/>
  <c r="J62" i="63"/>
  <c r="I62" i="63"/>
  <c r="H62" i="63"/>
  <c r="J61" i="63"/>
  <c r="I61" i="63"/>
  <c r="H61" i="63"/>
  <c r="J60" i="63"/>
  <c r="I60" i="63"/>
  <c r="H60" i="63"/>
  <c r="J59" i="63"/>
  <c r="I59" i="63"/>
  <c r="H59" i="63"/>
  <c r="J58" i="63"/>
  <c r="I58" i="63"/>
  <c r="H58" i="63"/>
  <c r="J57" i="63"/>
  <c r="I57" i="63"/>
  <c r="H57" i="63"/>
  <c r="E8" i="63"/>
  <c r="I12" i="63"/>
  <c r="F23" i="71"/>
  <c r="F25" i="71" s="1"/>
  <c r="I9" i="63" s="1"/>
  <c r="E23" i="71"/>
  <c r="H7" i="63" s="1"/>
  <c r="G9" i="73" s="1"/>
  <c r="I9" i="73" s="1"/>
  <c r="D23" i="71"/>
  <c r="D25" i="71" s="1"/>
  <c r="G9" i="63" s="1"/>
  <c r="C23" i="71"/>
  <c r="C25" i="71" s="1"/>
  <c r="F9" i="63" s="1"/>
  <c r="F19" i="71"/>
  <c r="E19" i="71"/>
  <c r="D19" i="71"/>
  <c r="C19" i="71"/>
  <c r="A16" i="70"/>
  <c r="J12" i="70"/>
  <c r="F17" i="71" s="1"/>
  <c r="I12" i="70"/>
  <c r="E17" i="71" s="1"/>
  <c r="H12" i="70"/>
  <c r="D17" i="71" s="1"/>
  <c r="G12" i="70"/>
  <c r="C17" i="71" s="1"/>
  <c r="F12" i="70"/>
  <c r="B17" i="71" s="1"/>
  <c r="A12" i="70"/>
  <c r="J24" i="70"/>
  <c r="F20" i="71" s="1"/>
  <c r="I24" i="70"/>
  <c r="E20" i="71" s="1"/>
  <c r="H24" i="70"/>
  <c r="D20" i="71" s="1"/>
  <c r="G24" i="70"/>
  <c r="C20" i="71" s="1"/>
  <c r="F24" i="70"/>
  <c r="B20" i="71" s="1"/>
  <c r="A24" i="70"/>
  <c r="E8" i="71"/>
  <c r="G8" i="71" s="1"/>
  <c r="J12" i="63" s="1"/>
  <c r="A2" i="71"/>
  <c r="E25" i="71" l="1"/>
  <c r="H9" i="63" s="1"/>
  <c r="I7" i="63"/>
  <c r="G10" i="73" s="1"/>
  <c r="I10" i="73" s="1"/>
  <c r="F7" i="63"/>
  <c r="G7" i="73" s="1"/>
  <c r="I7" i="73" s="1"/>
  <c r="G7" i="63"/>
  <c r="G8" i="73" s="1"/>
  <c r="I8" i="73" s="1"/>
  <c r="H12" i="63"/>
  <c r="G11" i="73" s="1"/>
  <c r="I11" i="73" s="1"/>
  <c r="M8" i="73"/>
  <c r="N7" i="73" s="1"/>
  <c r="M9" i="73" l="1"/>
  <c r="N8" i="73"/>
  <c r="A2" i="70"/>
  <c r="B5" i="54"/>
  <c r="C17" i="54"/>
  <c r="B18" i="71" s="1"/>
  <c r="B21" i="71" s="1"/>
  <c r="B23" i="71" s="1"/>
  <c r="E7" i="63" s="1"/>
  <c r="B17" i="54"/>
  <c r="E23" i="1"/>
  <c r="A4" i="1"/>
  <c r="A59" i="1"/>
  <c r="A50" i="1"/>
  <c r="J55" i="1"/>
  <c r="J54" i="1"/>
  <c r="J57" i="1"/>
  <c r="J56" i="1"/>
  <c r="J53" i="1"/>
  <c r="A2" i="69"/>
  <c r="A2" i="68"/>
  <c r="B25" i="71" l="1"/>
  <c r="E9" i="63" s="1"/>
  <c r="G6" i="73"/>
  <c r="I6" i="73" s="1"/>
  <c r="O7" i="73"/>
  <c r="O8" i="73" s="1"/>
  <c r="N9" i="73"/>
  <c r="A2" i="66"/>
  <c r="P7" i="73" l="1"/>
  <c r="P8" i="73" s="1"/>
  <c r="O9" i="73"/>
  <c r="C4" i="35"/>
  <c r="C5" i="35" l="1"/>
  <c r="D4" i="35" s="1"/>
  <c r="D5" i="54"/>
  <c r="Q7" i="73"/>
  <c r="Q9" i="73" s="1"/>
  <c r="P9" i="73"/>
  <c r="A2" i="64"/>
  <c r="I5" i="73" l="1"/>
  <c r="I17" i="73" s="1"/>
  <c r="F5" i="54"/>
  <c r="D5" i="35"/>
  <c r="E4" i="35" s="1"/>
  <c r="K17" i="54"/>
  <c r="F18" i="71" s="1"/>
  <c r="F21" i="71" s="1"/>
  <c r="J17" i="54"/>
  <c r="J18" i="54" s="1"/>
  <c r="H5" i="54" l="1"/>
  <c r="E5" i="35"/>
  <c r="F4" i="35" s="1"/>
  <c r="H69" i="1"/>
  <c r="E27" i="63" l="1"/>
  <c r="A53" i="63"/>
  <c r="B53" i="63"/>
  <c r="C53" i="63"/>
  <c r="D53" i="63"/>
  <c r="G53" i="63"/>
  <c r="H53" i="63"/>
  <c r="I53" i="63"/>
  <c r="J53" i="63"/>
  <c r="A54" i="63"/>
  <c r="H54" i="63"/>
  <c r="I54" i="63"/>
  <c r="J54" i="63"/>
  <c r="A55" i="63"/>
  <c r="H56" i="63"/>
  <c r="I56" i="63"/>
  <c r="C38" i="63"/>
  <c r="A25" i="63"/>
  <c r="E25" i="63"/>
  <c r="E26" i="63"/>
  <c r="E41" i="63" s="1"/>
  <c r="F26" i="63"/>
  <c r="F41" i="63" s="1"/>
  <c r="G26" i="63"/>
  <c r="G41" i="63" s="1"/>
  <c r="H26" i="63"/>
  <c r="H41" i="63" s="1"/>
  <c r="I26" i="63"/>
  <c r="I41" i="63" s="1"/>
  <c r="A27" i="63"/>
  <c r="A42" i="63" s="1"/>
  <c r="F27" i="63"/>
  <c r="G27" i="63"/>
  <c r="H27" i="63"/>
  <c r="I27" i="63"/>
  <c r="A28" i="63"/>
  <c r="A43" i="63" s="1"/>
  <c r="C28" i="63"/>
  <c r="C43" i="63" s="1"/>
  <c r="J28" i="63"/>
  <c r="C29" i="63"/>
  <c r="C44" i="63" s="1"/>
  <c r="J29" i="63"/>
  <c r="A30" i="63"/>
  <c r="A45" i="63" s="1"/>
  <c r="E30" i="63"/>
  <c r="F30" i="63"/>
  <c r="G30" i="63"/>
  <c r="H30" i="63"/>
  <c r="I30" i="63"/>
  <c r="A31" i="63"/>
  <c r="A46" i="63" s="1"/>
  <c r="J31" i="63"/>
  <c r="A32" i="63"/>
  <c r="A47" i="63" s="1"/>
  <c r="E32" i="63"/>
  <c r="F32" i="63"/>
  <c r="G32" i="63"/>
  <c r="H32" i="63"/>
  <c r="I32" i="63"/>
  <c r="A33" i="63"/>
  <c r="A48" i="63" s="1"/>
  <c r="C33" i="63"/>
  <c r="C48" i="63" s="1"/>
  <c r="J33" i="63"/>
  <c r="C34" i="63"/>
  <c r="C49" i="63" s="1"/>
  <c r="J34" i="63"/>
  <c r="A35" i="63"/>
  <c r="A50" i="63" s="1"/>
  <c r="E35" i="63"/>
  <c r="F35" i="63"/>
  <c r="G35" i="63"/>
  <c r="J36" i="63"/>
  <c r="A2" i="63"/>
  <c r="J5" i="54" l="1"/>
  <c r="I17" i="54"/>
  <c r="E18" i="71" s="1"/>
  <c r="E21" i="71" s="1"/>
  <c r="H17" i="54"/>
  <c r="G17" i="54"/>
  <c r="D18" i="71" s="1"/>
  <c r="D21" i="71" s="1"/>
  <c r="F17" i="54"/>
  <c r="F18" i="54" s="1"/>
  <c r="E17" i="54"/>
  <c r="C18" i="71" s="1"/>
  <c r="C21" i="71" s="1"/>
  <c r="D17" i="54"/>
  <c r="B18" i="54"/>
  <c r="A2" i="54"/>
  <c r="A2" i="16"/>
  <c r="H18" i="54" l="1"/>
  <c r="D18" i="54"/>
  <c r="D98" i="1"/>
  <c r="H70" i="1" l="1"/>
  <c r="H68" i="1"/>
  <c r="J98" i="1"/>
  <c r="H96" i="1"/>
  <c r="H95" i="1"/>
  <c r="H94" i="1"/>
  <c r="H93" i="1"/>
  <c r="H92" i="1"/>
  <c r="H91" i="1"/>
  <c r="H90" i="1"/>
  <c r="H89" i="1"/>
  <c r="H88" i="1"/>
  <c r="H87" i="1"/>
  <c r="H86" i="1"/>
  <c r="H85" i="1"/>
  <c r="H84" i="1"/>
  <c r="H83" i="1"/>
  <c r="H82" i="1"/>
  <c r="H81" i="1"/>
  <c r="H80" i="1"/>
  <c r="H79" i="1"/>
  <c r="H78" i="1"/>
  <c r="H77" i="1"/>
  <c r="H76" i="1"/>
  <c r="H75" i="1"/>
  <c r="H74" i="1"/>
  <c r="H72" i="1"/>
  <c r="H71" i="1"/>
  <c r="H67" i="1"/>
  <c r="H66" i="1"/>
  <c r="H65" i="1"/>
  <c r="H64" i="1"/>
  <c r="H63" i="1"/>
  <c r="J56" i="63" s="1"/>
  <c r="L45" i="1" l="1"/>
  <c r="M45" i="1" s="1"/>
  <c r="L44" i="1"/>
  <c r="M44" i="1" s="1"/>
  <c r="L43" i="1"/>
  <c r="L42" i="1"/>
  <c r="L41" i="1"/>
  <c r="L40" i="1"/>
  <c r="L39" i="1"/>
  <c r="L38" i="1"/>
  <c r="L37" i="1"/>
  <c r="L36" i="1"/>
  <c r="I35" i="1"/>
  <c r="H35" i="1"/>
  <c r="G35" i="1"/>
  <c r="F35" i="1"/>
  <c r="E35" i="1"/>
  <c r="J22" i="1"/>
  <c r="I22" i="1"/>
  <c r="H22" i="1"/>
  <c r="G22" i="1"/>
  <c r="F22" i="1"/>
  <c r="E22" i="1"/>
  <c r="A42" i="1"/>
  <c r="A36" i="1"/>
  <c r="A37" i="1"/>
  <c r="C37" i="1"/>
  <c r="C38" i="1"/>
  <c r="A39" i="1"/>
  <c r="A40" i="1"/>
  <c r="A41" i="1"/>
  <c r="C42" i="1"/>
  <c r="C43" i="1"/>
  <c r="A44" i="1"/>
  <c r="J32" i="1"/>
  <c r="J51" i="63" s="1"/>
  <c r="C30" i="1"/>
  <c r="C29" i="1"/>
  <c r="C25" i="1"/>
  <c r="C24" i="1"/>
  <c r="M39" i="1" l="1"/>
  <c r="M41" i="1"/>
  <c r="L47" i="1"/>
  <c r="M36" i="1"/>
  <c r="G31" i="1"/>
  <c r="G50" i="63" s="1"/>
  <c r="F31" i="1"/>
  <c r="F50" i="63" s="1"/>
  <c r="E31" i="1"/>
  <c r="E50" i="63" s="1"/>
  <c r="A31" i="1"/>
  <c r="J30" i="1"/>
  <c r="J49" i="63" s="1"/>
  <c r="J29" i="1"/>
  <c r="J48" i="63" s="1"/>
  <c r="A29" i="1"/>
  <c r="I28" i="1"/>
  <c r="I47" i="63" s="1"/>
  <c r="H28" i="1"/>
  <c r="H47" i="63" s="1"/>
  <c r="G28" i="1"/>
  <c r="G47" i="63" s="1"/>
  <c r="F28" i="1"/>
  <c r="F47" i="63" s="1"/>
  <c r="E28" i="1"/>
  <c r="E47" i="63" s="1"/>
  <c r="A28" i="1"/>
  <c r="J27" i="1"/>
  <c r="J46" i="63" s="1"/>
  <c r="A27" i="1"/>
  <c r="I26" i="1"/>
  <c r="I45" i="63" s="1"/>
  <c r="H26" i="1"/>
  <c r="H45" i="63" s="1"/>
  <c r="G26" i="1"/>
  <c r="G45" i="63" s="1"/>
  <c r="F26" i="1"/>
  <c r="F45" i="63" s="1"/>
  <c r="E26" i="1"/>
  <c r="E45" i="63" s="1"/>
  <c r="A26" i="1"/>
  <c r="J25" i="1"/>
  <c r="J44" i="63" s="1"/>
  <c r="J24" i="1"/>
  <c r="J43" i="63" s="1"/>
  <c r="A24" i="1"/>
  <c r="I23" i="1"/>
  <c r="I42" i="63" s="1"/>
  <c r="H23" i="1"/>
  <c r="H42" i="63" s="1"/>
  <c r="G23" i="1"/>
  <c r="G42" i="63" s="1"/>
  <c r="F23" i="1"/>
  <c r="F42" i="63" s="1"/>
  <c r="E42" i="63"/>
  <c r="D48" i="1" l="1"/>
  <c r="D99" i="1" s="1"/>
  <c r="A2" i="49"/>
  <c r="A2" i="1" l="1"/>
  <c r="A23" i="1" l="1"/>
</calcChain>
</file>

<file path=xl/sharedStrings.xml><?xml version="1.0" encoding="utf-8"?>
<sst xmlns="http://schemas.openxmlformats.org/spreadsheetml/2006/main" count="466" uniqueCount="300">
  <si>
    <t>Gammes</t>
  </si>
  <si>
    <t>Cat 1</t>
  </si>
  <si>
    <t>Cat 2</t>
  </si>
  <si>
    <t>Cat 3</t>
  </si>
  <si>
    <t>Tranche 1</t>
  </si>
  <si>
    <t>Rémunération</t>
  </si>
  <si>
    <t>Prix HT</t>
  </si>
  <si>
    <t>Prix TTC</t>
  </si>
  <si>
    <t>Cat. 1</t>
  </si>
  <si>
    <t>Cat. 2</t>
  </si>
  <si>
    <t>Cat. 3</t>
  </si>
  <si>
    <t>-</t>
  </si>
  <si>
    <t>Frais d'encadrement / Frais de siège</t>
  </si>
  <si>
    <t>Le présent fichier regroupe les engagements de la société</t>
  </si>
  <si>
    <t>Taux TVA</t>
  </si>
  <si>
    <t xml:space="preserve">Taux de TVA : </t>
  </si>
  <si>
    <t>Cat. 4</t>
  </si>
  <si>
    <t>Cat. 5</t>
  </si>
  <si>
    <t>Petit contenant</t>
  </si>
  <si>
    <t>Grand contenant</t>
  </si>
  <si>
    <t>Jambon blanc</t>
  </si>
  <si>
    <t>Cat 4</t>
  </si>
  <si>
    <t>Cat 5</t>
  </si>
  <si>
    <t>Boissons</t>
  </si>
  <si>
    <t>Autres offres alimentaires</t>
  </si>
  <si>
    <t>Compotes de fruits</t>
  </si>
  <si>
    <t>MODE D'EMPLOI</t>
  </si>
  <si>
    <t>L'ensemble des éléments à renseigner et/ou modifiables est indiqué sur fond vert.</t>
  </si>
  <si>
    <t>Légumes (hors féculents)
(servis en garnitures et en hors d'œuvre)</t>
  </si>
  <si>
    <t>Local (&lt; 150 km)</t>
  </si>
  <si>
    <t>Légume et/ou féculent seul (grande assiette)</t>
  </si>
  <si>
    <t>Entrées (hors salad'bar)</t>
  </si>
  <si>
    <t>Fromage / laitage / dessert (hors bar à desserts)</t>
  </si>
  <si>
    <t xml:space="preserve">Entrées salad'bar </t>
  </si>
  <si>
    <t>Bar à desserts</t>
  </si>
  <si>
    <t>Prix 
unitaire</t>
  </si>
  <si>
    <t>Menu "malin" ou "ardoise"</t>
  </si>
  <si>
    <t>Autre</t>
  </si>
  <si>
    <t>Petit pain (blanc) supplémentaire</t>
  </si>
  <si>
    <t>NB : un petit pain blanc est inclus à tout plateau</t>
  </si>
  <si>
    <t>Tx prise 
(calcul plateau)</t>
  </si>
  <si>
    <t>Produits</t>
  </si>
  <si>
    <t>Sandwiches</t>
  </si>
  <si>
    <t>Nombre ETP</t>
  </si>
  <si>
    <t>Types de postes / Tranches d'activité</t>
  </si>
  <si>
    <t>Coût / ETP</t>
  </si>
  <si>
    <t>TVA</t>
  </si>
  <si>
    <t>Titulaire</t>
  </si>
  <si>
    <t>X</t>
  </si>
  <si>
    <t>Taux de prise "standard" pour évaluation 
du coût alimentaire moyen / plateau</t>
  </si>
  <si>
    <t>Coûts annuels
de personnel *</t>
  </si>
  <si>
    <t>Structure de l'offre alimentaire selon les tranches d'activité</t>
  </si>
  <si>
    <t>Typologie de produits</t>
  </si>
  <si>
    <t xml:space="preserve">Entrées dressées </t>
  </si>
  <si>
    <t>dont crudités</t>
  </si>
  <si>
    <t>dont salades composées</t>
  </si>
  <si>
    <t>Plat protidique hors carte fixe</t>
  </si>
  <si>
    <t xml:space="preserve">dont plat végétarien </t>
  </si>
  <si>
    <t>Garnitures (hors garnitures fixes)</t>
  </si>
  <si>
    <t>dont légume(s) vert(s)</t>
  </si>
  <si>
    <t>dont féculent(s)</t>
  </si>
  <si>
    <t>Garnitures fixes</t>
  </si>
  <si>
    <t>Fromages / Laitages</t>
  </si>
  <si>
    <t>dont fromages à la coupe</t>
  </si>
  <si>
    <t>dont laitages</t>
  </si>
  <si>
    <t>Desserts &amp; fruits</t>
  </si>
  <si>
    <t>dont pâtisseries</t>
  </si>
  <si>
    <t>dont desserts dressés hors pâtisseries</t>
  </si>
  <si>
    <t>Pain</t>
  </si>
  <si>
    <t>Condiments 
(détailler liste des condiments proposés)</t>
  </si>
  <si>
    <t>Boissons 
(détailler liste des boissons proposées)</t>
  </si>
  <si>
    <t>Label Rouge</t>
  </si>
  <si>
    <t>Charcuteries</t>
  </si>
  <si>
    <t>Entremets
(nb : les préparations type Alsa n'entrent pas dans le "maison")</t>
  </si>
  <si>
    <t>Pâtisseries
(nb : utilisation de fonds de tarte possible pour le "maison")</t>
  </si>
  <si>
    <t>Commerce équitable</t>
  </si>
  <si>
    <t>Tranche 2</t>
  </si>
  <si>
    <t>Tranche 4</t>
  </si>
  <si>
    <t>Tranche 5</t>
  </si>
  <si>
    <t>Tranche 6</t>
  </si>
  <si>
    <t>Mini</t>
  </si>
  <si>
    <t>Maxi</t>
  </si>
  <si>
    <t>Tranches d'activité contractuelles (cf. art. 2.4 du CCTP)</t>
  </si>
  <si>
    <r>
      <t xml:space="preserve">Tranche 3
</t>
    </r>
    <r>
      <rPr>
        <sz val="10"/>
        <color rgb="FF000000"/>
        <rFont val="Marianne"/>
        <family val="3"/>
      </rPr>
      <t>(tranche de référence)</t>
    </r>
  </si>
  <si>
    <r>
      <t xml:space="preserve">Familles de produits / types d'approvisionnements  
</t>
    </r>
    <r>
      <rPr>
        <sz val="10"/>
        <rFont val="Marianne"/>
        <family val="3"/>
      </rPr>
      <t>(engagements exprimés en % des montants d'achats annuels)</t>
    </r>
  </si>
  <si>
    <t>Viandes et volailles (hors charcuteries)</t>
  </si>
  <si>
    <t>Poissons et produits de la mer</t>
  </si>
  <si>
    <t>Salades de fruits / fruits coupés
(nb : salade ou fruits en seaux considérés comme 5ème gamme et n'entrant donc pas dans le % de frais)</t>
  </si>
  <si>
    <r>
      <t xml:space="preserve">Familles de produits / types d'approvisionnements  
</t>
    </r>
    <r>
      <rPr>
        <sz val="10"/>
        <rFont val="Marianne"/>
        <family val="3"/>
      </rPr>
      <t>(engagements exprimés en termes de 
fréquence de proposition des mets)</t>
    </r>
  </si>
  <si>
    <t>PART DES APPROVISIONNEMENTS EN PRODUITS FRAIS ET DE FAIT MAISON</t>
  </si>
  <si>
    <t>Engagements du candidat 
(% minimum de fabrication "maison")</t>
  </si>
  <si>
    <t>La notion de "maison" est à considérer comme fabriqué par le prestataire dans sa cuisine centrale ou sur site, en non en référence à la mention officielle "fait maison"</t>
  </si>
  <si>
    <t>Types d'approvisionnements par gamme de produits</t>
  </si>
  <si>
    <t>2. PART DES APPROVISIONNEMENTS LOCAUX, DURABLES ET DE QUALITE</t>
  </si>
  <si>
    <t>Produits durables et de qualité (inclus bio)</t>
  </si>
  <si>
    <t>dont bio</t>
  </si>
  <si>
    <t>Viandes et poissons durables et de qualité</t>
  </si>
  <si>
    <t>HVE</t>
  </si>
  <si>
    <t>Minimum 
imposé</t>
  </si>
  <si>
    <t>AOC / AOP / IGP / STG</t>
  </si>
  <si>
    <t>Mention valorisante "fermier", produit de la ferme, produit à la ferme, s'il existe une définition réglementaire des conditions de
production</t>
  </si>
  <si>
    <t>Certification environnementale niveau 2 (jusqu'au 31/12/2026)</t>
  </si>
  <si>
    <t>Agriculture biologique (inclus "en conversion")</t>
  </si>
  <si>
    <t>Ecolabel Pêche durable</t>
  </si>
  <si>
    <t>Région ultrapériphérique</t>
  </si>
  <si>
    <t>Critères prévus par la loi</t>
  </si>
  <si>
    <t>Equivalent à AB</t>
  </si>
  <si>
    <t>Equivalent à Label Rouge</t>
  </si>
  <si>
    <t>Equivalent AOC AOP IGP STG</t>
  </si>
  <si>
    <t>Equivalent HVE</t>
  </si>
  <si>
    <t>Equivalent "fermier" …</t>
  </si>
  <si>
    <t>Equivalent certif. env. 2</t>
  </si>
  <si>
    <t>Equivalent cce équitable</t>
  </si>
  <si>
    <t>Equivalent écolabel Pêche durable</t>
  </si>
  <si>
    <t>Equivalent RUP</t>
  </si>
  <si>
    <t>Produits acquis selon des modalités prenant en compte les coûts imputés aux externalités environnementales</t>
  </si>
  <si>
    <t>Produits dont l’acquisition a été fondée, principalement, sur les performances en matière de protection de l’environnement et de développement des approvisionnements directs de produits de l’agriculture</t>
  </si>
  <si>
    <t>Autres critères retenus par le candidat (précisier critère d'une part et motif d'autre part)</t>
  </si>
  <si>
    <r>
      <t xml:space="preserve">Lister ici les critères (labels, certifications, …) 
</t>
    </r>
    <r>
      <rPr>
        <sz val="10"/>
        <rFont val="Marianne"/>
        <family val="3"/>
      </rPr>
      <t>(ex : MSC, BBC, …)</t>
    </r>
  </si>
  <si>
    <t>Engagements du candidat 
(% minimum de "frais brut" pour la famille considérée - frais hors 4ème ou 5ème gamme)</t>
  </si>
  <si>
    <r>
      <t xml:space="preserve">Familles de produits / types d'approvisionnements  
</t>
    </r>
    <r>
      <rPr>
        <sz val="10"/>
        <rFont val="Marianne"/>
        <family val="3"/>
      </rPr>
      <t>(engagements exprimés en % des montants 
d'achats annuels boissons incluses)</t>
    </r>
  </si>
  <si>
    <t>Engagements du candidat 
(% minimum des approvisionnements)</t>
  </si>
  <si>
    <t>Origine des produits servant à l'élaboration des prestations</t>
  </si>
  <si>
    <t>Familles de produits</t>
  </si>
  <si>
    <t>% mini
Origine 
France</t>
  </si>
  <si>
    <t>Remarques / précisions
(notamment autres origines possibles)</t>
  </si>
  <si>
    <t>Viande de bœuf (frais)</t>
  </si>
  <si>
    <t>Viande de veau (frais)</t>
  </si>
  <si>
    <t>Viande de bœuf (surgelé) (inclus produits hachés)</t>
  </si>
  <si>
    <t>Viande de veau (surgelé) (inclus produits hachés)</t>
  </si>
  <si>
    <t>Viande d'agneau (frais)</t>
  </si>
  <si>
    <t>Viande d'agneau (surgelé) (inclus produits hachés)</t>
  </si>
  <si>
    <t>Viande de porc (frais)</t>
  </si>
  <si>
    <t>Viande de porc (surgelé)</t>
  </si>
  <si>
    <t>Volailles (frais)</t>
  </si>
  <si>
    <t>Volailles (surgelé)</t>
  </si>
  <si>
    <t>Œufs / ovoproduits</t>
  </si>
  <si>
    <t>Fruits (frais)</t>
  </si>
  <si>
    <t>Fruits (surgelé)</t>
  </si>
  <si>
    <t>Produits laitiers</t>
  </si>
  <si>
    <t>Légumes (frais)</t>
  </si>
  <si>
    <t>Légumes (surgelé)</t>
  </si>
  <si>
    <t>Féculents (sec)</t>
  </si>
  <si>
    <t>Pommes de terre (frais)</t>
  </si>
  <si>
    <t>Pommes de terre (surgelés) (inclus frites …)</t>
  </si>
  <si>
    <r>
      <t xml:space="preserve">Menu "malin" ou "ardoise"
</t>
    </r>
    <r>
      <rPr>
        <i/>
        <sz val="10"/>
        <color theme="1"/>
        <rFont val="Marianne"/>
        <family val="3"/>
      </rPr>
      <t>Plat garni cat. 1 ou 2 + entrée ou dessert (au bar - PM)</t>
    </r>
  </si>
  <si>
    <t>Coûts alimentaires : prix unitaires et calcul d'un prix moyen plateau</t>
  </si>
  <si>
    <t xml:space="preserve">Sandwich </t>
  </si>
  <si>
    <t>Plat garni (inclus garniture)</t>
  </si>
  <si>
    <t>Début de
service</t>
  </si>
  <si>
    <t>Fin de 
service</t>
  </si>
  <si>
    <t>Jour standard</t>
  </si>
  <si>
    <t>Jour de faible activité</t>
  </si>
  <si>
    <t>Tranches 2, 3 et 4</t>
  </si>
  <si>
    <t>CHOIX PROPOSE AU RESTAURANT (SELF)</t>
  </si>
  <si>
    <t>Grillades</t>
  </si>
  <si>
    <t>Soupe / potage (en saison)</t>
  </si>
  <si>
    <t>dont fixe(s)</t>
  </si>
  <si>
    <t xml:space="preserve">Sandwiches </t>
  </si>
  <si>
    <t>Plat fixe</t>
  </si>
  <si>
    <t>Frites et salade verte</t>
  </si>
  <si>
    <t>dont desserts en dessert'bar *</t>
  </si>
  <si>
    <t>Entrées en salad'bar *</t>
  </si>
  <si>
    <t>* Le cas échéant</t>
  </si>
  <si>
    <t>Entrée chaude *</t>
  </si>
  <si>
    <t>dont non fixe(s) *</t>
  </si>
  <si>
    <t>CHOIX PROPOSE EN FRIGO(S) CONNECTE(S)</t>
  </si>
  <si>
    <t>Types de prestations</t>
  </si>
  <si>
    <t>Entrées</t>
  </si>
  <si>
    <t>Plats garnis</t>
  </si>
  <si>
    <t>Produits laitiers / desserts</t>
  </si>
  <si>
    <t>Nombre de choix minimum 
après achalandage</t>
  </si>
  <si>
    <t>dont viande (hors volaille) 1ère cat.</t>
  </si>
  <si>
    <t>dont viande (hors volaille) 2ème cat.</t>
  </si>
  <si>
    <r>
      <t xml:space="preserve">Calibrage 
net assiette 
</t>
    </r>
    <r>
      <rPr>
        <sz val="8"/>
        <rFont val="Marianne"/>
        <family val="3"/>
      </rPr>
      <t>(pièce ou grammes sauf mention contraire)
(sans la sauce sauf précision inverse)</t>
    </r>
  </si>
  <si>
    <r>
      <rPr>
        <b/>
        <sz val="10"/>
        <rFont val="Marianne"/>
        <family val="3"/>
      </rPr>
      <t xml:space="preserve">Catégorie tarifaire
(hors produits proposés en salad'bar)
</t>
    </r>
    <r>
      <rPr>
        <sz val="8"/>
        <rFont val="Marianne"/>
        <family val="3"/>
      </rPr>
      <t>(indiquer d'un X dans la colonne correspondant 
à la catégorie tarifaire de la recette indiquée)</t>
    </r>
  </si>
  <si>
    <t>Hors d'œuvre : grammages et catégories tarifaires</t>
  </si>
  <si>
    <r>
      <t xml:space="preserve">Produits / Recettes
</t>
    </r>
    <r>
      <rPr>
        <sz val="10"/>
        <rFont val="Marianne"/>
        <family val="3"/>
      </rPr>
      <t>(les candidats sont invités à mentionner des libellés génériques d'une part et à mentionner un maximum de mets d'autre part)</t>
    </r>
  </si>
  <si>
    <r>
      <rPr>
        <b/>
        <sz val="10"/>
        <rFont val="Marianne"/>
        <family val="3"/>
      </rPr>
      <t xml:space="preserve">Catégorie tarifaire
(plat + garniture)
</t>
    </r>
    <r>
      <rPr>
        <sz val="8"/>
        <rFont val="Marianne"/>
        <family val="3"/>
      </rPr>
      <t>(indiquer d'un X dans la colonne correspondant 
à la catégorie tarifaire de la recette indiquée)</t>
    </r>
  </si>
  <si>
    <t>Produits laitiers et desserts : grammages et catégories tarifaires</t>
  </si>
  <si>
    <r>
      <rPr>
        <b/>
        <sz val="10"/>
        <rFont val="Marianne"/>
        <family val="3"/>
      </rPr>
      <t xml:space="preserve">Catégorie tarifaire
(hors produits proposés en dessert'bar)
</t>
    </r>
    <r>
      <rPr>
        <sz val="8"/>
        <rFont val="Marianne"/>
        <family val="3"/>
      </rPr>
      <t>(indiquer d'un X dans la colonne correspondant 
à la catégorie tarifaire de la recette indiquée)</t>
    </r>
  </si>
  <si>
    <t>Types de contenant</t>
  </si>
  <si>
    <t>Consigne
HT</t>
  </si>
  <si>
    <t>Consigne
TTC</t>
  </si>
  <si>
    <t>Plats (inclus végétarien, sandwiches, …) : grammages et catégories tarifaires</t>
  </si>
  <si>
    <t>Évolution du dispositif humain mobilisé sur site et des coûts de main d'œuvre selon les tranches d'activité</t>
  </si>
  <si>
    <t>* Coût annuel toutes charges incluses et remplacement inclus</t>
  </si>
  <si>
    <t xml:space="preserve">Cumul </t>
  </si>
  <si>
    <t>DILA *</t>
  </si>
  <si>
    <t>Préparation à la mise en exploitation (Frais d'ouverture)</t>
  </si>
  <si>
    <t/>
  </si>
  <si>
    <t>Nettoyage approfondi locaux / équipements / petit matériel avant mise en exploitation</t>
  </si>
  <si>
    <t>Conseil / accompagnement concernant aménagement locaux, tarification, déclaration activité, …</t>
  </si>
  <si>
    <t>Autres frais d'ouverture (hors dotation complémentaire d'équipements et dotation initiale petit matériel)</t>
  </si>
  <si>
    <t>Frais de siège / Rémunération</t>
  </si>
  <si>
    <t>* Sauf dégradations et pannes dues au titulaire</t>
  </si>
  <si>
    <t>FRAIS D'OUVERTURE</t>
  </si>
  <si>
    <t>Détermination des frais fixes : coûts de main d'œuvre (sur site)</t>
  </si>
  <si>
    <t>Nature des charges</t>
  </si>
  <si>
    <t>Montant HT</t>
  </si>
  <si>
    <t>Forfait HT</t>
  </si>
  <si>
    <t>Forfait TTC</t>
  </si>
  <si>
    <t>Liste des ritères retenus par le candidat pour la détermination des produits "durables et de qualité"</t>
  </si>
  <si>
    <r>
      <t xml:space="preserve">Préciser ici le motif expliquant la prise en compte 
de la certifcation / du label / … dans le calcul de 
la part de produits durables et de qualité 
</t>
    </r>
    <r>
      <rPr>
        <sz val="10"/>
        <rFont val="Marianne"/>
        <family val="3"/>
      </rPr>
      <t>(équivalence, prise en compte externalités, …)</t>
    </r>
  </si>
  <si>
    <t>MISE A DISPOSITION DE FRIGOS CONNECTES</t>
  </si>
  <si>
    <t xml:space="preserve">Mise à disposition de frigos connectés </t>
  </si>
  <si>
    <t>Montant TTC</t>
  </si>
  <si>
    <t>Frais d'installation (livraison, habillage, paramétrage, …)</t>
  </si>
  <si>
    <t>Forfait mensuel de mise à disposition
(inclus maintenance, système d'encaissement et autres frais)</t>
  </si>
  <si>
    <t>Autres frais fixes</t>
  </si>
  <si>
    <t>Détermination des frais fixes : frais généraux, frais de siège et rémunération</t>
  </si>
  <si>
    <t>Tranche 1
Montant 
HT / an</t>
  </si>
  <si>
    <t>Tranche 2
Montant 
HT / an</t>
  </si>
  <si>
    <t>Tranche 3
Montant 
HT / an</t>
  </si>
  <si>
    <t>Tranche 4
Montant 
HT / an</t>
  </si>
  <si>
    <t>Tranche 5
Montant 
HT / an</t>
  </si>
  <si>
    <t>FRAIS DE PRODUCTION ET DE LIVRAISON DES PRESTATIONS</t>
  </si>
  <si>
    <t>Production et livraison des prestations (depuis la cuisine centrale ou l'atelier du titulaire)</t>
  </si>
  <si>
    <t>Production des repas</t>
  </si>
  <si>
    <t>Logistique</t>
  </si>
  <si>
    <t>Répartition charges</t>
  </si>
  <si>
    <t>FRAIS DE SIEGE / REMUNERATION</t>
  </si>
  <si>
    <t>Eventuelle remise commerciale (montant négatif)</t>
  </si>
  <si>
    <t>FORFAIT FRAIS FIXES RESTAURANT</t>
  </si>
  <si>
    <t>Frais de main d'œuvre (personnel sur site)</t>
  </si>
  <si>
    <t>Frais de production et livraison des prestations</t>
  </si>
  <si>
    <t>Frais généraux</t>
  </si>
  <si>
    <t>Frais de siège / rémunération</t>
  </si>
  <si>
    <t>Total frais fixes restaurant (montant HT / an)</t>
  </si>
  <si>
    <t>COÛTS ALIMENTAIRES (prix unitaires)</t>
  </si>
  <si>
    <t>FRAIS FIXES</t>
  </si>
  <si>
    <t xml:space="preserve">Frais d'ouverture </t>
  </si>
  <si>
    <t>Frigos connectés</t>
  </si>
  <si>
    <t>Frais fixes restaurant</t>
  </si>
  <si>
    <t>Tranche 3</t>
  </si>
  <si>
    <t>Petit pain spécial (si proposé par le candidat)</t>
  </si>
  <si>
    <t>Petit pain bio (si proposé par le candidat)</t>
  </si>
  <si>
    <t>AUTRES COÛTS (le cas échéant)</t>
  </si>
  <si>
    <t>Consigne des contenants 
pour VAE et 
frigos connectés</t>
  </si>
  <si>
    <t>Prix unitaire</t>
  </si>
  <si>
    <t>Prix unitaires HT (si la prestation est proposée)</t>
  </si>
  <si>
    <t>** Coût d'acquisition lissé sur la durée de l'accord cadre</t>
  </si>
  <si>
    <t>*** Coût d'acquisition lissé sur la durée de l'accord cadre sauf si inclus dans les frais d'ouverture</t>
  </si>
  <si>
    <t>Les autres éléments ne doivent pas être modifiés. 
Les candidats ne doivent pas non plus ajouter ou supprimer des lignes ou colonnes.
Ils doivent également éviter les couper / coller.</t>
  </si>
  <si>
    <t>Les candidats fournissent le présent document complété 
- en une version en format Excel ou équivalent (modifiable)
- en une version en format pdf.</t>
  </si>
  <si>
    <t>Indiquer ICI le nom du candidat</t>
  </si>
  <si>
    <t>Précision des engagements en matière de maintenance préventive</t>
  </si>
  <si>
    <t>Nature des équipements</t>
  </si>
  <si>
    <t>Minimum attendu</t>
  </si>
  <si>
    <t>Engagement du candidat</t>
  </si>
  <si>
    <t>Installations frigorigiques</t>
  </si>
  <si>
    <t>Entretien condenseurs / compresseurs</t>
  </si>
  <si>
    <t>Autres éléments</t>
  </si>
  <si>
    <t>Tous les 3 mois</t>
  </si>
  <si>
    <t>Tous les 6 mois</t>
  </si>
  <si>
    <t>Hottes</t>
  </si>
  <si>
    <t>Caissons extraction / insufflation</t>
  </si>
  <si>
    <t>Tous les ans</t>
  </si>
  <si>
    <r>
      <t xml:space="preserve">Fréquence des opérations de maintenance préventive 
</t>
    </r>
    <r>
      <rPr>
        <sz val="10"/>
        <color theme="1"/>
        <rFont val="Marianne"/>
        <family val="3"/>
      </rPr>
      <t>(hors opérations d’entretien courant à faire par les utilisateurs)</t>
    </r>
  </si>
  <si>
    <t>Laveuse</t>
  </si>
  <si>
    <t>Contrôle durites tuyauteries, durites, tubes trop plein / vidange, commande du transport, convoyeur, arrivée d’eau</t>
  </si>
  <si>
    <t>Ouvre-boîtes électrique (le cas échéant)</t>
  </si>
  <si>
    <t>Autres équipements dont équipements de cuisson</t>
  </si>
  <si>
    <t>Eventuelles remarques / précisions</t>
  </si>
  <si>
    <t>Récapitulatif des coûts contractuels (Bordereau de Prix Unitaires)</t>
  </si>
  <si>
    <t>Quantitatif</t>
  </si>
  <si>
    <t>Montant total HT</t>
  </si>
  <si>
    <r>
      <rPr>
        <b/>
        <sz val="10"/>
        <color theme="1"/>
        <rFont val="Marianne"/>
        <family val="3"/>
      </rPr>
      <t xml:space="preserve">Coût alimentaire
</t>
    </r>
    <r>
      <rPr>
        <sz val="10"/>
        <color theme="1"/>
        <rFont val="Marianne"/>
        <family val="3"/>
      </rPr>
      <t>(Prix moyen plateau selon taux de prise indiqués onglet "coûts alim.")</t>
    </r>
  </si>
  <si>
    <t>Tranche 1 (6 mois)</t>
  </si>
  <si>
    <t>Tranche 2 (1 an)</t>
  </si>
  <si>
    <t>Tranche 4 (6 mois)</t>
  </si>
  <si>
    <t>Tranche 5 (6 mois)</t>
  </si>
  <si>
    <t>Moyenne</t>
  </si>
  <si>
    <t>Frais d'ouverture</t>
  </si>
  <si>
    <t>Frais d'instatallation</t>
  </si>
  <si>
    <t>1er frigo</t>
  </si>
  <si>
    <t>2nd frigo</t>
  </si>
  <si>
    <t>Mise à disposition</t>
  </si>
  <si>
    <t>2nd frigo (12 mois)</t>
  </si>
  <si>
    <t>Nature des coûts</t>
  </si>
  <si>
    <t>Prix moyen plateau (pour DQE)</t>
  </si>
  <si>
    <t>Prix moyen "plateau" (pour DQE)
hors boissons et autres produits</t>
  </si>
  <si>
    <t xml:space="preserve">Fréquentation journalière moyenne </t>
  </si>
  <si>
    <t>Détail Quantitatif Estimatif</t>
  </si>
  <si>
    <t>PU ou forfait mensuel
HT</t>
  </si>
  <si>
    <t>1er frigo (48 mois)</t>
  </si>
  <si>
    <t>Tranche 3 (18 mois)</t>
  </si>
  <si>
    <r>
      <t xml:space="preserve">Choix minimum proposé au quotidien au self selon tranche contractuelle d'activité 
</t>
    </r>
    <r>
      <rPr>
        <sz val="10"/>
        <color theme="1"/>
        <rFont val="Marianne"/>
        <family val="3"/>
      </rPr>
      <t>(il n'est pas obligatoire de proposer un choix pour chacun des éléments ci-dessous) (si un produit est proposé 1 jour sur 2, indiquer 1/2 ou 0.5)</t>
    </r>
  </si>
  <si>
    <t>Détail quantitatif estimatif (pour 4 ans)</t>
  </si>
  <si>
    <t xml:space="preserve">Tranche 5 </t>
  </si>
  <si>
    <t>FRAIS GENERAUX (selon la répartition indiquée à l'annexe 2 du CCTP)</t>
  </si>
  <si>
    <t xml:space="preserve">Bordereau des Prix Unitaires (BPU) </t>
  </si>
  <si>
    <t>Frais d'ouverture et synthèse frais fixes restaurant</t>
  </si>
  <si>
    <t xml:space="preserve">
Le présent cadre de réponse technique et économique permet aux candidats de préciser leurs engagements qualitatifs et offres économiques dans le cadre de la consultation pour l'exploitation et la gestion de la restauration des agents de la DILA (site Desaix).
Ce fichier est composé de 16 onglets, celui-ci inclus : 
 - Mode d'utilisation du cadre de réponse (indiquer le nom de la société en bas de page)
 - Rappel des tranches contractuelles d'activité (ne pas modifier)
 - Sourcing approvisionnements 1 (% de frais et % de bio, local, ...) (à compléter)
 - Sourcing approvisionnements 2 (origine des approvisionnements) (à compléter)
 - Self : Structuration de l'offre alimentaire (à compléter)
 - Coûts alimentaires unitaires (self, VAE et frigos connectés) (à compléter) 
    Détermination du coût moyen plateau type (ne pas modifier)
 - Self : Gammes de hors d'oeuvre : grammages et catégories tarifaires (à compléter)
 - Self : Gammes de plats et sandwiches : grammages et catégories tarifaires (à compléter)
 - Self : Gammes de fromages, laitages et desserts : grammages et catégories tarifaires (à compléter)
 - Détermination des frais fixes : Dispositif humain et coûts de main d'oeuvre (à compléter)
 - Détermination des frais fixes : Coûts de fonctionnement (à compléter)
 - Engagements sur la fréquence de maintenance préventive des équipements
- BPU - frigos connectés (à compléter)
 - Frais d'ouverture, frais de mise à disposition de frigo connectés et synthèse frais fixes restaurant
 - Récapitulatif des coûts contractuels - bordereau de prix unitaires (ne pas modifier)
 - Détail Quantitatif Estimatif (DQE) (ne pas modifier)</t>
  </si>
  <si>
    <t>Frais pour le 1er frigo</t>
  </si>
  <si>
    <t>Frais par frigo complémentaire</t>
  </si>
  <si>
    <t>Frais / mois pour le 1er frigo</t>
  </si>
  <si>
    <t>Frais / mois par frigo complémentaire</t>
  </si>
  <si>
    <t>Coût mensuel HT</t>
  </si>
  <si>
    <t>Coût mensuel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</si>
</sst>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4" formatCode="_-* #,##0.00\ &quot;€&quot;_-;\-* #,##0.00\ &quot;€&quot;_-;_-* &quot;-&quot;??\ &quot;€&quot;_-;_-@_-"/>
    <numFmt numFmtId="164" formatCode="_-* #,##0.00\ _€_-;\-* #,##0.00\ _€_-;_-* &quot;-&quot;??\ _€_-;_-@_-"/>
    <numFmt numFmtId="165" formatCode="0.0%"/>
    <numFmt numFmtId="166" formatCode="_-* #,##0.00\ [$€-1]_-;\-* #,##0.00\ [$€-1]_-;_-* &quot;-&quot;??\ [$€-1]_-"/>
    <numFmt numFmtId="167" formatCode="#,##0.00\ &quot;€&quot;"/>
    <numFmt numFmtId="168" formatCode="_-* #,##0.000\ _€_-;\-* #,##0.000\ _€_-;_-* &quot;-&quot;???\ _€_-;_-@_-"/>
    <numFmt numFmtId="169" formatCode="#,##0.0"/>
    <numFmt numFmtId="170" formatCode="_-* #,##0.000\ _€_-;\-* #,##0.000\ _€_-;_-* &quot;-&quot;??\ _€_-;_-@_-"/>
    <numFmt numFmtId="171" formatCode="#,##0.00&quot; € TTC&quot;"/>
    <numFmt numFmtId="172" formatCode="#,##0.000&quot; € HT&quot;"/>
    <numFmt numFmtId="173" formatCode="#,##0.0_ ;\-#,##0.0\ "/>
    <numFmt numFmtId="174" formatCode="#,##0.000\ &quot;€&quot;"/>
    <numFmt numFmtId="175" formatCode="#,##0\ _€"/>
    <numFmt numFmtId="176" formatCode="#,##0\ &quot;€&quot;"/>
  </numFmts>
  <fonts count="41">
    <font>
      <sz val="11"/>
      <color theme="1"/>
      <name val="Calibri"/>
      <family val="2"/>
      <scheme val="minor"/>
    </font>
    <font>
      <sz val="10"/>
      <color theme="1"/>
      <name val="Arial"/>
      <family val="2"/>
    </font>
    <font>
      <sz val="10"/>
      <color theme="1"/>
      <name val="Arial"/>
      <family val="2"/>
    </font>
    <font>
      <sz val="10"/>
      <color indexed="8"/>
      <name val="Arial"/>
      <family val="2"/>
    </font>
    <font>
      <sz val="10"/>
      <name val="Arial"/>
      <family val="2"/>
    </font>
    <font>
      <sz val="10"/>
      <name val="Verdana"/>
      <family val="2"/>
    </font>
    <font>
      <sz val="10"/>
      <name val="Arial"/>
      <family val="2"/>
    </font>
    <font>
      <u/>
      <sz val="10"/>
      <color indexed="12"/>
      <name val="Arial"/>
      <family val="2"/>
    </font>
    <font>
      <sz val="9"/>
      <name val="Geneva"/>
    </font>
    <font>
      <sz val="11"/>
      <color indexed="8"/>
      <name val="Calibri"/>
      <family val="2"/>
    </font>
    <font>
      <sz val="10"/>
      <name val="Arial"/>
      <family val="2"/>
    </font>
    <font>
      <sz val="10"/>
      <name val="Arial"/>
      <family val="2"/>
    </font>
    <font>
      <sz val="11"/>
      <color theme="1"/>
      <name val="Calibri"/>
      <family val="2"/>
      <scheme val="minor"/>
    </font>
    <font>
      <sz val="10"/>
      <color theme="1"/>
      <name val="Arial"/>
      <family val="2"/>
    </font>
    <font>
      <b/>
      <sz val="14"/>
      <color indexed="8"/>
      <name val="Marianne"/>
      <family val="3"/>
    </font>
    <font>
      <sz val="11"/>
      <color theme="1"/>
      <name val="Marianne"/>
      <family val="3"/>
    </font>
    <font>
      <b/>
      <sz val="10"/>
      <color indexed="8"/>
      <name val="Marianne"/>
      <family val="3"/>
    </font>
    <font>
      <sz val="10"/>
      <color indexed="8"/>
      <name val="Marianne"/>
      <family val="3"/>
    </font>
    <font>
      <sz val="10"/>
      <color theme="1"/>
      <name val="Marianne"/>
      <family val="3"/>
    </font>
    <font>
      <b/>
      <sz val="10"/>
      <color theme="1"/>
      <name val="Marianne"/>
      <family val="3"/>
    </font>
    <font>
      <sz val="10"/>
      <name val="Marianne"/>
      <family val="3"/>
    </font>
    <font>
      <sz val="11"/>
      <color indexed="8"/>
      <name val="Marianne"/>
      <family val="3"/>
    </font>
    <font>
      <b/>
      <sz val="14"/>
      <color theme="1"/>
      <name val="Marianne"/>
      <family val="3"/>
    </font>
    <font>
      <b/>
      <sz val="11"/>
      <color theme="1"/>
      <name val="Marianne"/>
      <family val="3"/>
    </font>
    <font>
      <b/>
      <sz val="10"/>
      <color rgb="FFFF0000"/>
      <name val="Marianne"/>
      <family val="3"/>
    </font>
    <font>
      <sz val="10"/>
      <color rgb="FF000000"/>
      <name val="Marianne"/>
      <family val="3"/>
    </font>
    <font>
      <b/>
      <sz val="14"/>
      <name val="Marianne"/>
      <family val="3"/>
    </font>
    <font>
      <sz val="11"/>
      <name val="Marianne"/>
      <family val="3"/>
    </font>
    <font>
      <b/>
      <sz val="12"/>
      <color theme="0"/>
      <name val="Marianne"/>
      <family val="3"/>
    </font>
    <font>
      <b/>
      <sz val="10"/>
      <name val="Marianne"/>
      <family val="3"/>
    </font>
    <font>
      <sz val="12"/>
      <color theme="1"/>
      <name val="Marianne"/>
      <family val="3"/>
    </font>
    <font>
      <i/>
      <sz val="10"/>
      <color theme="1"/>
      <name val="Marianne"/>
      <family val="3"/>
    </font>
    <font>
      <sz val="8"/>
      <color theme="1"/>
      <name val="Marianne"/>
      <family val="3"/>
    </font>
    <font>
      <sz val="8"/>
      <name val="Marianne"/>
      <family val="3"/>
    </font>
    <font>
      <sz val="9"/>
      <name val="Marianne"/>
      <family val="3"/>
    </font>
    <font>
      <b/>
      <sz val="9"/>
      <name val="Marianne"/>
      <family val="3"/>
    </font>
    <font>
      <b/>
      <sz val="10"/>
      <color theme="0"/>
      <name val="Marianne"/>
      <family val="3"/>
    </font>
    <font>
      <b/>
      <sz val="12"/>
      <color theme="1"/>
      <name val="Marianne"/>
      <family val="3"/>
    </font>
    <font>
      <sz val="11"/>
      <color rgb="FF000000"/>
      <name val="Calibri"/>
      <family val="2"/>
    </font>
    <font>
      <b/>
      <sz val="11"/>
      <name val="Marianne"/>
      <family val="3"/>
    </font>
    <font>
      <sz val="8"/>
      <name val="Calibri"/>
      <family val="2"/>
      <scheme val="minor"/>
    </font>
  </fonts>
  <fills count="13">
    <fill>
      <patternFill patternType="none"/>
    </fill>
    <fill>
      <patternFill patternType="gray125"/>
    </fill>
    <fill>
      <patternFill patternType="lightUp"/>
    </fill>
    <fill>
      <patternFill patternType="solid">
        <fgColor indexed="6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bgColor rgb="FFC0C0C0"/>
      </patternFill>
    </fill>
    <fill>
      <patternFill patternType="solid">
        <fgColor theme="6" tint="0.79998168889431442"/>
        <bgColor rgb="FFC0C0C0"/>
      </patternFill>
    </fill>
    <fill>
      <patternFill patternType="solid">
        <fgColor theme="0" tint="-4.9989318521683403E-2"/>
        <bgColor indexed="64"/>
      </patternFill>
    </fill>
  </fills>
  <borders count="3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style="thin">
        <color theme="0" tint="-0.499984740745262"/>
      </top>
      <bottom/>
      <diagonal/>
    </border>
    <border>
      <left/>
      <right/>
      <top/>
      <bottom style="thin">
        <color theme="0" tint="-0.499984740745262"/>
      </bottom>
      <diagonal/>
    </border>
    <border>
      <left style="thin">
        <color theme="0" tint="-0.499984740745262"/>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top/>
      <bottom/>
      <diagonal/>
    </border>
    <border>
      <left style="thin">
        <color rgb="FF969696"/>
      </left>
      <right/>
      <top style="thin">
        <color rgb="FF969696"/>
      </top>
      <bottom style="thin">
        <color rgb="FF969696"/>
      </bottom>
      <diagonal/>
    </border>
    <border>
      <left/>
      <right/>
      <top style="thin">
        <color rgb="FF969696"/>
      </top>
      <bottom style="thin">
        <color rgb="FF969696"/>
      </bottom>
      <diagonal/>
    </border>
    <border>
      <left/>
      <right style="thin">
        <color rgb="FF969696"/>
      </right>
      <top style="thin">
        <color rgb="FF969696"/>
      </top>
      <bottom style="thin">
        <color rgb="FF969696"/>
      </bottom>
      <diagonal/>
    </border>
    <border>
      <left style="thin">
        <color rgb="FF969696"/>
      </left>
      <right style="thin">
        <color rgb="FF969696"/>
      </right>
      <top style="thin">
        <color rgb="FF969696"/>
      </top>
      <bottom style="thin">
        <color rgb="FF969696"/>
      </bottom>
      <diagonal/>
    </border>
    <border>
      <left style="thin">
        <color rgb="FF969696"/>
      </left>
      <right style="thin">
        <color rgb="FF969696"/>
      </right>
      <top style="thin">
        <color rgb="FF969696"/>
      </top>
      <bottom/>
      <diagonal/>
    </border>
    <border>
      <left style="thin">
        <color rgb="FF969696"/>
      </left>
      <right style="thin">
        <color rgb="FF969696"/>
      </right>
      <top/>
      <bottom/>
      <diagonal/>
    </border>
    <border>
      <left style="thin">
        <color rgb="FF969696"/>
      </left>
      <right style="thin">
        <color rgb="FF969696"/>
      </right>
      <top/>
      <bottom style="thin">
        <color rgb="FF969696"/>
      </bottom>
      <diagonal/>
    </border>
    <border>
      <left/>
      <right style="thin">
        <color rgb="FF969696"/>
      </right>
      <top style="thin">
        <color rgb="FF969696"/>
      </top>
      <bottom/>
      <diagonal/>
    </border>
    <border>
      <left style="thin">
        <color rgb="FF969696"/>
      </left>
      <right/>
      <top style="thin">
        <color rgb="FF969696"/>
      </top>
      <bottom/>
      <diagonal/>
    </border>
    <border>
      <left style="thin">
        <color rgb="FF969696"/>
      </left>
      <right/>
      <top/>
      <bottom style="thin">
        <color rgb="FF969696"/>
      </bottom>
      <diagonal/>
    </border>
    <border>
      <left/>
      <right/>
      <top style="thin">
        <color rgb="FF969696"/>
      </top>
      <bottom/>
      <diagonal/>
    </border>
    <border>
      <left/>
      <right/>
      <top/>
      <bottom style="thin">
        <color rgb="FF969696"/>
      </bottom>
      <diagonal/>
    </border>
    <border>
      <left/>
      <right style="thin">
        <color rgb="FF969696"/>
      </right>
      <top/>
      <bottom style="thin">
        <color rgb="FF969696"/>
      </bottom>
      <diagonal/>
    </border>
    <border>
      <left/>
      <right style="thin">
        <color theme="0" tint="-0.499984740745262"/>
      </right>
      <top style="thin">
        <color rgb="FF969696"/>
      </top>
      <bottom style="thin">
        <color rgb="FF969696"/>
      </bottom>
      <diagonal/>
    </border>
  </borders>
  <cellStyleXfs count="30">
    <xf numFmtId="0" fontId="0" fillId="0" borderId="0"/>
    <xf numFmtId="166" fontId="6" fillId="0" borderId="0" applyFont="0" applyFill="0" applyBorder="0" applyAlignment="0" applyProtection="0"/>
    <xf numFmtId="0" fontId="7" fillId="0" borderId="0" applyNumberFormat="0" applyFill="0" applyBorder="0" applyAlignment="0" applyProtection="0">
      <alignment vertical="top"/>
      <protection locked="0"/>
    </xf>
    <xf numFmtId="164" fontId="12" fillId="0" borderId="0" applyFont="0" applyFill="0" applyBorder="0" applyAlignment="0" applyProtection="0"/>
    <xf numFmtId="164" fontId="6" fillId="0" borderId="0" applyFont="0" applyFill="0" applyBorder="0" applyAlignment="0" applyProtection="0"/>
    <xf numFmtId="44" fontId="13" fillId="0" borderId="0" applyFont="0" applyFill="0" applyBorder="0" applyAlignment="0" applyProtection="0"/>
    <xf numFmtId="44" fontId="3" fillId="0" borderId="0" applyFont="0" applyFill="0" applyBorder="0" applyAlignment="0" applyProtection="0"/>
    <xf numFmtId="0" fontId="8" fillId="0" borderId="0" applyFont="0" applyFill="0" applyBorder="0" applyAlignment="0" applyProtection="0"/>
    <xf numFmtId="0" fontId="4" fillId="0" borderId="0"/>
    <xf numFmtId="0" fontId="6" fillId="0" borderId="0"/>
    <xf numFmtId="0" fontId="10" fillId="0" borderId="0"/>
    <xf numFmtId="0" fontId="4" fillId="0" borderId="0"/>
    <xf numFmtId="0" fontId="6" fillId="0" borderId="0"/>
    <xf numFmtId="0" fontId="13" fillId="0" borderId="0"/>
    <xf numFmtId="0" fontId="8" fillId="0" borderId="0"/>
    <xf numFmtId="0" fontId="5" fillId="0" borderId="0"/>
    <xf numFmtId="0" fontId="12" fillId="0" borderId="0"/>
    <xf numFmtId="0" fontId="6" fillId="0" borderId="0"/>
    <xf numFmtId="0" fontId="12" fillId="0" borderId="0"/>
    <xf numFmtId="0" fontId="11" fillId="0" borderId="0"/>
    <xf numFmtId="9" fontId="12" fillId="0" borderId="0" applyFont="0" applyFill="0" applyBorder="0" applyAlignment="0" applyProtection="0"/>
    <xf numFmtId="9" fontId="13" fillId="0" borderId="0" applyFont="0" applyFill="0" applyBorder="0" applyAlignment="0" applyProtection="0"/>
    <xf numFmtId="9" fontId="5" fillId="0" borderId="0" applyFont="0" applyFill="0" applyBorder="0" applyAlignment="0" applyProtection="0"/>
    <xf numFmtId="9" fontId="9" fillId="0" borderId="0" applyFont="0" applyFill="0" applyBorder="0" applyAlignment="0" applyProtection="0"/>
    <xf numFmtId="0" fontId="4" fillId="0" borderId="0"/>
    <xf numFmtId="9" fontId="2" fillId="0" borderId="0" applyFont="0" applyFill="0" applyBorder="0" applyAlignment="0" applyProtection="0"/>
    <xf numFmtId="0" fontId="1" fillId="0" borderId="0"/>
    <xf numFmtId="0" fontId="12" fillId="0" borderId="0"/>
    <xf numFmtId="9" fontId="12" fillId="0" borderId="0" applyFont="0" applyFill="0" applyBorder="0" applyAlignment="0" applyProtection="0"/>
    <xf numFmtId="0" fontId="38" fillId="0" borderId="0"/>
  </cellStyleXfs>
  <cellXfs count="295">
    <xf numFmtId="0" fontId="0" fillId="0" borderId="0" xfId="0"/>
    <xf numFmtId="0" fontId="15" fillId="0" borderId="0" xfId="0" applyFont="1" applyAlignment="1">
      <alignment wrapText="1"/>
    </xf>
    <xf numFmtId="0" fontId="16" fillId="3" borderId="0" xfId="0" applyFont="1" applyFill="1" applyAlignment="1">
      <alignment horizontal="center" vertical="center" wrapText="1"/>
    </xf>
    <xf numFmtId="0" fontId="17" fillId="3" borderId="0" xfId="0" applyFont="1" applyFill="1" applyAlignment="1">
      <alignment vertical="center" wrapText="1"/>
    </xf>
    <xf numFmtId="0" fontId="18" fillId="0" borderId="0" xfId="0" applyFont="1" applyAlignment="1">
      <alignment wrapText="1"/>
    </xf>
    <xf numFmtId="0" fontId="15" fillId="0" borderId="0" xfId="0" applyFont="1"/>
    <xf numFmtId="0" fontId="16" fillId="3" borderId="7" xfId="0" applyFont="1" applyFill="1" applyBorder="1" applyAlignment="1">
      <alignment horizontal="left" vertical="center" wrapText="1" indent="1"/>
    </xf>
    <xf numFmtId="0" fontId="21" fillId="0" borderId="0" xfId="0" applyFont="1" applyAlignment="1">
      <alignment vertical="center" wrapText="1"/>
    </xf>
    <xf numFmtId="0" fontId="23" fillId="0" borderId="0" xfId="0" applyFont="1" applyAlignment="1">
      <alignment vertical="center"/>
    </xf>
    <xf numFmtId="0" fontId="19" fillId="0" borderId="0" xfId="0" applyFont="1" applyAlignment="1">
      <alignment horizontal="left" vertical="center" wrapText="1" indent="1"/>
    </xf>
    <xf numFmtId="0" fontId="15" fillId="0" borderId="0" xfId="0" applyFont="1" applyAlignment="1">
      <alignment horizontal="left" vertical="center" indent="1"/>
    </xf>
    <xf numFmtId="0" fontId="18" fillId="0" borderId="0" xfId="0" applyFont="1" applyAlignment="1">
      <alignment horizontal="left" vertical="center" indent="1"/>
    </xf>
    <xf numFmtId="0" fontId="15" fillId="0" borderId="0" xfId="0" applyFont="1" applyAlignment="1">
      <alignment vertical="center"/>
    </xf>
    <xf numFmtId="0" fontId="16" fillId="3" borderId="7" xfId="0" applyFont="1" applyFill="1" applyBorder="1" applyAlignment="1">
      <alignment horizontal="center" vertical="center" wrapText="1"/>
    </xf>
    <xf numFmtId="1" fontId="20" fillId="3" borderId="7" xfId="3" applyNumberFormat="1" applyFont="1" applyFill="1" applyBorder="1" applyAlignment="1">
      <alignment horizontal="right" vertical="center" wrapText="1" indent="1" readingOrder="1"/>
    </xf>
    <xf numFmtId="0" fontId="27" fillId="0" borderId="0" xfId="0" applyFont="1"/>
    <xf numFmtId="0" fontId="29" fillId="0" borderId="7" xfId="0" applyFont="1" applyBorder="1" applyAlignment="1">
      <alignment horizontal="center" vertical="center" wrapText="1"/>
    </xf>
    <xf numFmtId="17" fontId="19" fillId="0" borderId="7" xfId="8" applyNumberFormat="1" applyFont="1" applyBorder="1" applyAlignment="1">
      <alignment horizontal="center" vertical="center" wrapText="1"/>
    </xf>
    <xf numFmtId="0" fontId="20" fillId="0" borderId="7" xfId="0" applyFont="1" applyBorder="1" applyAlignment="1">
      <alignment horizontal="left" vertical="center" wrapText="1" indent="1"/>
    </xf>
    <xf numFmtId="9" fontId="20" fillId="4" borderId="7" xfId="25" applyFont="1" applyFill="1" applyBorder="1" applyAlignment="1" applyProtection="1">
      <alignment horizontal="center" vertical="center" wrapText="1"/>
      <protection locked="0"/>
    </xf>
    <xf numFmtId="0" fontId="20" fillId="0" borderId="0" xfId="0" applyFont="1"/>
    <xf numFmtId="0" fontId="20" fillId="0" borderId="0" xfId="0" applyFont="1" applyAlignment="1">
      <alignment horizontal="left" vertical="center" wrapText="1" indent="1"/>
    </xf>
    <xf numFmtId="0" fontId="20" fillId="0" borderId="0" xfId="0" applyFont="1" applyAlignment="1">
      <alignment horizontal="center" vertical="center" wrapText="1"/>
    </xf>
    <xf numFmtId="9" fontId="20" fillId="0" borderId="7" xfId="25" applyFont="1" applyFill="1" applyBorder="1" applyAlignment="1" applyProtection="1">
      <alignment horizontal="center" vertical="center" wrapText="1"/>
    </xf>
    <xf numFmtId="0" fontId="20" fillId="0" borderId="8" xfId="0" applyFont="1" applyBorder="1" applyAlignment="1">
      <alignment horizontal="left" vertical="center"/>
    </xf>
    <xf numFmtId="0" fontId="20" fillId="4" borderId="7" xfId="0" applyFont="1" applyFill="1" applyBorder="1" applyAlignment="1">
      <alignment horizontal="left" vertical="center" wrapText="1" indent="1"/>
    </xf>
    <xf numFmtId="0" fontId="22" fillId="0" borderId="0" xfId="0" applyFont="1" applyAlignment="1">
      <alignment vertical="center"/>
    </xf>
    <xf numFmtId="0" fontId="30" fillId="0" borderId="0" xfId="0" applyFont="1" applyAlignment="1">
      <alignment vertical="center"/>
    </xf>
    <xf numFmtId="0" fontId="18" fillId="0" borderId="7" xfId="0" applyFont="1" applyBorder="1" applyAlignment="1">
      <alignment vertical="center"/>
    </xf>
    <xf numFmtId="0" fontId="18" fillId="0" borderId="0" xfId="0" applyFont="1" applyAlignment="1">
      <alignment vertical="center"/>
    </xf>
    <xf numFmtId="168" fontId="18" fillId="4" borderId="7" xfId="8" applyNumberFormat="1" applyFont="1" applyFill="1" applyBorder="1" applyAlignment="1" applyProtection="1">
      <alignment horizontal="center" vertical="center" wrapText="1"/>
      <protection locked="0"/>
    </xf>
    <xf numFmtId="168" fontId="18" fillId="2" borderId="7" xfId="8" applyNumberFormat="1" applyFont="1" applyFill="1" applyBorder="1" applyAlignment="1">
      <alignment horizontal="center" vertical="center" wrapText="1"/>
    </xf>
    <xf numFmtId="165" fontId="18" fillId="4" borderId="7" xfId="20" applyNumberFormat="1" applyFont="1" applyFill="1" applyBorder="1" applyAlignment="1" applyProtection="1">
      <alignment horizontal="center" vertical="center" wrapText="1"/>
      <protection locked="0"/>
    </xf>
    <xf numFmtId="0" fontId="31" fillId="0" borderId="0" xfId="0" applyFont="1" applyAlignment="1">
      <alignment horizontal="right" vertical="center"/>
    </xf>
    <xf numFmtId="168" fontId="18" fillId="0" borderId="7" xfId="8" applyNumberFormat="1" applyFont="1" applyBorder="1" applyAlignment="1">
      <alignment horizontal="center" vertical="center" wrapText="1"/>
    </xf>
    <xf numFmtId="165" fontId="18" fillId="0" borderId="7" xfId="8" applyNumberFormat="1" applyFont="1" applyBorder="1" applyAlignment="1">
      <alignment horizontal="center" vertical="center" wrapText="1"/>
    </xf>
    <xf numFmtId="165" fontId="18" fillId="2" borderId="7" xfId="8" applyNumberFormat="1" applyFont="1" applyFill="1" applyBorder="1" applyAlignment="1">
      <alignment horizontal="center" vertical="center" wrapText="1"/>
    </xf>
    <xf numFmtId="165" fontId="18" fillId="0" borderId="12" xfId="8" applyNumberFormat="1" applyFont="1" applyBorder="1" applyAlignment="1">
      <alignment horizontal="center" vertical="center" wrapText="1"/>
    </xf>
    <xf numFmtId="0" fontId="19" fillId="0" borderId="0" xfId="0" applyFont="1" applyAlignment="1">
      <alignment vertical="center"/>
    </xf>
    <xf numFmtId="17" fontId="19" fillId="0" borderId="1" xfId="8" applyNumberFormat="1" applyFont="1" applyBorder="1" applyAlignment="1">
      <alignment horizontal="center" vertical="center" wrapText="1"/>
    </xf>
    <xf numFmtId="170" fontId="18" fillId="4" borderId="1" xfId="8" applyNumberFormat="1" applyFont="1" applyFill="1" applyBorder="1" applyAlignment="1" applyProtection="1">
      <alignment horizontal="center" vertical="center" wrapText="1"/>
      <protection locked="0"/>
    </xf>
    <xf numFmtId="165" fontId="18" fillId="4" borderId="1" xfId="20" applyNumberFormat="1" applyFont="1" applyFill="1" applyBorder="1" applyAlignment="1" applyProtection="1">
      <alignment horizontal="center" vertical="center" wrapText="1"/>
      <protection locked="0"/>
    </xf>
    <xf numFmtId="164" fontId="18" fillId="0" borderId="1" xfId="8" applyNumberFormat="1" applyFont="1" applyBorder="1" applyAlignment="1">
      <alignment horizontal="center" vertical="center" wrapText="1"/>
    </xf>
    <xf numFmtId="173" fontId="18" fillId="4" borderId="7" xfId="8" applyNumberFormat="1" applyFont="1" applyFill="1" applyBorder="1" applyAlignment="1" applyProtection="1">
      <alignment horizontal="center" vertical="center" wrapText="1"/>
      <protection locked="0"/>
    </xf>
    <xf numFmtId="0" fontId="31" fillId="0" borderId="0" xfId="0" applyFont="1" applyAlignment="1">
      <alignment vertical="center"/>
    </xf>
    <xf numFmtId="173" fontId="31" fillId="4" borderId="7" xfId="8" applyNumberFormat="1" applyFont="1" applyFill="1" applyBorder="1" applyAlignment="1" applyProtection="1">
      <alignment horizontal="center" vertical="center" wrapText="1"/>
      <protection locked="0"/>
    </xf>
    <xf numFmtId="173" fontId="31" fillId="0" borderId="7" xfId="8" applyNumberFormat="1" applyFont="1" applyBorder="1" applyAlignment="1" applyProtection="1">
      <alignment horizontal="center" vertical="center" wrapText="1"/>
      <protection locked="0"/>
    </xf>
    <xf numFmtId="0" fontId="20" fillId="4" borderId="7" xfId="0" applyFont="1" applyFill="1" applyBorder="1" applyAlignment="1" applyProtection="1">
      <alignment horizontal="left" vertical="center" indent="1"/>
      <protection locked="0"/>
    </xf>
    <xf numFmtId="49" fontId="20" fillId="4" borderId="7" xfId="0" applyNumberFormat="1" applyFont="1" applyFill="1" applyBorder="1" applyAlignment="1" applyProtection="1">
      <alignment horizontal="center" vertical="center" wrapText="1"/>
      <protection locked="0"/>
    </xf>
    <xf numFmtId="0" fontId="20" fillId="4" borderId="7" xfId="0" applyFont="1" applyFill="1" applyBorder="1" applyAlignment="1" applyProtection="1">
      <alignment horizontal="center" vertical="center"/>
      <protection locked="0"/>
    </xf>
    <xf numFmtId="0" fontId="18" fillId="4" borderId="7" xfId="8" applyFont="1" applyFill="1" applyBorder="1" applyAlignment="1" applyProtection="1">
      <alignment horizontal="left" vertical="center" wrapText="1" indent="1"/>
      <protection locked="0"/>
    </xf>
    <xf numFmtId="164" fontId="18" fillId="4" borderId="7" xfId="8" applyNumberFormat="1" applyFont="1" applyFill="1" applyBorder="1" applyAlignment="1" applyProtection="1">
      <alignment horizontal="center" vertical="center" wrapText="1"/>
      <protection locked="0"/>
    </xf>
    <xf numFmtId="42" fontId="18" fillId="4" borderId="7" xfId="20" applyNumberFormat="1" applyFont="1" applyFill="1" applyBorder="1" applyAlignment="1" applyProtection="1">
      <alignment horizontal="center" vertical="center" wrapText="1"/>
      <protection locked="0"/>
    </xf>
    <xf numFmtId="0" fontId="19" fillId="0" borderId="7" xfId="8" applyFont="1" applyBorder="1" applyAlignment="1">
      <alignment horizontal="left" vertical="center" wrapText="1" indent="1"/>
    </xf>
    <xf numFmtId="164" fontId="19" fillId="0" borderId="7" xfId="8" applyNumberFormat="1" applyFont="1" applyBorder="1" applyAlignment="1">
      <alignment horizontal="center" vertical="center" wrapText="1"/>
    </xf>
    <xf numFmtId="42" fontId="19" fillId="0" borderId="7" xfId="20" applyNumberFormat="1" applyFont="1" applyFill="1" applyBorder="1" applyAlignment="1" applyProtection="1">
      <alignment horizontal="center" vertical="center" wrapText="1"/>
    </xf>
    <xf numFmtId="0" fontId="38" fillId="0" borderId="0" xfId="29"/>
    <xf numFmtId="0" fontId="25" fillId="0" borderId="0" xfId="29" applyFont="1"/>
    <xf numFmtId="2" fontId="39" fillId="10" borderId="25" xfId="29" applyNumberFormat="1" applyFont="1" applyFill="1" applyBorder="1" applyAlignment="1">
      <alignment horizontal="center" vertical="center"/>
    </xf>
    <xf numFmtId="2" fontId="39" fillId="10" borderId="25" xfId="29" applyNumberFormat="1" applyFont="1" applyFill="1" applyBorder="1" applyAlignment="1">
      <alignment horizontal="center" vertical="center" wrapText="1"/>
    </xf>
    <xf numFmtId="167" fontId="20" fillId="0" borderId="25" xfId="29" applyNumberFormat="1" applyFont="1" applyBorder="1" applyAlignment="1">
      <alignment horizontal="right" vertical="center" indent="1"/>
    </xf>
    <xf numFmtId="167" fontId="29" fillId="0" borderId="25" xfId="29" applyNumberFormat="1" applyFont="1" applyBorder="1" applyAlignment="1">
      <alignment horizontal="right" vertical="center" indent="1"/>
    </xf>
    <xf numFmtId="167" fontId="20" fillId="11" borderId="25" xfId="29" applyNumberFormat="1" applyFont="1" applyFill="1" applyBorder="1" applyAlignment="1">
      <alignment horizontal="right" vertical="center" indent="1"/>
    </xf>
    <xf numFmtId="2" fontId="29" fillId="7" borderId="22" xfId="29" applyNumberFormat="1" applyFont="1" applyFill="1" applyBorder="1" applyAlignment="1">
      <alignment horizontal="left" vertical="center" indent="1"/>
    </xf>
    <xf numFmtId="2" fontId="29" fillId="7" borderId="23" xfId="29" applyNumberFormat="1" applyFont="1" applyFill="1" applyBorder="1" applyAlignment="1">
      <alignment horizontal="left" vertical="center" indent="1"/>
    </xf>
    <xf numFmtId="0" fontId="20" fillId="0" borderId="25" xfId="29" quotePrefix="1" applyFont="1" applyBorder="1" applyAlignment="1">
      <alignment horizontal="left" vertical="center" wrapText="1" indent="2"/>
    </xf>
    <xf numFmtId="165" fontId="20" fillId="4" borderId="25" xfId="29" applyNumberFormat="1" applyFont="1" applyFill="1" applyBorder="1" applyAlignment="1">
      <alignment horizontal="right" vertical="center" indent="1"/>
    </xf>
    <xf numFmtId="2" fontId="20" fillId="10" borderId="25" xfId="0" applyNumberFormat="1" applyFont="1" applyFill="1" applyBorder="1" applyAlignment="1">
      <alignment horizontal="center" vertical="center"/>
    </xf>
    <xf numFmtId="0" fontId="25" fillId="0" borderId="0" xfId="0" applyFont="1"/>
    <xf numFmtId="42" fontId="19" fillId="12" borderId="7" xfId="20" applyNumberFormat="1" applyFont="1" applyFill="1" applyBorder="1" applyAlignment="1" applyProtection="1">
      <alignment horizontal="center" vertical="center" wrapText="1"/>
      <protection locked="0"/>
    </xf>
    <xf numFmtId="0" fontId="29" fillId="12" borderId="25" xfId="29" quotePrefix="1" applyFont="1" applyFill="1" applyBorder="1" applyAlignment="1">
      <alignment horizontal="left" vertical="center" wrapText="1" indent="2"/>
    </xf>
    <xf numFmtId="167" fontId="29" fillId="12" borderId="25" xfId="29" applyNumberFormat="1" applyFont="1" applyFill="1" applyBorder="1" applyAlignment="1">
      <alignment horizontal="right" vertical="center" indent="1"/>
    </xf>
    <xf numFmtId="0" fontId="29" fillId="0" borderId="25" xfId="29" quotePrefix="1" applyFont="1" applyBorder="1" applyAlignment="1">
      <alignment horizontal="left" vertical="center" wrapText="1" indent="2"/>
    </xf>
    <xf numFmtId="165" fontId="18" fillId="0" borderId="7" xfId="20" applyNumberFormat="1" applyFont="1" applyFill="1" applyBorder="1" applyAlignment="1" applyProtection="1">
      <alignment horizontal="right" vertical="center" wrapText="1" indent="1"/>
    </xf>
    <xf numFmtId="167" fontId="18" fillId="0" borderId="7" xfId="8" applyNumberFormat="1" applyFont="1" applyBorder="1" applyAlignment="1">
      <alignment horizontal="right" vertical="center" wrapText="1" indent="1"/>
    </xf>
    <xf numFmtId="167" fontId="18" fillId="5" borderId="7" xfId="8" applyNumberFormat="1" applyFont="1" applyFill="1" applyBorder="1" applyAlignment="1">
      <alignment horizontal="right" vertical="center" wrapText="1" indent="1"/>
    </xf>
    <xf numFmtId="174" fontId="18" fillId="0" borderId="7" xfId="8" applyNumberFormat="1" applyFont="1" applyBorder="1" applyAlignment="1">
      <alignment horizontal="right" vertical="center" wrapText="1" indent="1"/>
    </xf>
    <xf numFmtId="49" fontId="18" fillId="4" borderId="7" xfId="8" applyNumberFormat="1" applyFont="1" applyFill="1" applyBorder="1" applyAlignment="1" applyProtection="1">
      <alignment horizontal="center" vertical="center" wrapText="1"/>
      <protection locked="0"/>
    </xf>
    <xf numFmtId="49" fontId="18" fillId="4" borderId="7" xfId="20" applyNumberFormat="1" applyFont="1" applyFill="1" applyBorder="1" applyAlignment="1" applyProtection="1">
      <alignment horizontal="center" vertical="center" wrapText="1"/>
      <protection locked="0"/>
    </xf>
    <xf numFmtId="49" fontId="18" fillId="0" borderId="7" xfId="8" applyNumberFormat="1" applyFont="1" applyBorder="1" applyAlignment="1">
      <alignment horizontal="left" vertical="center" wrapText="1" indent="1"/>
    </xf>
    <xf numFmtId="49" fontId="18" fillId="0" borderId="7" xfId="8" applyNumberFormat="1" applyFont="1" applyBorder="1" applyAlignment="1">
      <alignment horizontal="center" vertical="center" wrapText="1"/>
    </xf>
    <xf numFmtId="175" fontId="18" fillId="0" borderId="7" xfId="8" applyNumberFormat="1" applyFont="1" applyBorder="1" applyAlignment="1">
      <alignment horizontal="right" vertical="center" wrapText="1" indent="1"/>
    </xf>
    <xf numFmtId="176" fontId="18" fillId="0" borderId="7" xfId="8" applyNumberFormat="1" applyFont="1" applyBorder="1" applyAlignment="1">
      <alignment horizontal="right" vertical="center" wrapText="1" indent="1"/>
    </xf>
    <xf numFmtId="176" fontId="19" fillId="0" borderId="7" xfId="8" applyNumberFormat="1" applyFont="1" applyBorder="1" applyAlignment="1">
      <alignment horizontal="right" vertical="center" wrapText="1" indent="1"/>
    </xf>
    <xf numFmtId="0" fontId="18" fillId="0" borderId="21" xfId="0" applyFont="1" applyBorder="1" applyAlignment="1">
      <alignment vertical="center"/>
    </xf>
    <xf numFmtId="0" fontId="18" fillId="0" borderId="0" xfId="0" applyFont="1" applyBorder="1" applyAlignment="1">
      <alignment vertical="center"/>
    </xf>
    <xf numFmtId="165" fontId="20" fillId="0" borderId="0" xfId="29" applyNumberFormat="1" applyFont="1" applyFill="1" applyBorder="1" applyAlignment="1">
      <alignment vertical="center"/>
    </xf>
    <xf numFmtId="0" fontId="28" fillId="0" borderId="0" xfId="0" applyFont="1" applyFill="1" applyBorder="1" applyAlignment="1">
      <alignment vertical="center" wrapText="1"/>
    </xf>
    <xf numFmtId="0" fontId="19" fillId="4" borderId="0" xfId="0" applyFont="1" applyFill="1" applyAlignment="1" applyProtection="1">
      <alignment horizontal="left" vertical="center" wrapText="1" indent="1"/>
      <protection locked="0"/>
    </xf>
    <xf numFmtId="0" fontId="22" fillId="0" borderId="0" xfId="0" applyFont="1" applyAlignment="1">
      <alignment horizontal="center" vertical="center" wrapText="1"/>
    </xf>
    <xf numFmtId="0" fontId="18" fillId="0" borderId="0" xfId="0" applyFont="1" applyAlignment="1">
      <alignment horizontal="left" vertical="top" wrapText="1" indent="1"/>
    </xf>
    <xf numFmtId="0" fontId="24" fillId="0" borderId="0" xfId="0" applyFont="1" applyAlignment="1">
      <alignment horizontal="left" vertical="center" wrapText="1" indent="1"/>
    </xf>
    <xf numFmtId="0" fontId="19" fillId="0" borderId="0" xfId="0" applyFont="1" applyAlignment="1">
      <alignment horizontal="left" vertical="center" wrapText="1" indent="1"/>
    </xf>
    <xf numFmtId="0" fontId="19" fillId="4" borderId="0" xfId="0" applyFont="1" applyFill="1" applyAlignment="1">
      <alignment horizontal="left" vertical="center" wrapText="1" indent="1"/>
    </xf>
    <xf numFmtId="0" fontId="14" fillId="3" borderId="0" xfId="0" applyFont="1" applyFill="1" applyAlignment="1">
      <alignment horizontal="center" vertical="center" wrapText="1"/>
    </xf>
    <xf numFmtId="0" fontId="26" fillId="0" borderId="0" xfId="0" applyFont="1" applyAlignment="1">
      <alignment horizontal="center" vertical="center" wrapText="1"/>
    </xf>
    <xf numFmtId="0" fontId="29" fillId="0" borderId="7" xfId="0" applyFont="1" applyBorder="1" applyAlignment="1">
      <alignment horizontal="center" vertical="center" wrapText="1"/>
    </xf>
    <xf numFmtId="0" fontId="28" fillId="6" borderId="8"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28" fillId="6" borderId="10" xfId="0" applyFont="1" applyFill="1" applyBorder="1" applyAlignment="1">
      <alignment horizontal="center" vertical="center" wrapText="1"/>
    </xf>
    <xf numFmtId="9" fontId="20" fillId="4" borderId="8" xfId="25" applyFont="1" applyFill="1" applyBorder="1" applyAlignment="1" applyProtection="1">
      <alignment horizontal="center" vertical="center" wrapText="1"/>
      <protection locked="0"/>
    </xf>
    <xf numFmtId="9" fontId="20" fillId="4" borderId="9" xfId="25" applyFont="1" applyFill="1" applyBorder="1" applyAlignment="1" applyProtection="1">
      <alignment horizontal="center" vertical="center" wrapText="1"/>
      <protection locked="0"/>
    </xf>
    <xf numFmtId="9" fontId="20" fillId="4" borderId="10" xfId="25" applyFont="1" applyFill="1" applyBorder="1" applyAlignment="1" applyProtection="1">
      <alignment horizontal="center" vertical="center" wrapText="1"/>
      <protection locked="0"/>
    </xf>
    <xf numFmtId="0" fontId="20" fillId="0" borderId="0" xfId="0" applyFont="1" applyAlignment="1">
      <alignment horizontal="left" vertical="center" wrapText="1" indent="1"/>
    </xf>
    <xf numFmtId="9" fontId="20" fillId="4" borderId="8" xfId="25" applyFont="1" applyFill="1" applyBorder="1" applyAlignment="1" applyProtection="1">
      <alignment horizontal="left" vertical="center" wrapText="1" indent="1"/>
    </xf>
    <xf numFmtId="9" fontId="20" fillId="4" borderId="9" xfId="25" applyFont="1" applyFill="1" applyBorder="1" applyAlignment="1" applyProtection="1">
      <alignment horizontal="left" vertical="center" wrapText="1" indent="1"/>
    </xf>
    <xf numFmtId="9" fontId="20" fillId="4" borderId="10" xfId="25" applyFont="1" applyFill="1" applyBorder="1" applyAlignment="1" applyProtection="1">
      <alignment horizontal="left" vertical="center" wrapText="1" indent="1"/>
    </xf>
    <xf numFmtId="0" fontId="20" fillId="0" borderId="8" xfId="0" applyFont="1" applyBorder="1" applyAlignment="1">
      <alignment horizontal="left" vertical="center" wrapText="1" indent="1"/>
    </xf>
    <xf numFmtId="0" fontId="20" fillId="0" borderId="9" xfId="0" applyFont="1" applyBorder="1" applyAlignment="1">
      <alignment horizontal="left" vertical="center" wrapText="1" indent="1"/>
    </xf>
    <xf numFmtId="0" fontId="20" fillId="0" borderId="10" xfId="0" applyFont="1" applyBorder="1" applyAlignment="1">
      <alignment horizontal="left" vertical="center" wrapText="1" indent="1"/>
    </xf>
    <xf numFmtId="0" fontId="29" fillId="0" borderId="8"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10" xfId="0" applyFont="1" applyBorder="1" applyAlignment="1">
      <alignment horizontal="center" vertical="center" wrapText="1"/>
    </xf>
    <xf numFmtId="0" fontId="29" fillId="7" borderId="8" xfId="0" applyFont="1" applyFill="1" applyBorder="1" applyAlignment="1">
      <alignment horizontal="center" vertical="center" wrapText="1"/>
    </xf>
    <xf numFmtId="0" fontId="29" fillId="7" borderId="9" xfId="0" applyFont="1" applyFill="1" applyBorder="1" applyAlignment="1">
      <alignment horizontal="center" vertical="center" wrapText="1"/>
    </xf>
    <xf numFmtId="0" fontId="29" fillId="7" borderId="10" xfId="0" applyFont="1" applyFill="1" applyBorder="1" applyAlignment="1">
      <alignment horizontal="center" vertical="center" wrapText="1"/>
    </xf>
    <xf numFmtId="0" fontId="29" fillId="8" borderId="8" xfId="0" applyFont="1" applyFill="1" applyBorder="1" applyAlignment="1">
      <alignment horizontal="center" vertical="center" wrapText="1"/>
    </xf>
    <xf numFmtId="0" fontId="29" fillId="8" borderId="10" xfId="0" applyFont="1" applyFill="1" applyBorder="1" applyAlignment="1">
      <alignment horizontal="center" vertical="center" wrapText="1"/>
    </xf>
    <xf numFmtId="9" fontId="29" fillId="8" borderId="8" xfId="25" applyFont="1" applyFill="1" applyBorder="1" applyAlignment="1" applyProtection="1">
      <alignment horizontal="center" vertical="center" wrapText="1"/>
    </xf>
    <xf numFmtId="9" fontId="29" fillId="8" borderId="9" xfId="25" applyFont="1" applyFill="1" applyBorder="1" applyAlignment="1" applyProtection="1">
      <alignment horizontal="center" vertical="center" wrapText="1"/>
    </xf>
    <xf numFmtId="9" fontId="29" fillId="8" borderId="10" xfId="25" applyFont="1" applyFill="1" applyBorder="1" applyAlignment="1" applyProtection="1">
      <alignment horizontal="center" vertical="center" wrapText="1"/>
    </xf>
    <xf numFmtId="0" fontId="20" fillId="4" borderId="8" xfId="0" applyFont="1" applyFill="1" applyBorder="1" applyAlignment="1">
      <alignment horizontal="left" vertical="center" wrapText="1" indent="1"/>
    </xf>
    <xf numFmtId="0" fontId="20" fillId="4" borderId="10" xfId="0" applyFont="1" applyFill="1" applyBorder="1" applyAlignment="1">
      <alignment horizontal="left" vertical="center" wrapText="1" indent="1"/>
    </xf>
    <xf numFmtId="9" fontId="20" fillId="4" borderId="7" xfId="25" applyFont="1" applyFill="1" applyBorder="1" applyAlignment="1" applyProtection="1">
      <alignment horizontal="left" vertical="center" wrapText="1" indent="1"/>
    </xf>
    <xf numFmtId="0" fontId="31" fillId="0" borderId="17" xfId="8" applyFont="1" applyBorder="1" applyAlignment="1">
      <alignment horizontal="left" vertical="center" wrapText="1" indent="1"/>
    </xf>
    <xf numFmtId="0" fontId="18" fillId="0" borderId="7" xfId="8" applyFont="1" applyBorder="1" applyAlignment="1">
      <alignment horizontal="left" vertical="center" wrapText="1" indent="1"/>
    </xf>
    <xf numFmtId="0" fontId="31" fillId="0" borderId="7" xfId="8" applyFont="1" applyBorder="1" applyAlignment="1">
      <alignment horizontal="left" vertical="center" wrapText="1" indent="3"/>
    </xf>
    <xf numFmtId="0" fontId="18" fillId="4" borderId="7" xfId="8" applyFont="1" applyFill="1" applyBorder="1" applyAlignment="1">
      <alignment horizontal="left" vertical="center" wrapText="1" indent="1"/>
    </xf>
    <xf numFmtId="173" fontId="18" fillId="4" borderId="8" xfId="8" applyNumberFormat="1" applyFont="1" applyFill="1" applyBorder="1" applyAlignment="1" applyProtection="1">
      <alignment horizontal="center" vertical="center" wrapText="1"/>
      <protection locked="0"/>
    </xf>
    <xf numFmtId="173" fontId="18" fillId="4" borderId="10" xfId="8" applyNumberFormat="1" applyFont="1" applyFill="1" applyBorder="1" applyAlignment="1" applyProtection="1">
      <alignment horizontal="center" vertical="center" wrapText="1"/>
      <protection locked="0"/>
    </xf>
    <xf numFmtId="173" fontId="32" fillId="4" borderId="8" xfId="8" applyNumberFormat="1" applyFont="1" applyFill="1" applyBorder="1" applyAlignment="1" applyProtection="1">
      <alignment horizontal="center" vertical="center" wrapText="1"/>
      <protection locked="0"/>
    </xf>
    <xf numFmtId="173" fontId="32" fillId="4" borderId="10" xfId="8" applyNumberFormat="1" applyFont="1" applyFill="1" applyBorder="1" applyAlignment="1" applyProtection="1">
      <alignment horizontal="center" vertical="center" wrapText="1"/>
      <protection locked="0"/>
    </xf>
    <xf numFmtId="17" fontId="19" fillId="0" borderId="7" xfId="8" applyNumberFormat="1" applyFont="1" applyBorder="1" applyAlignment="1">
      <alignment horizontal="center" vertical="center" wrapText="1"/>
    </xf>
    <xf numFmtId="0" fontId="18" fillId="0" borderId="7" xfId="0" applyFont="1" applyBorder="1" applyAlignment="1">
      <alignment vertical="center"/>
    </xf>
    <xf numFmtId="17" fontId="19" fillId="0" borderId="14" xfId="8" applyNumberFormat="1" applyFont="1" applyBorder="1" applyAlignment="1">
      <alignment horizontal="center" vertical="center" wrapText="1"/>
    </xf>
    <xf numFmtId="17" fontId="19" fillId="0" borderId="17" xfId="8" applyNumberFormat="1" applyFont="1" applyBorder="1" applyAlignment="1">
      <alignment horizontal="center" vertical="center" wrapText="1"/>
    </xf>
    <xf numFmtId="17" fontId="19" fillId="0" borderId="15" xfId="8" applyNumberFormat="1" applyFont="1" applyBorder="1" applyAlignment="1">
      <alignment horizontal="center" vertical="center" wrapText="1"/>
    </xf>
    <xf numFmtId="17" fontId="19" fillId="0" borderId="21" xfId="8" applyNumberFormat="1" applyFont="1" applyBorder="1" applyAlignment="1">
      <alignment horizontal="center" vertical="center" wrapText="1"/>
    </xf>
    <xf numFmtId="17" fontId="19" fillId="0" borderId="0" xfId="8" applyNumberFormat="1" applyFont="1" applyAlignment="1">
      <alignment horizontal="center" vertical="center" wrapText="1"/>
    </xf>
    <xf numFmtId="17" fontId="19" fillId="0" borderId="13" xfId="8" applyNumberFormat="1" applyFont="1" applyBorder="1" applyAlignment="1">
      <alignment horizontal="center" vertical="center" wrapText="1"/>
    </xf>
    <xf numFmtId="17" fontId="19" fillId="0" borderId="16" xfId="8" applyNumberFormat="1" applyFont="1" applyBorder="1" applyAlignment="1">
      <alignment horizontal="center" vertical="center" wrapText="1"/>
    </xf>
    <xf numFmtId="17" fontId="19" fillId="0" borderId="18" xfId="8" applyNumberFormat="1" applyFont="1" applyBorder="1" applyAlignment="1">
      <alignment horizontal="center" vertical="center" wrapText="1"/>
    </xf>
    <xf numFmtId="17" fontId="19" fillId="0" borderId="20" xfId="8" applyNumberFormat="1" applyFont="1" applyBorder="1" applyAlignment="1">
      <alignment horizontal="center" vertical="center" wrapText="1"/>
    </xf>
    <xf numFmtId="17" fontId="19" fillId="0" borderId="8" xfId="8" applyNumberFormat="1" applyFont="1" applyBorder="1" applyAlignment="1">
      <alignment horizontal="center" vertical="center" wrapText="1"/>
    </xf>
    <xf numFmtId="17" fontId="19" fillId="0" borderId="10" xfId="8" applyNumberFormat="1" applyFont="1" applyBorder="1" applyAlignment="1">
      <alignment horizontal="center" vertical="center" wrapText="1"/>
    </xf>
    <xf numFmtId="17" fontId="19" fillId="0" borderId="9" xfId="8" applyNumberFormat="1" applyFont="1" applyBorder="1" applyAlignment="1">
      <alignment horizontal="center" vertical="center" wrapText="1"/>
    </xf>
    <xf numFmtId="0" fontId="31" fillId="0" borderId="8" xfId="8" applyFont="1" applyBorder="1" applyAlignment="1">
      <alignment horizontal="left" vertical="center" wrapText="1" indent="3"/>
    </xf>
    <xf numFmtId="0" fontId="31" fillId="0" borderId="9" xfId="8" applyFont="1" applyBorder="1" applyAlignment="1">
      <alignment horizontal="left" vertical="center" wrapText="1" indent="3"/>
    </xf>
    <xf numFmtId="0" fontId="31" fillId="0" borderId="10" xfId="8" applyFont="1" applyBorder="1" applyAlignment="1">
      <alignment horizontal="left" vertical="center" wrapText="1" indent="3"/>
    </xf>
    <xf numFmtId="173" fontId="18" fillId="4" borderId="11" xfId="8" applyNumberFormat="1" applyFont="1" applyFill="1" applyBorder="1" applyAlignment="1" applyProtection="1">
      <alignment horizontal="center" vertical="center" wrapText="1"/>
      <protection locked="0"/>
    </xf>
    <xf numFmtId="173" fontId="18" fillId="4" borderId="19" xfId="8" applyNumberFormat="1" applyFont="1" applyFill="1" applyBorder="1" applyAlignment="1" applyProtection="1">
      <alignment horizontal="center" vertical="center" wrapText="1"/>
      <protection locked="0"/>
    </xf>
    <xf numFmtId="173" fontId="18" fillId="4" borderId="12" xfId="8" applyNumberFormat="1" applyFont="1" applyFill="1" applyBorder="1" applyAlignment="1" applyProtection="1">
      <alignment horizontal="center" vertical="center" wrapText="1"/>
      <protection locked="0"/>
    </xf>
    <xf numFmtId="173" fontId="32" fillId="0" borderId="8" xfId="8" applyNumberFormat="1" applyFont="1" applyBorder="1" applyAlignment="1">
      <alignment horizontal="center" vertical="center" wrapText="1"/>
    </xf>
    <xf numFmtId="173" fontId="32" fillId="0" borderId="9" xfId="8" applyNumberFormat="1" applyFont="1" applyBorder="1" applyAlignment="1">
      <alignment horizontal="center" vertical="center" wrapText="1"/>
    </xf>
    <xf numFmtId="173" fontId="32" fillId="0" borderId="10" xfId="8" applyNumberFormat="1" applyFont="1" applyBorder="1" applyAlignment="1">
      <alignment horizontal="center" vertical="center" wrapText="1"/>
    </xf>
    <xf numFmtId="173" fontId="32" fillId="4" borderId="9" xfId="8" applyNumberFormat="1" applyFont="1" applyFill="1" applyBorder="1" applyAlignment="1" applyProtection="1">
      <alignment horizontal="center" vertical="center" wrapText="1"/>
      <protection locked="0"/>
    </xf>
    <xf numFmtId="173" fontId="31" fillId="4" borderId="11" xfId="8" applyNumberFormat="1" applyFont="1" applyFill="1" applyBorder="1" applyAlignment="1" applyProtection="1">
      <alignment horizontal="center" vertical="center" wrapText="1"/>
      <protection locked="0"/>
    </xf>
    <xf numFmtId="173" fontId="31" fillId="4" borderId="19" xfId="8" applyNumberFormat="1" applyFont="1" applyFill="1" applyBorder="1" applyAlignment="1" applyProtection="1">
      <alignment horizontal="center" vertical="center" wrapText="1"/>
      <protection locked="0"/>
    </xf>
    <xf numFmtId="173" fontId="31" fillId="4" borderId="12" xfId="8" applyNumberFormat="1" applyFont="1" applyFill="1" applyBorder="1" applyAlignment="1" applyProtection="1">
      <alignment horizontal="center" vertical="center" wrapText="1"/>
      <protection locked="0"/>
    </xf>
    <xf numFmtId="0" fontId="18" fillId="4" borderId="8" xfId="8" applyFont="1" applyFill="1" applyBorder="1" applyAlignment="1">
      <alignment horizontal="left" vertical="center" wrapText="1" indent="1"/>
    </xf>
    <xf numFmtId="0" fontId="18" fillId="4" borderId="9" xfId="8" applyFont="1" applyFill="1" applyBorder="1" applyAlignment="1">
      <alignment horizontal="left" vertical="center" wrapText="1" indent="1"/>
    </xf>
    <xf numFmtId="0" fontId="18" fillId="4" borderId="10" xfId="8" applyFont="1" applyFill="1" applyBorder="1" applyAlignment="1">
      <alignment horizontal="left" vertical="center" wrapText="1" indent="1"/>
    </xf>
    <xf numFmtId="165" fontId="18" fillId="0" borderId="11" xfId="8" applyNumberFormat="1" applyFont="1" applyBorder="1" applyAlignment="1">
      <alignment horizontal="center" vertical="center" wrapText="1"/>
    </xf>
    <xf numFmtId="165" fontId="18" fillId="0" borderId="19" xfId="8" applyNumberFormat="1" applyFont="1" applyBorder="1" applyAlignment="1">
      <alignment horizontal="center" vertical="center" wrapText="1"/>
    </xf>
    <xf numFmtId="165" fontId="18" fillId="0" borderId="12" xfId="8" applyNumberFormat="1" applyFont="1" applyBorder="1" applyAlignment="1">
      <alignment horizontal="center" vertical="center" wrapText="1"/>
    </xf>
    <xf numFmtId="0" fontId="29" fillId="0" borderId="7" xfId="0" applyFont="1" applyBorder="1" applyAlignment="1">
      <alignment horizontal="left" vertical="center" wrapText="1" indent="1"/>
    </xf>
    <xf numFmtId="0" fontId="15" fillId="0" borderId="7" xfId="0" applyFont="1" applyBorder="1" applyAlignment="1">
      <alignment horizontal="left" vertical="center" wrapText="1" indent="1"/>
    </xf>
    <xf numFmtId="165" fontId="18" fillId="0" borderId="8" xfId="8" applyNumberFormat="1" applyFont="1" applyBorder="1" applyAlignment="1">
      <alignment horizontal="center" vertical="center" wrapText="1"/>
    </xf>
    <xf numFmtId="165" fontId="18" fillId="0" borderId="10" xfId="8" applyNumberFormat="1" applyFont="1" applyBorder="1" applyAlignment="1">
      <alignment horizontal="center" vertical="center" wrapText="1"/>
    </xf>
    <xf numFmtId="0" fontId="18" fillId="0" borderId="7" xfId="0" applyFont="1" applyBorder="1" applyAlignment="1">
      <alignment horizontal="left" vertical="center" wrapText="1" indent="1"/>
    </xf>
    <xf numFmtId="171" fontId="19" fillId="0" borderId="7" xfId="20" applyNumberFormat="1" applyFont="1" applyFill="1" applyBorder="1" applyAlignment="1" applyProtection="1">
      <alignment horizontal="center" vertical="center" wrapText="1"/>
    </xf>
    <xf numFmtId="172" fontId="19" fillId="0" borderId="7" xfId="20" applyNumberFormat="1" applyFont="1" applyFill="1" applyBorder="1" applyAlignment="1" applyProtection="1">
      <alignment horizontal="center" vertical="center" wrapText="1"/>
    </xf>
    <xf numFmtId="0" fontId="18" fillId="0" borderId="12" xfId="8" applyFont="1" applyBorder="1" applyAlignment="1">
      <alignment horizontal="left" vertical="center" wrapText="1" indent="1"/>
    </xf>
    <xf numFmtId="0" fontId="18" fillId="0" borderId="16" xfId="8" applyFont="1" applyBorder="1" applyAlignment="1">
      <alignment horizontal="left" vertical="center" wrapText="1" indent="1"/>
    </xf>
    <xf numFmtId="0" fontId="18" fillId="0" borderId="10" xfId="8" applyFont="1" applyBorder="1" applyAlignment="1">
      <alignment horizontal="left" vertical="center" wrapText="1" indent="1"/>
    </xf>
    <xf numFmtId="0" fontId="18" fillId="0" borderId="11" xfId="8" applyFont="1" applyBorder="1" applyAlignment="1">
      <alignment horizontal="left" vertical="center" wrapText="1" indent="1"/>
    </xf>
    <xf numFmtId="0" fontId="18" fillId="0" borderId="14" xfId="8" applyFont="1" applyBorder="1" applyAlignment="1">
      <alignment horizontal="left" vertical="center" wrapText="1" indent="1"/>
    </xf>
    <xf numFmtId="0" fontId="29" fillId="0" borderId="14" xfId="0" applyFont="1" applyBorder="1" applyAlignment="1">
      <alignment horizontal="left" vertical="center" wrapText="1" indent="1"/>
    </xf>
    <xf numFmtId="0" fontId="29" fillId="0" borderId="17" xfId="0" applyFont="1" applyBorder="1" applyAlignment="1">
      <alignment horizontal="left" vertical="center" wrapText="1" indent="1"/>
    </xf>
    <xf numFmtId="0" fontId="29" fillId="0" borderId="15" xfId="0" applyFont="1" applyBorder="1" applyAlignment="1">
      <alignment horizontal="left" vertical="center" wrapText="1" indent="1"/>
    </xf>
    <xf numFmtId="0" fontId="29" fillId="0" borderId="16" xfId="0" applyFont="1" applyBorder="1" applyAlignment="1">
      <alignment horizontal="left" vertical="center" wrapText="1" indent="1"/>
    </xf>
    <xf numFmtId="0" fontId="29" fillId="0" borderId="18" xfId="0" applyFont="1" applyBorder="1" applyAlignment="1">
      <alignment horizontal="left" vertical="center" wrapText="1" indent="1"/>
    </xf>
    <xf numFmtId="0" fontId="29" fillId="0" borderId="20" xfId="0" applyFont="1" applyBorder="1" applyAlignment="1">
      <alignment horizontal="left" vertical="center" wrapText="1" indent="1"/>
    </xf>
    <xf numFmtId="172" fontId="19" fillId="0" borderId="8" xfId="20" applyNumberFormat="1" applyFont="1" applyFill="1" applyBorder="1" applyAlignment="1" applyProtection="1">
      <alignment horizontal="center" vertical="center" wrapText="1"/>
    </xf>
    <xf numFmtId="172" fontId="19" fillId="0" borderId="10" xfId="20" applyNumberFormat="1" applyFont="1" applyFill="1" applyBorder="1" applyAlignment="1" applyProtection="1">
      <alignment horizontal="center" vertical="center" wrapText="1"/>
    </xf>
    <xf numFmtId="171" fontId="19" fillId="0" borderId="8" xfId="20" applyNumberFormat="1" applyFont="1" applyFill="1" applyBorder="1" applyAlignment="1" applyProtection="1">
      <alignment horizontal="center" vertical="center" wrapText="1"/>
    </xf>
    <xf numFmtId="171" fontId="19" fillId="0" borderId="10" xfId="20" applyNumberFormat="1" applyFont="1" applyFill="1" applyBorder="1" applyAlignment="1" applyProtection="1">
      <alignment horizontal="center" vertical="center" wrapText="1"/>
    </xf>
    <xf numFmtId="0" fontId="18" fillId="4" borderId="5" xfId="8" applyFont="1" applyFill="1" applyBorder="1" applyAlignment="1" applyProtection="1">
      <alignment horizontal="left" vertical="center" wrapText="1" indent="1"/>
      <protection locked="0"/>
    </xf>
    <xf numFmtId="0" fontId="18" fillId="4" borderId="6" xfId="8" applyFont="1" applyFill="1" applyBorder="1" applyAlignment="1" applyProtection="1">
      <alignment horizontal="left" vertical="center" wrapText="1" indent="1"/>
      <protection locked="0"/>
    </xf>
    <xf numFmtId="0" fontId="15" fillId="0" borderId="2" xfId="0" applyFont="1" applyBorder="1" applyAlignment="1">
      <alignment horizontal="left" vertical="center" wrapText="1" indent="1"/>
    </xf>
    <xf numFmtId="17" fontId="19" fillId="0" borderId="5" xfId="8" applyNumberFormat="1" applyFont="1" applyBorder="1" applyAlignment="1">
      <alignment horizontal="center" vertical="center" wrapText="1"/>
    </xf>
    <xf numFmtId="17" fontId="19" fillId="0" borderId="6" xfId="8" applyNumberFormat="1" applyFont="1" applyBorder="1" applyAlignment="1">
      <alignment horizontal="center" vertical="center" wrapText="1"/>
    </xf>
    <xf numFmtId="17" fontId="19" fillId="0" borderId="2" xfId="8" applyNumberFormat="1" applyFont="1" applyBorder="1" applyAlignment="1">
      <alignment horizontal="center" vertical="center" wrapText="1"/>
    </xf>
    <xf numFmtId="0" fontId="18" fillId="4" borderId="2" xfId="8" applyFont="1" applyFill="1" applyBorder="1" applyAlignment="1" applyProtection="1">
      <alignment horizontal="left" vertical="center" wrapText="1" indent="1"/>
      <protection locked="0"/>
    </xf>
    <xf numFmtId="0" fontId="18" fillId="0" borderId="18" xfId="8" applyFont="1" applyBorder="1" applyAlignment="1">
      <alignment horizontal="left" vertical="center" wrapText="1" indent="1"/>
    </xf>
    <xf numFmtId="0" fontId="18" fillId="0" borderId="17" xfId="8" applyFont="1" applyBorder="1" applyAlignment="1">
      <alignment horizontal="left" vertical="center" wrapText="1" indent="1"/>
    </xf>
    <xf numFmtId="0" fontId="18" fillId="0" borderId="9" xfId="8" applyFont="1" applyBorder="1" applyAlignment="1">
      <alignment horizontal="left" vertical="center" wrapText="1" indent="1"/>
    </xf>
    <xf numFmtId="0" fontId="18" fillId="0" borderId="15" xfId="8" applyFont="1" applyBorder="1" applyAlignment="1">
      <alignment horizontal="left" vertical="center" wrapText="1" indent="1"/>
    </xf>
    <xf numFmtId="0" fontId="20" fillId="0" borderId="0" xfId="0" applyFont="1" applyAlignment="1">
      <alignment horizontal="right" vertical="center"/>
    </xf>
    <xf numFmtId="0" fontId="20" fillId="0" borderId="13" xfId="0" applyFont="1" applyBorder="1" applyAlignment="1">
      <alignment horizontal="right" vertical="center"/>
    </xf>
    <xf numFmtId="17" fontId="19" fillId="0" borderId="4" xfId="8" applyNumberFormat="1" applyFont="1" applyBorder="1" applyAlignment="1">
      <alignment horizontal="center" vertical="center" wrapText="1"/>
    </xf>
    <xf numFmtId="17" fontId="19" fillId="0" borderId="3" xfId="8" applyNumberFormat="1" applyFont="1" applyBorder="1" applyAlignment="1">
      <alignment horizontal="center" vertical="center" wrapText="1"/>
    </xf>
    <xf numFmtId="0" fontId="18" fillId="0" borderId="5" xfId="8" applyFont="1" applyBorder="1" applyAlignment="1">
      <alignment horizontal="left" vertical="center" wrapText="1" indent="1"/>
    </xf>
    <xf numFmtId="0" fontId="18" fillId="0" borderId="6" xfId="8" applyFont="1" applyBorder="1" applyAlignment="1">
      <alignment horizontal="left" vertical="center" wrapText="1" indent="1"/>
    </xf>
    <xf numFmtId="0" fontId="18" fillId="0" borderId="2" xfId="8" applyFont="1" applyBorder="1" applyAlignment="1">
      <alignment horizontal="left" vertical="center" wrapText="1" indent="1"/>
    </xf>
    <xf numFmtId="0" fontId="34" fillId="0" borderId="7" xfId="0" applyFont="1" applyBorder="1" applyAlignment="1">
      <alignment horizontal="center" vertical="center" wrapText="1"/>
    </xf>
    <xf numFmtId="0" fontId="35" fillId="0" borderId="7" xfId="0" applyFont="1" applyBorder="1" applyAlignment="1">
      <alignment horizontal="center" vertical="center" wrapText="1"/>
    </xf>
    <xf numFmtId="169" fontId="29" fillId="0" borderId="7" xfId="0" applyNumberFormat="1" applyFont="1" applyBorder="1" applyAlignment="1">
      <alignment horizontal="center" vertical="center" wrapText="1"/>
    </xf>
    <xf numFmtId="42" fontId="19" fillId="0" borderId="8" xfId="20" applyNumberFormat="1" applyFont="1" applyFill="1" applyBorder="1" applyAlignment="1" applyProtection="1">
      <alignment horizontal="center" vertical="center" wrapText="1"/>
    </xf>
    <xf numFmtId="42" fontId="19" fillId="0" borderId="10" xfId="20" applyNumberFormat="1" applyFont="1" applyFill="1" applyBorder="1" applyAlignment="1" applyProtection="1">
      <alignment horizontal="center" vertical="center" wrapText="1"/>
    </xf>
    <xf numFmtId="0" fontId="18" fillId="0" borderId="0" xfId="8" applyFont="1" applyBorder="1" applyAlignment="1">
      <alignment horizontal="left" vertical="center" wrapText="1" indent="1"/>
    </xf>
    <xf numFmtId="0" fontId="37" fillId="0" borderId="0" xfId="0" applyFont="1" applyAlignment="1">
      <alignment horizontal="center" vertical="center"/>
    </xf>
    <xf numFmtId="49" fontId="18" fillId="4" borderId="14" xfId="8" applyNumberFormat="1" applyFont="1" applyFill="1" applyBorder="1" applyAlignment="1" applyProtection="1">
      <alignment horizontal="left" vertical="center" wrapText="1" indent="1"/>
      <protection locked="0"/>
    </xf>
    <xf numFmtId="49" fontId="18" fillId="4" borderId="17" xfId="8" applyNumberFormat="1" applyFont="1" applyFill="1" applyBorder="1" applyAlignment="1" applyProtection="1">
      <alignment horizontal="left" vertical="center" wrapText="1" indent="1"/>
      <protection locked="0"/>
    </xf>
    <xf numFmtId="49" fontId="18" fillId="4" borderId="15" xfId="8" applyNumberFormat="1" applyFont="1" applyFill="1" applyBorder="1" applyAlignment="1" applyProtection="1">
      <alignment horizontal="left" vertical="center" wrapText="1" indent="1"/>
      <protection locked="0"/>
    </xf>
    <xf numFmtId="49" fontId="18" fillId="4" borderId="21" xfId="8" applyNumberFormat="1" applyFont="1" applyFill="1" applyBorder="1" applyAlignment="1" applyProtection="1">
      <alignment horizontal="left" vertical="center" wrapText="1" indent="1"/>
      <protection locked="0"/>
    </xf>
    <xf numFmtId="49" fontId="18" fillId="4" borderId="0" xfId="8" applyNumberFormat="1" applyFont="1" applyFill="1" applyAlignment="1" applyProtection="1">
      <alignment horizontal="left" vertical="center" wrapText="1" indent="1"/>
      <protection locked="0"/>
    </xf>
    <xf numFmtId="49" fontId="18" fillId="4" borderId="13" xfId="8" applyNumberFormat="1" applyFont="1" applyFill="1" applyBorder="1" applyAlignment="1" applyProtection="1">
      <alignment horizontal="left" vertical="center" wrapText="1" indent="1"/>
      <protection locked="0"/>
    </xf>
    <xf numFmtId="49" fontId="18" fillId="4" borderId="16" xfId="8" applyNumberFormat="1" applyFont="1" applyFill="1" applyBorder="1" applyAlignment="1" applyProtection="1">
      <alignment horizontal="left" vertical="center" wrapText="1" indent="1"/>
      <protection locked="0"/>
    </xf>
    <xf numFmtId="49" fontId="18" fillId="4" borderId="18" xfId="8" applyNumberFormat="1" applyFont="1" applyFill="1" applyBorder="1" applyAlignment="1" applyProtection="1">
      <alignment horizontal="left" vertical="center" wrapText="1" indent="1"/>
      <protection locked="0"/>
    </xf>
    <xf numFmtId="49" fontId="18" fillId="4" borderId="20" xfId="8" applyNumberFormat="1" applyFont="1" applyFill="1" applyBorder="1" applyAlignment="1" applyProtection="1">
      <alignment horizontal="left" vertical="center" wrapText="1" indent="1"/>
      <protection locked="0"/>
    </xf>
    <xf numFmtId="49" fontId="19" fillId="0" borderId="18" xfId="8" applyNumberFormat="1" applyFont="1" applyBorder="1" applyAlignment="1">
      <alignment horizontal="left" vertical="center" wrapText="1" indent="1"/>
    </xf>
    <xf numFmtId="49" fontId="18" fillId="4" borderId="8" xfId="8" applyNumberFormat="1" applyFont="1" applyFill="1" applyBorder="1" applyAlignment="1" applyProtection="1">
      <alignment horizontal="left" vertical="center" wrapText="1" indent="1"/>
      <protection locked="0"/>
    </xf>
    <xf numFmtId="49" fontId="18" fillId="4" borderId="10" xfId="8" applyNumberFormat="1" applyFont="1" applyFill="1" applyBorder="1" applyAlignment="1" applyProtection="1">
      <alignment horizontal="left" vertical="center" wrapText="1" indent="1"/>
      <protection locked="0"/>
    </xf>
    <xf numFmtId="49" fontId="18" fillId="0" borderId="8" xfId="8" applyNumberFormat="1" applyFont="1" applyBorder="1" applyAlignment="1">
      <alignment horizontal="left" vertical="center" wrapText="1" indent="1"/>
    </xf>
    <xf numFmtId="49" fontId="18" fillId="0" borderId="10" xfId="8" applyNumberFormat="1" applyFont="1" applyBorder="1" applyAlignment="1">
      <alignment horizontal="left" vertical="center" wrapText="1" indent="1"/>
    </xf>
    <xf numFmtId="49" fontId="18" fillId="0" borderId="11" xfId="8" applyNumberFormat="1" applyFont="1" applyBorder="1" applyAlignment="1">
      <alignment horizontal="left" vertical="center" wrapText="1" indent="1"/>
    </xf>
    <xf numFmtId="49" fontId="18" fillId="0" borderId="12" xfId="8" applyNumberFormat="1" applyFont="1" applyBorder="1" applyAlignment="1">
      <alignment horizontal="left" vertical="center" wrapText="1" indent="1"/>
    </xf>
    <xf numFmtId="0" fontId="20" fillId="0" borderId="22" xfId="0" quotePrefix="1" applyFont="1" applyBorder="1" applyAlignment="1">
      <alignment horizontal="left" vertical="center" wrapText="1" indent="2"/>
    </xf>
    <xf numFmtId="0" fontId="20" fillId="0" borderId="23" xfId="0" quotePrefix="1" applyFont="1" applyBorder="1" applyAlignment="1">
      <alignment horizontal="left" vertical="center" wrapText="1" indent="2"/>
    </xf>
    <xf numFmtId="0" fontId="20" fillId="0" borderId="35" xfId="0" quotePrefix="1" applyFont="1" applyBorder="1" applyAlignment="1">
      <alignment horizontal="left" vertical="center" wrapText="1" indent="2"/>
    </xf>
    <xf numFmtId="0" fontId="29" fillId="12" borderId="22" xfId="0" quotePrefix="1" applyFont="1" applyFill="1" applyBorder="1" applyAlignment="1">
      <alignment horizontal="left" vertical="center" wrapText="1" indent="1"/>
    </xf>
    <xf numFmtId="0" fontId="29" fillId="12" borderId="23" xfId="0" quotePrefix="1" applyFont="1" applyFill="1" applyBorder="1" applyAlignment="1">
      <alignment horizontal="left" vertical="center" wrapText="1" indent="1"/>
    </xf>
    <xf numFmtId="0" fontId="29" fillId="12" borderId="35" xfId="0" quotePrefix="1" applyFont="1" applyFill="1" applyBorder="1" applyAlignment="1">
      <alignment horizontal="left" vertical="center" wrapText="1" indent="1"/>
    </xf>
    <xf numFmtId="2" fontId="36" fillId="9" borderId="30" xfId="0" applyNumberFormat="1" applyFont="1" applyFill="1" applyBorder="1" applyAlignment="1">
      <alignment horizontal="center" vertical="center"/>
    </xf>
    <xf numFmtId="2" fontId="36" fillId="9" borderId="32" xfId="0" applyNumberFormat="1" applyFont="1" applyFill="1" applyBorder="1" applyAlignment="1">
      <alignment horizontal="center" vertical="center"/>
    </xf>
    <xf numFmtId="2" fontId="39" fillId="0" borderId="30" xfId="29" applyNumberFormat="1" applyFont="1" applyBorder="1" applyAlignment="1">
      <alignment horizontal="center" vertical="center" wrapText="1"/>
    </xf>
    <xf numFmtId="2" fontId="39" fillId="0" borderId="32" xfId="29" applyNumberFormat="1" applyFont="1" applyBorder="1" applyAlignment="1">
      <alignment horizontal="center" vertical="center" wrapText="1"/>
    </xf>
    <xf numFmtId="2" fontId="39" fillId="0" borderId="29" xfId="29" applyNumberFormat="1" applyFont="1" applyBorder="1" applyAlignment="1">
      <alignment horizontal="center" vertical="center" wrapText="1"/>
    </xf>
    <xf numFmtId="2" fontId="39" fillId="0" borderId="31" xfId="29" applyNumberFormat="1" applyFont="1" applyBorder="1" applyAlignment="1">
      <alignment horizontal="center" vertical="center" wrapText="1"/>
    </xf>
    <xf numFmtId="2" fontId="39" fillId="0" borderId="33" xfId="29" applyNumberFormat="1" applyFont="1" applyBorder="1" applyAlignment="1">
      <alignment horizontal="center" vertical="center" wrapText="1"/>
    </xf>
    <xf numFmtId="2" fontId="39" fillId="0" borderId="34" xfId="29" applyNumberFormat="1" applyFont="1" applyBorder="1" applyAlignment="1">
      <alignment horizontal="center" vertical="center" wrapText="1"/>
    </xf>
    <xf numFmtId="0" fontId="20" fillId="0" borderId="25" xfId="0" quotePrefix="1" applyFont="1" applyBorder="1" applyAlignment="1">
      <alignment horizontal="left" vertical="center" wrapText="1" indent="2"/>
    </xf>
    <xf numFmtId="2" fontId="39" fillId="10" borderId="22" xfId="29" applyNumberFormat="1" applyFont="1" applyFill="1" applyBorder="1" applyAlignment="1">
      <alignment horizontal="center" vertical="center"/>
    </xf>
    <xf numFmtId="2" fontId="39" fillId="10" borderId="24" xfId="29" applyNumberFormat="1" applyFont="1" applyFill="1" applyBorder="1" applyAlignment="1">
      <alignment horizontal="center" vertical="center"/>
    </xf>
    <xf numFmtId="2" fontId="39" fillId="10" borderId="26" xfId="29" applyNumberFormat="1" applyFont="1" applyFill="1" applyBorder="1" applyAlignment="1">
      <alignment horizontal="center" vertical="center" wrapText="1"/>
    </xf>
    <xf numFmtId="2" fontId="39" fillId="10" borderId="28" xfId="29" applyNumberFormat="1" applyFont="1" applyFill="1" applyBorder="1" applyAlignment="1">
      <alignment horizontal="center" vertical="center" wrapText="1"/>
    </xf>
    <xf numFmtId="0" fontId="20" fillId="0" borderId="26" xfId="29" quotePrefix="1" applyFont="1" applyBorder="1" applyAlignment="1">
      <alignment horizontal="left" vertical="center" wrapText="1" indent="2"/>
    </xf>
    <xf numFmtId="0" fontId="20" fillId="0" borderId="28" xfId="29" quotePrefix="1" applyFont="1" applyBorder="1" applyAlignment="1">
      <alignment horizontal="left" vertical="center" wrapText="1" indent="2"/>
    </xf>
    <xf numFmtId="0" fontId="20" fillId="0" borderId="22" xfId="29" quotePrefix="1" applyFont="1" applyBorder="1" applyAlignment="1">
      <alignment horizontal="left" vertical="center" wrapText="1" indent="2"/>
    </xf>
    <xf numFmtId="0" fontId="20" fillId="0" borderId="23" xfId="29" quotePrefix="1" applyFont="1" applyBorder="1" applyAlignment="1">
      <alignment horizontal="left" vertical="center" wrapText="1" indent="2"/>
    </xf>
    <xf numFmtId="0" fontId="20" fillId="0" borderId="24" xfId="29" quotePrefix="1" applyFont="1" applyBorder="1" applyAlignment="1">
      <alignment horizontal="left" vertical="center" wrapText="1" indent="2"/>
    </xf>
    <xf numFmtId="0" fontId="28" fillId="6" borderId="21" xfId="0" applyFont="1" applyFill="1" applyBorder="1" applyAlignment="1">
      <alignment horizontal="center" vertical="center" wrapText="1"/>
    </xf>
    <xf numFmtId="0" fontId="28" fillId="6" borderId="0" xfId="0" applyFont="1" applyFill="1" applyBorder="1" applyAlignment="1">
      <alignment horizontal="center" vertical="center" wrapText="1"/>
    </xf>
    <xf numFmtId="2" fontId="39" fillId="0" borderId="25" xfId="29" applyNumberFormat="1" applyFont="1" applyBorder="1" applyAlignment="1">
      <alignment horizontal="center" vertical="center" wrapText="1"/>
    </xf>
    <xf numFmtId="165" fontId="20" fillId="4" borderId="22" xfId="29" applyNumberFormat="1" applyFont="1" applyFill="1" applyBorder="1" applyAlignment="1">
      <alignment horizontal="center" vertical="center"/>
    </xf>
    <xf numFmtId="165" fontId="20" fillId="4" borderId="23" xfId="29" applyNumberFormat="1" applyFont="1" applyFill="1" applyBorder="1" applyAlignment="1">
      <alignment horizontal="center" vertical="center"/>
    </xf>
    <xf numFmtId="165" fontId="20" fillId="4" borderId="24" xfId="29" applyNumberFormat="1" applyFont="1" applyFill="1" applyBorder="1" applyAlignment="1">
      <alignment horizontal="center" vertical="center"/>
    </xf>
    <xf numFmtId="167" fontId="20" fillId="0" borderId="26" xfId="29" applyNumberFormat="1" applyFont="1" applyBorder="1" applyAlignment="1">
      <alignment horizontal="right" vertical="center" indent="1"/>
    </xf>
    <xf numFmtId="167" fontId="20" fillId="0" borderId="27" xfId="29" applyNumberFormat="1" applyFont="1" applyBorder="1" applyAlignment="1">
      <alignment horizontal="right" vertical="center" indent="1"/>
    </xf>
    <xf numFmtId="167" fontId="20" fillId="0" borderId="28" xfId="29" applyNumberFormat="1" applyFont="1" applyBorder="1" applyAlignment="1">
      <alignment horizontal="right" vertical="center" indent="1"/>
    </xf>
    <xf numFmtId="165" fontId="20" fillId="4" borderId="26" xfId="29" applyNumberFormat="1" applyFont="1" applyFill="1" applyBorder="1" applyAlignment="1">
      <alignment horizontal="right" vertical="center" indent="1"/>
    </xf>
    <xf numFmtId="165" fontId="20" fillId="4" borderId="27" xfId="29" applyNumberFormat="1" applyFont="1" applyFill="1" applyBorder="1" applyAlignment="1">
      <alignment horizontal="right" vertical="center" indent="1"/>
    </xf>
    <xf numFmtId="165" fontId="20" fillId="4" borderId="28" xfId="29" applyNumberFormat="1" applyFont="1" applyFill="1" applyBorder="1" applyAlignment="1">
      <alignment horizontal="right" vertical="center" indent="1"/>
    </xf>
    <xf numFmtId="2" fontId="39" fillId="0" borderId="22" xfId="29" applyNumberFormat="1" applyFont="1" applyBorder="1" applyAlignment="1">
      <alignment horizontal="center" vertical="center" wrapText="1"/>
    </xf>
    <xf numFmtId="2" fontId="39" fillId="0" borderId="23" xfId="29" applyNumberFormat="1" applyFont="1" applyBorder="1" applyAlignment="1">
      <alignment horizontal="center" vertical="center" wrapText="1"/>
    </xf>
    <xf numFmtId="2" fontId="39" fillId="0" borderId="24" xfId="29" applyNumberFormat="1" applyFont="1" applyBorder="1" applyAlignment="1">
      <alignment horizontal="center" vertical="center" wrapText="1"/>
    </xf>
    <xf numFmtId="0" fontId="18" fillId="0" borderId="7" xfId="8" applyFont="1" applyBorder="1" applyAlignment="1">
      <alignment horizontal="left" vertical="center" indent="1"/>
    </xf>
    <xf numFmtId="0" fontId="19" fillId="0" borderId="0" xfId="0" applyFont="1" applyAlignment="1">
      <alignment horizontal="center" vertical="center"/>
    </xf>
    <xf numFmtId="17" fontId="19" fillId="5" borderId="7" xfId="8" applyNumberFormat="1" applyFont="1" applyFill="1" applyBorder="1" applyAlignment="1">
      <alignment horizontal="center" vertical="center" wrapText="1"/>
    </xf>
    <xf numFmtId="17" fontId="18" fillId="0" borderId="7" xfId="8" applyNumberFormat="1" applyFont="1" applyBorder="1" applyAlignment="1">
      <alignment horizontal="left" vertical="center" wrapText="1" indent="1"/>
    </xf>
    <xf numFmtId="0" fontId="18" fillId="0" borderId="20" xfId="8" applyFont="1" applyBorder="1" applyAlignment="1">
      <alignment horizontal="left" vertical="center" wrapText="1" indent="1"/>
    </xf>
    <xf numFmtId="17" fontId="18" fillId="0" borderId="14" xfId="8" applyNumberFormat="1" applyFont="1" applyBorder="1" applyAlignment="1">
      <alignment horizontal="left" vertical="center" wrapText="1" indent="1"/>
    </xf>
    <xf numFmtId="17" fontId="18" fillId="0" borderId="15" xfId="8" applyNumberFormat="1" applyFont="1" applyBorder="1" applyAlignment="1">
      <alignment horizontal="left" vertical="center" wrapText="1" indent="1"/>
    </xf>
    <xf numFmtId="17" fontId="18" fillId="0" borderId="16" xfId="8" applyNumberFormat="1" applyFont="1" applyBorder="1" applyAlignment="1">
      <alignment horizontal="left" vertical="center" wrapText="1" indent="1"/>
    </xf>
    <xf numFmtId="17" fontId="18" fillId="0" borderId="20" xfId="8" applyNumberFormat="1" applyFont="1" applyBorder="1" applyAlignment="1">
      <alignment horizontal="left" vertical="center" wrapText="1" indent="1"/>
    </xf>
    <xf numFmtId="0" fontId="28" fillId="9" borderId="8" xfId="0" applyFont="1" applyFill="1" applyBorder="1" applyAlignment="1">
      <alignment horizontal="center" vertical="center"/>
    </xf>
    <xf numFmtId="0" fontId="28" fillId="9" borderId="9" xfId="0" applyFont="1" applyFill="1" applyBorder="1" applyAlignment="1">
      <alignment horizontal="center" vertical="center"/>
    </xf>
    <xf numFmtId="0" fontId="28" fillId="9" borderId="10" xfId="0" applyFont="1" applyFill="1" applyBorder="1" applyAlignment="1">
      <alignment horizontal="center" vertical="center"/>
    </xf>
    <xf numFmtId="165" fontId="18" fillId="0" borderId="8" xfId="20" applyNumberFormat="1" applyFont="1" applyFill="1" applyBorder="1" applyAlignment="1" applyProtection="1">
      <alignment horizontal="center" vertical="center" wrapText="1"/>
    </xf>
    <xf numFmtId="165" fontId="18" fillId="0" borderId="9" xfId="20" applyNumberFormat="1" applyFont="1" applyFill="1" applyBorder="1" applyAlignment="1" applyProtection="1">
      <alignment horizontal="center" vertical="center" wrapText="1"/>
    </xf>
    <xf numFmtId="165" fontId="18" fillId="0" borderId="10" xfId="20" applyNumberFormat="1" applyFont="1" applyFill="1" applyBorder="1" applyAlignment="1" applyProtection="1">
      <alignment horizontal="center" vertical="center" wrapText="1"/>
    </xf>
    <xf numFmtId="17" fontId="19" fillId="0" borderId="14" xfId="8" applyNumberFormat="1" applyFont="1" applyBorder="1" applyAlignment="1">
      <alignment horizontal="left" vertical="center" wrapText="1"/>
    </xf>
    <xf numFmtId="17" fontId="19" fillId="0" borderId="17" xfId="8" applyNumberFormat="1" applyFont="1" applyBorder="1" applyAlignment="1">
      <alignment horizontal="left" vertical="center" wrapText="1"/>
    </xf>
    <xf numFmtId="17" fontId="19" fillId="0" borderId="15" xfId="8" applyNumberFormat="1" applyFont="1" applyBorder="1" applyAlignment="1">
      <alignment horizontal="left" vertical="center" wrapText="1"/>
    </xf>
    <xf numFmtId="17" fontId="19" fillId="0" borderId="21" xfId="8" applyNumberFormat="1" applyFont="1" applyBorder="1" applyAlignment="1">
      <alignment horizontal="left" vertical="center" wrapText="1"/>
    </xf>
    <xf numFmtId="17" fontId="19" fillId="0" borderId="0" xfId="8" applyNumberFormat="1" applyFont="1" applyBorder="1" applyAlignment="1">
      <alignment horizontal="left" vertical="center" wrapText="1"/>
    </xf>
    <xf numFmtId="17" fontId="19" fillId="0" borderId="13" xfId="8" applyNumberFormat="1" applyFont="1" applyBorder="1" applyAlignment="1">
      <alignment horizontal="left" vertical="center" wrapText="1"/>
    </xf>
    <xf numFmtId="17" fontId="19" fillId="0" borderId="16" xfId="8" applyNumberFormat="1" applyFont="1" applyBorder="1" applyAlignment="1">
      <alignment horizontal="left" vertical="center" wrapText="1"/>
    </xf>
    <xf numFmtId="17" fontId="19" fillId="0" borderId="18" xfId="8" applyNumberFormat="1" applyFont="1" applyBorder="1" applyAlignment="1">
      <alignment horizontal="left" vertical="center" wrapText="1"/>
    </xf>
    <xf numFmtId="17" fontId="19" fillId="0" borderId="20" xfId="8" applyNumberFormat="1" applyFont="1" applyBorder="1" applyAlignment="1">
      <alignment horizontal="left" vertical="center" wrapText="1"/>
    </xf>
    <xf numFmtId="17" fontId="19" fillId="0" borderId="8" xfId="8" applyNumberFormat="1" applyFont="1" applyBorder="1" applyAlignment="1">
      <alignment horizontal="left" vertical="center" wrapText="1" indent="1"/>
    </xf>
    <xf numFmtId="17" fontId="19" fillId="0" borderId="9" xfId="8" applyNumberFormat="1" applyFont="1" applyBorder="1" applyAlignment="1">
      <alignment horizontal="left" vertical="center" wrapText="1" indent="1"/>
    </xf>
    <xf numFmtId="17" fontId="19" fillId="0" borderId="10" xfId="8" applyNumberFormat="1" applyFont="1" applyBorder="1" applyAlignment="1">
      <alignment horizontal="left" vertical="center" wrapText="1" indent="1"/>
    </xf>
    <xf numFmtId="17" fontId="19" fillId="0" borderId="7" xfId="8" applyNumberFormat="1" applyFont="1" applyBorder="1" applyAlignment="1">
      <alignment horizontal="left" vertical="center" wrapText="1" indent="1"/>
    </xf>
  </cellXfs>
  <cellStyles count="30">
    <cellStyle name="Euro" xfId="1" xr:uid="{00000000-0005-0000-0000-000000000000}"/>
    <cellStyle name="Lien hypertexte 2" xfId="2" xr:uid="{00000000-0005-0000-0000-000001000000}"/>
    <cellStyle name="Milliers" xfId="3" builtinId="3"/>
    <cellStyle name="Milliers 2" xfId="4" xr:uid="{00000000-0005-0000-0000-000003000000}"/>
    <cellStyle name="Monétaire 2" xfId="5" xr:uid="{00000000-0005-0000-0000-000005000000}"/>
    <cellStyle name="Monétaire 2 2" xfId="6" xr:uid="{00000000-0005-0000-0000-000006000000}"/>
    <cellStyle name="Monétaire 3" xfId="7" xr:uid="{00000000-0005-0000-0000-000007000000}"/>
    <cellStyle name="Normal" xfId="0" builtinId="0"/>
    <cellStyle name="Normal 10" xfId="27" xr:uid="{C0F73C39-2442-4746-B5F1-97604A229AFA}"/>
    <cellStyle name="Normal 2" xfId="8" xr:uid="{00000000-0005-0000-0000-000009000000}"/>
    <cellStyle name="Normal 2 2" xfId="9" xr:uid="{00000000-0005-0000-0000-00000A000000}"/>
    <cellStyle name="Normal 2 3" xfId="10" xr:uid="{00000000-0005-0000-0000-00000B000000}"/>
    <cellStyle name="Normal 2 3 2" xfId="24" xr:uid="{00000000-0005-0000-0000-00000C000000}"/>
    <cellStyle name="Normal 2_Cadre de réponse économique v29042010" xfId="11" xr:uid="{00000000-0005-0000-0000-00000D000000}"/>
    <cellStyle name="Normal 3" xfId="12" xr:uid="{00000000-0005-0000-0000-00000E000000}"/>
    <cellStyle name="Normal 4" xfId="13" xr:uid="{00000000-0005-0000-0000-00000F000000}"/>
    <cellStyle name="Normal 4 2" xfId="14" xr:uid="{00000000-0005-0000-0000-000010000000}"/>
    <cellStyle name="Normal 4 3" xfId="26" xr:uid="{00000000-0005-0000-0000-000011000000}"/>
    <cellStyle name="Normal 5" xfId="15" xr:uid="{00000000-0005-0000-0000-000012000000}"/>
    <cellStyle name="Normal 5 2" xfId="16" xr:uid="{00000000-0005-0000-0000-000013000000}"/>
    <cellStyle name="Normal 6" xfId="17" xr:uid="{00000000-0005-0000-0000-000014000000}"/>
    <cellStyle name="Normal 7" xfId="18" xr:uid="{00000000-0005-0000-0000-000015000000}"/>
    <cellStyle name="Normal 8" xfId="19" xr:uid="{00000000-0005-0000-0000-000016000000}"/>
    <cellStyle name="Normal 9" xfId="29" xr:uid="{1D7B9C25-0E88-417F-BA50-644F224E6CC9}"/>
    <cellStyle name="Pourcentage" xfId="20" builtinId="5"/>
    <cellStyle name="Pourcentage 2" xfId="21" xr:uid="{00000000-0005-0000-0000-000018000000}"/>
    <cellStyle name="Pourcentage 2 2" xfId="25" xr:uid="{00000000-0005-0000-0000-000019000000}"/>
    <cellStyle name="Pourcentage 3" xfId="22" xr:uid="{00000000-0005-0000-0000-00001A000000}"/>
    <cellStyle name="Pourcentage 4" xfId="23" xr:uid="{00000000-0005-0000-0000-00001B000000}"/>
    <cellStyle name="Pourcentage 4 2" xfId="28" xr:uid="{A2EC9626-D0E8-45A9-8F98-229621F67C09}"/>
  </cellStyles>
  <dxfs count="0"/>
  <tableStyles count="0" defaultTableStyle="TableStyleMedium9"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LCIDATA\DATAFAI\FINANCE\ACC_DOC\PERIODAC\FAIL%20MONTHLY%20ACCOUNTS%20MASTER%20(D18I3BT1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tnr1\e\DOCUME~1\JER\LOCALS~1\Temp\Clot%20SOAM2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server3\e\Documents%20and%20Settings\bthevenau\My%20Documents\Group%20companies%20various%20matters\FAIL\FAIL%20Budget%202004\FAIL%20Bud%2004%20schedul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ur\LFL\ETATS%20MENSUELS%20MADA\RESULTAT%20mhf%20oc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nne-Laure\Documents\AnneLaure\CNFPT%20(2014)\Ph%204%20AdO\CADRE%20REPONSE%20ECO%20-%201%20SCRAMBLE%20v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gram"/>
      <sheetName val="INDEX"/>
      <sheetName val="FIN  REPORTS"/>
      <sheetName val="ISSUES"/>
      <sheetName val="MAN REPORTS"/>
      <sheetName val="MR AUG"/>
      <sheetName val="MR SEP"/>
      <sheetName val="MR OCT"/>
      <sheetName val="MR NOV"/>
      <sheetName val="MR DEC"/>
      <sheetName val="MR JAN"/>
      <sheetName val="MR FEB"/>
      <sheetName val="MR MAR"/>
      <sheetName val="MR APR"/>
      <sheetName val="MR MAY"/>
      <sheetName val="MR JUNE"/>
      <sheetName val="MCB "/>
      <sheetName val="PL"/>
      <sheetName val="PL GMARGIN"/>
      <sheetName val="PL GMARGIN (2)"/>
      <sheetName val="PL 12MTHS"/>
      <sheetName val="PL 12MTHS GMARGIN"/>
      <sheetName val="BS "/>
      <sheetName val="BS 12MTHS"/>
      <sheetName val="Ratios"/>
      <sheetName val="CF"/>
      <sheetName val="CF12M"/>
      <sheetName val="CFRCAST"/>
      <sheetName val="BUDPL"/>
      <sheetName val="BUDB"/>
      <sheetName val="BUD PIVOT"/>
      <sheetName val="BCF"/>
      <sheetName val="DATA"/>
      <sheetName val="DATABUD"/>
      <sheetName val="MAP"/>
      <sheetName val="COSTRED"/>
      <sheetName val="4 yr C F"/>
      <sheetName val="Interest"/>
      <sheetName val="SUPPLY"/>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9">
          <cell r="C9">
            <v>27485811.169999998</v>
          </cell>
          <cell r="D9">
            <v>0.4970507635909549</v>
          </cell>
          <cell r="E9">
            <v>25683164</v>
          </cell>
          <cell r="F9">
            <v>0.49086837373018744</v>
          </cell>
          <cell r="G9">
            <v>1802647.1699999981</v>
          </cell>
          <cell r="H9" t="str">
            <v>Processed Frozen Chicken</v>
          </cell>
          <cell r="I9">
            <v>288013665.95000005</v>
          </cell>
          <cell r="J9">
            <v>0.48778980735392813</v>
          </cell>
          <cell r="K9">
            <v>285069242</v>
          </cell>
          <cell r="L9">
            <v>0.49821855328041881</v>
          </cell>
          <cell r="M9">
            <v>2944423.9500000477</v>
          </cell>
        </row>
        <row r="10">
          <cell r="C10">
            <v>8149922.1200000001</v>
          </cell>
          <cell r="D10">
            <v>0.14738240715901763</v>
          </cell>
          <cell r="E10">
            <v>7412323</v>
          </cell>
          <cell r="F10">
            <v>0.14166770638434051</v>
          </cell>
          <cell r="G10">
            <v>737599.12000000011</v>
          </cell>
          <cell r="H10" t="str">
            <v>Processed Chill Chicken</v>
          </cell>
          <cell r="I10">
            <v>91309417.430000007</v>
          </cell>
          <cell r="J10">
            <v>0.15464475614678416</v>
          </cell>
          <cell r="K10">
            <v>85508872</v>
          </cell>
          <cell r="L10">
            <v>0.14944476717863694</v>
          </cell>
          <cell r="M10">
            <v>5800545.4300000072</v>
          </cell>
        </row>
        <row r="11">
          <cell r="C11">
            <v>9849798.5699999984</v>
          </cell>
          <cell r="D11">
            <v>0.17812280926164842</v>
          </cell>
          <cell r="E11">
            <v>10259003</v>
          </cell>
          <cell r="F11">
            <v>0.19607475615944805</v>
          </cell>
          <cell r="G11">
            <v>-409204.43000000156</v>
          </cell>
          <cell r="H11" t="str">
            <v>Processed Cfrais Chicken</v>
          </cell>
          <cell r="I11">
            <v>97731242.029999986</v>
          </cell>
          <cell r="J11">
            <v>0.16552097819743686</v>
          </cell>
          <cell r="K11">
            <v>102429104</v>
          </cell>
          <cell r="L11">
            <v>0.17901643702651568</v>
          </cell>
          <cell r="M11">
            <v>-4697861.9700000137</v>
          </cell>
        </row>
        <row r="12">
          <cell r="C12">
            <v>0</v>
          </cell>
          <cell r="D12">
            <v>0</v>
          </cell>
          <cell r="E12">
            <v>0</v>
          </cell>
          <cell r="F12">
            <v>0</v>
          </cell>
          <cell r="G12">
            <v>0</v>
          </cell>
          <cell r="H12" t="str">
            <v>Processed frozen Chicken Export</v>
          </cell>
          <cell r="I12">
            <v>0</v>
          </cell>
          <cell r="J12">
            <v>0</v>
          </cell>
          <cell r="K12">
            <v>0</v>
          </cell>
          <cell r="L12">
            <v>0</v>
          </cell>
          <cell r="M12">
            <v>0</v>
          </cell>
        </row>
        <row r="13">
          <cell r="C13">
            <v>2154118.04</v>
          </cell>
          <cell r="D13">
            <v>3.8954863293818198E-2</v>
          </cell>
          <cell r="E13">
            <v>2266046</v>
          </cell>
          <cell r="F13">
            <v>4.330970727819191E-2</v>
          </cell>
          <cell r="G13">
            <v>-111927.95999999996</v>
          </cell>
          <cell r="H13" t="str">
            <v>Live Chicken</v>
          </cell>
          <cell r="I13">
            <v>23760022.82</v>
          </cell>
          <cell r="J13">
            <v>4.0240788282958677E-2</v>
          </cell>
          <cell r="K13">
            <v>24421920</v>
          </cell>
          <cell r="L13">
            <v>4.2682449938706915E-2</v>
          </cell>
          <cell r="M13">
            <v>-661897.1799999997</v>
          </cell>
        </row>
        <row r="14">
          <cell r="C14">
            <v>703088</v>
          </cell>
          <cell r="D14">
            <v>1.2714575717273158E-2</v>
          </cell>
          <cell r="E14">
            <v>1085000</v>
          </cell>
          <cell r="F14">
            <v>2.0737016105073867E-2</v>
          </cell>
          <cell r="G14">
            <v>-381912</v>
          </cell>
          <cell r="H14" t="str">
            <v>Processed Ducks</v>
          </cell>
          <cell r="I14">
            <v>15673967.399999999</v>
          </cell>
          <cell r="J14">
            <v>2.6545967925858928E-2</v>
          </cell>
          <cell r="K14">
            <v>12931000</v>
          </cell>
          <cell r="L14">
            <v>2.2599646553482244E-2</v>
          </cell>
          <cell r="M14">
            <v>2742967.3999999985</v>
          </cell>
        </row>
        <row r="15">
          <cell r="C15">
            <v>0</v>
          </cell>
          <cell r="D15">
            <v>0</v>
          </cell>
          <cell r="E15">
            <v>0</v>
          </cell>
          <cell r="F15">
            <v>0</v>
          </cell>
          <cell r="G15">
            <v>0</v>
          </cell>
          <cell r="H15" t="str">
            <v>Processed Ducks Export</v>
          </cell>
          <cell r="I15">
            <v>0</v>
          </cell>
          <cell r="J15">
            <v>0</v>
          </cell>
          <cell r="K15">
            <v>0</v>
          </cell>
          <cell r="L15">
            <v>0</v>
          </cell>
          <cell r="M15">
            <v>0</v>
          </cell>
        </row>
        <row r="16">
          <cell r="C16">
            <v>337245.81</v>
          </cell>
          <cell r="D16">
            <v>6.0987207669283465E-3</v>
          </cell>
          <cell r="E16">
            <v>280000</v>
          </cell>
          <cell r="F16">
            <v>5.3514880271158371E-3</v>
          </cell>
          <cell r="G16">
            <v>57245.81</v>
          </cell>
          <cell r="H16" t="str">
            <v>Processed G Fowls</v>
          </cell>
          <cell r="I16">
            <v>5089339.6000000006</v>
          </cell>
          <cell r="J16">
            <v>8.6194798252166669E-3</v>
          </cell>
          <cell r="K16">
            <v>3356000</v>
          </cell>
          <cell r="L16">
            <v>5.8653169773015554E-3</v>
          </cell>
          <cell r="M16">
            <v>1733339.6000000006</v>
          </cell>
        </row>
        <row r="17">
          <cell r="C17">
            <v>428781.05</v>
          </cell>
          <cell r="D17">
            <v>7.7540352364951293E-3</v>
          </cell>
          <cell r="E17">
            <v>255482</v>
          </cell>
          <cell r="F17">
            <v>4.882888800512887E-3</v>
          </cell>
          <cell r="G17">
            <v>173299.05</v>
          </cell>
          <cell r="H17" t="str">
            <v>Market Eggs</v>
          </cell>
          <cell r="I17">
            <v>5165529.05</v>
          </cell>
          <cell r="J17">
            <v>8.7485168867578837E-3</v>
          </cell>
          <cell r="K17">
            <v>2607719</v>
          </cell>
          <cell r="L17">
            <v>4.5575382964040028E-3</v>
          </cell>
          <cell r="M17">
            <v>2557810.0499999998</v>
          </cell>
        </row>
        <row r="18">
          <cell r="C18">
            <v>399628</v>
          </cell>
          <cell r="D18">
            <v>7.2268342863801372E-3</v>
          </cell>
          <cell r="E18">
            <v>774270</v>
          </cell>
          <cell r="F18">
            <v>1.4798202266982068E-2</v>
          </cell>
          <cell r="G18">
            <v>-374642</v>
          </cell>
          <cell r="H18" t="str">
            <v>Eggs Exported</v>
          </cell>
          <cell r="I18">
            <v>4123379.7</v>
          </cell>
          <cell r="J18">
            <v>6.9834970603765466E-3</v>
          </cell>
          <cell r="K18">
            <v>7408224</v>
          </cell>
          <cell r="L18">
            <v>1.2947432061636722E-2</v>
          </cell>
          <cell r="M18">
            <v>-3284844.3</v>
          </cell>
        </row>
        <row r="19">
          <cell r="C19">
            <v>3361972</v>
          </cell>
          <cell r="D19">
            <v>6.0797578046207973E-2</v>
          </cell>
          <cell r="E19">
            <v>2909918</v>
          </cell>
          <cell r="F19">
            <v>5.5615683346031647E-2</v>
          </cell>
          <cell r="G19">
            <v>452054</v>
          </cell>
          <cell r="H19" t="str">
            <v>D O To Contract Growers</v>
          </cell>
          <cell r="I19">
            <v>35115166</v>
          </cell>
          <cell r="J19">
            <v>5.9472247616593366E-2</v>
          </cell>
          <cell r="K19">
            <v>33264573</v>
          </cell>
          <cell r="L19">
            <v>5.8136848855657605E-2</v>
          </cell>
          <cell r="M19">
            <v>1850593</v>
          </cell>
        </row>
        <row r="20">
          <cell r="C20">
            <v>2797711.5</v>
          </cell>
          <cell r="D20">
            <v>5.059354547629296E-2</v>
          </cell>
          <cell r="E20">
            <v>1543000</v>
          </cell>
          <cell r="F20">
            <v>2.9490521520856201E-2</v>
          </cell>
          <cell r="G20">
            <v>1254711.5</v>
          </cell>
          <cell r="H20" t="str">
            <v>D O To Local Customers</v>
          </cell>
          <cell r="I20">
            <v>26397932.5</v>
          </cell>
          <cell r="J20">
            <v>4.4708442449228843E-2</v>
          </cell>
          <cell r="K20">
            <v>18697500</v>
          </cell>
          <cell r="L20">
            <v>3.2677820078395661E-2</v>
          </cell>
          <cell r="M20">
            <v>7700432.5</v>
          </cell>
        </row>
        <row r="21">
          <cell r="C21">
            <v>329894.5</v>
          </cell>
          <cell r="D21">
            <v>5.965780384478145E-3</v>
          </cell>
          <cell r="E21">
            <v>673500</v>
          </cell>
          <cell r="F21">
            <v>1.2872239950937558E-2</v>
          </cell>
          <cell r="G21">
            <v>-343605.5</v>
          </cell>
          <cell r="H21" t="str">
            <v>Chicks Exported</v>
          </cell>
          <cell r="I21">
            <v>5978334.9900000002</v>
          </cell>
          <cell r="J21">
            <v>1.0125112860358519E-2</v>
          </cell>
          <cell r="K21">
            <v>5213500</v>
          </cell>
          <cell r="L21">
            <v>9.1116895295475734E-3</v>
          </cell>
          <cell r="M21">
            <v>764834.99000000022</v>
          </cell>
        </row>
        <row r="22">
          <cell r="C22">
            <v>12100</v>
          </cell>
          <cell r="D22">
            <v>2.1881523533185776E-4</v>
          </cell>
          <cell r="E22">
            <v>6000</v>
          </cell>
          <cell r="F22">
            <v>1.1467474343819651E-4</v>
          </cell>
          <cell r="G22">
            <v>6100</v>
          </cell>
          <cell r="H22" t="str">
            <v>D O G.Fowls &amp; Ducklings</v>
          </cell>
          <cell r="I22">
            <v>118730</v>
          </cell>
          <cell r="J22">
            <v>2.0108519377405563E-4</v>
          </cell>
          <cell r="K22">
            <v>66000</v>
          </cell>
          <cell r="L22">
            <v>1.1534890360604965E-4</v>
          </cell>
          <cell r="M22">
            <v>52730</v>
          </cell>
        </row>
        <row r="23">
          <cell r="C23">
            <v>0</v>
          </cell>
          <cell r="D23">
            <v>0</v>
          </cell>
          <cell r="E23">
            <v>10500</v>
          </cell>
          <cell r="F23">
            <v>2.0068080101684387E-4</v>
          </cell>
          <cell r="G23">
            <v>-10500</v>
          </cell>
          <cell r="H23" t="str">
            <v>Feed MPA</v>
          </cell>
          <cell r="I23">
            <v>30805</v>
          </cell>
          <cell r="J23">
            <v>5.2172402882252029E-5</v>
          </cell>
          <cell r="K23">
            <v>122326</v>
          </cell>
          <cell r="L23">
            <v>2.1379045428050956E-4</v>
          </cell>
          <cell r="M23">
            <v>-91521</v>
          </cell>
        </row>
        <row r="24">
          <cell r="C24">
            <v>-504380</v>
          </cell>
          <cell r="D24">
            <v>-9.1211593716266463E-3</v>
          </cell>
          <cell r="E24">
            <v>-415920</v>
          </cell>
          <cell r="F24">
            <v>-7.9492532151357823E-3</v>
          </cell>
          <cell r="G24">
            <v>-88460</v>
          </cell>
          <cell r="H24" t="str">
            <v>Discount</v>
          </cell>
          <cell r="I24">
            <v>-5990836.5</v>
          </cell>
          <cell r="J24">
            <v>-1.0146285845794535E-2</v>
          </cell>
          <cell r="K24">
            <v>-4817600</v>
          </cell>
          <cell r="L24">
            <v>-8.4197708789773458E-3</v>
          </cell>
          <cell r="M24">
            <v>-1173236.5</v>
          </cell>
        </row>
        <row r="25">
          <cell r="C25">
            <v>-415067.58</v>
          </cell>
          <cell r="D25">
            <v>-7.5060421649855123E-3</v>
          </cell>
          <cell r="E25">
            <v>-510000</v>
          </cell>
          <cell r="F25">
            <v>-9.7473531922467032E-3</v>
          </cell>
          <cell r="G25">
            <v>94932.419999999984</v>
          </cell>
          <cell r="H25" t="str">
            <v>Commission Stop Frais</v>
          </cell>
          <cell r="I25">
            <v>-4622136.01</v>
          </cell>
          <cell r="J25">
            <v>-7.8282078263361438E-3</v>
          </cell>
          <cell r="K25">
            <v>-5092000</v>
          </cell>
          <cell r="L25">
            <v>-8.8993426842728009E-3</v>
          </cell>
          <cell r="M25">
            <v>469863.99000000022</v>
          </cell>
        </row>
        <row r="26">
          <cell r="C26">
            <v>0</v>
          </cell>
          <cell r="D26">
            <v>0</v>
          </cell>
          <cell r="E26">
            <v>54610</v>
          </cell>
          <cell r="F26">
            <v>1.0437312898599852E-3</v>
          </cell>
          <cell r="G26">
            <v>-54610</v>
          </cell>
          <cell r="H26" t="str">
            <v>Commission on Sales</v>
          </cell>
          <cell r="I26">
            <v>-14187</v>
          </cell>
          <cell r="J26">
            <v>-2.4027589017708474E-5</v>
          </cell>
          <cell r="K26">
            <v>600710</v>
          </cell>
          <cell r="L26">
            <v>1.0498672709877287E-3</v>
          </cell>
          <cell r="M26">
            <v>-614897</v>
          </cell>
        </row>
        <row r="27">
          <cell r="C27">
            <v>207171.7</v>
          </cell>
          <cell r="E27">
            <v>35000</v>
          </cell>
          <cell r="F27">
            <v>6.6893600338947964E-4</v>
          </cell>
          <cell r="G27">
            <v>172171.7</v>
          </cell>
          <cell r="H27" t="str">
            <v>Sales- Other Department</v>
          </cell>
          <cell r="I27">
            <v>2565884.0299999998</v>
          </cell>
          <cell r="J27">
            <v>4.3456690589935548E-3</v>
          </cell>
          <cell r="K27">
            <v>390000</v>
          </cell>
          <cell r="L27">
            <v>6.8160715767211157E-4</v>
          </cell>
          <cell r="M27">
            <v>2175884.0299999998</v>
          </cell>
        </row>
        <row r="28">
          <cell r="C28">
            <v>0</v>
          </cell>
          <cell r="D28">
            <v>0</v>
          </cell>
          <cell r="E28">
            <v>0</v>
          </cell>
          <cell r="F28">
            <v>0</v>
          </cell>
          <cell r="G28">
            <v>0</v>
          </cell>
          <cell r="H28" t="str">
            <v>Sales other</v>
          </cell>
          <cell r="I28">
            <v>0</v>
          </cell>
          <cell r="J28">
            <v>0</v>
          </cell>
          <cell r="K28">
            <v>0</v>
          </cell>
          <cell r="L28">
            <v>0</v>
          </cell>
          <cell r="M28">
            <v>0</v>
          </cell>
        </row>
        <row r="29">
          <cell r="C29">
            <v>0</v>
          </cell>
          <cell r="D29">
            <v>0</v>
          </cell>
          <cell r="E29">
            <v>0</v>
          </cell>
          <cell r="F29">
            <v>0</v>
          </cell>
          <cell r="G29">
            <v>0</v>
          </cell>
          <cell r="H29" t="str">
            <v>Insurance Recovery</v>
          </cell>
          <cell r="I29">
            <v>0</v>
          </cell>
          <cell r="J29">
            <v>0</v>
          </cell>
          <cell r="K29">
            <v>0</v>
          </cell>
          <cell r="L29">
            <v>0</v>
          </cell>
          <cell r="M29">
            <v>0</v>
          </cell>
        </row>
        <row r="31">
          <cell r="C31">
            <v>458453.53</v>
          </cell>
          <cell r="E31">
            <v>414800</v>
          </cell>
          <cell r="F31">
            <v>7.9278472630273187E-3</v>
          </cell>
          <cell r="G31">
            <v>-43653.530000000028</v>
          </cell>
          <cell r="H31" t="str">
            <v>Purchase of Chicks</v>
          </cell>
          <cell r="I31">
            <v>4101687.75</v>
          </cell>
          <cell r="K31">
            <v>4632100</v>
          </cell>
          <cell r="L31">
            <v>8.0955705514179181E-3</v>
          </cell>
          <cell r="M31">
            <v>530412.25</v>
          </cell>
        </row>
        <row r="32">
          <cell r="C32">
            <v>9950771</v>
          </cell>
          <cell r="D32">
            <v>0.17994878496681205</v>
          </cell>
          <cell r="E32">
            <v>13266664</v>
          </cell>
          <cell r="F32">
            <v>0.25355854841345965</v>
          </cell>
          <cell r="G32">
            <v>3315893</v>
          </cell>
          <cell r="H32" t="str">
            <v>Purchase of Broilers</v>
          </cell>
          <cell r="I32">
            <v>150978021.5</v>
          </cell>
          <cell r="J32">
            <v>0.25570154728334066</v>
          </cell>
          <cell r="K32">
            <v>153477354</v>
          </cell>
          <cell r="L32">
            <v>0.26823400776147815</v>
          </cell>
          <cell r="M32">
            <v>2499332.5</v>
          </cell>
        </row>
        <row r="33">
          <cell r="C33">
            <v>900000</v>
          </cell>
          <cell r="D33">
            <v>1.6275513371791072E-2</v>
          </cell>
          <cell r="E33">
            <v>1169000</v>
          </cell>
          <cell r="F33">
            <v>2.2342462513208618E-2</v>
          </cell>
          <cell r="G33">
            <v>269000</v>
          </cell>
          <cell r="H33" t="str">
            <v>Purchase of Ducks</v>
          </cell>
          <cell r="I33">
            <v>11228598.829999998</v>
          </cell>
          <cell r="J33">
            <v>1.9017139489107084E-2</v>
          </cell>
          <cell r="K33">
            <v>11183000</v>
          </cell>
          <cell r="L33">
            <v>1.9544648318582627E-2</v>
          </cell>
          <cell r="M33">
            <v>-45598.829999998212</v>
          </cell>
        </row>
        <row r="34">
          <cell r="C34">
            <v>288900</v>
          </cell>
          <cell r="D34">
            <v>5.2244397923449344E-3</v>
          </cell>
          <cell r="E34">
            <v>255000</v>
          </cell>
          <cell r="F34">
            <v>4.8736765961233516E-3</v>
          </cell>
          <cell r="G34">
            <v>-33900</v>
          </cell>
          <cell r="H34" t="str">
            <v>Purchase of G Fowls</v>
          </cell>
          <cell r="I34">
            <v>3063486.8399999994</v>
          </cell>
          <cell r="J34">
            <v>5.1884262178528533E-3</v>
          </cell>
          <cell r="K34">
            <v>3018000</v>
          </cell>
          <cell r="L34">
            <v>5.2745907739857253E-3</v>
          </cell>
          <cell r="M34">
            <v>-45486.839999999385</v>
          </cell>
        </row>
        <row r="35">
          <cell r="C35">
            <v>200707.74</v>
          </cell>
          <cell r="D35">
            <v>3.6295794513244066E-3</v>
          </cell>
          <cell r="E35">
            <v>0</v>
          </cell>
          <cell r="F35">
            <v>0</v>
          </cell>
          <cell r="G35">
            <v>-200707.74</v>
          </cell>
          <cell r="H35" t="str">
            <v>Purchases Other (S Frais)</v>
          </cell>
          <cell r="I35">
            <v>2260549.2800000003</v>
          </cell>
          <cell r="J35">
            <v>3.8285436705516886E-3</v>
          </cell>
          <cell r="K35">
            <v>0</v>
          </cell>
          <cell r="L35">
            <v>0</v>
          </cell>
          <cell r="M35">
            <v>-2260549.2800000003</v>
          </cell>
        </row>
        <row r="36">
          <cell r="C36">
            <v>13938657.52</v>
          </cell>
          <cell r="D36">
            <v>0.25206534094619576</v>
          </cell>
          <cell r="E36">
            <v>12172396</v>
          </cell>
          <cell r="F36">
            <v>0.23264439805468823</v>
          </cell>
          <cell r="G36">
            <v>-1766261.5199999996</v>
          </cell>
          <cell r="H36" t="str">
            <v>Feed Consumed</v>
          </cell>
          <cell r="I36">
            <v>129140678.65000001</v>
          </cell>
          <cell r="J36">
            <v>0.21871707563756676</v>
          </cell>
          <cell r="K36">
            <v>122216036</v>
          </cell>
          <cell r="L36">
            <v>0.21359826902541659</v>
          </cell>
          <cell r="M36">
            <v>-6924642.650000006</v>
          </cell>
        </row>
        <row r="37">
          <cell r="C37">
            <v>976465</v>
          </cell>
          <cell r="D37">
            <v>1.7658299071762189E-2</v>
          </cell>
          <cell r="E37">
            <v>2689493</v>
          </cell>
          <cell r="F37">
            <v>5.1402819958970905E-2</v>
          </cell>
          <cell r="G37">
            <v>1713028</v>
          </cell>
          <cell r="H37" t="str">
            <v>Stock Variance</v>
          </cell>
          <cell r="I37">
            <v>31993669</v>
          </cell>
          <cell r="J37">
            <v>5.4185573405272441E-2</v>
          </cell>
          <cell r="K37">
            <v>28877812</v>
          </cell>
          <cell r="L37">
            <v>5.0470059890024607E-2</v>
          </cell>
          <cell r="M37">
            <v>-3115857</v>
          </cell>
        </row>
        <row r="38">
          <cell r="C38">
            <v>1529558.61</v>
          </cell>
          <cell r="D38">
            <v>2.7660390677770187E-2</v>
          </cell>
          <cell r="E38">
            <v>1316018</v>
          </cell>
          <cell r="F38">
            <v>2.5152337751674747E-2</v>
          </cell>
          <cell r="G38">
            <v>-213540.6100000001</v>
          </cell>
          <cell r="H38" t="str">
            <v>Packing Materials</v>
          </cell>
          <cell r="I38">
            <v>14616144.289999999</v>
          </cell>
          <cell r="J38">
            <v>2.4754402482811477E-2</v>
          </cell>
          <cell r="K38">
            <v>14795037</v>
          </cell>
          <cell r="L38">
            <v>2.5857443890317244E-2</v>
          </cell>
          <cell r="M38">
            <v>178892.71000000089</v>
          </cell>
        </row>
        <row r="39">
          <cell r="C39">
            <v>3592928.68</v>
          </cell>
          <cell r="D39">
            <v>6.4974176416924059E-2</v>
          </cell>
          <cell r="E39">
            <v>3723239</v>
          </cell>
          <cell r="F39">
            <v>7.1160246180681216E-2</v>
          </cell>
          <cell r="G39">
            <v>130310.31999999983</v>
          </cell>
          <cell r="H39" t="str">
            <v>Labour Cost</v>
          </cell>
          <cell r="I39">
            <v>46328162.789999999</v>
          </cell>
          <cell r="J39">
            <v>7.8462962956482293E-2</v>
          </cell>
          <cell r="K39">
            <v>47198883</v>
          </cell>
          <cell r="L39">
            <v>8.2489990992124479E-2</v>
          </cell>
          <cell r="M39">
            <v>870720.21000000089</v>
          </cell>
        </row>
        <row r="40">
          <cell r="C40">
            <v>317654.21999999997</v>
          </cell>
          <cell r="D40">
            <v>5.7444283391287366E-3</v>
          </cell>
          <cell r="E40">
            <v>393740</v>
          </cell>
          <cell r="F40">
            <v>7.5253389135592486E-3</v>
          </cell>
          <cell r="G40">
            <v>76085.780000000028</v>
          </cell>
          <cell r="H40" t="str">
            <v>Contributions Workers</v>
          </cell>
          <cell r="I40">
            <v>4166758.76</v>
          </cell>
          <cell r="J40">
            <v>7.0569653218592078E-3</v>
          </cell>
          <cell r="K40">
            <v>4331140</v>
          </cell>
          <cell r="L40">
            <v>7.569579550974332E-3</v>
          </cell>
          <cell r="M40">
            <v>164381.24000000022</v>
          </cell>
        </row>
        <row r="41">
          <cell r="C41">
            <v>1745072.87</v>
          </cell>
          <cell r="D41">
            <v>3.155772981159425E-2</v>
          </cell>
          <cell r="E41">
            <v>1705102</v>
          </cell>
          <cell r="F41">
            <v>3.2588689064325958E-2</v>
          </cell>
          <cell r="G41">
            <v>-39970.870000000112</v>
          </cell>
          <cell r="H41" t="str">
            <v>Electricity, Diesel &amp; Gas</v>
          </cell>
          <cell r="I41">
            <v>18246320.169999998</v>
          </cell>
          <cell r="J41">
            <v>3.0902592664431142E-2</v>
          </cell>
          <cell r="K41">
            <v>18047821</v>
          </cell>
          <cell r="L41">
            <v>3.1542369164064221E-2</v>
          </cell>
          <cell r="M41">
            <v>-198499.16999999806</v>
          </cell>
        </row>
        <row r="42">
          <cell r="C42">
            <v>665259.14</v>
          </cell>
          <cell r="D42">
            <v>1.2030482254195811E-2</v>
          </cell>
          <cell r="E42">
            <v>820938</v>
          </cell>
          <cell r="F42">
            <v>1.5690142421444359E-2</v>
          </cell>
          <cell r="G42">
            <v>155678.85999999999</v>
          </cell>
          <cell r="H42" t="str">
            <v>Vaccines, Drugs &amp; detergents</v>
          </cell>
          <cell r="I42">
            <v>10855418.700000001</v>
          </cell>
          <cell r="J42">
            <v>1.8385108841809206E-2</v>
          </cell>
          <cell r="K42">
            <v>10168014</v>
          </cell>
          <cell r="L42">
            <v>1.7770746465923689E-2</v>
          </cell>
          <cell r="M42">
            <v>-687404.70000000112</v>
          </cell>
        </row>
        <row r="43">
          <cell r="C43">
            <v>1356285.43</v>
          </cell>
          <cell r="D43">
            <v>2.4526935168811562E-2</v>
          </cell>
          <cell r="E43">
            <v>1030662</v>
          </cell>
          <cell r="F43">
            <v>1.9698483403583083E-2</v>
          </cell>
          <cell r="G43">
            <v>-325623.42999999993</v>
          </cell>
          <cell r="H43" t="str">
            <v>Repairs &amp; Maintenance</v>
          </cell>
          <cell r="I43">
            <v>12059914.07</v>
          </cell>
          <cell r="J43">
            <v>2.0425083447017687E-2</v>
          </cell>
          <cell r="K43">
            <v>12920291</v>
          </cell>
          <cell r="L43">
            <v>2.2580930320016832E-2</v>
          </cell>
          <cell r="M43">
            <v>860376.9299999997</v>
          </cell>
        </row>
        <row r="44">
          <cell r="C44">
            <v>546586.42000000004</v>
          </cell>
          <cell r="D44">
            <v>9.8844162083882355E-3</v>
          </cell>
          <cell r="E44">
            <v>318889</v>
          </cell>
          <cell r="F44">
            <v>6.0947523767105076E-3</v>
          </cell>
          <cell r="G44">
            <v>-227697.42000000004</v>
          </cell>
          <cell r="H44" t="str">
            <v>Transport Cost</v>
          </cell>
          <cell r="I44">
            <v>3560074.3200000003</v>
          </cell>
          <cell r="J44">
            <v>6.0294637790553303E-3</v>
          </cell>
          <cell r="K44">
            <v>3719472</v>
          </cell>
          <cell r="L44">
            <v>6.5005608665666776E-3</v>
          </cell>
          <cell r="M44">
            <v>159397.6799999997</v>
          </cell>
        </row>
        <row r="45">
          <cell r="C45">
            <v>420725.6</v>
          </cell>
          <cell r="D45">
            <v>7.608361254060913E-3</v>
          </cell>
          <cell r="E45">
            <v>291877</v>
          </cell>
          <cell r="F45">
            <v>5.5784866817517468E-3</v>
          </cell>
          <cell r="G45">
            <v>-128848.59999999998</v>
          </cell>
          <cell r="H45" t="str">
            <v>Vehicle Running Expenses</v>
          </cell>
          <cell r="I45">
            <v>4453178.97</v>
          </cell>
          <cell r="J45">
            <v>7.5420563976501256E-3</v>
          </cell>
          <cell r="K45">
            <v>4866329</v>
          </cell>
          <cell r="L45">
            <v>8.5049350717624848E-3</v>
          </cell>
          <cell r="M45">
            <v>413150.03000000026</v>
          </cell>
        </row>
        <row r="46">
          <cell r="C46">
            <v>213675.5</v>
          </cell>
          <cell r="D46">
            <v>3.8640871749712705E-3</v>
          </cell>
          <cell r="E46">
            <v>478477</v>
          </cell>
          <cell r="F46">
            <v>9.1448712026796584E-3</v>
          </cell>
          <cell r="G46">
            <v>264801.5</v>
          </cell>
          <cell r="H46" t="str">
            <v>Water</v>
          </cell>
          <cell r="I46">
            <v>3435053.17</v>
          </cell>
          <cell r="J46">
            <v>5.8177236782079849E-3</v>
          </cell>
          <cell r="K46">
            <v>5278229</v>
          </cell>
          <cell r="L46">
            <v>9.224817092903877E-3</v>
          </cell>
          <cell r="M46">
            <v>1843175.83</v>
          </cell>
        </row>
        <row r="47">
          <cell r="C47">
            <v>212683.37</v>
          </cell>
          <cell r="D47">
            <v>3.8461455915473203E-3</v>
          </cell>
          <cell r="E47">
            <v>203510</v>
          </cell>
          <cell r="F47">
            <v>3.8895761728512286E-3</v>
          </cell>
          <cell r="G47">
            <v>-9173.3699999999953</v>
          </cell>
          <cell r="H47" t="str">
            <v>Litter</v>
          </cell>
          <cell r="I47">
            <v>3208726.83</v>
          </cell>
          <cell r="J47">
            <v>5.4344096384954209E-3</v>
          </cell>
          <cell r="K47">
            <v>3539308</v>
          </cell>
          <cell r="L47">
            <v>6.1856863230927333E-3</v>
          </cell>
          <cell r="M47">
            <v>330581.16999999993</v>
          </cell>
        </row>
        <row r="48">
          <cell r="C48">
            <v>572221.68000000005</v>
          </cell>
          <cell r="D48">
            <v>1.0348001782743059E-2</v>
          </cell>
          <cell r="E48">
            <v>327406</v>
          </cell>
          <cell r="F48">
            <v>6.2575331750210272E-3</v>
          </cell>
          <cell r="G48">
            <v>-244815.68000000005</v>
          </cell>
          <cell r="H48" t="str">
            <v>Sundry Direct Expenses</v>
          </cell>
          <cell r="I48">
            <v>3645044.0100000002</v>
          </cell>
          <cell r="J48">
            <v>6.1733713557298982E-3</v>
          </cell>
          <cell r="K48">
            <v>3838725</v>
          </cell>
          <cell r="L48">
            <v>6.7089806059868629E-3</v>
          </cell>
          <cell r="M48">
            <v>193680.98999999976</v>
          </cell>
        </row>
        <row r="49">
          <cell r="C49">
            <v>54961.03</v>
          </cell>
          <cell r="D49">
            <v>9.9390997632490033E-4</v>
          </cell>
          <cell r="E49">
            <v>100255</v>
          </cell>
          <cell r="F49">
            <v>1.9161194005660651E-3</v>
          </cell>
          <cell r="G49">
            <v>45293.97</v>
          </cell>
          <cell r="H49" t="str">
            <v>Yard</v>
          </cell>
          <cell r="I49">
            <v>582787.82000000007</v>
          </cell>
          <cell r="J49">
            <v>9.8702940885925607E-4</v>
          </cell>
          <cell r="K49">
            <v>1227911</v>
          </cell>
          <cell r="L49">
            <v>2.1460331450880005E-3</v>
          </cell>
          <cell r="M49">
            <v>645123.17999999993</v>
          </cell>
        </row>
        <row r="50">
          <cell r="C50">
            <v>-7650.75</v>
          </cell>
          <cell r="D50">
            <v>-1.3835542658803394E-4</v>
          </cell>
          <cell r="E50">
            <v>0</v>
          </cell>
          <cell r="F50">
            <v>0</v>
          </cell>
          <cell r="G50">
            <v>7650.75</v>
          </cell>
          <cell r="H50" t="str">
            <v>Export Expenses</v>
          </cell>
          <cell r="I50">
            <v>766714.26</v>
          </cell>
          <cell r="J50">
            <v>1.2985335259953817E-3</v>
          </cell>
          <cell r="K50">
            <v>0</v>
          </cell>
          <cell r="L50">
            <v>0</v>
          </cell>
          <cell r="M50">
            <v>-766714.26</v>
          </cell>
        </row>
        <row r="51">
          <cell r="C51">
            <v>1644670.09</v>
          </cell>
          <cell r="D51">
            <v>2.9742055602199811E-2</v>
          </cell>
          <cell r="E51">
            <v>1623642</v>
          </cell>
          <cell r="F51">
            <v>3.1031788297580042E-2</v>
          </cell>
          <cell r="G51">
            <v>-21028.090000000084</v>
          </cell>
          <cell r="H51" t="str">
            <v>Staff Cost Production</v>
          </cell>
          <cell r="I51">
            <v>19149329.039999999</v>
          </cell>
          <cell r="J51">
            <v>3.243195940917671E-2</v>
          </cell>
          <cell r="K51">
            <v>19547587</v>
          </cell>
          <cell r="L51">
            <v>3.4163526190816203E-2</v>
          </cell>
          <cell r="M51">
            <v>398257.96000000089</v>
          </cell>
        </row>
        <row r="52">
          <cell r="C52">
            <v>152029.51999999999</v>
          </cell>
          <cell r="D52">
            <v>2.7492872062966425E-3</v>
          </cell>
          <cell r="E52">
            <v>177914</v>
          </cell>
          <cell r="F52">
            <v>3.4003737173438821E-3</v>
          </cell>
          <cell r="G52">
            <v>25884.48000000001</v>
          </cell>
          <cell r="H52" t="str">
            <v>Staff veh prod</v>
          </cell>
          <cell r="I52">
            <v>2422638.5300000003</v>
          </cell>
          <cell r="J52">
            <v>4.1030635749140345E-3</v>
          </cell>
          <cell r="K52">
            <v>2691587</v>
          </cell>
          <cell r="L52">
            <v>4.7041152940954E-3</v>
          </cell>
          <cell r="M52">
            <v>268948.46999999974</v>
          </cell>
        </row>
        <row r="53">
          <cell r="C53">
            <v>180790.39999999999</v>
          </cell>
          <cell r="D53">
            <v>3.2693961918793964E-3</v>
          </cell>
          <cell r="E53">
            <v>230034</v>
          </cell>
          <cell r="F53">
            <v>4.3965149886770159E-3</v>
          </cell>
          <cell r="G53">
            <v>49243.600000000006</v>
          </cell>
          <cell r="H53" t="str">
            <v>Contributions Staff</v>
          </cell>
          <cell r="I53">
            <v>1955986.5999999996</v>
          </cell>
          <cell r="J53">
            <v>3.3127258863004817E-3</v>
          </cell>
          <cell r="K53">
            <v>2530410</v>
          </cell>
          <cell r="L53">
            <v>4.4224245329361226E-3</v>
          </cell>
          <cell r="M53">
            <v>574423.40000000037</v>
          </cell>
        </row>
        <row r="54">
          <cell r="C54">
            <v>339556.8</v>
          </cell>
          <cell r="D54">
            <v>6.1405124876473191E-3</v>
          </cell>
          <cell r="E54">
            <v>185875</v>
          </cell>
          <cell r="F54">
            <v>3.5525279894291291E-3</v>
          </cell>
          <cell r="G54">
            <v>-153681.79999999999</v>
          </cell>
          <cell r="H54" t="str">
            <v>Chantefrais Franchises</v>
          </cell>
          <cell r="I54">
            <v>1965667.56</v>
          </cell>
          <cell r="J54">
            <v>3.3291218916699666E-3</v>
          </cell>
          <cell r="K54">
            <v>2199375</v>
          </cell>
          <cell r="L54">
            <v>3.8438711343720526E-3</v>
          </cell>
          <cell r="M54">
            <v>233707.43999999994</v>
          </cell>
        </row>
        <row r="57">
          <cell r="C57">
            <v>1010924</v>
          </cell>
          <cell r="D57">
            <v>1.8281452310960577E-2</v>
          </cell>
          <cell r="E57">
            <v>986000</v>
          </cell>
          <cell r="F57">
            <v>1.8844882838343627E-2</v>
          </cell>
          <cell r="G57">
            <v>-24924</v>
          </cell>
          <cell r="H57" t="str">
            <v>Management Fees</v>
          </cell>
          <cell r="I57">
            <v>11059615</v>
          </cell>
          <cell r="J57">
            <v>1.8730942687959676E-2</v>
          </cell>
          <cell r="K57">
            <v>10859000</v>
          </cell>
          <cell r="L57">
            <v>1.8978390064516563E-2</v>
          </cell>
          <cell r="M57">
            <v>-200615</v>
          </cell>
        </row>
        <row r="58">
          <cell r="C58">
            <v>383795.37</v>
          </cell>
          <cell r="D58">
            <v>6.9405185294072252E-3</v>
          </cell>
          <cell r="E58">
            <v>217000</v>
          </cell>
          <cell r="F58">
            <v>4.1474032210147734E-3</v>
          </cell>
          <cell r="G58">
            <v>-166795.37</v>
          </cell>
          <cell r="H58" t="str">
            <v>Professional Fees</v>
          </cell>
          <cell r="I58">
            <v>2808058.3600000003</v>
          </cell>
          <cell r="J58">
            <v>4.7558237972665455E-3</v>
          </cell>
          <cell r="K58">
            <v>2408000</v>
          </cell>
          <cell r="L58">
            <v>4.2084872709601149E-3</v>
          </cell>
          <cell r="M58">
            <v>-400058.36000000034</v>
          </cell>
        </row>
        <row r="59">
          <cell r="C59">
            <v>791686</v>
          </cell>
          <cell r="D59">
            <v>1.4316773421399764E-2</v>
          </cell>
          <cell r="E59">
            <v>726350</v>
          </cell>
          <cell r="F59">
            <v>1.3882333316055671E-2</v>
          </cell>
          <cell r="G59">
            <v>-65336</v>
          </cell>
          <cell r="H59" t="str">
            <v>Staff Cost Administrative</v>
          </cell>
          <cell r="I59">
            <v>8394695</v>
          </cell>
          <cell r="J59">
            <v>1.4217542918799763E-2</v>
          </cell>
          <cell r="K59">
            <v>8512000</v>
          </cell>
          <cell r="L59">
            <v>1.4876513143859011E-2</v>
          </cell>
          <cell r="M59">
            <v>117305</v>
          </cell>
        </row>
        <row r="60">
          <cell r="C60">
            <v>-29179.51</v>
          </cell>
          <cell r="D60">
            <v>-5.2767945020812368E-4</v>
          </cell>
          <cell r="E60">
            <v>63337</v>
          </cell>
          <cell r="F60">
            <v>1.210525704190842E-3</v>
          </cell>
          <cell r="G60">
            <v>92516.51</v>
          </cell>
          <cell r="H60" t="str">
            <v>Contributions Staff Admin</v>
          </cell>
          <cell r="I60">
            <v>792128.51</v>
          </cell>
          <cell r="J60">
            <v>1.3415759700775201E-3</v>
          </cell>
          <cell r="K60">
            <v>696707</v>
          </cell>
          <cell r="L60">
            <v>1.2176422512827278E-3</v>
          </cell>
          <cell r="M60">
            <v>-95421.510000000009</v>
          </cell>
        </row>
        <row r="61">
          <cell r="C61">
            <v>434622.19</v>
          </cell>
          <cell r="D61">
            <v>7.8596658500245786E-3</v>
          </cell>
          <cell r="E61">
            <v>350000</v>
          </cell>
          <cell r="F61">
            <v>6.6893600338947959E-3</v>
          </cell>
          <cell r="G61">
            <v>-84622.19</v>
          </cell>
          <cell r="H61" t="str">
            <v>Insurance</v>
          </cell>
          <cell r="I61">
            <v>3713579.9099999997</v>
          </cell>
          <cell r="J61">
            <v>6.2894461029039837E-3</v>
          </cell>
          <cell r="K61">
            <v>3350000</v>
          </cell>
          <cell r="L61">
            <v>5.8548307133373693E-3</v>
          </cell>
          <cell r="M61">
            <v>-363579.90999999968</v>
          </cell>
        </row>
        <row r="62">
          <cell r="C62">
            <v>44162.45</v>
          </cell>
          <cell r="D62">
            <v>7.9862949500672737E-4</v>
          </cell>
          <cell r="E62">
            <v>31950</v>
          </cell>
          <cell r="F62">
            <v>6.1064300880839641E-4</v>
          </cell>
          <cell r="G62">
            <v>-12212.449999999997</v>
          </cell>
          <cell r="H62" t="str">
            <v>Transport Cost Administrative</v>
          </cell>
          <cell r="I62">
            <v>330690.57</v>
          </cell>
          <cell r="J62">
            <v>5.6006887347513612E-4</v>
          </cell>
          <cell r="K62">
            <v>315650</v>
          </cell>
          <cell r="L62">
            <v>5.5166487004923599E-4</v>
          </cell>
          <cell r="M62">
            <v>-15040.570000000007</v>
          </cell>
        </row>
        <row r="63">
          <cell r="C63">
            <v>73775.460000000006</v>
          </cell>
          <cell r="D63">
            <v>1.3341483174889306E-3</v>
          </cell>
          <cell r="E63">
            <v>69735</v>
          </cell>
          <cell r="F63">
            <v>1.3328072056104389E-3</v>
          </cell>
          <cell r="G63">
            <v>-4040.4600000000064</v>
          </cell>
          <cell r="H63" t="str">
            <v>Vehicle Running Cost Admin</v>
          </cell>
          <cell r="I63">
            <v>976771.75</v>
          </cell>
          <cell r="J63">
            <v>1.6542940842396482E-3</v>
          </cell>
          <cell r="K63">
            <v>872644</v>
          </cell>
          <cell r="L63">
            <v>1.525129221793903E-3</v>
          </cell>
          <cell r="M63">
            <v>-104127.75</v>
          </cell>
        </row>
        <row r="64">
          <cell r="C64">
            <v>92616.19</v>
          </cell>
          <cell r="D64">
            <v>1.6748622653214918E-3</v>
          </cell>
          <cell r="E64">
            <v>163700</v>
          </cell>
          <cell r="F64">
            <v>3.1287092501387946E-3</v>
          </cell>
          <cell r="G64">
            <v>71083.81</v>
          </cell>
          <cell r="H64" t="str">
            <v>Computer Expenses</v>
          </cell>
          <cell r="I64">
            <v>1881039.71</v>
          </cell>
          <cell r="J64">
            <v>3.1857932669253214E-3</v>
          </cell>
          <cell r="K64">
            <v>1800700</v>
          </cell>
          <cell r="L64">
            <v>3.147102586718388E-3</v>
          </cell>
          <cell r="M64">
            <v>-80339.709999999963</v>
          </cell>
        </row>
        <row r="65">
          <cell r="C65">
            <v>139176.99</v>
          </cell>
          <cell r="D65">
            <v>2.5168632908784804E-3</v>
          </cell>
          <cell r="E65">
            <v>111500</v>
          </cell>
          <cell r="F65">
            <v>2.1310389822264851E-3</v>
          </cell>
          <cell r="G65">
            <v>-27676.989999999991</v>
          </cell>
          <cell r="H65" t="str">
            <v>General Expenses Communication</v>
          </cell>
          <cell r="I65">
            <v>1273650.3900000001</v>
          </cell>
          <cell r="J65">
            <v>2.1570979152156283E-3</v>
          </cell>
          <cell r="K65">
            <v>1226500</v>
          </cell>
          <cell r="L65">
            <v>2.1435671253457562E-3</v>
          </cell>
          <cell r="M65">
            <v>-47150.39000000013</v>
          </cell>
        </row>
        <row r="66">
          <cell r="C66">
            <v>145837.67000000001</v>
          </cell>
          <cell r="D66">
            <v>2.6373143868842824E-3</v>
          </cell>
          <cell r="E66">
            <v>179320</v>
          </cell>
          <cell r="F66">
            <v>3.4272458322228997E-3</v>
          </cell>
          <cell r="G66">
            <v>33482.329999999987</v>
          </cell>
          <cell r="H66" t="str">
            <v>General Expenses Office</v>
          </cell>
          <cell r="I66">
            <v>1832828.9899999998</v>
          </cell>
          <cell r="J66">
            <v>3.1041419406119481E-3</v>
          </cell>
          <cell r="K66">
            <v>1982620</v>
          </cell>
          <cell r="L66">
            <v>3.4650461101125179E-3</v>
          </cell>
          <cell r="M66">
            <v>149791.01000000024</v>
          </cell>
        </row>
        <row r="67">
          <cell r="C67">
            <v>130221</v>
          </cell>
          <cell r="D67">
            <v>2.3549040297644506E-3</v>
          </cell>
          <cell r="E67">
            <v>87284</v>
          </cell>
          <cell r="F67">
            <v>1.668211717709924E-3</v>
          </cell>
          <cell r="G67">
            <v>-42937</v>
          </cell>
          <cell r="H67" t="str">
            <v>General Expenses Stationery &amp;</v>
          </cell>
          <cell r="I67">
            <v>1109461.9000000001</v>
          </cell>
          <cell r="J67">
            <v>1.8790226661031919E-3</v>
          </cell>
          <cell r="K67">
            <v>959224</v>
          </cell>
          <cell r="L67">
            <v>1.6764460107971117E-3</v>
          </cell>
          <cell r="M67">
            <v>-150237.90000000014</v>
          </cell>
        </row>
        <row r="68">
          <cell r="C68">
            <v>211864</v>
          </cell>
          <cell r="D68">
            <v>3.8313281833346046E-3</v>
          </cell>
          <cell r="E68">
            <v>208333</v>
          </cell>
          <cell r="F68">
            <v>3.981755554118299E-3</v>
          </cell>
          <cell r="G68">
            <v>-3531</v>
          </cell>
          <cell r="H68" t="str">
            <v>Overseas &amp; Formation</v>
          </cell>
          <cell r="I68">
            <v>1699620.0199999998</v>
          </cell>
          <cell r="J68">
            <v>2.8785346674300031E-3</v>
          </cell>
          <cell r="K68">
            <v>2291663</v>
          </cell>
          <cell r="L68">
            <v>4.0051638558265242E-3</v>
          </cell>
          <cell r="M68">
            <v>592042.98000000021</v>
          </cell>
        </row>
        <row r="69">
          <cell r="C69">
            <v>232698.43</v>
          </cell>
          <cell r="D69">
            <v>4.2080960100664318E-3</v>
          </cell>
          <cell r="E69">
            <v>146125</v>
          </cell>
          <cell r="F69">
            <v>2.7928078141510773E-3</v>
          </cell>
          <cell r="G69">
            <v>-86573.43</v>
          </cell>
          <cell r="H69" t="str">
            <v>Welfare</v>
          </cell>
          <cell r="I69">
            <v>1977746.4799999997</v>
          </cell>
          <cell r="J69">
            <v>3.3495791642108681E-3</v>
          </cell>
          <cell r="K69">
            <v>1772375</v>
          </cell>
          <cell r="L69">
            <v>3.0975986822541252E-3</v>
          </cell>
          <cell r="M69">
            <v>-205371.47999999975</v>
          </cell>
        </row>
        <row r="70">
          <cell r="C70">
            <v>13746.96</v>
          </cell>
          <cell r="D70">
            <v>2.4859870144608556E-4</v>
          </cell>
          <cell r="E70">
            <v>56250</v>
          </cell>
          <cell r="F70">
            <v>1.0750757197330923E-3</v>
          </cell>
          <cell r="G70">
            <v>42503.040000000001</v>
          </cell>
          <cell r="H70" t="str">
            <v>Media</v>
          </cell>
          <cell r="I70">
            <v>802962.19000000006</v>
          </cell>
          <cell r="J70">
            <v>1.3599242615125924E-3</v>
          </cell>
          <cell r="K70">
            <v>618750</v>
          </cell>
          <cell r="L70">
            <v>1.0813959713067156E-3</v>
          </cell>
          <cell r="M70">
            <v>-184212.19000000006</v>
          </cell>
        </row>
        <row r="71">
          <cell r="C71">
            <v>-1.94</v>
          </cell>
          <cell r="D71">
            <v>-3.5082773268082977E-8</v>
          </cell>
          <cell r="E71">
            <v>4167</v>
          </cell>
          <cell r="F71">
            <v>7.9641609317827468E-5</v>
          </cell>
          <cell r="G71">
            <v>4168.9399999999996</v>
          </cell>
          <cell r="H71" t="str">
            <v>Bad Debts</v>
          </cell>
          <cell r="I71">
            <v>109.06999999999998</v>
          </cell>
          <cell r="J71">
            <v>1.8472468697832261E-7</v>
          </cell>
          <cell r="K71">
            <v>45837</v>
          </cell>
          <cell r="L71">
            <v>8.0109813554401487E-5</v>
          </cell>
          <cell r="M71">
            <v>45727.93</v>
          </cell>
        </row>
        <row r="72">
          <cell r="C72">
            <v>76506.63</v>
          </cell>
          <cell r="D72">
            <v>1.3835385328840801E-3</v>
          </cell>
          <cell r="E72">
            <v>113084</v>
          </cell>
          <cell r="F72">
            <v>2.1613131144941691E-3</v>
          </cell>
          <cell r="G72">
            <v>36577.369999999995</v>
          </cell>
          <cell r="H72" t="str">
            <v>Labour Cost Administrative</v>
          </cell>
          <cell r="I72">
            <v>1154502.0099999998</v>
          </cell>
          <cell r="J72">
            <v>1.9553041387466242E-3</v>
          </cell>
          <cell r="K72">
            <v>1396291</v>
          </cell>
          <cell r="L72">
            <v>2.4403126661362829E-3</v>
          </cell>
          <cell r="M72">
            <v>241788.99000000022</v>
          </cell>
        </row>
        <row r="73">
          <cell r="C73">
            <v>20947.900000000001</v>
          </cell>
          <cell r="D73">
            <v>3.7881980728993582E-4</v>
          </cell>
          <cell r="E73">
            <v>21167</v>
          </cell>
          <cell r="F73">
            <v>4.0455338239271758E-4</v>
          </cell>
          <cell r="G73">
            <v>219.09999999999854</v>
          </cell>
          <cell r="H73" t="str">
            <v>Contribution Workers Admin</v>
          </cell>
          <cell r="I73">
            <v>297056.11000000004</v>
          </cell>
          <cell r="J73">
            <v>5.0310440024523874E-4</v>
          </cell>
          <cell r="K73">
            <v>232837</v>
          </cell>
          <cell r="L73">
            <v>4.0693170710487555E-4</v>
          </cell>
          <cell r="M73">
            <v>-64219.110000000044</v>
          </cell>
        </row>
        <row r="74">
          <cell r="C74">
            <v>138270.48000000001</v>
          </cell>
          <cell r="D74">
            <v>2.5004700512933002E-3</v>
          </cell>
          <cell r="E74">
            <v>51100</v>
          </cell>
          <cell r="F74">
            <v>9.7664656494864024E-4</v>
          </cell>
          <cell r="G74">
            <v>-87170.48000000001</v>
          </cell>
          <cell r="H74" t="str">
            <v>Repairs Administrative Block</v>
          </cell>
          <cell r="I74">
            <v>1173758.43</v>
          </cell>
          <cell r="J74">
            <v>1.9879174710728652E-3</v>
          </cell>
          <cell r="K74">
            <v>653100</v>
          </cell>
          <cell r="L74">
            <v>1.1414298325016824E-3</v>
          </cell>
          <cell r="M74">
            <v>-520658.42999999993</v>
          </cell>
        </row>
        <row r="75">
          <cell r="C75">
            <v>51888.92</v>
          </cell>
          <cell r="D75">
            <v>9.3835423478644134E-4</v>
          </cell>
          <cell r="E75">
            <v>56950</v>
          </cell>
          <cell r="F75">
            <v>1.0884544398008819E-3</v>
          </cell>
          <cell r="G75">
            <v>5061.0800000000017</v>
          </cell>
          <cell r="H75" t="str">
            <v>Yard HO</v>
          </cell>
          <cell r="I75">
            <v>668353.20000000007</v>
          </cell>
          <cell r="J75">
            <v>1.1319458665165515E-3</v>
          </cell>
          <cell r="K75">
            <v>626450</v>
          </cell>
          <cell r="L75">
            <v>1.0948533433940879E-3</v>
          </cell>
          <cell r="M75">
            <v>-41903.20000000007</v>
          </cell>
        </row>
        <row r="80">
          <cell r="C80">
            <v>2990917.61</v>
          </cell>
          <cell r="E80">
            <v>3267968</v>
          </cell>
          <cell r="G80">
            <v>277050.39000000013</v>
          </cell>
          <cell r="H80" t="str">
            <v>Interest Expense</v>
          </cell>
          <cell r="I80">
            <v>37751105.519999996</v>
          </cell>
          <cell r="K80">
            <v>36119640</v>
          </cell>
          <cell r="M80">
            <v>-1631465.5199999958</v>
          </cell>
        </row>
        <row r="81">
          <cell r="C81">
            <v>-391594.37</v>
          </cell>
          <cell r="E81">
            <v>-401402</v>
          </cell>
          <cell r="G81">
            <v>-9807.6300000000047</v>
          </cell>
          <cell r="H81" t="str">
            <v>Interest Income</v>
          </cell>
          <cell r="I81">
            <v>-5012429.42</v>
          </cell>
          <cell r="K81">
            <v>-4517800</v>
          </cell>
          <cell r="M81">
            <v>494629.41999999993</v>
          </cell>
        </row>
        <row r="84">
          <cell r="C84">
            <v>-752780</v>
          </cell>
          <cell r="E84">
            <v>-785000</v>
          </cell>
          <cell r="G84">
            <v>-32220</v>
          </cell>
          <cell r="H84" t="str">
            <v>Rental Income</v>
          </cell>
          <cell r="I84">
            <v>-8568245</v>
          </cell>
          <cell r="K84">
            <v>-8635000</v>
          </cell>
          <cell r="M84">
            <v>-66755</v>
          </cell>
        </row>
        <row r="85">
          <cell r="C85">
            <v>28690.14</v>
          </cell>
          <cell r="D85">
            <v>0.28886907880642676</v>
          </cell>
          <cell r="E85">
            <v>0</v>
          </cell>
          <cell r="F85">
            <v>0.20731576765331663</v>
          </cell>
          <cell r="G85">
            <v>-28690.14</v>
          </cell>
          <cell r="H85" t="str">
            <v>(Profit) on disposal of Assets</v>
          </cell>
          <cell r="I85">
            <v>-238309.86</v>
          </cell>
          <cell r="J85">
            <v>0.11460376048767169</v>
          </cell>
          <cell r="K85">
            <v>0</v>
          </cell>
          <cell r="L85">
            <v>8.6786211676686584E-2</v>
          </cell>
          <cell r="M85">
            <v>238309.86</v>
          </cell>
        </row>
        <row r="86">
          <cell r="C86">
            <v>-40571.67</v>
          </cell>
          <cell r="D86">
            <v>5.0140291276734056E-2</v>
          </cell>
          <cell r="E86">
            <v>0</v>
          </cell>
          <cell r="F86">
            <v>5.5134806837019372E-2</v>
          </cell>
          <cell r="G86">
            <v>40571.67</v>
          </cell>
          <cell r="H86" t="str">
            <v>Other Receipts</v>
          </cell>
          <cell r="I86">
            <v>-916499.83</v>
          </cell>
          <cell r="J86">
            <v>5.0363897294178742E-2</v>
          </cell>
          <cell r="K86">
            <v>0</v>
          </cell>
          <cell r="L86">
            <v>5.4449237809953983E-2</v>
          </cell>
          <cell r="M86">
            <v>916499.83</v>
          </cell>
        </row>
        <row r="88">
          <cell r="C88">
            <v>0</v>
          </cell>
          <cell r="D88">
            <v>5.0140291276734056E-2</v>
          </cell>
          <cell r="E88">
            <v>0</v>
          </cell>
          <cell r="F88">
            <v>5.5134806837019372E-2</v>
          </cell>
          <cell r="G88">
            <v>0</v>
          </cell>
          <cell r="H88" t="str">
            <v>Dividend Income</v>
          </cell>
          <cell r="I88">
            <v>-1103685</v>
          </cell>
          <cell r="J88">
            <v>5.0363897294178742E-2</v>
          </cell>
          <cell r="K88">
            <v>-1102000</v>
          </cell>
          <cell r="L88">
            <v>5.4449237809953983E-2</v>
          </cell>
          <cell r="M88">
            <v>1685</v>
          </cell>
        </row>
        <row r="89">
          <cell r="C89">
            <v>0</v>
          </cell>
          <cell r="E89">
            <v>0</v>
          </cell>
          <cell r="G89">
            <v>0</v>
          </cell>
          <cell r="H89" t="str">
            <v>(Profit) on Sale of Investment</v>
          </cell>
          <cell r="I89">
            <v>-150000</v>
          </cell>
          <cell r="K89">
            <v>0</v>
          </cell>
          <cell r="M89">
            <v>150000</v>
          </cell>
        </row>
        <row r="94">
          <cell r="C94">
            <v>0</v>
          </cell>
          <cell r="E94">
            <v>0</v>
          </cell>
          <cell r="H94" t="str">
            <v>Dividends Paid</v>
          </cell>
          <cell r="I94">
            <v>0</v>
          </cell>
          <cell r="K94">
            <v>0</v>
          </cell>
        </row>
        <row r="95">
          <cell r="C95">
            <v>10686.01</v>
          </cell>
          <cell r="E95">
            <v>0</v>
          </cell>
          <cell r="H95" t="str">
            <v>Dividends</v>
          </cell>
          <cell r="I95">
            <v>10686.01</v>
          </cell>
          <cell r="K95">
            <v>0</v>
          </cell>
          <cell r="M95">
            <v>10686.01</v>
          </cell>
        </row>
      </sheetData>
      <sheetData sheetId="18" refreshError="1">
        <row r="9">
          <cell r="C9">
            <v>27485811.169999998</v>
          </cell>
          <cell r="D9">
            <v>0.4970507635909549</v>
          </cell>
          <cell r="E9">
            <v>25683164</v>
          </cell>
          <cell r="F9">
            <v>0.49086837373018744</v>
          </cell>
          <cell r="G9">
            <v>1802647.1699999981</v>
          </cell>
          <cell r="H9" t="str">
            <v>Processed Froz Chicken</v>
          </cell>
          <cell r="I9">
            <v>288013665.95000005</v>
          </cell>
          <cell r="J9">
            <v>0.48778980735392813</v>
          </cell>
          <cell r="K9">
            <v>285069242</v>
          </cell>
          <cell r="L9">
            <v>0.49821855328041881</v>
          </cell>
          <cell r="M9">
            <v>2944423.9500000477</v>
          </cell>
        </row>
        <row r="10">
          <cell r="C10">
            <v>8149922.1200000001</v>
          </cell>
          <cell r="D10">
            <v>0.14738240715901763</v>
          </cell>
          <cell r="E10">
            <v>7412323</v>
          </cell>
          <cell r="F10">
            <v>0.14166770638434051</v>
          </cell>
          <cell r="G10">
            <v>737599.12000000011</v>
          </cell>
          <cell r="H10" t="str">
            <v>Processed Chill Chicken</v>
          </cell>
          <cell r="I10">
            <v>91309417.430000007</v>
          </cell>
          <cell r="J10">
            <v>0.15464475614678416</v>
          </cell>
          <cell r="K10">
            <v>85508872</v>
          </cell>
          <cell r="L10">
            <v>0.14944476717863694</v>
          </cell>
          <cell r="M10">
            <v>5800545.4300000072</v>
          </cell>
        </row>
        <row r="11">
          <cell r="C11">
            <v>9849798.5699999984</v>
          </cell>
          <cell r="D11">
            <v>0.17812280926164842</v>
          </cell>
          <cell r="E11">
            <v>10259003</v>
          </cell>
          <cell r="F11">
            <v>0.19607475615944805</v>
          </cell>
          <cell r="G11">
            <v>-409204.43000000156</v>
          </cell>
          <cell r="H11" t="str">
            <v>Processed Cfrais Chicken</v>
          </cell>
          <cell r="I11">
            <v>97731242.029999986</v>
          </cell>
          <cell r="J11">
            <v>0.16552097819743686</v>
          </cell>
          <cell r="K11">
            <v>102429104</v>
          </cell>
          <cell r="L11">
            <v>0.17901643702651568</v>
          </cell>
          <cell r="M11">
            <v>-4697861.9700000137</v>
          </cell>
        </row>
        <row r="12">
          <cell r="C12">
            <v>0</v>
          </cell>
          <cell r="D12">
            <v>0</v>
          </cell>
          <cell r="E12">
            <v>0</v>
          </cell>
          <cell r="F12">
            <v>0</v>
          </cell>
          <cell r="G12">
            <v>0</v>
          </cell>
          <cell r="H12" t="str">
            <v>Processed frozen Chicken Export</v>
          </cell>
          <cell r="I12">
            <v>0</v>
          </cell>
          <cell r="J12">
            <v>0</v>
          </cell>
          <cell r="K12">
            <v>0</v>
          </cell>
          <cell r="L12">
            <v>0</v>
          </cell>
          <cell r="M12">
            <v>0</v>
          </cell>
        </row>
        <row r="13">
          <cell r="C13">
            <v>2154118.04</v>
          </cell>
          <cell r="D13">
            <v>3.8954863293818198E-2</v>
          </cell>
          <cell r="E13">
            <v>2266046</v>
          </cell>
          <cell r="F13">
            <v>4.330970727819191E-2</v>
          </cell>
          <cell r="G13">
            <v>-111927.95999999996</v>
          </cell>
          <cell r="H13" t="str">
            <v>Live Chicken</v>
          </cell>
          <cell r="I13">
            <v>23760022.82</v>
          </cell>
          <cell r="J13">
            <v>4.0240788282958677E-2</v>
          </cell>
          <cell r="K13">
            <v>24421920</v>
          </cell>
          <cell r="L13">
            <v>4.2682449938706915E-2</v>
          </cell>
          <cell r="M13">
            <v>-661897.1799999997</v>
          </cell>
        </row>
        <row r="14">
          <cell r="C14">
            <v>703088</v>
          </cell>
          <cell r="D14">
            <v>1.2714575717273158E-2</v>
          </cell>
          <cell r="E14">
            <v>1085000</v>
          </cell>
          <cell r="F14">
            <v>2.0737016105073867E-2</v>
          </cell>
          <cell r="G14">
            <v>-381912</v>
          </cell>
          <cell r="H14" t="str">
            <v>Processed Ducks</v>
          </cell>
          <cell r="I14">
            <v>15673967.399999999</v>
          </cell>
          <cell r="J14">
            <v>2.6545967925858928E-2</v>
          </cell>
          <cell r="K14">
            <v>12931000</v>
          </cell>
          <cell r="L14">
            <v>2.2599646553482244E-2</v>
          </cell>
          <cell r="M14">
            <v>2742967.3999999985</v>
          </cell>
        </row>
        <row r="15">
          <cell r="C15">
            <v>0</v>
          </cell>
          <cell r="D15">
            <v>0</v>
          </cell>
          <cell r="E15">
            <v>0</v>
          </cell>
          <cell r="F15">
            <v>0</v>
          </cell>
          <cell r="G15">
            <v>0</v>
          </cell>
          <cell r="H15" t="str">
            <v>Processed Ducks Export</v>
          </cell>
          <cell r="I15">
            <v>0</v>
          </cell>
          <cell r="J15">
            <v>0</v>
          </cell>
          <cell r="K15">
            <v>0</v>
          </cell>
          <cell r="L15">
            <v>0</v>
          </cell>
          <cell r="M15">
            <v>0</v>
          </cell>
        </row>
        <row r="16">
          <cell r="C16">
            <v>337245.81</v>
          </cell>
          <cell r="D16">
            <v>6.0987207669283465E-3</v>
          </cell>
          <cell r="E16">
            <v>280000</v>
          </cell>
          <cell r="F16">
            <v>5.3514880271158371E-3</v>
          </cell>
          <cell r="G16">
            <v>57245.81</v>
          </cell>
          <cell r="H16" t="str">
            <v>Processed G Fowls</v>
          </cell>
          <cell r="I16">
            <v>5089339.6000000006</v>
          </cell>
          <cell r="J16">
            <v>8.6194798252166669E-3</v>
          </cell>
          <cell r="K16">
            <v>3356000</v>
          </cell>
          <cell r="L16">
            <v>5.8653169773015554E-3</v>
          </cell>
          <cell r="M16">
            <v>1733339.6000000006</v>
          </cell>
        </row>
        <row r="17">
          <cell r="C17">
            <v>428781.05</v>
          </cell>
          <cell r="D17">
            <v>7.7540352364951293E-3</v>
          </cell>
          <cell r="E17">
            <v>255482</v>
          </cell>
          <cell r="F17">
            <v>4.882888800512887E-3</v>
          </cell>
          <cell r="G17">
            <v>173299.05</v>
          </cell>
          <cell r="H17" t="str">
            <v>Market Eggs</v>
          </cell>
          <cell r="I17">
            <v>5165529.05</v>
          </cell>
          <cell r="J17">
            <v>8.7485168867578837E-3</v>
          </cell>
          <cell r="K17">
            <v>2607719</v>
          </cell>
          <cell r="L17">
            <v>4.5575382964040028E-3</v>
          </cell>
          <cell r="M17">
            <v>2557810.0499999998</v>
          </cell>
        </row>
        <row r="18">
          <cell r="C18">
            <v>399628</v>
          </cell>
          <cell r="D18">
            <v>7.2268342863801372E-3</v>
          </cell>
          <cell r="E18">
            <v>774270</v>
          </cell>
          <cell r="F18">
            <v>1.4798202266982068E-2</v>
          </cell>
          <cell r="G18">
            <v>-374642</v>
          </cell>
          <cell r="H18" t="str">
            <v>Eggs Exported</v>
          </cell>
          <cell r="I18">
            <v>4123379.7</v>
          </cell>
          <cell r="J18">
            <v>6.9834970603765466E-3</v>
          </cell>
          <cell r="K18">
            <v>7408224</v>
          </cell>
          <cell r="L18">
            <v>1.2947432061636722E-2</v>
          </cell>
          <cell r="M18">
            <v>-3284844.3</v>
          </cell>
        </row>
        <row r="19">
          <cell r="C19">
            <v>3361972</v>
          </cell>
          <cell r="D19">
            <v>6.0797578046207973E-2</v>
          </cell>
          <cell r="E19">
            <v>2909918</v>
          </cell>
          <cell r="F19">
            <v>5.5615683346031647E-2</v>
          </cell>
          <cell r="G19">
            <v>452054</v>
          </cell>
          <cell r="H19" t="str">
            <v>D O To Contract Growers</v>
          </cell>
          <cell r="I19">
            <v>35115166</v>
          </cell>
          <cell r="J19">
            <v>5.9472247616593366E-2</v>
          </cell>
          <cell r="K19">
            <v>33264573</v>
          </cell>
          <cell r="L19">
            <v>5.8136848855657605E-2</v>
          </cell>
          <cell r="M19">
            <v>1850593</v>
          </cell>
        </row>
        <row r="20">
          <cell r="C20">
            <v>2797711.5</v>
          </cell>
          <cell r="D20">
            <v>5.059354547629296E-2</v>
          </cell>
          <cell r="E20">
            <v>1543000</v>
          </cell>
          <cell r="F20">
            <v>2.9490521520856201E-2</v>
          </cell>
          <cell r="G20">
            <v>1254711.5</v>
          </cell>
          <cell r="H20" t="str">
            <v>D O To Local Customers</v>
          </cell>
          <cell r="I20">
            <v>26397932.5</v>
          </cell>
          <cell r="J20">
            <v>4.4708442449228843E-2</v>
          </cell>
          <cell r="K20">
            <v>18697500</v>
          </cell>
          <cell r="L20">
            <v>3.2677820078395661E-2</v>
          </cell>
          <cell r="M20">
            <v>7700432.5</v>
          </cell>
        </row>
        <row r="21">
          <cell r="C21">
            <v>329894.5</v>
          </cell>
          <cell r="D21">
            <v>5.965780384478145E-3</v>
          </cell>
          <cell r="E21">
            <v>673500</v>
          </cell>
          <cell r="F21">
            <v>1.2872239950937558E-2</v>
          </cell>
          <cell r="G21">
            <v>-343605.5</v>
          </cell>
          <cell r="H21" t="str">
            <v>Chicks Exported</v>
          </cell>
          <cell r="I21">
            <v>5978334.9900000002</v>
          </cell>
          <cell r="J21">
            <v>1.0125112860358519E-2</v>
          </cell>
          <cell r="K21">
            <v>5213500</v>
          </cell>
          <cell r="L21">
            <v>9.1116895295475734E-3</v>
          </cell>
          <cell r="M21">
            <v>764834.99000000022</v>
          </cell>
        </row>
        <row r="22">
          <cell r="C22">
            <v>12100</v>
          </cell>
          <cell r="D22">
            <v>2.1881523533185776E-4</v>
          </cell>
          <cell r="E22">
            <v>6000</v>
          </cell>
          <cell r="F22">
            <v>1.1467474343819651E-4</v>
          </cell>
          <cell r="G22">
            <v>6100</v>
          </cell>
          <cell r="H22" t="str">
            <v>D O G.Fowls &amp; Ducklings</v>
          </cell>
          <cell r="I22">
            <v>118730</v>
          </cell>
          <cell r="J22">
            <v>2.0108519377405563E-4</v>
          </cell>
          <cell r="K22">
            <v>66000</v>
          </cell>
          <cell r="L22">
            <v>1.1534890360604965E-4</v>
          </cell>
          <cell r="M22">
            <v>52730</v>
          </cell>
        </row>
        <row r="23">
          <cell r="C23">
            <v>0</v>
          </cell>
          <cell r="D23">
            <v>0</v>
          </cell>
          <cell r="E23">
            <v>10500</v>
          </cell>
          <cell r="F23">
            <v>2.0068080101684387E-4</v>
          </cell>
          <cell r="G23">
            <v>-10500</v>
          </cell>
          <cell r="H23" t="str">
            <v>Feed MPA</v>
          </cell>
          <cell r="I23">
            <v>30805</v>
          </cell>
          <cell r="J23">
            <v>5.2172402882252029E-5</v>
          </cell>
          <cell r="K23">
            <v>122326</v>
          </cell>
          <cell r="L23">
            <v>2.1379045428050956E-4</v>
          </cell>
          <cell r="M23">
            <v>-91521</v>
          </cell>
        </row>
        <row r="24">
          <cell r="C24">
            <v>-504380</v>
          </cell>
          <cell r="D24">
            <v>-9.1211593716266463E-3</v>
          </cell>
          <cell r="E24">
            <v>-415920</v>
          </cell>
          <cell r="F24">
            <v>-7.9492532151357823E-3</v>
          </cell>
          <cell r="G24">
            <v>-88460</v>
          </cell>
          <cell r="H24" t="str">
            <v>Discount</v>
          </cell>
          <cell r="I24">
            <v>-5990836.5</v>
          </cell>
          <cell r="J24">
            <v>-1.0146285845794535E-2</v>
          </cell>
          <cell r="K24">
            <v>-4817600</v>
          </cell>
          <cell r="L24">
            <v>-8.4197708789773458E-3</v>
          </cell>
          <cell r="M24">
            <v>-1173236.5</v>
          </cell>
        </row>
        <row r="25">
          <cell r="C25">
            <v>-415067.58</v>
          </cell>
          <cell r="D25">
            <v>-7.5060421649855123E-3</v>
          </cell>
          <cell r="E25">
            <v>-510000</v>
          </cell>
          <cell r="F25">
            <v>-9.7473531922467032E-3</v>
          </cell>
          <cell r="G25">
            <v>94932.419999999984</v>
          </cell>
          <cell r="H25" t="str">
            <v>Commission Stop Frais</v>
          </cell>
          <cell r="I25">
            <v>-4622136.01</v>
          </cell>
          <cell r="J25">
            <v>-7.8282078263361438E-3</v>
          </cell>
          <cell r="K25">
            <v>-5092000</v>
          </cell>
          <cell r="L25">
            <v>-8.8993426842728009E-3</v>
          </cell>
          <cell r="M25">
            <v>469863.99000000022</v>
          </cell>
        </row>
        <row r="26">
          <cell r="C26">
            <v>0</v>
          </cell>
          <cell r="D26">
            <v>0</v>
          </cell>
          <cell r="E26">
            <v>54610</v>
          </cell>
          <cell r="F26">
            <v>1.0437312898599852E-3</v>
          </cell>
          <cell r="G26">
            <v>-54610</v>
          </cell>
          <cell r="H26" t="str">
            <v>Commission on Sales</v>
          </cell>
          <cell r="I26">
            <v>-14187</v>
          </cell>
          <cell r="J26">
            <v>-2.4027589017708474E-5</v>
          </cell>
          <cell r="K26">
            <v>600710</v>
          </cell>
          <cell r="L26">
            <v>1.0498672709877287E-3</v>
          </cell>
          <cell r="M26">
            <v>-614897</v>
          </cell>
        </row>
        <row r="27">
          <cell r="C27">
            <v>207171.7</v>
          </cell>
          <cell r="E27">
            <v>35000</v>
          </cell>
          <cell r="F27">
            <v>6.6893600338947964E-4</v>
          </cell>
          <cell r="G27">
            <v>172171.7</v>
          </cell>
          <cell r="H27" t="str">
            <v>Sales- Other Department</v>
          </cell>
          <cell r="I27">
            <v>2565884.0299999998</v>
          </cell>
          <cell r="J27">
            <v>4.3456690589935548E-3</v>
          </cell>
          <cell r="K27">
            <v>390000</v>
          </cell>
          <cell r="L27">
            <v>6.8160715767211157E-4</v>
          </cell>
          <cell r="M27">
            <v>2175884.0299999998</v>
          </cell>
        </row>
        <row r="28">
          <cell r="C28">
            <v>0</v>
          </cell>
          <cell r="D28">
            <v>0</v>
          </cell>
          <cell r="E28">
            <v>0</v>
          </cell>
          <cell r="F28">
            <v>0</v>
          </cell>
          <cell r="G28">
            <v>0</v>
          </cell>
          <cell r="H28" t="str">
            <v>Sales other</v>
          </cell>
          <cell r="I28">
            <v>0</v>
          </cell>
          <cell r="J28">
            <v>0</v>
          </cell>
          <cell r="K28">
            <v>0</v>
          </cell>
          <cell r="L28">
            <v>0</v>
          </cell>
          <cell r="M28">
            <v>0</v>
          </cell>
        </row>
        <row r="29">
          <cell r="C29">
            <v>0</v>
          </cell>
          <cell r="D29">
            <v>0</v>
          </cell>
          <cell r="E29">
            <v>0</v>
          </cell>
          <cell r="F29">
            <v>0</v>
          </cell>
          <cell r="G29">
            <v>0</v>
          </cell>
          <cell r="H29" t="str">
            <v>Insurance Recovery</v>
          </cell>
          <cell r="I29">
            <v>0</v>
          </cell>
          <cell r="J29">
            <v>0</v>
          </cell>
          <cell r="K29">
            <v>0</v>
          </cell>
          <cell r="L29">
            <v>0</v>
          </cell>
          <cell r="M29">
            <v>0</v>
          </cell>
        </row>
        <row r="37">
          <cell r="C37">
            <v>1529558.61</v>
          </cell>
          <cell r="D37">
            <v>2.7660390677770187E-2</v>
          </cell>
          <cell r="E37">
            <v>1316018</v>
          </cell>
          <cell r="F37">
            <v>2.5152337751674747E-2</v>
          </cell>
          <cell r="G37">
            <v>-213540.6100000001</v>
          </cell>
          <cell r="H37" t="str">
            <v>Packing Materials</v>
          </cell>
          <cell r="I37">
            <v>14616144.289999999</v>
          </cell>
          <cell r="J37">
            <v>2.4754402482811477E-2</v>
          </cell>
          <cell r="K37">
            <v>14795037</v>
          </cell>
          <cell r="L37">
            <v>2.5857443890317244E-2</v>
          </cell>
          <cell r="M37">
            <v>178892.71000000089</v>
          </cell>
        </row>
        <row r="38">
          <cell r="C38">
            <v>-7650.75</v>
          </cell>
          <cell r="D38">
            <v>-1.3835542658803394E-4</v>
          </cell>
          <cell r="E38">
            <v>0</v>
          </cell>
          <cell r="F38">
            <v>0</v>
          </cell>
          <cell r="G38">
            <v>7650.75</v>
          </cell>
          <cell r="H38" t="str">
            <v>Export Expenses</v>
          </cell>
          <cell r="I38">
            <v>766714.26</v>
          </cell>
          <cell r="J38">
            <v>1.2985335259953817E-3</v>
          </cell>
          <cell r="K38">
            <v>0</v>
          </cell>
          <cell r="L38">
            <v>0</v>
          </cell>
          <cell r="M38">
            <v>-766714.26</v>
          </cell>
        </row>
        <row r="39">
          <cell r="C39">
            <v>976465</v>
          </cell>
          <cell r="D39">
            <v>1.7658299071762189E-2</v>
          </cell>
          <cell r="E39">
            <v>2689493</v>
          </cell>
          <cell r="F39">
            <v>5.1402819958970905E-2</v>
          </cell>
          <cell r="G39">
            <v>1713028</v>
          </cell>
          <cell r="H39" t="str">
            <v>Stock Variance</v>
          </cell>
          <cell r="I39">
            <v>31993669</v>
          </cell>
          <cell r="J39">
            <v>5.4185573405272441E-2</v>
          </cell>
          <cell r="K39">
            <v>28877812</v>
          </cell>
          <cell r="L39">
            <v>5.0470059890024607E-2</v>
          </cell>
          <cell r="M39">
            <v>-3115857</v>
          </cell>
        </row>
        <row r="40">
          <cell r="C40">
            <v>27061932.230000004</v>
          </cell>
          <cell r="D40">
            <v>0.48938537763985435</v>
          </cell>
          <cell r="E40">
            <v>21038525</v>
          </cell>
          <cell r="F40">
            <v>0.40209790944884721</v>
          </cell>
          <cell r="G40">
            <v>6023407.2300000042</v>
          </cell>
          <cell r="H40" t="str">
            <v>Gross Margin</v>
          </cell>
          <cell r="I40">
            <v>242296706.58999997</v>
          </cell>
          <cell r="J40">
            <v>0.41036199945646129</v>
          </cell>
          <cell r="K40">
            <v>233977751</v>
          </cell>
          <cell r="L40">
            <v>0.40892540978877712</v>
          </cell>
          <cell r="M40">
            <v>8318955.5899999738</v>
          </cell>
        </row>
        <row r="41">
          <cell r="C41">
            <v>11834100.749999998</v>
          </cell>
          <cell r="D41">
            <v>0.21400673888860861</v>
          </cell>
          <cell r="E41">
            <v>11611560</v>
          </cell>
          <cell r="F41">
            <v>0.22192544398620417</v>
          </cell>
          <cell r="G41">
            <v>-222540.75000000032</v>
          </cell>
          <cell r="H41" t="str">
            <v>Other Direct costs</v>
          </cell>
          <cell r="I41">
            <v>136035061.34</v>
          </cell>
          <cell r="J41">
            <v>0.23039363825165876</v>
          </cell>
          <cell r="K41">
            <v>142105082</v>
          </cell>
          <cell r="L41">
            <v>0.24835856675072399</v>
          </cell>
          <cell r="M41">
            <v>6070020.660000002</v>
          </cell>
        </row>
        <row r="42">
          <cell r="C42">
            <v>3547928.68</v>
          </cell>
          <cell r="D42">
            <v>6.4160400748334512E-2</v>
          </cell>
          <cell r="E42">
            <v>3723239</v>
          </cell>
          <cell r="F42">
            <v>7.1160246180681216E-2</v>
          </cell>
          <cell r="G42">
            <v>175310.31999999983</v>
          </cell>
          <cell r="H42" t="str">
            <v>Labour Cost</v>
          </cell>
          <cell r="I42">
            <v>46328162.789999999</v>
          </cell>
          <cell r="J42">
            <v>7.8462962956482293E-2</v>
          </cell>
          <cell r="K42">
            <v>47198883</v>
          </cell>
          <cell r="L42">
            <v>8.2489990992124479E-2</v>
          </cell>
          <cell r="M42">
            <v>870720.21000000089</v>
          </cell>
        </row>
        <row r="43">
          <cell r="C43">
            <v>317654.21999999997</v>
          </cell>
          <cell r="D43">
            <v>5.7444283391287366E-3</v>
          </cell>
          <cell r="E43">
            <v>393740</v>
          </cell>
          <cell r="F43">
            <v>7.5253389135592486E-3</v>
          </cell>
          <cell r="G43">
            <v>76085.780000000028</v>
          </cell>
          <cell r="H43" t="str">
            <v>Contributions Workers</v>
          </cell>
          <cell r="I43">
            <v>4166758.76</v>
          </cell>
          <cell r="J43">
            <v>7.0569653218592078E-3</v>
          </cell>
          <cell r="K43">
            <v>4331140</v>
          </cell>
          <cell r="L43">
            <v>7.569579550974332E-3</v>
          </cell>
          <cell r="M43">
            <v>164381.24000000022</v>
          </cell>
        </row>
        <row r="44">
          <cell r="C44">
            <v>1745072.87</v>
          </cell>
          <cell r="D44">
            <v>3.155772981159425E-2</v>
          </cell>
          <cell r="E44">
            <v>1705102</v>
          </cell>
          <cell r="F44">
            <v>3.2588689064325958E-2</v>
          </cell>
          <cell r="G44">
            <v>-39970.870000000112</v>
          </cell>
          <cell r="H44" t="str">
            <v>Electricity, Diesel &amp; Gas</v>
          </cell>
          <cell r="I44">
            <v>18246320.169999998</v>
          </cell>
          <cell r="J44">
            <v>3.0902592664431142E-2</v>
          </cell>
          <cell r="K44">
            <v>18047821</v>
          </cell>
          <cell r="L44">
            <v>3.1542369164064221E-2</v>
          </cell>
          <cell r="M44">
            <v>-198499.16999999806</v>
          </cell>
        </row>
        <row r="45">
          <cell r="C45">
            <v>629259.14</v>
          </cell>
          <cell r="D45">
            <v>1.1379461719324168E-2</v>
          </cell>
          <cell r="E45">
            <v>820938</v>
          </cell>
          <cell r="F45">
            <v>1.5690142421444359E-2</v>
          </cell>
          <cell r="G45">
            <v>191678.86</v>
          </cell>
          <cell r="H45" t="str">
            <v>Vaccines, Drugs &amp; detergents</v>
          </cell>
          <cell r="I45">
            <v>10855418.700000001</v>
          </cell>
          <cell r="J45">
            <v>1.8385108841809206E-2</v>
          </cell>
          <cell r="K45">
            <v>10168014</v>
          </cell>
          <cell r="L45">
            <v>1.7770746465923689E-2</v>
          </cell>
          <cell r="M45">
            <v>-687404.70000000112</v>
          </cell>
        </row>
        <row r="46">
          <cell r="C46">
            <v>1256285.43</v>
          </cell>
          <cell r="D46">
            <v>2.271854479416811E-2</v>
          </cell>
          <cell r="E46">
            <v>1030662</v>
          </cell>
          <cell r="F46">
            <v>1.9698483403583083E-2</v>
          </cell>
          <cell r="G46">
            <v>-225623.42999999993</v>
          </cell>
          <cell r="H46" t="str">
            <v>Repairs &amp; Maintenance</v>
          </cell>
          <cell r="I46">
            <v>12059914.07</v>
          </cell>
          <cell r="J46">
            <v>2.0425083447017687E-2</v>
          </cell>
          <cell r="K46">
            <v>12920291</v>
          </cell>
          <cell r="L46">
            <v>2.2580930320016832E-2</v>
          </cell>
          <cell r="M46">
            <v>860376.9299999997</v>
          </cell>
        </row>
        <row r="47">
          <cell r="C47">
            <v>546586.42000000004</v>
          </cell>
          <cell r="D47">
            <v>9.8844162083882355E-3</v>
          </cell>
          <cell r="E47">
            <v>318889</v>
          </cell>
          <cell r="F47">
            <v>6.0947523767105076E-3</v>
          </cell>
          <cell r="G47">
            <v>-227697.42000000004</v>
          </cell>
          <cell r="H47" t="str">
            <v>Transport Cost</v>
          </cell>
          <cell r="I47">
            <v>3560074.3200000003</v>
          </cell>
          <cell r="J47">
            <v>6.0294637790553303E-3</v>
          </cell>
          <cell r="K47">
            <v>3719472</v>
          </cell>
          <cell r="L47">
            <v>6.5005608665666776E-3</v>
          </cell>
          <cell r="M47">
            <v>159397.6799999997</v>
          </cell>
        </row>
        <row r="48">
          <cell r="C48">
            <v>420725.6</v>
          </cell>
          <cell r="D48">
            <v>7.608361254060913E-3</v>
          </cell>
          <cell r="E48">
            <v>291877</v>
          </cell>
          <cell r="F48">
            <v>5.5784866817517468E-3</v>
          </cell>
          <cell r="G48">
            <v>-128848.59999999998</v>
          </cell>
          <cell r="H48" t="str">
            <v>Vehicle Running Expenses</v>
          </cell>
          <cell r="I48">
            <v>4453178.97</v>
          </cell>
          <cell r="J48">
            <v>7.5420563976501256E-3</v>
          </cell>
          <cell r="K48">
            <v>4866329</v>
          </cell>
          <cell r="L48">
            <v>8.5049350717624848E-3</v>
          </cell>
          <cell r="M48">
            <v>413150.03000000026</v>
          </cell>
        </row>
        <row r="49">
          <cell r="C49">
            <v>213675.5</v>
          </cell>
          <cell r="D49">
            <v>3.8640871749712705E-3</v>
          </cell>
          <cell r="E49">
            <v>478477</v>
          </cell>
          <cell r="F49">
            <v>9.1448712026796584E-3</v>
          </cell>
          <cell r="G49">
            <v>264801.5</v>
          </cell>
          <cell r="H49" t="str">
            <v>Water</v>
          </cell>
          <cell r="I49">
            <v>3435053.17</v>
          </cell>
          <cell r="J49">
            <v>5.8177236782079849E-3</v>
          </cell>
          <cell r="K49">
            <v>5278229</v>
          </cell>
          <cell r="L49">
            <v>9.224817092903877E-3</v>
          </cell>
          <cell r="M49">
            <v>1843175.83</v>
          </cell>
        </row>
        <row r="50">
          <cell r="C50">
            <v>212683.37</v>
          </cell>
          <cell r="D50">
            <v>3.8461455915473203E-3</v>
          </cell>
          <cell r="E50">
            <v>203510</v>
          </cell>
          <cell r="F50">
            <v>3.8895761728512286E-3</v>
          </cell>
          <cell r="G50">
            <v>-9173.3699999999953</v>
          </cell>
          <cell r="H50" t="str">
            <v>Litter</v>
          </cell>
          <cell r="I50">
            <v>3208726.83</v>
          </cell>
          <cell r="J50">
            <v>5.4344096384954209E-3</v>
          </cell>
          <cell r="K50">
            <v>3539308</v>
          </cell>
          <cell r="L50">
            <v>6.1856863230927333E-3</v>
          </cell>
          <cell r="M50">
            <v>330581.16999999993</v>
          </cell>
        </row>
        <row r="51">
          <cell r="C51">
            <v>572221.68000000005</v>
          </cell>
          <cell r="D51">
            <v>1.0348001782743059E-2</v>
          </cell>
          <cell r="E51">
            <v>327406</v>
          </cell>
          <cell r="F51">
            <v>6.2575331750210272E-3</v>
          </cell>
          <cell r="G51">
            <v>-244815.68000000005</v>
          </cell>
          <cell r="H51" t="str">
            <v>Sundry Direct Expenses</v>
          </cell>
          <cell r="I51">
            <v>3645044.0100000002</v>
          </cell>
          <cell r="J51">
            <v>6.1733713557298982E-3</v>
          </cell>
          <cell r="K51">
            <v>3838725</v>
          </cell>
          <cell r="L51">
            <v>6.7089806059868629E-3</v>
          </cell>
          <cell r="M51">
            <v>193680.98999999976</v>
          </cell>
        </row>
        <row r="52">
          <cell r="C52">
            <v>54961.03</v>
          </cell>
          <cell r="D52">
            <v>9.9390997632490033E-4</v>
          </cell>
          <cell r="E52">
            <v>100255</v>
          </cell>
          <cell r="F52">
            <v>1.9161194005660651E-3</v>
          </cell>
          <cell r="G52">
            <v>45293.97</v>
          </cell>
          <cell r="H52" t="str">
            <v>Yard</v>
          </cell>
          <cell r="I52">
            <v>582787.82000000007</v>
          </cell>
          <cell r="J52">
            <v>9.8702940885925607E-4</v>
          </cell>
          <cell r="K52">
            <v>1227911</v>
          </cell>
          <cell r="L52">
            <v>2.1460331450880005E-3</v>
          </cell>
          <cell r="M52">
            <v>645123.17999999993</v>
          </cell>
        </row>
        <row r="53">
          <cell r="C53">
            <v>1644670.09</v>
          </cell>
          <cell r="D53">
            <v>2.9742055602199811E-2</v>
          </cell>
          <cell r="E53">
            <v>1623642</v>
          </cell>
          <cell r="F53">
            <v>3.1031788297580042E-2</v>
          </cell>
          <cell r="G53">
            <v>-21028.090000000084</v>
          </cell>
          <cell r="H53" t="str">
            <v>Staff Cost Production</v>
          </cell>
          <cell r="I53">
            <v>19149329.039999999</v>
          </cell>
          <cell r="J53">
            <v>3.243195940917671E-2</v>
          </cell>
          <cell r="K53">
            <v>19547587</v>
          </cell>
          <cell r="L53">
            <v>3.4163526190816203E-2</v>
          </cell>
          <cell r="M53">
            <v>398257.96000000089</v>
          </cell>
        </row>
        <row r="54">
          <cell r="C54">
            <v>152029.51999999999</v>
          </cell>
          <cell r="D54">
            <v>6.1405124876473191E-3</v>
          </cell>
          <cell r="E54">
            <v>177914</v>
          </cell>
          <cell r="F54">
            <v>3.5525279894291291E-3</v>
          </cell>
          <cell r="G54">
            <v>25884.48000000001</v>
          </cell>
          <cell r="H54" t="str">
            <v>Staff veh prod</v>
          </cell>
          <cell r="I54">
            <v>2422638.5300000003</v>
          </cell>
          <cell r="J54">
            <v>3.3291218916699666E-3</v>
          </cell>
          <cell r="K54">
            <v>2691587</v>
          </cell>
          <cell r="L54">
            <v>3.8438711343720526E-3</v>
          </cell>
          <cell r="M54">
            <v>268948.46999999974</v>
          </cell>
        </row>
        <row r="55">
          <cell r="C55">
            <v>180790.39999999999</v>
          </cell>
          <cell r="D55">
            <v>3.2693961918793964E-3</v>
          </cell>
          <cell r="E55">
            <v>230034</v>
          </cell>
          <cell r="F55">
            <v>4.3965149886770159E-3</v>
          </cell>
          <cell r="G55">
            <v>49243.600000000006</v>
          </cell>
          <cell r="H55" t="str">
            <v>Contributions Staff</v>
          </cell>
          <cell r="I55">
            <v>1955986.5999999996</v>
          </cell>
          <cell r="J55">
            <v>3.3127258863004817E-3</v>
          </cell>
          <cell r="K55">
            <v>2530410</v>
          </cell>
          <cell r="L55">
            <v>4.4224245329361226E-3</v>
          </cell>
          <cell r="M55">
            <v>574423.40000000037</v>
          </cell>
        </row>
        <row r="56">
          <cell r="C56">
            <v>339556.8</v>
          </cell>
          <cell r="D56">
            <v>6.1405124876473191E-3</v>
          </cell>
          <cell r="E56">
            <v>185875</v>
          </cell>
          <cell r="F56">
            <v>3.5525279894291291E-3</v>
          </cell>
          <cell r="G56">
            <v>-153681.79999999999</v>
          </cell>
          <cell r="H56" t="str">
            <v>Chantefrais Franchises</v>
          </cell>
          <cell r="I56">
            <v>1965667.56</v>
          </cell>
          <cell r="J56">
            <v>3.3291218916699666E-3</v>
          </cell>
          <cell r="K56">
            <v>2199375</v>
          </cell>
          <cell r="L56">
            <v>3.8438711343720526E-3</v>
          </cell>
          <cell r="M56">
            <v>233707.43999999994</v>
          </cell>
        </row>
        <row r="59">
          <cell r="C59">
            <v>1010924</v>
          </cell>
          <cell r="D59">
            <v>1.8281452310960577E-2</v>
          </cell>
          <cell r="E59">
            <v>986000</v>
          </cell>
          <cell r="F59">
            <v>1.8844882838343627E-2</v>
          </cell>
          <cell r="G59">
            <v>-24924</v>
          </cell>
          <cell r="H59" t="str">
            <v>Management Fees</v>
          </cell>
          <cell r="I59">
            <v>11059615</v>
          </cell>
          <cell r="J59">
            <v>1.8730942687959676E-2</v>
          </cell>
          <cell r="K59">
            <v>10859000</v>
          </cell>
          <cell r="L59">
            <v>1.8978390064516563E-2</v>
          </cell>
          <cell r="M59">
            <v>-200615</v>
          </cell>
        </row>
        <row r="60">
          <cell r="C60">
            <v>383795.37</v>
          </cell>
          <cell r="D60">
            <v>6.9405185294072252E-3</v>
          </cell>
          <cell r="E60">
            <v>217000</v>
          </cell>
          <cell r="F60">
            <v>4.1474032210147734E-3</v>
          </cell>
          <cell r="G60">
            <v>-166795.37</v>
          </cell>
          <cell r="H60" t="str">
            <v>Professional Fees</v>
          </cell>
          <cell r="I60">
            <v>2808058.3600000003</v>
          </cell>
          <cell r="J60">
            <v>4.7558237972665455E-3</v>
          </cell>
          <cell r="K60">
            <v>2408000</v>
          </cell>
          <cell r="L60">
            <v>4.2084872709601149E-3</v>
          </cell>
          <cell r="M60">
            <v>-400058.36000000034</v>
          </cell>
        </row>
        <row r="61">
          <cell r="C61">
            <v>791686</v>
          </cell>
          <cell r="D61">
            <v>1.4316773421399764E-2</v>
          </cell>
          <cell r="E61">
            <v>726350</v>
          </cell>
          <cell r="F61">
            <v>1.3882333316055671E-2</v>
          </cell>
          <cell r="G61">
            <v>-65336</v>
          </cell>
          <cell r="H61" t="str">
            <v>Staff Cost Administrative</v>
          </cell>
          <cell r="I61">
            <v>8394695</v>
          </cell>
          <cell r="J61">
            <v>1.4217542918799763E-2</v>
          </cell>
          <cell r="K61">
            <v>8512000</v>
          </cell>
          <cell r="L61">
            <v>1.4876513143859011E-2</v>
          </cell>
          <cell r="M61">
            <v>117305</v>
          </cell>
        </row>
        <row r="62">
          <cell r="C62">
            <v>-29179.51</v>
          </cell>
          <cell r="D62">
            <v>-5.2767945020812368E-4</v>
          </cell>
          <cell r="E62">
            <v>63337</v>
          </cell>
          <cell r="F62">
            <v>1.210525704190842E-3</v>
          </cell>
          <cell r="G62">
            <v>92516.51</v>
          </cell>
          <cell r="H62" t="str">
            <v>Contributions Staff Admin</v>
          </cell>
          <cell r="I62">
            <v>792128.51</v>
          </cell>
          <cell r="J62">
            <v>1.3415759700775201E-3</v>
          </cell>
          <cell r="K62">
            <v>696707</v>
          </cell>
          <cell r="L62">
            <v>1.2176422512827278E-3</v>
          </cell>
          <cell r="M62">
            <v>-95421.510000000009</v>
          </cell>
        </row>
        <row r="63">
          <cell r="C63">
            <v>434622.19</v>
          </cell>
          <cell r="D63">
            <v>7.8596658500245786E-3</v>
          </cell>
          <cell r="E63">
            <v>350000</v>
          </cell>
          <cell r="F63">
            <v>6.6893600338947959E-3</v>
          </cell>
          <cell r="G63">
            <v>-84622.19</v>
          </cell>
          <cell r="H63" t="str">
            <v>Insurance</v>
          </cell>
          <cell r="I63">
            <v>3713579.9099999997</v>
          </cell>
          <cell r="J63">
            <v>6.2894461029039837E-3</v>
          </cell>
          <cell r="K63">
            <v>3350000</v>
          </cell>
          <cell r="L63">
            <v>5.8548307133373693E-3</v>
          </cell>
          <cell r="M63">
            <v>-363579.90999999968</v>
          </cell>
        </row>
        <row r="64">
          <cell r="C64">
            <v>44162.45</v>
          </cell>
          <cell r="D64">
            <v>7.9862949500672737E-4</v>
          </cell>
          <cell r="E64">
            <v>31950</v>
          </cell>
          <cell r="F64">
            <v>6.1064300880839641E-4</v>
          </cell>
          <cell r="G64">
            <v>-12212.449999999997</v>
          </cell>
          <cell r="H64" t="str">
            <v>Transport Cost Administrative</v>
          </cell>
          <cell r="I64">
            <v>330690.57</v>
          </cell>
          <cell r="J64">
            <v>5.6006887347513612E-4</v>
          </cell>
          <cell r="K64">
            <v>315650</v>
          </cell>
          <cell r="L64">
            <v>5.5166487004923599E-4</v>
          </cell>
          <cell r="M64">
            <v>-15040.570000000007</v>
          </cell>
        </row>
        <row r="65">
          <cell r="C65">
            <v>73775.460000000006</v>
          </cell>
          <cell r="D65">
            <v>1.3341483174889306E-3</v>
          </cell>
          <cell r="E65">
            <v>69735</v>
          </cell>
          <cell r="F65">
            <v>1.3328072056104389E-3</v>
          </cell>
          <cell r="G65">
            <v>-4040.4600000000064</v>
          </cell>
          <cell r="H65" t="str">
            <v>Vehicle Running Cost Admin</v>
          </cell>
          <cell r="I65">
            <v>976771.75</v>
          </cell>
          <cell r="J65">
            <v>1.6542940842396482E-3</v>
          </cell>
          <cell r="K65">
            <v>872644</v>
          </cell>
          <cell r="L65">
            <v>1.525129221793903E-3</v>
          </cell>
          <cell r="M65">
            <v>-104127.75</v>
          </cell>
        </row>
        <row r="66">
          <cell r="C66">
            <v>92616.19</v>
          </cell>
          <cell r="D66">
            <v>1.6748622653214918E-3</v>
          </cell>
          <cell r="E66">
            <v>163700</v>
          </cell>
          <cell r="F66">
            <v>3.1287092501387946E-3</v>
          </cell>
          <cell r="G66">
            <v>71083.81</v>
          </cell>
          <cell r="H66" t="str">
            <v>Computer Expenses</v>
          </cell>
          <cell r="I66">
            <v>1881039.71</v>
          </cell>
          <cell r="J66">
            <v>3.1857932669253214E-3</v>
          </cell>
          <cell r="K66">
            <v>1800700</v>
          </cell>
          <cell r="L66">
            <v>3.147102586718388E-3</v>
          </cell>
          <cell r="M66">
            <v>-80339.709999999963</v>
          </cell>
        </row>
        <row r="67">
          <cell r="C67">
            <v>139176.99</v>
          </cell>
          <cell r="D67">
            <v>2.5168632908784804E-3</v>
          </cell>
          <cell r="E67">
            <v>111500</v>
          </cell>
          <cell r="F67">
            <v>2.1310389822264851E-3</v>
          </cell>
          <cell r="G67">
            <v>-27676.989999999991</v>
          </cell>
          <cell r="H67" t="str">
            <v>General Expenses Communication</v>
          </cell>
          <cell r="I67">
            <v>1273650.3900000001</v>
          </cell>
          <cell r="J67">
            <v>2.1570979152156283E-3</v>
          </cell>
          <cell r="K67">
            <v>1226500</v>
          </cell>
          <cell r="L67">
            <v>2.1435671253457562E-3</v>
          </cell>
          <cell r="M67">
            <v>-47150.39000000013</v>
          </cell>
        </row>
        <row r="68">
          <cell r="C68">
            <v>145837.67000000001</v>
          </cell>
          <cell r="D68">
            <v>2.6373143868842824E-3</v>
          </cell>
          <cell r="E68">
            <v>179320</v>
          </cell>
          <cell r="F68">
            <v>3.4272458322228997E-3</v>
          </cell>
          <cell r="G68">
            <v>33482.329999999987</v>
          </cell>
          <cell r="H68" t="str">
            <v>General Expenses Office</v>
          </cell>
          <cell r="I68">
            <v>1832828.9899999998</v>
          </cell>
          <cell r="J68">
            <v>3.1041419406119481E-3</v>
          </cell>
          <cell r="K68">
            <v>1982620</v>
          </cell>
          <cell r="L68">
            <v>3.4650461101125179E-3</v>
          </cell>
          <cell r="M68">
            <v>149791.01000000024</v>
          </cell>
        </row>
        <row r="69">
          <cell r="C69">
            <v>130221</v>
          </cell>
          <cell r="D69">
            <v>2.3549040297644506E-3</v>
          </cell>
          <cell r="E69">
            <v>87284</v>
          </cell>
          <cell r="F69">
            <v>1.668211717709924E-3</v>
          </cell>
          <cell r="G69">
            <v>-42937</v>
          </cell>
          <cell r="H69" t="str">
            <v>General Expenses Stationery &amp;</v>
          </cell>
          <cell r="I69">
            <v>1109461.9000000001</v>
          </cell>
          <cell r="J69">
            <v>1.8790226661031919E-3</v>
          </cell>
          <cell r="K69">
            <v>959224</v>
          </cell>
          <cell r="L69">
            <v>1.6764460107971117E-3</v>
          </cell>
          <cell r="M69">
            <v>-150237.90000000014</v>
          </cell>
        </row>
        <row r="70">
          <cell r="C70">
            <v>211864</v>
          </cell>
          <cell r="D70">
            <v>3.8313281833346046E-3</v>
          </cell>
          <cell r="E70">
            <v>208333</v>
          </cell>
          <cell r="F70">
            <v>3.981755554118299E-3</v>
          </cell>
          <cell r="G70">
            <v>-3531</v>
          </cell>
          <cell r="H70" t="str">
            <v>Overseas &amp; Formation</v>
          </cell>
          <cell r="I70">
            <v>1699620.0199999998</v>
          </cell>
          <cell r="J70">
            <v>2.8785346674300031E-3</v>
          </cell>
          <cell r="K70">
            <v>2291663</v>
          </cell>
          <cell r="L70">
            <v>4.0051638558265242E-3</v>
          </cell>
          <cell r="M70">
            <v>592042.98000000021</v>
          </cell>
        </row>
        <row r="71">
          <cell r="C71">
            <v>232698.43</v>
          </cell>
          <cell r="D71">
            <v>4.2080960100664318E-3</v>
          </cell>
          <cell r="E71">
            <v>146125</v>
          </cell>
          <cell r="F71">
            <v>2.7928078141510773E-3</v>
          </cell>
          <cell r="G71">
            <v>-86573.43</v>
          </cell>
          <cell r="H71" t="str">
            <v>Welfare</v>
          </cell>
          <cell r="I71">
            <v>1977746.4799999997</v>
          </cell>
          <cell r="J71">
            <v>3.3495791642108681E-3</v>
          </cell>
          <cell r="K71">
            <v>1772375</v>
          </cell>
          <cell r="L71">
            <v>3.0975986822541252E-3</v>
          </cell>
          <cell r="M71">
            <v>-205371.47999999975</v>
          </cell>
        </row>
        <row r="72">
          <cell r="C72">
            <v>13746.96</v>
          </cell>
          <cell r="D72">
            <v>2.4859870144608556E-4</v>
          </cell>
          <cell r="E72">
            <v>56250</v>
          </cell>
          <cell r="F72">
            <v>1.0750757197330923E-3</v>
          </cell>
          <cell r="G72">
            <v>42503.040000000001</v>
          </cell>
          <cell r="H72" t="str">
            <v>Media</v>
          </cell>
          <cell r="I72">
            <v>802962.19000000006</v>
          </cell>
          <cell r="J72">
            <v>1.3599242615125924E-3</v>
          </cell>
          <cell r="K72">
            <v>618750</v>
          </cell>
          <cell r="L72">
            <v>1.0813959713067156E-3</v>
          </cell>
          <cell r="M72">
            <v>-184212.19000000006</v>
          </cell>
        </row>
        <row r="73">
          <cell r="C73">
            <v>-1.94</v>
          </cell>
          <cell r="D73">
            <v>-3.5082773268082977E-8</v>
          </cell>
          <cell r="E73">
            <v>4167</v>
          </cell>
          <cell r="F73">
            <v>7.9641609317827468E-5</v>
          </cell>
          <cell r="G73">
            <v>4168.9399999999996</v>
          </cell>
          <cell r="H73" t="str">
            <v>Bad Debts</v>
          </cell>
          <cell r="I73">
            <v>109.06999999999998</v>
          </cell>
          <cell r="J73">
            <v>1.8472468697832261E-7</v>
          </cell>
          <cell r="K73">
            <v>45837</v>
          </cell>
          <cell r="L73">
            <v>8.0109813554401487E-5</v>
          </cell>
          <cell r="M73">
            <v>45727.93</v>
          </cell>
        </row>
        <row r="74">
          <cell r="C74">
            <v>76506.63</v>
          </cell>
          <cell r="D74">
            <v>1.3835385328840801E-3</v>
          </cell>
          <cell r="E74">
            <v>113084</v>
          </cell>
          <cell r="F74">
            <v>2.1613131144941691E-3</v>
          </cell>
          <cell r="G74">
            <v>36577.369999999995</v>
          </cell>
          <cell r="H74" t="str">
            <v>Labour Cost Administrative</v>
          </cell>
          <cell r="I74">
            <v>1154502.0099999998</v>
          </cell>
          <cell r="J74">
            <v>1.9553041387466242E-3</v>
          </cell>
          <cell r="K74">
            <v>1396291</v>
          </cell>
          <cell r="L74">
            <v>2.4403126661362829E-3</v>
          </cell>
          <cell r="M74">
            <v>241788.99000000022</v>
          </cell>
        </row>
        <row r="75">
          <cell r="C75">
            <v>20947.900000000001</v>
          </cell>
          <cell r="D75">
            <v>3.7881980728993582E-4</v>
          </cell>
          <cell r="E75">
            <v>21167</v>
          </cell>
          <cell r="F75">
            <v>4.0455338239271758E-4</v>
          </cell>
          <cell r="G75">
            <v>219.09999999999854</v>
          </cell>
          <cell r="H75" t="str">
            <v>Contribution Workers Admin</v>
          </cell>
          <cell r="I75">
            <v>297056.11000000004</v>
          </cell>
          <cell r="J75">
            <v>5.0310440024523874E-4</v>
          </cell>
          <cell r="K75">
            <v>232837</v>
          </cell>
          <cell r="L75">
            <v>4.0693170710487555E-4</v>
          </cell>
          <cell r="M75">
            <v>-64219.110000000044</v>
          </cell>
        </row>
        <row r="76">
          <cell r="C76">
            <v>138270.48000000001</v>
          </cell>
          <cell r="D76">
            <v>2.5004700512933002E-3</v>
          </cell>
          <cell r="E76">
            <v>51100</v>
          </cell>
          <cell r="F76">
            <v>9.7664656494864024E-4</v>
          </cell>
          <cell r="G76">
            <v>-87170.48000000001</v>
          </cell>
          <cell r="H76" t="str">
            <v>Repairs Administrative Block</v>
          </cell>
          <cell r="I76">
            <v>1173758.43</v>
          </cell>
          <cell r="J76">
            <v>1.9879174710728652E-3</v>
          </cell>
          <cell r="K76">
            <v>653100</v>
          </cell>
          <cell r="L76">
            <v>1.1414298325016824E-3</v>
          </cell>
          <cell r="M76">
            <v>-520658.42999999993</v>
          </cell>
        </row>
        <row r="77">
          <cell r="C77">
            <v>51888.92</v>
          </cell>
          <cell r="D77">
            <v>9.3835423478644134E-4</v>
          </cell>
          <cell r="E77">
            <v>56950</v>
          </cell>
          <cell r="F77">
            <v>1.0884544398008819E-3</v>
          </cell>
          <cell r="G77">
            <v>5061.0800000000017</v>
          </cell>
          <cell r="H77" t="str">
            <v>Yard HO</v>
          </cell>
          <cell r="I77">
            <v>668353.20000000007</v>
          </cell>
          <cell r="J77">
            <v>1.1319458665165515E-3</v>
          </cell>
          <cell r="K77">
            <v>626450</v>
          </cell>
          <cell r="L77">
            <v>1.0948533433940879E-3</v>
          </cell>
          <cell r="M77">
            <v>-41903.20000000007</v>
          </cell>
        </row>
        <row r="82">
          <cell r="C82">
            <v>2990917.61</v>
          </cell>
          <cell r="E82">
            <v>3267968</v>
          </cell>
          <cell r="G82">
            <v>277050.39000000013</v>
          </cell>
          <cell r="H82" t="str">
            <v>Interest Expense</v>
          </cell>
          <cell r="I82">
            <v>37751105.519999996</v>
          </cell>
          <cell r="K82">
            <v>36119640</v>
          </cell>
          <cell r="M82">
            <v>-1631465.5199999958</v>
          </cell>
        </row>
        <row r="83">
          <cell r="C83">
            <v>-391594.37</v>
          </cell>
          <cell r="E83">
            <v>-401402</v>
          </cell>
          <cell r="G83">
            <v>-9807.6300000000047</v>
          </cell>
          <cell r="H83" t="str">
            <v>Interest Income</v>
          </cell>
          <cell r="I83">
            <v>-5012429.42</v>
          </cell>
          <cell r="K83">
            <v>-4517800</v>
          </cell>
          <cell r="M83">
            <v>494629.41999999993</v>
          </cell>
        </row>
        <row r="86">
          <cell r="C86">
            <v>-752780</v>
          </cell>
          <cell r="D86">
            <v>5.0140291276734056E-2</v>
          </cell>
          <cell r="E86">
            <v>-785000</v>
          </cell>
          <cell r="F86">
            <v>5.5134806837019372E-2</v>
          </cell>
          <cell r="G86">
            <v>-32220</v>
          </cell>
          <cell r="H86" t="str">
            <v>Rental Income</v>
          </cell>
          <cell r="I86">
            <v>-8568245</v>
          </cell>
          <cell r="J86">
            <v>5.0363897294178742E-2</v>
          </cell>
          <cell r="K86">
            <v>-8635000</v>
          </cell>
          <cell r="L86">
            <v>5.4449237809953983E-2</v>
          </cell>
          <cell r="M86">
            <v>-66755</v>
          </cell>
        </row>
        <row r="87">
          <cell r="C87">
            <v>28690.14</v>
          </cell>
          <cell r="D87">
            <v>0.28886907880642687</v>
          </cell>
          <cell r="E87">
            <v>0</v>
          </cell>
          <cell r="F87">
            <v>0.20731576765331663</v>
          </cell>
          <cell r="G87">
            <v>-28690.14</v>
          </cell>
          <cell r="H87" t="str">
            <v>(Profit) on disposal of Assets</v>
          </cell>
          <cell r="I87">
            <v>-238309.86</v>
          </cell>
          <cell r="J87">
            <v>0.11460376048767169</v>
          </cell>
          <cell r="K87">
            <v>0</v>
          </cell>
          <cell r="L87">
            <v>8.6786211676686584E-2</v>
          </cell>
          <cell r="M87">
            <v>238309.86</v>
          </cell>
        </row>
        <row r="88">
          <cell r="C88">
            <v>-40571.67</v>
          </cell>
          <cell r="D88">
            <v>5.0140291276734056E-2</v>
          </cell>
          <cell r="E88">
            <v>0</v>
          </cell>
          <cell r="F88">
            <v>5.5134806837019372E-2</v>
          </cell>
          <cell r="G88">
            <v>40571.67</v>
          </cell>
          <cell r="H88" t="str">
            <v>Other Receipts</v>
          </cell>
          <cell r="I88">
            <v>-916499.83</v>
          </cell>
          <cell r="J88">
            <v>5.0363897294178742E-2</v>
          </cell>
          <cell r="K88">
            <v>0</v>
          </cell>
          <cell r="L88">
            <v>5.4449237809953983E-2</v>
          </cell>
          <cell r="M88">
            <v>916499.83</v>
          </cell>
        </row>
        <row r="90">
          <cell r="C90">
            <v>0</v>
          </cell>
          <cell r="E90">
            <v>0</v>
          </cell>
          <cell r="G90">
            <v>0</v>
          </cell>
          <cell r="H90" t="str">
            <v>Dividend Income</v>
          </cell>
          <cell r="I90">
            <v>-1103685</v>
          </cell>
          <cell r="K90">
            <v>-1102000</v>
          </cell>
          <cell r="M90">
            <v>1685</v>
          </cell>
        </row>
        <row r="91">
          <cell r="C91">
            <v>0</v>
          </cell>
          <cell r="E91">
            <v>0</v>
          </cell>
          <cell r="G91">
            <v>0</v>
          </cell>
          <cell r="H91" t="str">
            <v>(Profit) on Sale of Investment</v>
          </cell>
          <cell r="I91">
            <v>-150000</v>
          </cell>
          <cell r="K91">
            <v>0</v>
          </cell>
          <cell r="M91">
            <v>150000</v>
          </cell>
        </row>
        <row r="96">
          <cell r="C96">
            <v>0</v>
          </cell>
          <cell r="E96">
            <v>0</v>
          </cell>
          <cell r="H96" t="str">
            <v>Dividends Paid</v>
          </cell>
          <cell r="I96">
            <v>0</v>
          </cell>
          <cell r="K96">
            <v>0</v>
          </cell>
        </row>
        <row r="97">
          <cell r="C97">
            <v>10686.01</v>
          </cell>
          <cell r="E97">
            <v>0</v>
          </cell>
          <cell r="H97" t="str">
            <v>Dividends</v>
          </cell>
          <cell r="I97">
            <v>10686.01</v>
          </cell>
          <cell r="K97">
            <v>0</v>
          </cell>
        </row>
      </sheetData>
      <sheetData sheetId="19"/>
      <sheetData sheetId="20" refreshError="1">
        <row r="7">
          <cell r="C7" t="str">
            <v>Processed Froz Chicken</v>
          </cell>
          <cell r="D7">
            <v>27171320.959999997</v>
          </cell>
          <cell r="E7">
            <v>29331653.629999999</v>
          </cell>
          <cell r="F7">
            <v>25672231.18</v>
          </cell>
          <cell r="G7">
            <v>25850326.050000001</v>
          </cell>
          <cell r="H7">
            <v>23498753.540000003</v>
          </cell>
          <cell r="I7">
            <v>31835196.539999995</v>
          </cell>
          <cell r="J7">
            <v>24128121.850000001</v>
          </cell>
          <cell r="K7">
            <v>21292600.280000001</v>
          </cell>
          <cell r="L7">
            <v>24289759.300000001</v>
          </cell>
          <cell r="M7">
            <v>27457891.450000003</v>
          </cell>
          <cell r="N7">
            <v>27485811.169999998</v>
          </cell>
          <cell r="O7">
            <v>0</v>
          </cell>
          <cell r="P7">
            <v>288013665.95000005</v>
          </cell>
        </row>
        <row r="8">
          <cell r="C8" t="str">
            <v>Processed Chill Chicken</v>
          </cell>
          <cell r="D8">
            <v>14706317.939999999</v>
          </cell>
          <cell r="E8">
            <v>-773823.53</v>
          </cell>
          <cell r="F8">
            <v>7394495.9700000007</v>
          </cell>
          <cell r="G8">
            <v>8314463.3899999997</v>
          </cell>
          <cell r="H8">
            <v>8013530.4900000002</v>
          </cell>
          <cell r="I8">
            <v>12426215.52</v>
          </cell>
          <cell r="J8">
            <v>9529515</v>
          </cell>
          <cell r="K8">
            <v>7507119.6800000006</v>
          </cell>
          <cell r="L8">
            <v>7853908.2400000002</v>
          </cell>
          <cell r="M8">
            <v>8187752.6100000003</v>
          </cell>
          <cell r="N8">
            <v>8149922.1200000001</v>
          </cell>
          <cell r="O8">
            <v>0</v>
          </cell>
          <cell r="P8">
            <v>91309417.430000007</v>
          </cell>
        </row>
        <row r="9">
          <cell r="C9" t="str">
            <v>Processed Cfrais Chicken</v>
          </cell>
          <cell r="D9">
            <v>0</v>
          </cell>
          <cell r="E9">
            <v>16851482.120000001</v>
          </cell>
          <cell r="F9">
            <v>6664425.0899999999</v>
          </cell>
          <cell r="G9">
            <v>8901223.2400000021</v>
          </cell>
          <cell r="H9">
            <v>9311978.120000001</v>
          </cell>
          <cell r="I9">
            <v>12975298.33</v>
          </cell>
          <cell r="J9">
            <v>8626417.6899999995</v>
          </cell>
          <cell r="K9">
            <v>7166571.2199999988</v>
          </cell>
          <cell r="L9">
            <v>8126101.75</v>
          </cell>
          <cell r="M9">
            <v>9257945.8999999966</v>
          </cell>
          <cell r="N9">
            <v>9849798.5699999984</v>
          </cell>
          <cell r="O9">
            <v>0</v>
          </cell>
          <cell r="P9">
            <v>97731242.029999986</v>
          </cell>
        </row>
        <row r="10">
          <cell r="C10" t="str">
            <v>Processed Froz Chicken Export</v>
          </cell>
          <cell r="D10">
            <v>0</v>
          </cell>
          <cell r="E10">
            <v>0</v>
          </cell>
          <cell r="F10">
            <v>0</v>
          </cell>
          <cell r="G10">
            <v>0</v>
          </cell>
          <cell r="H10">
            <v>0</v>
          </cell>
          <cell r="I10">
            <v>0</v>
          </cell>
          <cell r="J10">
            <v>0</v>
          </cell>
          <cell r="K10">
            <v>0</v>
          </cell>
          <cell r="L10">
            <v>0</v>
          </cell>
          <cell r="M10">
            <v>0</v>
          </cell>
          <cell r="N10">
            <v>0</v>
          </cell>
          <cell r="O10">
            <v>0</v>
          </cell>
          <cell r="P10">
            <v>0</v>
          </cell>
        </row>
        <row r="11">
          <cell r="C11" t="str">
            <v>Live Chicken</v>
          </cell>
          <cell r="D11">
            <v>4091325.9</v>
          </cell>
          <cell r="E11">
            <v>3626276</v>
          </cell>
          <cell r="F11">
            <v>2290621</v>
          </cell>
          <cell r="G11">
            <v>2963629.6</v>
          </cell>
          <cell r="H11">
            <v>1919454.48</v>
          </cell>
          <cell r="I11">
            <v>2184562.2400000002</v>
          </cell>
          <cell r="J11">
            <v>1577689.92</v>
          </cell>
          <cell r="K11">
            <v>1417449.48</v>
          </cell>
          <cell r="L11">
            <v>745264.36</v>
          </cell>
          <cell r="M11">
            <v>789631.8</v>
          </cell>
          <cell r="N11">
            <v>2154118.04</v>
          </cell>
          <cell r="O11">
            <v>0</v>
          </cell>
          <cell r="P11">
            <v>23760022.82</v>
          </cell>
        </row>
        <row r="12">
          <cell r="C12" t="str">
            <v>Processed Ducks</v>
          </cell>
          <cell r="D12">
            <v>1098793.28</v>
          </cell>
          <cell r="E12">
            <v>1495602.86</v>
          </cell>
          <cell r="F12">
            <v>1756314.65</v>
          </cell>
          <cell r="G12">
            <v>1542817.7</v>
          </cell>
          <cell r="H12">
            <v>1264865.71</v>
          </cell>
          <cell r="I12">
            <v>1607031.32</v>
          </cell>
          <cell r="J12">
            <v>1447157.38</v>
          </cell>
          <cell r="K12">
            <v>1466293.58</v>
          </cell>
          <cell r="L12">
            <v>1745057.37</v>
          </cell>
          <cell r="M12">
            <v>1546945.55</v>
          </cell>
          <cell r="N12">
            <v>703088</v>
          </cell>
          <cell r="O12">
            <v>0</v>
          </cell>
          <cell r="P12">
            <v>15673967.399999999</v>
          </cell>
        </row>
        <row r="13">
          <cell r="C13" t="str">
            <v>Processed Ducks Exports</v>
          </cell>
          <cell r="D13">
            <v>0</v>
          </cell>
          <cell r="E13">
            <v>0</v>
          </cell>
          <cell r="F13">
            <v>0</v>
          </cell>
          <cell r="G13">
            <v>0</v>
          </cell>
          <cell r="H13">
            <v>0</v>
          </cell>
          <cell r="I13">
            <v>0</v>
          </cell>
          <cell r="J13">
            <v>0</v>
          </cell>
          <cell r="K13">
            <v>0</v>
          </cell>
          <cell r="L13">
            <v>0</v>
          </cell>
          <cell r="M13">
            <v>0</v>
          </cell>
          <cell r="N13">
            <v>0</v>
          </cell>
          <cell r="O13">
            <v>0</v>
          </cell>
          <cell r="P13">
            <v>0</v>
          </cell>
        </row>
        <row r="14">
          <cell r="C14" t="str">
            <v>Processed G Fowls</v>
          </cell>
          <cell r="D14">
            <v>383851.9</v>
          </cell>
          <cell r="E14">
            <v>467361.33</v>
          </cell>
          <cell r="F14">
            <v>318108</v>
          </cell>
          <cell r="G14">
            <v>737715.56</v>
          </cell>
          <cell r="H14">
            <v>274080.12</v>
          </cell>
          <cell r="I14">
            <v>939279.51</v>
          </cell>
          <cell r="J14">
            <v>673893.45</v>
          </cell>
          <cell r="K14">
            <v>321080.24</v>
          </cell>
          <cell r="L14">
            <v>275421.65000000002</v>
          </cell>
          <cell r="M14">
            <v>361302.03</v>
          </cell>
          <cell r="N14">
            <v>337245.81</v>
          </cell>
          <cell r="O14">
            <v>0</v>
          </cell>
          <cell r="P14">
            <v>5089339.6000000006</v>
          </cell>
        </row>
        <row r="15">
          <cell r="C15" t="str">
            <v>Market Eggs</v>
          </cell>
          <cell r="D15">
            <v>377438.4</v>
          </cell>
          <cell r="E15">
            <v>479267</v>
          </cell>
          <cell r="F15">
            <v>555902.80000000005</v>
          </cell>
          <cell r="G15">
            <v>410142.4</v>
          </cell>
          <cell r="H15">
            <v>755431.9</v>
          </cell>
          <cell r="I15">
            <v>674163.1</v>
          </cell>
          <cell r="J15">
            <v>467899.45</v>
          </cell>
          <cell r="K15">
            <v>293933.84999999998</v>
          </cell>
          <cell r="L15">
            <v>371733.35</v>
          </cell>
          <cell r="M15">
            <v>350835.75</v>
          </cell>
          <cell r="N15">
            <v>428781.05</v>
          </cell>
          <cell r="O15">
            <v>0</v>
          </cell>
          <cell r="P15">
            <v>5165529.05</v>
          </cell>
        </row>
        <row r="16">
          <cell r="C16" t="str">
            <v>Eggs Exported</v>
          </cell>
          <cell r="D16">
            <v>556661.5</v>
          </cell>
          <cell r="E16">
            <v>542934</v>
          </cell>
          <cell r="F16">
            <v>500635</v>
          </cell>
          <cell r="G16">
            <v>722124</v>
          </cell>
          <cell r="H16">
            <v>69931</v>
          </cell>
          <cell r="I16">
            <v>65340</v>
          </cell>
          <cell r="J16">
            <v>493819.2</v>
          </cell>
          <cell r="K16">
            <v>324136</v>
          </cell>
          <cell r="L16">
            <v>230317</v>
          </cell>
          <cell r="M16">
            <v>217854</v>
          </cell>
          <cell r="N16">
            <v>399628</v>
          </cell>
          <cell r="O16">
            <v>0</v>
          </cell>
          <cell r="P16">
            <v>4123379.7</v>
          </cell>
        </row>
        <row r="17">
          <cell r="C17" t="str">
            <v>D O To Contract Growers</v>
          </cell>
          <cell r="D17">
            <v>3500426</v>
          </cell>
          <cell r="E17">
            <v>2860061</v>
          </cell>
          <cell r="F17">
            <v>2893016</v>
          </cell>
          <cell r="G17">
            <v>3616342.5</v>
          </cell>
          <cell r="H17">
            <v>2393757</v>
          </cell>
          <cell r="I17">
            <v>3098835</v>
          </cell>
          <cell r="J17">
            <v>2930629.5</v>
          </cell>
          <cell r="K17">
            <v>3010159</v>
          </cell>
          <cell r="L17">
            <v>3764993</v>
          </cell>
          <cell r="M17">
            <v>3684975</v>
          </cell>
          <cell r="N17">
            <v>3361972</v>
          </cell>
          <cell r="O17">
            <v>0</v>
          </cell>
          <cell r="P17">
            <v>35115166</v>
          </cell>
        </row>
        <row r="18">
          <cell r="C18" t="str">
            <v>D O To Local Customers</v>
          </cell>
          <cell r="D18">
            <v>1431431</v>
          </cell>
          <cell r="E18">
            <v>1735500</v>
          </cell>
          <cell r="F18">
            <v>1981794</v>
          </cell>
          <cell r="G18">
            <v>2536311</v>
          </cell>
          <cell r="H18">
            <v>2823988</v>
          </cell>
          <cell r="I18">
            <v>1979390</v>
          </cell>
          <cell r="J18">
            <v>3229319</v>
          </cell>
          <cell r="K18">
            <v>2727505.5</v>
          </cell>
          <cell r="L18">
            <v>2472526</v>
          </cell>
          <cell r="M18">
            <v>2682456.5</v>
          </cell>
          <cell r="N18">
            <v>2797711.5</v>
          </cell>
          <cell r="O18">
            <v>0</v>
          </cell>
          <cell r="P18">
            <v>26397932.5</v>
          </cell>
        </row>
        <row r="19">
          <cell r="C19" t="str">
            <v>Chicks Exported</v>
          </cell>
          <cell r="D19">
            <v>753911</v>
          </cell>
          <cell r="E19">
            <v>431410</v>
          </cell>
          <cell r="F19">
            <v>432064</v>
          </cell>
          <cell r="G19">
            <v>407158.24</v>
          </cell>
          <cell r="H19">
            <v>716830</v>
          </cell>
          <cell r="I19">
            <v>647113.25</v>
          </cell>
          <cell r="J19">
            <v>663795</v>
          </cell>
          <cell r="K19">
            <v>294600</v>
          </cell>
          <cell r="L19">
            <v>689344</v>
          </cell>
          <cell r="M19">
            <v>612215</v>
          </cell>
          <cell r="N19">
            <v>329894.5</v>
          </cell>
          <cell r="O19">
            <v>0</v>
          </cell>
          <cell r="P19">
            <v>5978334.9900000002</v>
          </cell>
        </row>
        <row r="20">
          <cell r="C20" t="str">
            <v>D O G.Fowls &amp; Ducklings</v>
          </cell>
          <cell r="D20">
            <v>4500</v>
          </cell>
          <cell r="E20">
            <v>4500</v>
          </cell>
          <cell r="F20">
            <v>13260</v>
          </cell>
          <cell r="G20">
            <v>15330</v>
          </cell>
          <cell r="H20">
            <v>3000</v>
          </cell>
          <cell r="I20">
            <v>16680</v>
          </cell>
          <cell r="J20">
            <v>15260</v>
          </cell>
          <cell r="K20">
            <v>8180</v>
          </cell>
          <cell r="L20">
            <v>18120</v>
          </cell>
          <cell r="M20">
            <v>7800</v>
          </cell>
          <cell r="N20">
            <v>12100</v>
          </cell>
          <cell r="O20">
            <v>0</v>
          </cell>
          <cell r="P20">
            <v>118730</v>
          </cell>
        </row>
        <row r="21">
          <cell r="C21" t="str">
            <v>Feed MPA</v>
          </cell>
          <cell r="D21">
            <v>7480</v>
          </cell>
          <cell r="E21">
            <v>4282</v>
          </cell>
          <cell r="F21">
            <v>7183</v>
          </cell>
          <cell r="G21">
            <v>8747</v>
          </cell>
          <cell r="H21">
            <v>3017</v>
          </cell>
          <cell r="I21">
            <v>96</v>
          </cell>
          <cell r="J21">
            <v>0</v>
          </cell>
          <cell r="K21">
            <v>0</v>
          </cell>
          <cell r="L21">
            <v>0</v>
          </cell>
          <cell r="M21">
            <v>0</v>
          </cell>
          <cell r="N21">
            <v>0</v>
          </cell>
          <cell r="O21">
            <v>0</v>
          </cell>
          <cell r="P21">
            <v>30805</v>
          </cell>
        </row>
        <row r="22">
          <cell r="C22" t="str">
            <v>Discount</v>
          </cell>
          <cell r="D22">
            <v>-753040</v>
          </cell>
          <cell r="E22">
            <v>-693690</v>
          </cell>
          <cell r="F22">
            <v>-558185</v>
          </cell>
          <cell r="G22">
            <v>-571769</v>
          </cell>
          <cell r="H22">
            <v>-414071</v>
          </cell>
          <cell r="I22">
            <v>-614982</v>
          </cell>
          <cell r="J22">
            <v>-468127.5</v>
          </cell>
          <cell r="K22">
            <v>-393603</v>
          </cell>
          <cell r="L22">
            <v>-420880</v>
          </cell>
          <cell r="M22">
            <v>-598109</v>
          </cell>
          <cell r="N22">
            <v>-504380</v>
          </cell>
          <cell r="O22">
            <v>0</v>
          </cell>
          <cell r="P22">
            <v>-5990836.5</v>
          </cell>
        </row>
        <row r="23">
          <cell r="C23" t="str">
            <v>Commission</v>
          </cell>
          <cell r="D23">
            <v>-467037</v>
          </cell>
          <cell r="E23">
            <v>-442559</v>
          </cell>
          <cell r="F23">
            <v>-275616.75</v>
          </cell>
          <cell r="G23">
            <v>-420696</v>
          </cell>
          <cell r="H23">
            <v>-451612.5</v>
          </cell>
          <cell r="I23">
            <v>-633342</v>
          </cell>
          <cell r="J23">
            <v>-421267</v>
          </cell>
          <cell r="K23">
            <v>-324837.84999999998</v>
          </cell>
          <cell r="L23">
            <v>-370100.33</v>
          </cell>
          <cell r="M23">
            <v>-400000</v>
          </cell>
          <cell r="N23">
            <v>-415067.58</v>
          </cell>
          <cell r="O23">
            <v>0</v>
          </cell>
          <cell r="P23">
            <v>-4622136.01</v>
          </cell>
        </row>
        <row r="24">
          <cell r="C24" t="str">
            <v>P'Tit Shop</v>
          </cell>
          <cell r="D24">
            <v>-5187</v>
          </cell>
          <cell r="E24">
            <v>0</v>
          </cell>
          <cell r="F24">
            <v>-9000</v>
          </cell>
          <cell r="G24">
            <v>0</v>
          </cell>
          <cell r="H24">
            <v>0</v>
          </cell>
          <cell r="I24">
            <v>0</v>
          </cell>
          <cell r="J24">
            <v>0</v>
          </cell>
          <cell r="K24">
            <v>0</v>
          </cell>
          <cell r="L24">
            <v>0</v>
          </cell>
          <cell r="M24">
            <v>0</v>
          </cell>
          <cell r="N24">
            <v>0</v>
          </cell>
          <cell r="O24">
            <v>0</v>
          </cell>
          <cell r="P24">
            <v>-14187</v>
          </cell>
        </row>
        <row r="25">
          <cell r="C25" t="str">
            <v>Stop Frais</v>
          </cell>
          <cell r="D25">
            <v>291627.58</v>
          </cell>
          <cell r="E25">
            <v>285939.3</v>
          </cell>
          <cell r="F25">
            <v>245997.23</v>
          </cell>
          <cell r="G25">
            <v>256679.7</v>
          </cell>
          <cell r="H25">
            <v>226994.96</v>
          </cell>
          <cell r="I25">
            <v>305838.99</v>
          </cell>
          <cell r="J25">
            <v>182597.25</v>
          </cell>
          <cell r="K25">
            <v>158579.67000000001</v>
          </cell>
          <cell r="L25">
            <v>202054.54</v>
          </cell>
          <cell r="M25">
            <v>202403.11</v>
          </cell>
          <cell r="N25">
            <v>207171.7</v>
          </cell>
          <cell r="O25">
            <v>0</v>
          </cell>
          <cell r="P25">
            <v>2565884.0299999998</v>
          </cell>
        </row>
        <row r="26">
          <cell r="C26" t="str">
            <v>Sales other</v>
          </cell>
          <cell r="D26">
            <v>0</v>
          </cell>
          <cell r="E26">
            <v>0</v>
          </cell>
          <cell r="F26">
            <v>0</v>
          </cell>
          <cell r="G26">
            <v>0</v>
          </cell>
          <cell r="H26">
            <v>0</v>
          </cell>
          <cell r="I26">
            <v>0</v>
          </cell>
          <cell r="J26">
            <v>0</v>
          </cell>
          <cell r="K26">
            <v>0</v>
          </cell>
          <cell r="L26">
            <v>0</v>
          </cell>
          <cell r="M26">
            <v>0</v>
          </cell>
          <cell r="N26">
            <v>0</v>
          </cell>
          <cell r="O26">
            <v>0</v>
          </cell>
          <cell r="P26">
            <v>0</v>
          </cell>
        </row>
        <row r="27">
          <cell r="C27" t="str">
            <v>Insurance Recovery</v>
          </cell>
          <cell r="D27">
            <v>0</v>
          </cell>
          <cell r="E27">
            <v>0</v>
          </cell>
          <cell r="F27">
            <v>0</v>
          </cell>
          <cell r="G27">
            <v>0</v>
          </cell>
          <cell r="H27">
            <v>0</v>
          </cell>
          <cell r="I27">
            <v>0</v>
          </cell>
          <cell r="J27">
            <v>0</v>
          </cell>
          <cell r="K27">
            <v>0</v>
          </cell>
          <cell r="L27">
            <v>0</v>
          </cell>
          <cell r="M27">
            <v>0</v>
          </cell>
          <cell r="N27">
            <v>0</v>
          </cell>
          <cell r="O27">
            <v>0</v>
          </cell>
          <cell r="P27">
            <v>0</v>
          </cell>
        </row>
        <row r="29">
          <cell r="C29" t="str">
            <v>Purchase of Chicks</v>
          </cell>
          <cell r="D29">
            <v>438668.03</v>
          </cell>
          <cell r="E29">
            <v>-438668.03</v>
          </cell>
          <cell r="F29">
            <v>1219134.03</v>
          </cell>
          <cell r="G29">
            <v>0</v>
          </cell>
          <cell r="H29">
            <v>0</v>
          </cell>
          <cell r="I29">
            <v>1388919.25</v>
          </cell>
          <cell r="J29">
            <v>0</v>
          </cell>
          <cell r="K29">
            <v>0</v>
          </cell>
          <cell r="L29">
            <v>0</v>
          </cell>
          <cell r="M29">
            <v>1035180.94</v>
          </cell>
          <cell r="N29">
            <v>458453.53</v>
          </cell>
          <cell r="O29">
            <v>0</v>
          </cell>
          <cell r="P29">
            <v>4101687.75</v>
          </cell>
        </row>
        <row r="30">
          <cell r="C30" t="str">
            <v>Purchase of Broilers</v>
          </cell>
          <cell r="D30">
            <v>14410805</v>
          </cell>
          <cell r="E30">
            <v>13822747</v>
          </cell>
          <cell r="F30">
            <v>16015652</v>
          </cell>
          <cell r="G30">
            <v>15115618</v>
          </cell>
          <cell r="H30">
            <v>13783867</v>
          </cell>
          <cell r="I30">
            <v>16330572.5</v>
          </cell>
          <cell r="J30">
            <v>11642601</v>
          </cell>
          <cell r="K30">
            <v>12809275</v>
          </cell>
          <cell r="L30">
            <v>12694358</v>
          </cell>
          <cell r="M30">
            <v>14401755</v>
          </cell>
          <cell r="N30">
            <v>9950771</v>
          </cell>
          <cell r="O30">
            <v>0</v>
          </cell>
          <cell r="P30">
            <v>150978021.5</v>
          </cell>
        </row>
        <row r="31">
          <cell r="C31" t="str">
            <v>Purchase of Ducks</v>
          </cell>
          <cell r="D31">
            <v>1164855.45</v>
          </cell>
          <cell r="E31">
            <v>961191.22</v>
          </cell>
          <cell r="F31">
            <v>1018445.23</v>
          </cell>
          <cell r="G31">
            <v>1165919.45</v>
          </cell>
          <cell r="H31">
            <v>966878.77</v>
          </cell>
          <cell r="I31">
            <v>918821.03</v>
          </cell>
          <cell r="J31">
            <v>1066633.57</v>
          </cell>
          <cell r="K31">
            <v>848163.42</v>
          </cell>
          <cell r="L31">
            <v>977330.81</v>
          </cell>
          <cell r="M31">
            <v>1240359.8799999999</v>
          </cell>
          <cell r="N31">
            <v>900000</v>
          </cell>
          <cell r="O31">
            <v>0</v>
          </cell>
          <cell r="P31">
            <v>11228598.829999998</v>
          </cell>
        </row>
        <row r="32">
          <cell r="C32" t="str">
            <v>Purchase of G Fowls</v>
          </cell>
          <cell r="D32">
            <v>337090.04</v>
          </cell>
          <cell r="E32">
            <v>246441.67</v>
          </cell>
          <cell r="F32">
            <v>222999.88</v>
          </cell>
          <cell r="G32">
            <v>313973.59000000003</v>
          </cell>
          <cell r="H32">
            <v>300727.19</v>
          </cell>
          <cell r="I32">
            <v>248677.32</v>
          </cell>
          <cell r="J32">
            <v>256528.75</v>
          </cell>
          <cell r="K32">
            <v>250098.57</v>
          </cell>
          <cell r="L32">
            <v>343300.47</v>
          </cell>
          <cell r="M32">
            <v>254749.36</v>
          </cell>
          <cell r="N32">
            <v>288900</v>
          </cell>
          <cell r="O32">
            <v>0</v>
          </cell>
          <cell r="P32">
            <v>3063486.8399999994</v>
          </cell>
        </row>
        <row r="33">
          <cell r="C33" t="str">
            <v>Purchase Other Department</v>
          </cell>
          <cell r="D33">
            <v>239633.07</v>
          </cell>
          <cell r="E33">
            <v>229411.93</v>
          </cell>
          <cell r="F33">
            <v>211643.91</v>
          </cell>
          <cell r="G33">
            <v>226583.12</v>
          </cell>
          <cell r="H33">
            <v>-0.1999999999825377</v>
          </cell>
          <cell r="I33">
            <v>196543.88</v>
          </cell>
          <cell r="J33">
            <v>446118.25</v>
          </cell>
          <cell r="K33">
            <v>138294.71</v>
          </cell>
          <cell r="L33">
            <v>193846.06</v>
          </cell>
          <cell r="M33">
            <v>177766.81</v>
          </cell>
          <cell r="N33">
            <v>200707.74</v>
          </cell>
          <cell r="O33">
            <v>0</v>
          </cell>
          <cell r="P33">
            <v>2260549.2800000003</v>
          </cell>
        </row>
        <row r="34">
          <cell r="C34" t="str">
            <v>Feed Consumed</v>
          </cell>
          <cell r="D34">
            <v>10072900.310000001</v>
          </cell>
          <cell r="E34">
            <v>10744633.109999999</v>
          </cell>
          <cell r="F34">
            <v>10724073.359999999</v>
          </cell>
          <cell r="G34">
            <v>12248621</v>
          </cell>
          <cell r="H34">
            <v>10883243.760000002</v>
          </cell>
          <cell r="I34">
            <v>11265515.300000001</v>
          </cell>
          <cell r="J34">
            <v>11067911.550000001</v>
          </cell>
          <cell r="K34">
            <v>10438195.26</v>
          </cell>
          <cell r="L34">
            <v>13893987.98</v>
          </cell>
          <cell r="M34">
            <v>13862939.5</v>
          </cell>
          <cell r="N34">
            <v>13938657.52</v>
          </cell>
          <cell r="O34">
            <v>0</v>
          </cell>
          <cell r="P34">
            <v>129140678.65000001</v>
          </cell>
        </row>
        <row r="35">
          <cell r="C35" t="str">
            <v>Stock Variance</v>
          </cell>
          <cell r="D35">
            <v>5892510</v>
          </cell>
          <cell r="E35">
            <v>6977616</v>
          </cell>
          <cell r="F35">
            <v>214712</v>
          </cell>
          <cell r="G35">
            <v>-383219</v>
          </cell>
          <cell r="H35">
            <v>4017925</v>
          </cell>
          <cell r="I35">
            <v>10678706</v>
          </cell>
          <cell r="J35">
            <v>3853114</v>
          </cell>
          <cell r="K35">
            <v>1522926</v>
          </cell>
          <cell r="L35">
            <v>669397</v>
          </cell>
          <cell r="M35">
            <v>-2426483</v>
          </cell>
          <cell r="N35">
            <v>976465</v>
          </cell>
          <cell r="O35">
            <v>0</v>
          </cell>
          <cell r="P35">
            <v>31993669</v>
          </cell>
        </row>
        <row r="36">
          <cell r="C36" t="str">
            <v>Packing Materials</v>
          </cell>
          <cell r="D36">
            <v>1572196.36</v>
          </cell>
          <cell r="E36">
            <v>1034697.89</v>
          </cell>
          <cell r="F36">
            <v>1338252.3600000001</v>
          </cell>
          <cell r="G36">
            <v>1263363.67</v>
          </cell>
          <cell r="H36">
            <v>1375428.46</v>
          </cell>
          <cell r="I36">
            <v>1342928.53</v>
          </cell>
          <cell r="J36">
            <v>1086178.55</v>
          </cell>
          <cell r="K36">
            <v>1166270.8500000001</v>
          </cell>
          <cell r="L36">
            <v>1350783.97</v>
          </cell>
          <cell r="M36">
            <v>2956485.04</v>
          </cell>
          <cell r="N36">
            <v>129558.61</v>
          </cell>
          <cell r="O36">
            <v>0</v>
          </cell>
          <cell r="P36">
            <v>14616144.289999999</v>
          </cell>
        </row>
        <row r="37">
          <cell r="C37" t="str">
            <v>Labour Cost</v>
          </cell>
          <cell r="D37">
            <v>4020680.35</v>
          </cell>
          <cell r="E37">
            <v>3987576.41</v>
          </cell>
          <cell r="F37">
            <v>3810859.46</v>
          </cell>
          <cell r="G37">
            <v>3806930.92</v>
          </cell>
          <cell r="H37">
            <v>4048404.69</v>
          </cell>
          <cell r="I37">
            <v>7969351.9800000004</v>
          </cell>
          <cell r="J37">
            <v>3808866.3</v>
          </cell>
          <cell r="K37">
            <v>3959611.26</v>
          </cell>
          <cell r="L37">
            <v>3675884.39</v>
          </cell>
          <cell r="M37">
            <v>3692068.35</v>
          </cell>
          <cell r="N37">
            <v>3547928.68</v>
          </cell>
          <cell r="O37">
            <v>0</v>
          </cell>
          <cell r="P37">
            <v>46328162.789999999</v>
          </cell>
        </row>
        <row r="38">
          <cell r="C38" t="str">
            <v>Contributions Workers</v>
          </cell>
          <cell r="D38">
            <v>331617.69</v>
          </cell>
          <cell r="E38">
            <v>254350.17</v>
          </cell>
          <cell r="F38">
            <v>725969.34</v>
          </cell>
          <cell r="G38">
            <v>254693.74</v>
          </cell>
          <cell r="H38">
            <v>177398.51</v>
          </cell>
          <cell r="I38">
            <v>485958.83</v>
          </cell>
          <cell r="J38">
            <v>348936.33</v>
          </cell>
          <cell r="K38">
            <v>413911.2</v>
          </cell>
          <cell r="L38">
            <v>220601.39</v>
          </cell>
          <cell r="M38">
            <v>635667.34</v>
          </cell>
          <cell r="N38">
            <v>317654.21999999997</v>
          </cell>
          <cell r="O38">
            <v>0</v>
          </cell>
          <cell r="P38">
            <v>4166758.76</v>
          </cell>
        </row>
        <row r="39">
          <cell r="C39" t="str">
            <v>Electricity, Diesel &amp; Gas</v>
          </cell>
          <cell r="D39">
            <v>1940549.69</v>
          </cell>
          <cell r="E39">
            <v>1670833.99</v>
          </cell>
          <cell r="F39">
            <v>1731398.11</v>
          </cell>
          <cell r="G39">
            <v>1622192.44</v>
          </cell>
          <cell r="H39">
            <v>1624569.52</v>
          </cell>
          <cell r="I39">
            <v>1522256.93</v>
          </cell>
          <cell r="J39">
            <v>1725927.32</v>
          </cell>
          <cell r="K39">
            <v>1393047.7</v>
          </cell>
          <cell r="L39">
            <v>1633360.61</v>
          </cell>
          <cell r="M39">
            <v>1637110.99</v>
          </cell>
          <cell r="N39">
            <v>1745072.87</v>
          </cell>
          <cell r="O39">
            <v>0</v>
          </cell>
          <cell r="P39">
            <v>18246320.169999998</v>
          </cell>
        </row>
        <row r="40">
          <cell r="C40" t="str">
            <v>Vaccines, Drugs &amp; detergents</v>
          </cell>
          <cell r="D40">
            <v>1166626.8</v>
          </cell>
          <cell r="E40">
            <v>776367.57</v>
          </cell>
          <cell r="F40">
            <v>671096.29</v>
          </cell>
          <cell r="G40">
            <v>1043015.35</v>
          </cell>
          <cell r="H40">
            <v>1431898.68</v>
          </cell>
          <cell r="I40">
            <v>858119.88</v>
          </cell>
          <cell r="J40">
            <v>819674.35</v>
          </cell>
          <cell r="K40">
            <v>1259789.81</v>
          </cell>
          <cell r="L40">
            <v>1001579.02</v>
          </cell>
          <cell r="M40">
            <v>1197991.81</v>
          </cell>
          <cell r="N40">
            <v>629259.14</v>
          </cell>
          <cell r="O40">
            <v>0</v>
          </cell>
          <cell r="P40">
            <v>10855418.700000001</v>
          </cell>
        </row>
        <row r="41">
          <cell r="C41" t="str">
            <v>Repairs &amp; Maintenance</v>
          </cell>
          <cell r="D41">
            <v>858913.56</v>
          </cell>
          <cell r="E41">
            <v>1093019.48</v>
          </cell>
          <cell r="F41">
            <v>883998.45</v>
          </cell>
          <cell r="G41">
            <v>855334.13</v>
          </cell>
          <cell r="H41">
            <v>714620.15</v>
          </cell>
          <cell r="I41">
            <v>1158211.78</v>
          </cell>
          <cell r="J41">
            <v>720083.46</v>
          </cell>
          <cell r="K41">
            <v>1862449.73</v>
          </cell>
          <cell r="L41">
            <v>1078864.43</v>
          </cell>
          <cell r="M41">
            <v>1578133.47</v>
          </cell>
          <cell r="N41">
            <v>1256285.43</v>
          </cell>
          <cell r="O41">
            <v>0</v>
          </cell>
          <cell r="P41">
            <v>12059914.07</v>
          </cell>
        </row>
        <row r="42">
          <cell r="C42" t="str">
            <v>Transport Cost</v>
          </cell>
          <cell r="D42">
            <v>521193.7</v>
          </cell>
          <cell r="E42">
            <v>326682.75</v>
          </cell>
          <cell r="F42">
            <v>370289.9</v>
          </cell>
          <cell r="G42">
            <v>43210.42</v>
          </cell>
          <cell r="H42">
            <v>461033.47</v>
          </cell>
          <cell r="I42">
            <v>351488.5</v>
          </cell>
          <cell r="J42">
            <v>159021.82</v>
          </cell>
          <cell r="K42">
            <v>299058.45</v>
          </cell>
          <cell r="L42">
            <v>186734.79</v>
          </cell>
          <cell r="M42">
            <v>294774.09999999998</v>
          </cell>
          <cell r="N42">
            <v>546586.42000000004</v>
          </cell>
          <cell r="O42">
            <v>0</v>
          </cell>
          <cell r="P42">
            <v>3560074.3200000003</v>
          </cell>
        </row>
        <row r="43">
          <cell r="C43" t="str">
            <v>Vehicle Running Expenses</v>
          </cell>
          <cell r="D43">
            <v>743462.84</v>
          </cell>
          <cell r="E43">
            <v>281443.40999999997</v>
          </cell>
          <cell r="F43">
            <v>369884.58</v>
          </cell>
          <cell r="G43">
            <v>400521</v>
          </cell>
          <cell r="H43">
            <v>491152.12</v>
          </cell>
          <cell r="I43">
            <v>411664.96</v>
          </cell>
          <cell r="J43">
            <v>215733.9</v>
          </cell>
          <cell r="K43">
            <v>467541.33</v>
          </cell>
          <cell r="L43">
            <v>330022.8</v>
          </cell>
          <cell r="M43">
            <v>321026.43</v>
          </cell>
          <cell r="N43">
            <v>420725.6</v>
          </cell>
          <cell r="O43">
            <v>0</v>
          </cell>
          <cell r="P43">
            <v>4453178.97</v>
          </cell>
        </row>
        <row r="44">
          <cell r="C44" t="str">
            <v>Water</v>
          </cell>
          <cell r="D44">
            <v>386730.7</v>
          </cell>
          <cell r="E44">
            <v>345175.1</v>
          </cell>
          <cell r="F44">
            <v>289202.59999999998</v>
          </cell>
          <cell r="G44">
            <v>281344</v>
          </cell>
          <cell r="H44">
            <v>473446.47</v>
          </cell>
          <cell r="I44">
            <v>303290.3</v>
          </cell>
          <cell r="J44">
            <v>224123</v>
          </cell>
          <cell r="K44">
            <v>350107</v>
          </cell>
          <cell r="L44">
            <v>242178.4</v>
          </cell>
          <cell r="M44">
            <v>325780.09999999998</v>
          </cell>
          <cell r="N44">
            <v>213675.5</v>
          </cell>
          <cell r="O44">
            <v>0</v>
          </cell>
          <cell r="P44">
            <v>3435053.17</v>
          </cell>
        </row>
        <row r="45">
          <cell r="C45" t="str">
            <v>Litter</v>
          </cell>
          <cell r="D45">
            <v>345424.13</v>
          </cell>
          <cell r="E45">
            <v>351518.58</v>
          </cell>
          <cell r="F45">
            <v>242676.86</v>
          </cell>
          <cell r="G45">
            <v>328310.89</v>
          </cell>
          <cell r="H45">
            <v>280804.34999999998</v>
          </cell>
          <cell r="I45">
            <v>278796.75</v>
          </cell>
          <cell r="J45">
            <v>263556.53000000003</v>
          </cell>
          <cell r="K45">
            <v>256818.37</v>
          </cell>
          <cell r="L45">
            <v>293903.84999999998</v>
          </cell>
          <cell r="M45">
            <v>354233.15</v>
          </cell>
          <cell r="N45">
            <v>212683.37</v>
          </cell>
          <cell r="O45">
            <v>0</v>
          </cell>
          <cell r="P45">
            <v>3208726.83</v>
          </cell>
        </row>
        <row r="46">
          <cell r="C46" t="str">
            <v>Sundry Direct Expenses</v>
          </cell>
          <cell r="D46">
            <v>422529.96</v>
          </cell>
          <cell r="E46">
            <v>229531.86</v>
          </cell>
          <cell r="F46">
            <v>338777.16</v>
          </cell>
          <cell r="G46">
            <v>388271.76</v>
          </cell>
          <cell r="H46">
            <v>261135.19</v>
          </cell>
          <cell r="I46">
            <v>214530.4</v>
          </cell>
          <cell r="J46">
            <v>279816.34000000003</v>
          </cell>
          <cell r="K46">
            <v>316093.74</v>
          </cell>
          <cell r="L46">
            <v>316226.81</v>
          </cell>
          <cell r="M46">
            <v>305909.11</v>
          </cell>
          <cell r="N46">
            <v>572221.68000000005</v>
          </cell>
          <cell r="O46">
            <v>0</v>
          </cell>
          <cell r="P46">
            <v>3645044.0100000002</v>
          </cell>
        </row>
        <row r="47">
          <cell r="C47" t="str">
            <v>Yard</v>
          </cell>
          <cell r="D47">
            <v>74832.66</v>
          </cell>
          <cell r="E47">
            <v>44911.14</v>
          </cell>
          <cell r="F47">
            <v>72196.45</v>
          </cell>
          <cell r="G47">
            <v>45460.15</v>
          </cell>
          <cell r="H47">
            <v>27935.88</v>
          </cell>
          <cell r="I47">
            <v>29252.65</v>
          </cell>
          <cell r="J47">
            <v>34717.06</v>
          </cell>
          <cell r="K47">
            <v>46241.29</v>
          </cell>
          <cell r="L47">
            <v>81257.83</v>
          </cell>
          <cell r="M47">
            <v>71021.679999999993</v>
          </cell>
          <cell r="N47">
            <v>54961.03</v>
          </cell>
          <cell r="O47">
            <v>0</v>
          </cell>
          <cell r="P47">
            <v>582787.82000000007</v>
          </cell>
        </row>
        <row r="48">
          <cell r="C48" t="str">
            <v>Export Expenses</v>
          </cell>
          <cell r="D48">
            <v>-41648.860000000052</v>
          </cell>
          <cell r="E48">
            <v>-76553.799999999945</v>
          </cell>
          <cell r="F48">
            <v>62762.53</v>
          </cell>
          <cell r="G48">
            <v>286596.26</v>
          </cell>
          <cell r="H48">
            <v>-19518.7</v>
          </cell>
          <cell r="I48">
            <v>-14098.8</v>
          </cell>
          <cell r="J48">
            <v>487126.91</v>
          </cell>
          <cell r="K48">
            <v>500</v>
          </cell>
          <cell r="L48">
            <v>89473.97</v>
          </cell>
          <cell r="M48">
            <v>-274.5</v>
          </cell>
          <cell r="N48">
            <v>-7650.75</v>
          </cell>
          <cell r="O48">
            <v>0</v>
          </cell>
          <cell r="P48">
            <v>766714.26</v>
          </cell>
        </row>
        <row r="49">
          <cell r="C49" t="str">
            <v>Staff Cost Production</v>
          </cell>
          <cell r="D49">
            <v>1577555</v>
          </cell>
          <cell r="E49">
            <v>1664266.16</v>
          </cell>
          <cell r="F49">
            <v>1541819.94</v>
          </cell>
          <cell r="G49">
            <v>1601496.82</v>
          </cell>
          <cell r="H49">
            <v>1665930.35</v>
          </cell>
          <cell r="I49">
            <v>2959021.02</v>
          </cell>
          <cell r="J49">
            <v>1709720.73</v>
          </cell>
          <cell r="K49">
            <v>1674729.84</v>
          </cell>
          <cell r="L49">
            <v>1531374.7</v>
          </cell>
          <cell r="M49">
            <v>1578744.39</v>
          </cell>
          <cell r="N49">
            <v>1644670.09</v>
          </cell>
          <cell r="O49">
            <v>0</v>
          </cell>
          <cell r="P49">
            <v>19149329.039999999</v>
          </cell>
        </row>
        <row r="50">
          <cell r="C50" t="str">
            <v>Veh Staff production</v>
          </cell>
          <cell r="D50">
            <v>238930.81</v>
          </cell>
          <cell r="E50">
            <v>472478.43</v>
          </cell>
          <cell r="F50">
            <v>219664.42</v>
          </cell>
          <cell r="G50">
            <v>230166.28</v>
          </cell>
          <cell r="H50">
            <v>204678.59</v>
          </cell>
          <cell r="I50">
            <v>191099.59</v>
          </cell>
          <cell r="J50">
            <v>170334.78</v>
          </cell>
          <cell r="K50">
            <v>177446.55</v>
          </cell>
          <cell r="L50">
            <v>171303.79</v>
          </cell>
          <cell r="M50">
            <v>194505.77</v>
          </cell>
          <cell r="N50">
            <v>152029.51999999999</v>
          </cell>
          <cell r="O50">
            <v>0</v>
          </cell>
          <cell r="P50">
            <v>2422638.5300000003</v>
          </cell>
        </row>
        <row r="51">
          <cell r="C51" t="str">
            <v>Contributions Staff</v>
          </cell>
          <cell r="D51">
            <v>178451.5</v>
          </cell>
          <cell r="E51">
            <v>177736.5</v>
          </cell>
          <cell r="F51">
            <v>177056.5</v>
          </cell>
          <cell r="G51">
            <v>170792.3</v>
          </cell>
          <cell r="H51">
            <v>170628.9</v>
          </cell>
          <cell r="I51">
            <v>179652.9</v>
          </cell>
          <cell r="J51">
            <v>180084.4</v>
          </cell>
          <cell r="K51">
            <v>180204.4</v>
          </cell>
          <cell r="L51">
            <v>180204.4</v>
          </cell>
          <cell r="M51">
            <v>180384.4</v>
          </cell>
          <cell r="N51">
            <v>180790.39999999999</v>
          </cell>
          <cell r="O51">
            <v>0</v>
          </cell>
          <cell r="P51">
            <v>1955986.5999999996</v>
          </cell>
        </row>
        <row r="52">
          <cell r="C52" t="str">
            <v>Chantefrais Franchises</v>
          </cell>
          <cell r="D52">
            <v>167635.76</v>
          </cell>
          <cell r="E52">
            <v>111437.96</v>
          </cell>
          <cell r="F52">
            <v>174251.19</v>
          </cell>
          <cell r="G52">
            <v>229744.98</v>
          </cell>
          <cell r="H52">
            <v>164212.38</v>
          </cell>
          <cell r="I52">
            <v>484183.65</v>
          </cell>
          <cell r="J52">
            <v>-74574.880000000005</v>
          </cell>
          <cell r="K52">
            <v>127673.73</v>
          </cell>
          <cell r="L52">
            <v>135425.04</v>
          </cell>
          <cell r="M52">
            <v>106120.95</v>
          </cell>
          <cell r="N52">
            <v>339556.8</v>
          </cell>
          <cell r="O52">
            <v>0</v>
          </cell>
          <cell r="P52">
            <v>1965667.56</v>
          </cell>
        </row>
        <row r="56">
          <cell r="C56" t="str">
            <v>Management Fees</v>
          </cell>
          <cell r="D56">
            <v>1042974</v>
          </cell>
          <cell r="E56">
            <v>1109414</v>
          </cell>
          <cell r="F56">
            <v>988214</v>
          </cell>
          <cell r="G56">
            <v>1094234</v>
          </cell>
          <cell r="H56">
            <v>999534</v>
          </cell>
          <cell r="I56">
            <v>958265</v>
          </cell>
          <cell r="J56">
            <v>988987</v>
          </cell>
          <cell r="K56">
            <v>883192</v>
          </cell>
          <cell r="L56">
            <v>948877</v>
          </cell>
          <cell r="M56">
            <v>1035000</v>
          </cell>
          <cell r="N56">
            <v>1010924</v>
          </cell>
          <cell r="O56">
            <v>0</v>
          </cell>
          <cell r="P56">
            <v>11059615</v>
          </cell>
        </row>
        <row r="57">
          <cell r="C57" t="str">
            <v>Professional Fees</v>
          </cell>
          <cell r="D57">
            <v>350838.66</v>
          </cell>
          <cell r="E57">
            <v>83164.94</v>
          </cell>
          <cell r="F57">
            <v>203144.13</v>
          </cell>
          <cell r="G57">
            <v>175149.56</v>
          </cell>
          <cell r="H57">
            <v>211649.56</v>
          </cell>
          <cell r="I57">
            <v>326480</v>
          </cell>
          <cell r="J57">
            <v>382966.14</v>
          </cell>
          <cell r="K57">
            <v>363855</v>
          </cell>
          <cell r="L57">
            <v>62280</v>
          </cell>
          <cell r="M57">
            <v>264735</v>
          </cell>
          <cell r="N57">
            <v>383795.37</v>
          </cell>
          <cell r="O57">
            <v>0</v>
          </cell>
          <cell r="P57">
            <v>2808058.3600000003</v>
          </cell>
        </row>
        <row r="58">
          <cell r="C58" t="str">
            <v>Staff Cost Administrative</v>
          </cell>
          <cell r="D58">
            <v>644190</v>
          </cell>
          <cell r="E58">
            <v>671055</v>
          </cell>
          <cell r="F58">
            <v>743166</v>
          </cell>
          <cell r="G58">
            <v>623861</v>
          </cell>
          <cell r="H58">
            <v>722692</v>
          </cell>
          <cell r="I58">
            <v>1285121</v>
          </cell>
          <cell r="J58">
            <v>729182</v>
          </cell>
          <cell r="K58">
            <v>695257</v>
          </cell>
          <cell r="L58">
            <v>734298</v>
          </cell>
          <cell r="M58">
            <v>754187</v>
          </cell>
          <cell r="N58">
            <v>791686</v>
          </cell>
          <cell r="O58">
            <v>0</v>
          </cell>
          <cell r="P58">
            <v>8394695</v>
          </cell>
        </row>
        <row r="59">
          <cell r="C59" t="str">
            <v>Contributions Staff Admin</v>
          </cell>
          <cell r="D59">
            <v>50586.5</v>
          </cell>
          <cell r="E59">
            <v>172681.75</v>
          </cell>
          <cell r="F59">
            <v>49881.350000000093</v>
          </cell>
          <cell r="G59">
            <v>108479.44</v>
          </cell>
          <cell r="H59">
            <v>-6547.5800000000745</v>
          </cell>
          <cell r="I59">
            <v>47568.54</v>
          </cell>
          <cell r="J59">
            <v>90242.639999999898</v>
          </cell>
          <cell r="K59">
            <v>66247.630000000121</v>
          </cell>
          <cell r="L59">
            <v>151788.49</v>
          </cell>
          <cell r="M59">
            <v>90379.26</v>
          </cell>
          <cell r="N59">
            <v>-29179.51</v>
          </cell>
          <cell r="O59">
            <v>0</v>
          </cell>
          <cell r="P59">
            <v>792128.51</v>
          </cell>
        </row>
        <row r="60">
          <cell r="C60" t="str">
            <v>Insurance</v>
          </cell>
          <cell r="D60">
            <v>300313.8</v>
          </cell>
          <cell r="E60">
            <v>299588</v>
          </cell>
          <cell r="F60">
            <v>308552</v>
          </cell>
          <cell r="G60">
            <v>290908.25</v>
          </cell>
          <cell r="H60">
            <v>376542.05</v>
          </cell>
          <cell r="I60">
            <v>250662.95</v>
          </cell>
          <cell r="J60">
            <v>521092.99</v>
          </cell>
          <cell r="K60">
            <v>618917.6</v>
          </cell>
          <cell r="L60">
            <v>276090.99</v>
          </cell>
          <cell r="M60">
            <v>36289.090000000084</v>
          </cell>
          <cell r="N60">
            <v>434622.19</v>
          </cell>
          <cell r="O60">
            <v>0</v>
          </cell>
          <cell r="P60">
            <v>3713579.9099999997</v>
          </cell>
        </row>
        <row r="61">
          <cell r="C61" t="str">
            <v>Transport Cost Administrative</v>
          </cell>
          <cell r="D61">
            <v>29041.5</v>
          </cell>
          <cell r="E61">
            <v>36034.25</v>
          </cell>
          <cell r="F61">
            <v>14740.64</v>
          </cell>
          <cell r="G61">
            <v>29319.9</v>
          </cell>
          <cell r="H61">
            <v>68775</v>
          </cell>
          <cell r="I61">
            <v>47822.080000000002</v>
          </cell>
          <cell r="J61">
            <v>15047.25</v>
          </cell>
          <cell r="K61">
            <v>14790</v>
          </cell>
          <cell r="L61">
            <v>23304.5</v>
          </cell>
          <cell r="M61">
            <v>7653</v>
          </cell>
          <cell r="N61">
            <v>44162.45</v>
          </cell>
          <cell r="O61">
            <v>0</v>
          </cell>
          <cell r="P61">
            <v>330690.57</v>
          </cell>
        </row>
        <row r="62">
          <cell r="C62" t="str">
            <v>Vehicle Running Cost Admin</v>
          </cell>
          <cell r="D62">
            <v>89554.49</v>
          </cell>
          <cell r="E62">
            <v>162104.85999999999</v>
          </cell>
          <cell r="F62">
            <v>53191.91</v>
          </cell>
          <cell r="G62">
            <v>74752.960000000006</v>
          </cell>
          <cell r="H62">
            <v>245357.09</v>
          </cell>
          <cell r="I62">
            <v>57329.86</v>
          </cell>
          <cell r="J62">
            <v>50527.54</v>
          </cell>
          <cell r="K62">
            <v>58246.7</v>
          </cell>
          <cell r="L62">
            <v>48010.38</v>
          </cell>
          <cell r="M62">
            <v>63920.5</v>
          </cell>
          <cell r="N62">
            <v>73775.460000000006</v>
          </cell>
          <cell r="O62">
            <v>0</v>
          </cell>
          <cell r="P62">
            <v>976771.75</v>
          </cell>
        </row>
        <row r="63">
          <cell r="C63" t="str">
            <v>Computer Expenses</v>
          </cell>
          <cell r="D63">
            <v>46800</v>
          </cell>
          <cell r="E63">
            <v>60315.18</v>
          </cell>
          <cell r="F63">
            <v>75282</v>
          </cell>
          <cell r="G63">
            <v>549301.26</v>
          </cell>
          <cell r="H63">
            <v>35868</v>
          </cell>
          <cell r="I63">
            <v>138318.42000000001</v>
          </cell>
          <cell r="J63">
            <v>303512.75</v>
          </cell>
          <cell r="K63">
            <v>213095.64</v>
          </cell>
          <cell r="L63">
            <v>182955.17</v>
          </cell>
          <cell r="M63">
            <v>182975.1</v>
          </cell>
          <cell r="N63">
            <v>92616.19</v>
          </cell>
          <cell r="O63">
            <v>0</v>
          </cell>
          <cell r="P63">
            <v>1881039.71</v>
          </cell>
        </row>
        <row r="64">
          <cell r="C64" t="str">
            <v>General Expenses Communication</v>
          </cell>
          <cell r="D64">
            <v>61547.15</v>
          </cell>
          <cell r="E64">
            <v>121815.8</v>
          </cell>
          <cell r="F64">
            <v>116799.97</v>
          </cell>
          <cell r="G64">
            <v>82867.240000000005</v>
          </cell>
          <cell r="H64">
            <v>336699.88</v>
          </cell>
          <cell r="I64">
            <v>82778.8</v>
          </cell>
          <cell r="J64">
            <v>141132.64000000001</v>
          </cell>
          <cell r="K64">
            <v>77106.240000000005</v>
          </cell>
          <cell r="L64">
            <v>49290.63</v>
          </cell>
          <cell r="M64">
            <v>64435.05</v>
          </cell>
          <cell r="N64">
            <v>139176.99</v>
          </cell>
          <cell r="O64">
            <v>0</v>
          </cell>
          <cell r="P64">
            <v>1273650.3900000001</v>
          </cell>
        </row>
        <row r="65">
          <cell r="C65" t="str">
            <v>General Expenses Office</v>
          </cell>
          <cell r="D65">
            <v>288620.36</v>
          </cell>
          <cell r="E65">
            <v>176273.9</v>
          </cell>
          <cell r="F65">
            <v>120307.77</v>
          </cell>
          <cell r="G65">
            <v>188130.74</v>
          </cell>
          <cell r="H65">
            <v>142432.57999999999</v>
          </cell>
          <cell r="I65">
            <v>156876.60999999999</v>
          </cell>
          <cell r="J65">
            <v>175247.66</v>
          </cell>
          <cell r="K65">
            <v>126131.4</v>
          </cell>
          <cell r="L65">
            <v>169546.34</v>
          </cell>
          <cell r="M65">
            <v>143423.96</v>
          </cell>
          <cell r="N65">
            <v>145837.67000000001</v>
          </cell>
          <cell r="O65">
            <v>0</v>
          </cell>
          <cell r="P65">
            <v>1832828.9899999998</v>
          </cell>
        </row>
        <row r="66">
          <cell r="C66" t="str">
            <v>General Expenses Stationery &amp;</v>
          </cell>
          <cell r="D66">
            <v>144249.73000000001</v>
          </cell>
          <cell r="E66">
            <v>88633.94</v>
          </cell>
          <cell r="F66">
            <v>119993.89</v>
          </cell>
          <cell r="G66">
            <v>128013.88</v>
          </cell>
          <cell r="H66">
            <v>129304.74</v>
          </cell>
          <cell r="I66">
            <v>121438.29</v>
          </cell>
          <cell r="J66">
            <v>104526.98</v>
          </cell>
          <cell r="K66">
            <v>-28819.98</v>
          </cell>
          <cell r="L66">
            <v>86932.04</v>
          </cell>
          <cell r="M66">
            <v>84967.39</v>
          </cell>
          <cell r="N66">
            <v>130221</v>
          </cell>
          <cell r="O66">
            <v>0</v>
          </cell>
          <cell r="P66">
            <v>1109461.9000000001</v>
          </cell>
        </row>
        <row r="67">
          <cell r="C67" t="str">
            <v>Overseas &amp; Formation</v>
          </cell>
          <cell r="D67">
            <v>113608.2</v>
          </cell>
          <cell r="E67">
            <v>240238.64</v>
          </cell>
          <cell r="F67">
            <v>262480</v>
          </cell>
          <cell r="G67">
            <v>179212.2</v>
          </cell>
          <cell r="H67">
            <v>216388.66</v>
          </cell>
          <cell r="I67">
            <v>-43572.66</v>
          </cell>
          <cell r="J67">
            <v>177908.13</v>
          </cell>
          <cell r="K67">
            <v>131865</v>
          </cell>
          <cell r="L67">
            <v>193560.66</v>
          </cell>
          <cell r="M67">
            <v>16067.19</v>
          </cell>
          <cell r="N67">
            <v>211864</v>
          </cell>
          <cell r="O67">
            <v>0</v>
          </cell>
          <cell r="P67">
            <v>1699620.0199999998</v>
          </cell>
        </row>
        <row r="68">
          <cell r="C68" t="str">
            <v>Welfare</v>
          </cell>
          <cell r="D68">
            <v>121234.76</v>
          </cell>
          <cell r="E68">
            <v>161125.42000000001</v>
          </cell>
          <cell r="F68">
            <v>164098.93</v>
          </cell>
          <cell r="G68">
            <v>82135.86</v>
          </cell>
          <cell r="H68">
            <v>106848.09</v>
          </cell>
          <cell r="I68">
            <v>324913.40999999997</v>
          </cell>
          <cell r="J68">
            <v>471062.5</v>
          </cell>
          <cell r="K68">
            <v>59966.91</v>
          </cell>
          <cell r="L68">
            <v>44995.03</v>
          </cell>
          <cell r="M68">
            <v>208667.14</v>
          </cell>
          <cell r="N68">
            <v>232698.43</v>
          </cell>
          <cell r="O68">
            <v>0</v>
          </cell>
          <cell r="P68">
            <v>1977746.4799999997</v>
          </cell>
        </row>
        <row r="69">
          <cell r="C69" t="str">
            <v>Media</v>
          </cell>
          <cell r="D69">
            <v>92392</v>
          </cell>
          <cell r="E69">
            <v>15405.69</v>
          </cell>
          <cell r="F69">
            <v>75867.23</v>
          </cell>
          <cell r="G69">
            <v>13118.04</v>
          </cell>
          <cell r="H69">
            <v>79671.11</v>
          </cell>
          <cell r="I69">
            <v>97302.5</v>
          </cell>
          <cell r="J69">
            <v>106006</v>
          </cell>
          <cell r="K69">
            <v>136991</v>
          </cell>
          <cell r="L69">
            <v>42079.29</v>
          </cell>
          <cell r="M69">
            <v>130382.37</v>
          </cell>
          <cell r="N69">
            <v>13746.96</v>
          </cell>
          <cell r="O69">
            <v>0</v>
          </cell>
          <cell r="P69">
            <v>802962.19000000006</v>
          </cell>
        </row>
        <row r="70">
          <cell r="C70" t="str">
            <v>Bad Debts</v>
          </cell>
          <cell r="D70">
            <v>-46.48</v>
          </cell>
          <cell r="E70">
            <v>-10.15</v>
          </cell>
          <cell r="F70">
            <v>-6.2</v>
          </cell>
          <cell r="G70">
            <v>-11.65</v>
          </cell>
          <cell r="H70">
            <v>-12.86</v>
          </cell>
          <cell r="I70">
            <v>13.8</v>
          </cell>
          <cell r="J70">
            <v>34.86</v>
          </cell>
          <cell r="K70">
            <v>176.91</v>
          </cell>
          <cell r="L70">
            <v>-0.20000000000000284</v>
          </cell>
          <cell r="M70">
            <v>-27.02</v>
          </cell>
          <cell r="N70">
            <v>-1.94</v>
          </cell>
          <cell r="O70">
            <v>0</v>
          </cell>
          <cell r="P70">
            <v>109.06999999999998</v>
          </cell>
        </row>
        <row r="71">
          <cell r="C71" t="str">
            <v>Labour Cost Administrative</v>
          </cell>
          <cell r="D71">
            <v>81138.210000000006</v>
          </cell>
          <cell r="E71">
            <v>85164.68</v>
          </cell>
          <cell r="F71">
            <v>78392.210000000006</v>
          </cell>
          <cell r="G71">
            <v>89904.76</v>
          </cell>
          <cell r="H71">
            <v>115390.68</v>
          </cell>
          <cell r="I71">
            <v>299426.21999999997</v>
          </cell>
          <cell r="J71">
            <v>78986.2</v>
          </cell>
          <cell r="K71">
            <v>114652.76</v>
          </cell>
          <cell r="L71">
            <v>28476.28</v>
          </cell>
          <cell r="M71">
            <v>106463.38</v>
          </cell>
          <cell r="N71">
            <v>76506.63</v>
          </cell>
          <cell r="O71">
            <v>0</v>
          </cell>
          <cell r="P71">
            <v>1154502.0099999998</v>
          </cell>
        </row>
        <row r="72">
          <cell r="C72" t="str">
            <v>Contribution Workers Admin</v>
          </cell>
          <cell r="D72">
            <v>18472.75</v>
          </cell>
          <cell r="E72">
            <v>16650.150000000001</v>
          </cell>
          <cell r="F72">
            <v>40812.26</v>
          </cell>
          <cell r="G72">
            <v>17102.55</v>
          </cell>
          <cell r="H72">
            <v>10085.299999999999</v>
          </cell>
          <cell r="I72">
            <v>26943.42</v>
          </cell>
          <cell r="J72">
            <v>67878.399999999994</v>
          </cell>
          <cell r="K72">
            <v>24098.98</v>
          </cell>
          <cell r="L72">
            <v>15366.1</v>
          </cell>
          <cell r="M72">
            <v>38698.300000000003</v>
          </cell>
          <cell r="N72">
            <v>20947.900000000001</v>
          </cell>
          <cell r="O72">
            <v>0</v>
          </cell>
          <cell r="P72">
            <v>297056.11000000004</v>
          </cell>
        </row>
        <row r="73">
          <cell r="C73" t="str">
            <v>Repairs Administrative Block</v>
          </cell>
          <cell r="D73">
            <v>123355.02</v>
          </cell>
          <cell r="E73">
            <v>59694</v>
          </cell>
          <cell r="F73">
            <v>90412.23</v>
          </cell>
          <cell r="G73">
            <v>108846.36</v>
          </cell>
          <cell r="H73">
            <v>204603.75</v>
          </cell>
          <cell r="I73">
            <v>55324.57</v>
          </cell>
          <cell r="J73">
            <v>59904.55</v>
          </cell>
          <cell r="K73">
            <v>84514.53</v>
          </cell>
          <cell r="L73">
            <v>112718.44</v>
          </cell>
          <cell r="M73">
            <v>136114.5</v>
          </cell>
          <cell r="N73">
            <v>138270.48000000001</v>
          </cell>
          <cell r="O73">
            <v>0</v>
          </cell>
          <cell r="P73">
            <v>1173758.43</v>
          </cell>
        </row>
        <row r="74">
          <cell r="C74" t="str">
            <v>Yard HO</v>
          </cell>
          <cell r="D74">
            <v>58973.86</v>
          </cell>
          <cell r="E74">
            <v>40578.370000000003</v>
          </cell>
          <cell r="F74">
            <v>37949.339999999997</v>
          </cell>
          <cell r="G74">
            <v>94908.53</v>
          </cell>
          <cell r="H74">
            <v>45296.25</v>
          </cell>
          <cell r="I74">
            <v>131892.42000000001</v>
          </cell>
          <cell r="J74">
            <v>67573.539999999994</v>
          </cell>
          <cell r="K74">
            <v>39137.14</v>
          </cell>
          <cell r="L74">
            <v>60793.2</v>
          </cell>
          <cell r="M74">
            <v>39361.629999999997</v>
          </cell>
          <cell r="N74">
            <v>51888.92</v>
          </cell>
          <cell r="O74">
            <v>0</v>
          </cell>
          <cell r="P74">
            <v>668353.20000000007</v>
          </cell>
        </row>
        <row r="78">
          <cell r="C78" t="str">
            <v>Interest Expense</v>
          </cell>
          <cell r="D78">
            <v>3471341.76</v>
          </cell>
          <cell r="E78">
            <v>3266687.78</v>
          </cell>
          <cell r="F78">
            <v>3713438.18</v>
          </cell>
          <cell r="G78">
            <v>3635869.08</v>
          </cell>
          <cell r="H78">
            <v>3438703.43</v>
          </cell>
          <cell r="I78">
            <v>3350357.18</v>
          </cell>
          <cell r="J78">
            <v>3709775.56</v>
          </cell>
          <cell r="K78">
            <v>3533416.58</v>
          </cell>
          <cell r="L78">
            <v>3301884.15</v>
          </cell>
          <cell r="M78">
            <v>3338714.21</v>
          </cell>
          <cell r="N78">
            <v>2990917.61</v>
          </cell>
          <cell r="O78">
            <v>0</v>
          </cell>
          <cell r="P78">
            <v>37751105.519999996</v>
          </cell>
        </row>
        <row r="79">
          <cell r="C79" t="str">
            <v>Interest Income</v>
          </cell>
          <cell r="D79">
            <v>-456505</v>
          </cell>
          <cell r="E79">
            <v>-412749</v>
          </cell>
          <cell r="F79">
            <v>-400097.6</v>
          </cell>
          <cell r="G79">
            <v>-409347.41</v>
          </cell>
          <cell r="H79">
            <v>-402887.3</v>
          </cell>
          <cell r="I79">
            <v>-404333.71</v>
          </cell>
          <cell r="J79">
            <v>-977756.81</v>
          </cell>
          <cell r="K79">
            <v>-384699.89</v>
          </cell>
          <cell r="L79">
            <v>-385256.53</v>
          </cell>
          <cell r="M79">
            <v>-387201.8</v>
          </cell>
          <cell r="N79">
            <v>-391594.37</v>
          </cell>
          <cell r="O79">
            <v>0</v>
          </cell>
          <cell r="P79">
            <v>-5012429.42</v>
          </cell>
        </row>
        <row r="82">
          <cell r="C82" t="str">
            <v>Rental Income</v>
          </cell>
          <cell r="D82">
            <v>-750353</v>
          </cell>
          <cell r="E82">
            <v>-570707</v>
          </cell>
          <cell r="F82">
            <v>-833780</v>
          </cell>
          <cell r="G82">
            <v>-811506</v>
          </cell>
          <cell r="H82">
            <v>-675207</v>
          </cell>
          <cell r="I82">
            <v>-1011353</v>
          </cell>
          <cell r="J82">
            <v>-840700</v>
          </cell>
          <cell r="K82">
            <v>-794653</v>
          </cell>
          <cell r="L82">
            <v>-751053</v>
          </cell>
          <cell r="M82">
            <v>-776153</v>
          </cell>
          <cell r="N82">
            <v>-752780</v>
          </cell>
          <cell r="O82">
            <v>0</v>
          </cell>
          <cell r="P82">
            <v>-8568245</v>
          </cell>
        </row>
        <row r="83">
          <cell r="C83" t="str">
            <v>(Profit) on disposal of Assets</v>
          </cell>
          <cell r="D83">
            <v>0</v>
          </cell>
          <cell r="E83">
            <v>-110000</v>
          </cell>
          <cell r="F83">
            <v>-102000</v>
          </cell>
          <cell r="G83">
            <v>100000</v>
          </cell>
          <cell r="H83">
            <v>0</v>
          </cell>
          <cell r="I83">
            <v>0</v>
          </cell>
          <cell r="J83">
            <v>0</v>
          </cell>
          <cell r="K83">
            <v>0</v>
          </cell>
          <cell r="L83">
            <v>-155000</v>
          </cell>
          <cell r="M83">
            <v>0</v>
          </cell>
          <cell r="N83">
            <v>28690.14</v>
          </cell>
          <cell r="O83">
            <v>0</v>
          </cell>
          <cell r="P83">
            <v>-238309.86</v>
          </cell>
        </row>
        <row r="84">
          <cell r="C84" t="str">
            <v>Other Receipts</v>
          </cell>
          <cell r="D84">
            <v>73.630000000121072</v>
          </cell>
          <cell r="E84">
            <v>-157970.17000000001</v>
          </cell>
          <cell r="F84">
            <v>-13864</v>
          </cell>
          <cell r="G84">
            <v>-98241.67</v>
          </cell>
          <cell r="H84">
            <v>-135844.23000000001</v>
          </cell>
          <cell r="I84">
            <v>-190626.44</v>
          </cell>
          <cell r="J84">
            <v>-81926</v>
          </cell>
          <cell r="K84">
            <v>-68583.070000000007</v>
          </cell>
          <cell r="L84">
            <v>-109012</v>
          </cell>
          <cell r="M84">
            <v>-19934.21</v>
          </cell>
          <cell r="N84">
            <v>-40571.67</v>
          </cell>
          <cell r="O84">
            <v>0</v>
          </cell>
          <cell r="P84">
            <v>-916499.83</v>
          </cell>
        </row>
        <row r="86">
          <cell r="C86" t="str">
            <v>Dividend Income</v>
          </cell>
          <cell r="D86">
            <v>0</v>
          </cell>
          <cell r="E86">
            <v>-35</v>
          </cell>
          <cell r="F86">
            <v>0</v>
          </cell>
          <cell r="G86">
            <v>0</v>
          </cell>
          <cell r="H86">
            <v>0</v>
          </cell>
          <cell r="I86">
            <v>0</v>
          </cell>
          <cell r="J86">
            <v>0</v>
          </cell>
          <cell r="K86">
            <v>0</v>
          </cell>
          <cell r="L86">
            <v>-1103650</v>
          </cell>
          <cell r="M86">
            <v>0</v>
          </cell>
          <cell r="N86">
            <v>0</v>
          </cell>
          <cell r="O86">
            <v>0</v>
          </cell>
          <cell r="P86">
            <v>-1103685</v>
          </cell>
        </row>
        <row r="87">
          <cell r="C87" t="str">
            <v>(Profit) on Sale of Investment</v>
          </cell>
          <cell r="D87">
            <v>-150000</v>
          </cell>
          <cell r="E87">
            <v>0</v>
          </cell>
          <cell r="F87">
            <v>0</v>
          </cell>
          <cell r="G87">
            <v>0</v>
          </cell>
          <cell r="H87">
            <v>0</v>
          </cell>
          <cell r="I87">
            <v>0</v>
          </cell>
          <cell r="J87">
            <v>0</v>
          </cell>
          <cell r="K87">
            <v>0</v>
          </cell>
          <cell r="L87">
            <v>0</v>
          </cell>
          <cell r="M87">
            <v>0</v>
          </cell>
          <cell r="N87">
            <v>0</v>
          </cell>
          <cell r="O87">
            <v>0</v>
          </cell>
          <cell r="P87">
            <v>-150000</v>
          </cell>
        </row>
        <row r="92">
          <cell r="C92" t="str">
            <v>Dividends Paid</v>
          </cell>
          <cell r="D92">
            <v>0</v>
          </cell>
          <cell r="E92">
            <v>0</v>
          </cell>
          <cell r="F92">
            <v>0</v>
          </cell>
          <cell r="G92">
            <v>0</v>
          </cell>
          <cell r="H92">
            <v>0</v>
          </cell>
          <cell r="I92">
            <v>0</v>
          </cell>
          <cell r="J92">
            <v>0</v>
          </cell>
          <cell r="K92">
            <v>0</v>
          </cell>
          <cell r="L92">
            <v>0</v>
          </cell>
          <cell r="M92">
            <v>0</v>
          </cell>
          <cell r="N92">
            <v>0</v>
          </cell>
          <cell r="O92">
            <v>0</v>
          </cell>
          <cell r="P92">
            <v>0</v>
          </cell>
        </row>
        <row r="93">
          <cell r="C93" t="str">
            <v>Dividends</v>
          </cell>
          <cell r="D93">
            <v>0</v>
          </cell>
          <cell r="E93">
            <v>0</v>
          </cell>
          <cell r="F93">
            <v>0</v>
          </cell>
          <cell r="G93">
            <v>0</v>
          </cell>
          <cell r="H93">
            <v>0</v>
          </cell>
          <cell r="I93">
            <v>0</v>
          </cell>
          <cell r="J93">
            <v>0</v>
          </cell>
          <cell r="K93">
            <v>0</v>
          </cell>
          <cell r="L93">
            <v>0</v>
          </cell>
          <cell r="M93">
            <v>0</v>
          </cell>
          <cell r="N93">
            <v>10686.01</v>
          </cell>
          <cell r="O93">
            <v>0</v>
          </cell>
          <cell r="P93">
            <v>0</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an AGO"/>
      <sheetName val="BILAN détaillé"/>
      <sheetName val="COMBIL- AGO"/>
      <sheetName val="COMPTES DE RESULTATS"/>
      <sheetName val="Variation Impôts différés"/>
      <sheetName val="IBS fISCAL"/>
      <sheetName val="Tableaux commentaires"/>
      <sheetName val="ANALYSE"/>
      <sheetName val="IMMO BRUTE"/>
      <sheetName val="Acquisit° Crédits"/>
      <sheetName val="IMPOT DIFF 2004-2005"/>
      <sheetName val="IMMO EN COURS"/>
      <sheetName val="Récap Prov2005"/>
      <sheetName val="Détails stocks2005"/>
      <sheetName val="Détails créances2005"/>
      <sheetName val="Avance FRN 2005"/>
      <sheetName val="Distribution"/>
      <sheetName val="SOLDE DIVIDENDES 2005"/>
      <sheetName val="VOYAGES &amp; DEPLACEMENTS"/>
      <sheetName val="BALANCES"/>
      <sheetName val="Paramètres"/>
      <sheetName val="IBS ECONOMIQU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C16">
            <v>127932367.2</v>
          </cell>
        </row>
        <row r="21">
          <cell r="C21">
            <v>6220413.1799999997</v>
          </cell>
        </row>
        <row r="35">
          <cell r="C35">
            <v>38291546.099999987</v>
          </cell>
        </row>
        <row r="41">
          <cell r="B41" t="str">
            <v>Reprise provisions clients</v>
          </cell>
          <cell r="C41">
            <v>-88937890.799999997</v>
          </cell>
        </row>
        <row r="42">
          <cell r="B42" t="str">
            <v>Reprise provisions dépôts</v>
          </cell>
          <cell r="C42">
            <v>-30179759</v>
          </cell>
        </row>
        <row r="60">
          <cell r="B60" t="str">
            <v xml:space="preserve">Reprise Gaz </v>
          </cell>
          <cell r="C60">
            <v>-5458194.1299999999</v>
          </cell>
        </row>
        <row r="61">
          <cell r="B61" t="str">
            <v xml:space="preserve">RepriseMédical </v>
          </cell>
          <cell r="C61">
            <v>-4497115.63</v>
          </cell>
        </row>
        <row r="62">
          <cell r="B62" t="str">
            <v xml:space="preserve">Reprise Soudage </v>
          </cell>
          <cell r="C62">
            <v>-2579835.71</v>
          </cell>
        </row>
        <row r="63">
          <cell r="B63" t="str">
            <v xml:space="preserve">Reprise Fournitures consommables </v>
          </cell>
          <cell r="C63">
            <v>-10456798.1</v>
          </cell>
        </row>
        <row r="64">
          <cell r="B64" t="str">
            <v xml:space="preserve">Reprise Matières consommables </v>
          </cell>
          <cell r="C64">
            <v>-115463.84</v>
          </cell>
        </row>
        <row r="75">
          <cell r="B75" t="str">
            <v>Reprises</v>
          </cell>
          <cell r="C75">
            <v>-69000000</v>
          </cell>
        </row>
      </sheetData>
      <sheetData sheetId="13"/>
      <sheetData sheetId="14"/>
      <sheetData sheetId="15"/>
      <sheetData sheetId="16"/>
      <sheetData sheetId="17"/>
      <sheetData sheetId="18"/>
      <sheetData sheetId="19"/>
      <sheetData sheetId="20">
        <row r="4">
          <cell r="F4" t="str">
            <v>'BALANCES'!$I$3:$I$1369</v>
          </cell>
        </row>
        <row r="5">
          <cell r="F5" t="str">
            <v>'BALANCES'!$K$3:$K$1369</v>
          </cell>
        </row>
        <row r="6">
          <cell r="F6" t="str">
            <v>'BALANCES'!$J$3:$J$1369</v>
          </cell>
        </row>
        <row r="7">
          <cell r="F7" t="str">
            <v>'BALANCES'!$L$3:$L$1369</v>
          </cell>
        </row>
      </sheetData>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VA"/>
      <sheetName val="EYEE SUM"/>
      <sheetName val="PLB 12 mths"/>
      <sheetName val="INTEREST"/>
      <sheetName val="Sheet1"/>
      <sheetName val="B SHT"/>
      <sheetName val="B SHEET ANALYSIS"/>
      <sheetName val="Capex"/>
      <sheetName val="Capex DET"/>
      <sheetName val="Capex 12M"/>
      <sheetName val="CAPITAL"/>
      <sheetName val="BS NOTES"/>
      <sheetName val="LOANS"/>
      <sheetName val="CASHFLOW"/>
      <sheetName val="COSTRED"/>
      <sheetName val="Exp Sch"/>
      <sheetName val="CFRAIS"/>
      <sheetName val="MV Exps"/>
      <sheetName val="Prof fees"/>
      <sheetName val="I.T. Exps"/>
      <sheetName val="Overseas trav"/>
      <sheetName val="PROD COST EVOL"/>
      <sheetName val="P LOSS 03 "/>
      <sheetName val="PL Pivot GL"/>
      <sheetName val="Exps Piv"/>
      <sheetName val="sundry direct"/>
      <sheetName val="Eyee Costs Pivot"/>
      <sheetName val="SALES 0203"/>
      <sheetName val="PRINTER PIVOT"/>
      <sheetName val="PRINTER"/>
      <sheetName val="INVEST"/>
      <sheetName val="INVEST DATA"/>
      <sheetName val="Sales"/>
      <sheetName val="C GROWERS"/>
      <sheetName val="CFLOW FORECAST"/>
      <sheetName val="indicators"/>
      <sheetName val="PAC"/>
      <sheetName val="SELLING PRICES"/>
      <sheetName val="tel"/>
      <sheetName val="IND"/>
      <sheetName val="CAPEX 2003"/>
      <sheetName val="Variances 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13">
          <cell r="A13" t="str">
            <v>Cash Flow From Operations</v>
          </cell>
          <cell r="B13">
            <v>-589135.460282268</v>
          </cell>
          <cell r="C13">
            <v>13201095.918041728</v>
          </cell>
          <cell r="D13">
            <v>1071785.2475591088</v>
          </cell>
          <cell r="E13">
            <v>1594160.7012610454</v>
          </cell>
          <cell r="F13">
            <v>5357570.6439580061</v>
          </cell>
          <cell r="G13">
            <v>10684401.006969221</v>
          </cell>
          <cell r="H13">
            <v>3365532.9750382779</v>
          </cell>
          <cell r="I13">
            <v>2994941.7048238767</v>
          </cell>
          <cell r="J13">
            <v>6359175.8904815596</v>
          </cell>
          <cell r="K13">
            <v>7728425.8786415942</v>
          </cell>
          <cell r="L13">
            <v>8306290.4811064154</v>
          </cell>
          <cell r="M13">
            <v>7746566.3601935655</v>
          </cell>
          <cell r="N13">
            <v>67820811.347792134</v>
          </cell>
        </row>
        <row r="15">
          <cell r="A15" t="str">
            <v>Net Cash Flow From Operating Activities</v>
          </cell>
          <cell r="B15">
            <v>-8847986.5936156027</v>
          </cell>
          <cell r="C15">
            <v>10413125.471375061</v>
          </cell>
          <cell r="D15">
            <v>-2015724.6857742248</v>
          </cell>
          <cell r="E15">
            <v>-1236284.7754056212</v>
          </cell>
          <cell r="F15">
            <v>2426883.1306246724</v>
          </cell>
          <cell r="G15">
            <v>7858362.6003025547</v>
          </cell>
          <cell r="H15">
            <v>455714.12170494441</v>
          </cell>
          <cell r="I15">
            <v>190329.54815721</v>
          </cell>
          <cell r="J15">
            <v>3470876.5771482261</v>
          </cell>
          <cell r="K15">
            <v>4945382.5819749273</v>
          </cell>
          <cell r="L15">
            <v>5439724.1877730824</v>
          </cell>
          <cell r="M15">
            <v>4985205.0935268989</v>
          </cell>
          <cell r="N15">
            <v>28085607.25779213</v>
          </cell>
        </row>
        <row r="22">
          <cell r="A22" t="str">
            <v xml:space="preserve"> Net Cash Flow From Investing</v>
          </cell>
          <cell r="B22">
            <v>-2718000</v>
          </cell>
          <cell r="C22">
            <v>-9292000</v>
          </cell>
          <cell r="D22">
            <v>5013000</v>
          </cell>
          <cell r="E22">
            <v>-2056000</v>
          </cell>
          <cell r="F22">
            <v>-1542000</v>
          </cell>
          <cell r="G22">
            <v>844000</v>
          </cell>
          <cell r="H22">
            <v>-3074000</v>
          </cell>
          <cell r="I22">
            <v>-1012000</v>
          </cell>
          <cell r="J22">
            <v>-1098000</v>
          </cell>
          <cell r="K22">
            <v>-272000</v>
          </cell>
          <cell r="L22">
            <v>-1287000</v>
          </cell>
          <cell r="M22">
            <v>4276000</v>
          </cell>
          <cell r="N22">
            <v>-12218000</v>
          </cell>
        </row>
        <row r="28">
          <cell r="A28" t="str">
            <v xml:space="preserve"> Net Cash Flow From Financing</v>
          </cell>
          <cell r="B28">
            <v>-414000</v>
          </cell>
          <cell r="C28">
            <v>2713000</v>
          </cell>
          <cell r="D28">
            <v>-391000</v>
          </cell>
          <cell r="E28">
            <v>-392000</v>
          </cell>
          <cell r="F28">
            <v>-1043000</v>
          </cell>
          <cell r="G28">
            <v>-1055000</v>
          </cell>
          <cell r="H28">
            <v>135000</v>
          </cell>
          <cell r="I28">
            <v>-1063000</v>
          </cell>
          <cell r="J28">
            <v>-1075000</v>
          </cell>
          <cell r="K28">
            <v>-1082000</v>
          </cell>
          <cell r="L28">
            <v>-1546000</v>
          </cell>
          <cell r="M28">
            <v>-27482000</v>
          </cell>
          <cell r="N28">
            <v>-32695000</v>
          </cell>
        </row>
        <row r="30">
          <cell r="A30" t="str">
            <v>Net Cash Inflow (Outflow)</v>
          </cell>
          <cell r="B30">
            <v>-11979986.593615603</v>
          </cell>
          <cell r="C30">
            <v>3834125.4713750612</v>
          </cell>
          <cell r="D30">
            <v>2606275.3142257752</v>
          </cell>
          <cell r="E30">
            <v>-3684284.7754056212</v>
          </cell>
          <cell r="F30">
            <v>-158116.8693753276</v>
          </cell>
          <cell r="G30">
            <v>7647362.6003025547</v>
          </cell>
          <cell r="H30">
            <v>-2483285.8782950556</v>
          </cell>
          <cell r="I30">
            <v>-1884670.45184279</v>
          </cell>
          <cell r="J30">
            <v>1297876.5771482261</v>
          </cell>
          <cell r="K30">
            <v>3591382.5819749273</v>
          </cell>
          <cell r="L30">
            <v>2606724.1877730824</v>
          </cell>
          <cell r="M30">
            <v>-18220794.9064731</v>
          </cell>
          <cell r="N30">
            <v>-16827392.74220787</v>
          </cell>
        </row>
        <row r="34">
          <cell r="A34" t="str">
            <v>Balance at end</v>
          </cell>
          <cell r="B34">
            <v>-118620192.0721886</v>
          </cell>
          <cell r="C34">
            <v>-114786066.60081354</v>
          </cell>
          <cell r="D34">
            <v>-112179791.28658776</v>
          </cell>
          <cell r="E34">
            <v>-115864076.06199338</v>
          </cell>
          <cell r="F34">
            <v>-116022192.93136871</v>
          </cell>
          <cell r="G34">
            <v>-108374830.33106616</v>
          </cell>
          <cell r="H34">
            <v>-110858116.20936121</v>
          </cell>
          <cell r="I34">
            <v>-112742786.661204</v>
          </cell>
          <cell r="J34">
            <v>-111444910.08405577</v>
          </cell>
          <cell r="K34">
            <v>-107853527.50208084</v>
          </cell>
          <cell r="L34">
            <v>-105246803.31430776</v>
          </cell>
          <cell r="M34">
            <v>-123467598.22078086</v>
          </cell>
          <cell r="N34">
            <v>-123467598.22078086</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ILLET 04 "/>
      <sheetName val="AOUT 04"/>
      <sheetName val="SEPT 04"/>
      <sheetName val="BILAN JUILLET "/>
      <sheetName val="BILAN AOUT"/>
      <sheetName val="BILAN SEPT"/>
      <sheetName val="OCT 04"/>
      <sheetName val="NOV 04 "/>
      <sheetName val="BILAN OCT"/>
      <sheetName val="balmois"/>
      <sheetName val="balexo"/>
      <sheetName val="MUR"/>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
          <cell r="A2" t="str">
            <v>Autres Frais de vente</v>
          </cell>
        </row>
        <row r="3">
          <cell r="A3" t="str">
            <v>Voyages et Déplacements</v>
          </cell>
        </row>
        <row r="4">
          <cell r="A4" t="str">
            <v>Fournitures consommables</v>
          </cell>
        </row>
        <row r="5">
          <cell r="A5" t="str">
            <v>Eau et electricité</v>
          </cell>
        </row>
        <row r="6">
          <cell r="A6" t="str">
            <v>Locations immobilières</v>
          </cell>
        </row>
        <row r="7">
          <cell r="A7" t="str">
            <v>Entretiens et réparations</v>
          </cell>
        </row>
        <row r="8">
          <cell r="A8" t="str">
            <v>Réceptions</v>
          </cell>
        </row>
        <row r="9">
          <cell r="A9" t="str">
            <v>Téléphone</v>
          </cell>
        </row>
        <row r="10">
          <cell r="A10" t="str">
            <v>Commissions bancaires</v>
          </cell>
        </row>
        <row r="11">
          <cell r="A11" t="str">
            <v>Autres charges externes</v>
          </cell>
        </row>
        <row r="12">
          <cell r="A12" t="str">
            <v>Droit enregistrement</v>
          </cell>
        </row>
        <row r="13">
          <cell r="A13" t="str">
            <v>Tva non récupérable</v>
          </cell>
        </row>
        <row r="14">
          <cell r="A14" t="str">
            <v>Autres impôts et taxes</v>
          </cell>
        </row>
        <row r="15">
          <cell r="A15" t="str">
            <v>Salaires et appointements</v>
          </cell>
        </row>
        <row r="16">
          <cell r="A16" t="str">
            <v>Charges sociales</v>
          </cell>
        </row>
        <row r="17">
          <cell r="A17" t="str">
            <v>Autres charges de personnel</v>
          </cell>
        </row>
        <row r="18">
          <cell r="A18" t="str">
            <v>Carburants lubrifiants</v>
          </cell>
        </row>
        <row r="19">
          <cell r="A19" t="str">
            <v>Fournitures administratives</v>
          </cell>
        </row>
        <row r="20">
          <cell r="A20" t="str">
            <v>honoraires</v>
          </cell>
        </row>
        <row r="21">
          <cell r="A21" t="str">
            <v>transports administratifs</v>
          </cell>
        </row>
        <row r="22">
          <cell r="A22" t="str">
            <v>Charges financières</v>
          </cell>
        </row>
        <row r="23">
          <cell r="A23" t="str">
            <v>Charges exceptionnelles</v>
          </cell>
        </row>
        <row r="24">
          <cell r="A24" t="str">
            <v>Amortissements et provisions</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 d'emploi"/>
      <sheetName val="Données quantitatives site"/>
      <sheetName val="Type de sourcing appro"/>
      <sheetName val="Etendue des prestations"/>
      <sheetName val="Offres Hors d'Oeuvre self"/>
      <sheetName val="Offres Plats &amp; Garnitures self"/>
      <sheetName val="Offres Fromages &amp; Desserts"/>
      <sheetName val="Coût alim conventionnel"/>
      <sheetName val="Frais Personnel - Self SCRAMBLE"/>
      <sheetName val="Frais Exploit Self SCRAMBLE"/>
      <sheetName val="Coût du Repas Self SCRAMBLE"/>
      <sheetName val="Récap. coûts "/>
      <sheetName val="Investissements"/>
      <sheetName val="Financement invest  Self-Caf-RR"/>
      <sheetName val="% Bio et FIE - surcoût"/>
      <sheetName val="Prestation Boutique "/>
      <sheetName val="Feuille réseve 2"/>
      <sheetName val="Feuille Réserve"/>
    </sheetNames>
    <sheetDataSet>
      <sheetData sheetId="0"/>
      <sheetData sheetId="1" refreshError="1">
        <row r="14">
          <cell r="A14" t="str">
            <v>Employé Niveau 1</v>
          </cell>
        </row>
        <row r="15">
          <cell r="A15" t="str">
            <v>Employé Niveau 2</v>
          </cell>
        </row>
        <row r="16">
          <cell r="A16" t="str">
            <v>Employé Niveau 3</v>
          </cell>
        </row>
        <row r="17">
          <cell r="A17" t="str">
            <v>Employé Niveau 4</v>
          </cell>
        </row>
        <row r="18">
          <cell r="A18" t="str">
            <v>Employé Niveau 5</v>
          </cell>
        </row>
        <row r="19">
          <cell r="A19" t="str">
            <v>Agent de Maitrise Niveau 6</v>
          </cell>
        </row>
        <row r="20">
          <cell r="A20" t="str">
            <v>Agent de Maitrise Niveau 7</v>
          </cell>
        </row>
        <row r="21">
          <cell r="A21" t="str">
            <v>Agent de Maitrise Niveau 8</v>
          </cell>
        </row>
        <row r="22">
          <cell r="A22" t="str">
            <v>Cadre Niveau 9</v>
          </cell>
        </row>
      </sheetData>
      <sheetData sheetId="2"/>
      <sheetData sheetId="3"/>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S29"/>
  <sheetViews>
    <sheetView showGridLines="0" topLeftCell="A3" zoomScale="115" zoomScaleNormal="115" workbookViewId="0">
      <selection activeCell="AK20" sqref="AK20"/>
    </sheetView>
  </sheetViews>
  <sheetFormatPr baseColWidth="10" defaultColWidth="5.6640625" defaultRowHeight="20.100000000000001" customHeight="1"/>
  <cols>
    <col min="1" max="19" width="5.6640625" style="12"/>
    <col min="20" max="20" width="0" style="5" hidden="1" customWidth="1"/>
    <col min="21" max="16384" width="5.6640625" style="5"/>
  </cols>
  <sheetData>
    <row r="1" spans="1:19" ht="24.9" customHeight="1">
      <c r="A1" s="89" t="s">
        <v>26</v>
      </c>
      <c r="B1" s="89"/>
      <c r="C1" s="89"/>
      <c r="D1" s="89"/>
      <c r="E1" s="89"/>
      <c r="F1" s="89"/>
      <c r="G1" s="89"/>
      <c r="H1" s="89"/>
      <c r="I1" s="89"/>
      <c r="J1" s="89"/>
      <c r="K1" s="89"/>
      <c r="L1" s="89"/>
      <c r="M1" s="89"/>
      <c r="N1" s="89"/>
      <c r="O1" s="89"/>
      <c r="P1" s="89"/>
      <c r="Q1" s="89"/>
      <c r="R1" s="89"/>
      <c r="S1" s="89"/>
    </row>
    <row r="2" spans="1:19" ht="20.100000000000001" customHeight="1">
      <c r="A2" s="90" t="s">
        <v>293</v>
      </c>
      <c r="B2" s="90"/>
      <c r="C2" s="90"/>
      <c r="D2" s="90"/>
      <c r="E2" s="90"/>
      <c r="F2" s="90"/>
      <c r="G2" s="90"/>
      <c r="H2" s="90"/>
      <c r="I2" s="90"/>
      <c r="J2" s="90"/>
      <c r="K2" s="90"/>
      <c r="L2" s="90"/>
      <c r="M2" s="90"/>
      <c r="N2" s="90"/>
      <c r="O2" s="90"/>
      <c r="P2" s="90"/>
      <c r="Q2" s="90"/>
      <c r="R2" s="90"/>
      <c r="S2" s="90"/>
    </row>
    <row r="3" spans="1:19" ht="20.100000000000001" customHeight="1">
      <c r="A3" s="90"/>
      <c r="B3" s="90"/>
      <c r="C3" s="90"/>
      <c r="D3" s="90"/>
      <c r="E3" s="90"/>
      <c r="F3" s="90"/>
      <c r="G3" s="90"/>
      <c r="H3" s="90"/>
      <c r="I3" s="90"/>
      <c r="J3" s="90"/>
      <c r="K3" s="90"/>
      <c r="L3" s="90"/>
      <c r="M3" s="90"/>
      <c r="N3" s="90"/>
      <c r="O3" s="90"/>
      <c r="P3" s="90"/>
      <c r="Q3" s="90"/>
      <c r="R3" s="90"/>
      <c r="S3" s="90"/>
    </row>
    <row r="4" spans="1:19" ht="20.100000000000001" customHeight="1">
      <c r="A4" s="90"/>
      <c r="B4" s="90"/>
      <c r="C4" s="90"/>
      <c r="D4" s="90"/>
      <c r="E4" s="90"/>
      <c r="F4" s="90"/>
      <c r="G4" s="90"/>
      <c r="H4" s="90"/>
      <c r="I4" s="90"/>
      <c r="J4" s="90"/>
      <c r="K4" s="90"/>
      <c r="L4" s="90"/>
      <c r="M4" s="90"/>
      <c r="N4" s="90"/>
      <c r="O4" s="90"/>
      <c r="P4" s="90"/>
      <c r="Q4" s="90"/>
      <c r="R4" s="90"/>
      <c r="S4" s="90"/>
    </row>
    <row r="5" spans="1:19" ht="20.100000000000001" customHeight="1">
      <c r="A5" s="90"/>
      <c r="B5" s="90"/>
      <c r="C5" s="90"/>
      <c r="D5" s="90"/>
      <c r="E5" s="90"/>
      <c r="F5" s="90"/>
      <c r="G5" s="90"/>
      <c r="H5" s="90"/>
      <c r="I5" s="90"/>
      <c r="J5" s="90"/>
      <c r="K5" s="90"/>
      <c r="L5" s="90"/>
      <c r="M5" s="90"/>
      <c r="N5" s="90"/>
      <c r="O5" s="90"/>
      <c r="P5" s="90"/>
      <c r="Q5" s="90"/>
      <c r="R5" s="90"/>
      <c r="S5" s="90"/>
    </row>
    <row r="6" spans="1:19" ht="20.100000000000001" customHeight="1">
      <c r="A6" s="90"/>
      <c r="B6" s="90"/>
      <c r="C6" s="90"/>
      <c r="D6" s="90"/>
      <c r="E6" s="90"/>
      <c r="F6" s="90"/>
      <c r="G6" s="90"/>
      <c r="H6" s="90"/>
      <c r="I6" s="90"/>
      <c r="J6" s="90"/>
      <c r="K6" s="90"/>
      <c r="L6" s="90"/>
      <c r="M6" s="90"/>
      <c r="N6" s="90"/>
      <c r="O6" s="90"/>
      <c r="P6" s="90"/>
      <c r="Q6" s="90"/>
      <c r="R6" s="90"/>
      <c r="S6" s="90"/>
    </row>
    <row r="7" spans="1:19" ht="20.100000000000001" customHeight="1">
      <c r="A7" s="90"/>
      <c r="B7" s="90"/>
      <c r="C7" s="90"/>
      <c r="D7" s="90"/>
      <c r="E7" s="90"/>
      <c r="F7" s="90"/>
      <c r="G7" s="90"/>
      <c r="H7" s="90"/>
      <c r="I7" s="90"/>
      <c r="J7" s="90"/>
      <c r="K7" s="90"/>
      <c r="L7" s="90"/>
      <c r="M7" s="90"/>
      <c r="N7" s="90"/>
      <c r="O7" s="90"/>
      <c r="P7" s="90"/>
      <c r="Q7" s="90"/>
      <c r="R7" s="90"/>
      <c r="S7" s="90"/>
    </row>
    <row r="8" spans="1:19" ht="20.100000000000001" customHeight="1">
      <c r="A8" s="90"/>
      <c r="B8" s="90"/>
      <c r="C8" s="90"/>
      <c r="D8" s="90"/>
      <c r="E8" s="90"/>
      <c r="F8" s="90"/>
      <c r="G8" s="90"/>
      <c r="H8" s="90"/>
      <c r="I8" s="90"/>
      <c r="J8" s="90"/>
      <c r="K8" s="90"/>
      <c r="L8" s="90"/>
      <c r="M8" s="90"/>
      <c r="N8" s="90"/>
      <c r="O8" s="90"/>
      <c r="P8" s="90"/>
      <c r="Q8" s="90"/>
      <c r="R8" s="90"/>
      <c r="S8" s="90"/>
    </row>
    <row r="9" spans="1:19" ht="20.100000000000001" customHeight="1">
      <c r="A9" s="90"/>
      <c r="B9" s="90"/>
      <c r="C9" s="90"/>
      <c r="D9" s="90"/>
      <c r="E9" s="90"/>
      <c r="F9" s="90"/>
      <c r="G9" s="90"/>
      <c r="H9" s="90"/>
      <c r="I9" s="90"/>
      <c r="J9" s="90"/>
      <c r="K9" s="90"/>
      <c r="L9" s="90"/>
      <c r="M9" s="90"/>
      <c r="N9" s="90"/>
      <c r="O9" s="90"/>
      <c r="P9" s="90"/>
      <c r="Q9" s="90"/>
      <c r="R9" s="90"/>
      <c r="S9" s="90"/>
    </row>
    <row r="10" spans="1:19" ht="20.100000000000001" customHeight="1">
      <c r="A10" s="90"/>
      <c r="B10" s="90"/>
      <c r="C10" s="90"/>
      <c r="D10" s="90"/>
      <c r="E10" s="90"/>
      <c r="F10" s="90"/>
      <c r="G10" s="90"/>
      <c r="H10" s="90"/>
      <c r="I10" s="90"/>
      <c r="J10" s="90"/>
      <c r="K10" s="90"/>
      <c r="L10" s="90"/>
      <c r="M10" s="90"/>
      <c r="N10" s="90"/>
      <c r="O10" s="90"/>
      <c r="P10" s="90"/>
      <c r="Q10" s="90"/>
      <c r="R10" s="90"/>
      <c r="S10" s="90"/>
    </row>
    <row r="11" spans="1:19" ht="20.100000000000001" customHeight="1">
      <c r="A11" s="90"/>
      <c r="B11" s="90"/>
      <c r="C11" s="90"/>
      <c r="D11" s="90"/>
      <c r="E11" s="90"/>
      <c r="F11" s="90"/>
      <c r="G11" s="90"/>
      <c r="H11" s="90"/>
      <c r="I11" s="90"/>
      <c r="J11" s="90"/>
      <c r="K11" s="90"/>
      <c r="L11" s="90"/>
      <c r="M11" s="90"/>
      <c r="N11" s="90"/>
      <c r="O11" s="90"/>
      <c r="P11" s="90"/>
      <c r="Q11" s="90"/>
      <c r="R11" s="90"/>
      <c r="S11" s="90"/>
    </row>
    <row r="12" spans="1:19" ht="20.100000000000001" customHeight="1">
      <c r="A12" s="90"/>
      <c r="B12" s="90"/>
      <c r="C12" s="90"/>
      <c r="D12" s="90"/>
      <c r="E12" s="90"/>
      <c r="F12" s="90"/>
      <c r="G12" s="90"/>
      <c r="H12" s="90"/>
      <c r="I12" s="90"/>
      <c r="J12" s="90"/>
      <c r="K12" s="90"/>
      <c r="L12" s="90"/>
      <c r="M12" s="90"/>
      <c r="N12" s="90"/>
      <c r="O12" s="90"/>
      <c r="P12" s="90"/>
      <c r="Q12" s="90"/>
      <c r="R12" s="90"/>
      <c r="S12" s="90"/>
    </row>
    <row r="13" spans="1:19" ht="20.100000000000001" customHeight="1">
      <c r="A13" s="90"/>
      <c r="B13" s="90"/>
      <c r="C13" s="90"/>
      <c r="D13" s="90"/>
      <c r="E13" s="90"/>
      <c r="F13" s="90"/>
      <c r="G13" s="90"/>
      <c r="H13" s="90"/>
      <c r="I13" s="90"/>
      <c r="J13" s="90"/>
      <c r="K13" s="90"/>
      <c r="L13" s="90"/>
      <c r="M13" s="90"/>
      <c r="N13" s="90"/>
      <c r="O13" s="90"/>
      <c r="P13" s="90"/>
      <c r="Q13" s="90"/>
      <c r="R13" s="90"/>
      <c r="S13" s="90"/>
    </row>
    <row r="14" spans="1:19" ht="20.100000000000001" customHeight="1">
      <c r="A14" s="90"/>
      <c r="B14" s="90"/>
      <c r="C14" s="90"/>
      <c r="D14" s="90"/>
      <c r="E14" s="90"/>
      <c r="F14" s="90"/>
      <c r="G14" s="90"/>
      <c r="H14" s="90"/>
      <c r="I14" s="90"/>
      <c r="J14" s="90"/>
      <c r="K14" s="90"/>
      <c r="L14" s="90"/>
      <c r="M14" s="90"/>
      <c r="N14" s="90"/>
      <c r="O14" s="90"/>
      <c r="P14" s="90"/>
      <c r="Q14" s="90"/>
      <c r="R14" s="90"/>
      <c r="S14" s="90"/>
    </row>
    <row r="15" spans="1:19" ht="20.100000000000001" customHeight="1">
      <c r="A15" s="90"/>
      <c r="B15" s="90"/>
      <c r="C15" s="90"/>
      <c r="D15" s="90"/>
      <c r="E15" s="90"/>
      <c r="F15" s="90"/>
      <c r="G15" s="90"/>
      <c r="H15" s="90"/>
      <c r="I15" s="90"/>
      <c r="J15" s="90"/>
      <c r="K15" s="90"/>
      <c r="L15" s="90"/>
      <c r="M15" s="90"/>
      <c r="N15" s="90"/>
      <c r="O15" s="90"/>
      <c r="P15" s="90"/>
      <c r="Q15" s="90"/>
      <c r="R15" s="90"/>
      <c r="S15" s="90"/>
    </row>
    <row r="16" spans="1:19" ht="20.100000000000001" customHeight="1">
      <c r="A16" s="90"/>
      <c r="B16" s="90"/>
      <c r="C16" s="90"/>
      <c r="D16" s="90"/>
      <c r="E16" s="90"/>
      <c r="F16" s="90"/>
      <c r="G16" s="90"/>
      <c r="H16" s="90"/>
      <c r="I16" s="90"/>
      <c r="J16" s="90"/>
      <c r="K16" s="90"/>
      <c r="L16" s="90"/>
      <c r="M16" s="90"/>
      <c r="N16" s="90"/>
      <c r="O16" s="90"/>
      <c r="P16" s="90"/>
      <c r="Q16" s="90"/>
      <c r="R16" s="90"/>
      <c r="S16" s="90"/>
    </row>
    <row r="17" spans="1:19" ht="20.100000000000001" customHeight="1">
      <c r="A17" s="90"/>
      <c r="B17" s="90"/>
      <c r="C17" s="90"/>
      <c r="D17" s="90"/>
      <c r="E17" s="90"/>
      <c r="F17" s="90"/>
      <c r="G17" s="90"/>
      <c r="H17" s="90"/>
      <c r="I17" s="90"/>
      <c r="J17" s="90"/>
      <c r="K17" s="90"/>
      <c r="L17" s="90"/>
      <c r="M17" s="90"/>
      <c r="N17" s="90"/>
      <c r="O17" s="90"/>
      <c r="P17" s="90"/>
      <c r="Q17" s="90"/>
      <c r="R17" s="90"/>
      <c r="S17" s="90"/>
    </row>
    <row r="18" spans="1:19" ht="20.100000000000001" customHeight="1">
      <c r="A18" s="90"/>
      <c r="B18" s="90"/>
      <c r="C18" s="90"/>
      <c r="D18" s="90"/>
      <c r="E18" s="90"/>
      <c r="F18" s="90"/>
      <c r="G18" s="90"/>
      <c r="H18" s="90"/>
      <c r="I18" s="90"/>
      <c r="J18" s="90"/>
      <c r="K18" s="90"/>
      <c r="L18" s="90"/>
      <c r="M18" s="90"/>
      <c r="N18" s="90"/>
      <c r="O18" s="90"/>
      <c r="P18" s="90"/>
      <c r="Q18" s="90"/>
      <c r="R18" s="90"/>
      <c r="S18" s="90"/>
    </row>
    <row r="19" spans="1:19" ht="32.25" customHeight="1">
      <c r="A19" s="90"/>
      <c r="B19" s="90"/>
      <c r="C19" s="90"/>
      <c r="D19" s="90"/>
      <c r="E19" s="90"/>
      <c r="F19" s="90"/>
      <c r="G19" s="90"/>
      <c r="H19" s="90"/>
      <c r="I19" s="90"/>
      <c r="J19" s="90"/>
      <c r="K19" s="90"/>
      <c r="L19" s="90"/>
      <c r="M19" s="90"/>
      <c r="N19" s="90"/>
      <c r="O19" s="90"/>
      <c r="P19" s="90"/>
      <c r="Q19" s="90"/>
      <c r="R19" s="90"/>
      <c r="S19" s="90"/>
    </row>
    <row r="20" spans="1:19" ht="20.100000000000001" customHeight="1">
      <c r="A20" s="93" t="s">
        <v>27</v>
      </c>
      <c r="B20" s="93"/>
      <c r="C20" s="93"/>
      <c r="D20" s="93"/>
      <c r="E20" s="93"/>
      <c r="F20" s="93"/>
      <c r="G20" s="93"/>
      <c r="H20" s="93"/>
      <c r="I20" s="93"/>
      <c r="J20" s="93"/>
      <c r="K20" s="93"/>
      <c r="L20" s="93"/>
      <c r="M20" s="93"/>
      <c r="N20" s="93"/>
      <c r="O20" s="8"/>
      <c r="P20" s="8"/>
      <c r="Q20" s="8"/>
      <c r="R20" s="8"/>
      <c r="S20" s="8"/>
    </row>
    <row r="21" spans="1:19" ht="35.1" customHeight="1">
      <c r="A21" s="91" t="s">
        <v>243</v>
      </c>
      <c r="B21" s="92"/>
      <c r="C21" s="92"/>
      <c r="D21" s="92"/>
      <c r="E21" s="92"/>
      <c r="F21" s="92"/>
      <c r="G21" s="92"/>
      <c r="H21" s="92"/>
      <c r="I21" s="92"/>
      <c r="J21" s="92"/>
      <c r="K21" s="92"/>
      <c r="L21" s="92"/>
      <c r="M21" s="92"/>
      <c r="N21" s="92"/>
      <c r="O21" s="92"/>
      <c r="P21" s="92"/>
      <c r="Q21" s="92"/>
      <c r="R21" s="10"/>
      <c r="S21" s="10"/>
    </row>
    <row r="22" spans="1:19" ht="35.1" customHeight="1">
      <c r="A22" s="92"/>
      <c r="B22" s="92"/>
      <c r="C22" s="92"/>
      <c r="D22" s="92"/>
      <c r="E22" s="92"/>
      <c r="F22" s="92"/>
      <c r="G22" s="92"/>
      <c r="H22" s="92"/>
      <c r="I22" s="92"/>
      <c r="J22" s="92"/>
      <c r="K22" s="92"/>
      <c r="L22" s="92"/>
      <c r="M22" s="92"/>
      <c r="N22" s="92"/>
      <c r="O22" s="92"/>
      <c r="P22" s="92"/>
      <c r="Q22" s="92"/>
      <c r="R22" s="10"/>
      <c r="S22" s="10"/>
    </row>
    <row r="23" spans="1:19" ht="16.8">
      <c r="A23" s="9"/>
      <c r="B23" s="9"/>
      <c r="C23" s="9"/>
      <c r="D23" s="9"/>
      <c r="E23" s="9"/>
      <c r="F23" s="9"/>
      <c r="G23" s="9"/>
      <c r="H23" s="9"/>
      <c r="I23" s="9"/>
      <c r="J23" s="9"/>
      <c r="K23" s="9"/>
      <c r="L23" s="9"/>
      <c r="M23" s="9"/>
      <c r="N23" s="9"/>
      <c r="O23" s="9"/>
      <c r="P23" s="9"/>
      <c r="Q23" s="9"/>
      <c r="R23" s="10"/>
      <c r="S23" s="10"/>
    </row>
    <row r="24" spans="1:19" ht="20.100000000000001" customHeight="1">
      <c r="A24" s="92" t="s">
        <v>244</v>
      </c>
      <c r="B24" s="92"/>
      <c r="C24" s="92"/>
      <c r="D24" s="92"/>
      <c r="E24" s="92"/>
      <c r="F24" s="92"/>
      <c r="G24" s="92"/>
      <c r="H24" s="92"/>
      <c r="I24" s="92"/>
      <c r="J24" s="92"/>
      <c r="K24" s="92"/>
      <c r="L24" s="92"/>
      <c r="M24" s="92"/>
      <c r="N24" s="92"/>
      <c r="O24" s="92"/>
      <c r="P24" s="92"/>
      <c r="Q24" s="92"/>
      <c r="R24" s="92"/>
      <c r="S24" s="92"/>
    </row>
    <row r="25" spans="1:19" ht="20.100000000000001" customHeight="1">
      <c r="A25" s="92"/>
      <c r="B25" s="92"/>
      <c r="C25" s="92"/>
      <c r="D25" s="92"/>
      <c r="E25" s="92"/>
      <c r="F25" s="92"/>
      <c r="G25" s="92"/>
      <c r="H25" s="92"/>
      <c r="I25" s="92"/>
      <c r="J25" s="92"/>
      <c r="K25" s="92"/>
      <c r="L25" s="92"/>
      <c r="M25" s="92"/>
      <c r="N25" s="92"/>
      <c r="O25" s="92"/>
      <c r="P25" s="92"/>
      <c r="Q25" s="92"/>
      <c r="R25" s="92"/>
      <c r="S25" s="92"/>
    </row>
    <row r="26" spans="1:19" ht="20.100000000000001" customHeight="1">
      <c r="A26" s="92"/>
      <c r="B26" s="92"/>
      <c r="C26" s="92"/>
      <c r="D26" s="92"/>
      <c r="E26" s="92"/>
      <c r="F26" s="92"/>
      <c r="G26" s="92"/>
      <c r="H26" s="92"/>
      <c r="I26" s="92"/>
      <c r="J26" s="92"/>
      <c r="K26" s="92"/>
      <c r="L26" s="92"/>
      <c r="M26" s="92"/>
      <c r="N26" s="92"/>
      <c r="O26" s="92"/>
      <c r="P26" s="92"/>
      <c r="Q26" s="92"/>
      <c r="R26" s="92"/>
      <c r="S26" s="92"/>
    </row>
    <row r="27" spans="1:19" ht="14.25" customHeight="1">
      <c r="A27" s="9"/>
      <c r="B27" s="9"/>
      <c r="C27" s="9"/>
      <c r="D27" s="9"/>
      <c r="E27" s="9"/>
      <c r="F27" s="9"/>
      <c r="G27" s="9"/>
      <c r="H27" s="9"/>
      <c r="I27" s="9"/>
      <c r="J27" s="9"/>
      <c r="K27" s="9"/>
      <c r="L27" s="9"/>
      <c r="M27" s="9"/>
      <c r="N27" s="9"/>
      <c r="O27" s="9"/>
      <c r="P27" s="9"/>
      <c r="Q27" s="9"/>
      <c r="R27" s="9"/>
      <c r="S27" s="9"/>
    </row>
    <row r="28" spans="1:19" ht="14.25" customHeight="1">
      <c r="A28" s="9"/>
      <c r="B28" s="9"/>
      <c r="C28" s="9"/>
      <c r="D28" s="9"/>
      <c r="E28" s="9"/>
      <c r="F28" s="9"/>
      <c r="G28" s="9"/>
      <c r="H28" s="9"/>
      <c r="I28" s="9"/>
      <c r="J28" s="9"/>
      <c r="K28" s="9"/>
      <c r="L28" s="9"/>
      <c r="M28" s="9"/>
      <c r="N28" s="9"/>
      <c r="O28" s="9"/>
      <c r="P28" s="9"/>
      <c r="Q28" s="9"/>
      <c r="R28" s="9"/>
      <c r="S28" s="9"/>
    </row>
    <row r="29" spans="1:19" ht="20.100000000000001" customHeight="1">
      <c r="A29" s="11" t="s">
        <v>13</v>
      </c>
      <c r="B29" s="10"/>
      <c r="C29" s="10"/>
      <c r="D29" s="10"/>
      <c r="E29" s="10"/>
      <c r="F29" s="10"/>
      <c r="G29" s="10"/>
      <c r="H29" s="10"/>
      <c r="I29" s="10"/>
      <c r="K29" s="88" t="s">
        <v>245</v>
      </c>
      <c r="L29" s="88"/>
      <c r="M29" s="88"/>
      <c r="N29" s="88"/>
      <c r="O29" s="88"/>
      <c r="P29" s="88"/>
      <c r="Q29" s="88"/>
      <c r="R29" s="88"/>
      <c r="S29" s="88"/>
    </row>
  </sheetData>
  <sheetProtection formatCells="0" formatColumns="0" formatRows="0" insertHyperlinks="0" sort="0" autoFilter="0" pivotTables="0"/>
  <mergeCells count="6">
    <mergeCell ref="K29:S29"/>
    <mergeCell ref="A1:S1"/>
    <mergeCell ref="A2:S19"/>
    <mergeCell ref="A21:Q22"/>
    <mergeCell ref="A20:N20"/>
    <mergeCell ref="A24:S26"/>
  </mergeCells>
  <printOptions horizontalCentered="1"/>
  <pageMargins left="0.27559055118110237" right="0.27559055118110237" top="0.39370078740157483" bottom="0.59055118110236227" header="0.31496062992125984" footer="0.31496062992125984"/>
  <pageSetup paperSize="9" scale="85" orientation="portrait" r:id="rId1"/>
  <headerFooter>
    <oddFooter>&amp;L&amp;"Arial,Normal"&amp;8AO Restauration&amp;C&amp;"Arial,Normal"&amp;8Cadre de réponse économique - &amp;A&amp;R&amp;"Arial,Normal"&amp;8&amp;P/&amp;N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Feuil7"/>
  <dimension ref="A1:M19"/>
  <sheetViews>
    <sheetView showGridLines="0" zoomScale="80" zoomScaleNormal="80" zoomScaleSheetLayoutView="93" workbookViewId="0">
      <pane ySplit="6" topLeftCell="A7" activePane="bottomLeft" state="frozen"/>
      <selection activeCell="A6" sqref="A6:F6"/>
      <selection pane="bottomLeft" activeCell="P21" sqref="P21"/>
    </sheetView>
  </sheetViews>
  <sheetFormatPr baseColWidth="10" defaultColWidth="11.6640625" defaultRowHeight="20.100000000000001" customHeight="1"/>
  <cols>
    <col min="1" max="1" width="45.5546875" style="5" customWidth="1"/>
    <col min="2" max="2" width="10.5546875" style="5" customWidth="1"/>
    <col min="3" max="3" width="15.5546875" style="5" customWidth="1"/>
    <col min="4" max="4" width="10.5546875" style="5" customWidth="1"/>
    <col min="5" max="5" width="15.5546875" style="5" customWidth="1"/>
    <col min="6" max="6" width="10.5546875" style="5" customWidth="1"/>
    <col min="7" max="7" width="15.5546875" style="5" customWidth="1"/>
    <col min="8" max="8" width="10.5546875" style="5" customWidth="1"/>
    <col min="9" max="9" width="15.5546875" style="5" customWidth="1"/>
    <col min="10" max="10" width="10.5546875" style="5" customWidth="1"/>
    <col min="11" max="11" width="15.5546875" style="5" customWidth="1"/>
    <col min="12" max="12" width="10.5546875" style="5" customWidth="1"/>
    <col min="13" max="13" width="15.5546875" style="5" customWidth="1"/>
    <col min="14" max="16384" width="11.6640625" style="5"/>
  </cols>
  <sheetData>
    <row r="1" spans="1:13" s="26" customFormat="1" ht="25.35" customHeight="1">
      <c r="A1" s="89" t="s">
        <v>197</v>
      </c>
      <c r="B1" s="89"/>
      <c r="C1" s="89"/>
      <c r="D1" s="89"/>
      <c r="E1" s="89"/>
      <c r="F1" s="89"/>
      <c r="G1" s="89"/>
      <c r="H1" s="89"/>
      <c r="I1" s="89"/>
      <c r="J1" s="89"/>
      <c r="K1" s="89"/>
      <c r="L1" s="89"/>
      <c r="M1" s="89"/>
    </row>
    <row r="2" spans="1:13" s="26" customFormat="1" ht="25.35" customHeight="1">
      <c r="A2" s="89" t="str">
        <f>+'Mode d''emploi'!K29</f>
        <v>Indiquer ICI le nom du candidat</v>
      </c>
      <c r="B2" s="89"/>
      <c r="C2" s="89"/>
      <c r="D2" s="89"/>
      <c r="E2" s="89"/>
      <c r="F2" s="89"/>
      <c r="G2" s="89"/>
      <c r="H2" s="89"/>
      <c r="I2" s="89"/>
      <c r="J2" s="89"/>
      <c r="K2" s="89"/>
      <c r="L2" s="89"/>
      <c r="M2" s="89"/>
    </row>
    <row r="3" spans="1:13" ht="8.1" customHeight="1"/>
    <row r="4" spans="1:13" s="27" customFormat="1" ht="20.100000000000001" customHeight="1">
      <c r="A4" s="211" t="s">
        <v>185</v>
      </c>
      <c r="B4" s="211"/>
      <c r="C4" s="211"/>
      <c r="D4" s="211"/>
      <c r="E4" s="211"/>
      <c r="F4" s="211"/>
      <c r="G4" s="211"/>
      <c r="H4" s="211"/>
      <c r="I4" s="211"/>
      <c r="J4" s="211"/>
      <c r="K4" s="211"/>
      <c r="L4" s="211"/>
      <c r="M4" s="211"/>
    </row>
    <row r="5" spans="1:13" s="29" customFormat="1" ht="69.900000000000006" customHeight="1">
      <c r="A5" s="132" t="s">
        <v>44</v>
      </c>
      <c r="B5" s="132" t="str">
        <f>_xlfn.CONCAT('Tranches activité'!$B$3,"
",'Tranches activité'!$B$4," à ",'Tranches activité'!$B$5," repas 
en moyenne hors vac. sco.")</f>
        <v>Tranche 1
0 à 70 repas 
en moyenne hors vac. sco.</v>
      </c>
      <c r="C5" s="132"/>
      <c r="D5" s="132" t="str">
        <f>_xlfn.CONCAT('Tranches activité'!$C$3,"
",'Tranches activité'!$C$4," à ",'Tranches activité'!$C$5," repas 
en moyenne hors vac. sco.")</f>
        <v>Tranche 2
71 à 120 repas 
en moyenne hors vac. sco.</v>
      </c>
      <c r="E5" s="132"/>
      <c r="F5" s="132" t="str">
        <f>_xlfn.CONCAT('Tranches activité'!$D$3,"
",'Tranches activité'!$D$4," à ",'Tranches activité'!$D$5," repas 
en moyenne hors vac. sco.")</f>
        <v>Tranche 3
(tranche de référence)
121 à 170 repas 
en moyenne hors vac. sco.</v>
      </c>
      <c r="G5" s="132"/>
      <c r="H5" s="132" t="str">
        <f>_xlfn.CONCAT('Tranches activité'!$E$3,"
",'Tranches activité'!$E$4," à ",'Tranches activité'!$E$5," repas 
en moyenne hors vac. sco.")</f>
        <v>Tranche 4
171 à 220 repas 
en moyenne hors vac. sco.</v>
      </c>
      <c r="I5" s="132"/>
      <c r="J5" s="132" t="str">
        <f>_xlfn.CONCAT('Tranches activité'!$F$3,"
",'Tranches activité'!$F$4," à ",'Tranches activité'!$F$5," repas 
en moyenne hors vac. sco.")</f>
        <v>Tranche 5
221 à 300 repas 
en moyenne hors vac. sco.</v>
      </c>
      <c r="K5" s="132"/>
    </row>
    <row r="6" spans="1:13" s="29" customFormat="1" ht="35.1" customHeight="1">
      <c r="A6" s="132"/>
      <c r="B6" s="17" t="s">
        <v>43</v>
      </c>
      <c r="C6" s="17" t="s">
        <v>50</v>
      </c>
      <c r="D6" s="17" t="s">
        <v>43</v>
      </c>
      <c r="E6" s="17" t="s">
        <v>50</v>
      </c>
      <c r="F6" s="17" t="s">
        <v>43</v>
      </c>
      <c r="G6" s="17" t="s">
        <v>50</v>
      </c>
      <c r="H6" s="17" t="s">
        <v>43</v>
      </c>
      <c r="I6" s="17" t="s">
        <v>50</v>
      </c>
      <c r="J6" s="17" t="s">
        <v>43</v>
      </c>
      <c r="K6" s="17" t="s">
        <v>50</v>
      </c>
    </row>
    <row r="7" spans="1:13" s="29" customFormat="1" ht="20.100000000000001" customHeight="1">
      <c r="A7" s="50"/>
      <c r="B7" s="51"/>
      <c r="C7" s="52"/>
      <c r="D7" s="51"/>
      <c r="E7" s="52"/>
      <c r="F7" s="51"/>
      <c r="G7" s="52"/>
      <c r="H7" s="51"/>
      <c r="I7" s="52"/>
      <c r="J7" s="51"/>
      <c r="K7" s="52"/>
    </row>
    <row r="8" spans="1:13" s="29" customFormat="1" ht="20.100000000000001" customHeight="1">
      <c r="A8" s="50"/>
      <c r="B8" s="51"/>
      <c r="C8" s="52"/>
      <c r="D8" s="51"/>
      <c r="E8" s="52"/>
      <c r="F8" s="51"/>
      <c r="G8" s="52"/>
      <c r="H8" s="51"/>
      <c r="I8" s="52"/>
      <c r="J8" s="51"/>
      <c r="K8" s="52"/>
    </row>
    <row r="9" spans="1:13" s="29" customFormat="1" ht="20.100000000000001" customHeight="1">
      <c r="A9" s="50"/>
      <c r="B9" s="51"/>
      <c r="C9" s="52"/>
      <c r="D9" s="51"/>
      <c r="E9" s="52"/>
      <c r="F9" s="51"/>
      <c r="G9" s="52"/>
      <c r="H9" s="51"/>
      <c r="I9" s="52"/>
      <c r="J9" s="51"/>
      <c r="K9" s="52"/>
    </row>
    <row r="10" spans="1:13" s="29" customFormat="1" ht="20.100000000000001" customHeight="1">
      <c r="A10" s="50"/>
      <c r="B10" s="51"/>
      <c r="C10" s="52"/>
      <c r="D10" s="51"/>
      <c r="E10" s="52"/>
      <c r="F10" s="51"/>
      <c r="G10" s="52"/>
      <c r="H10" s="51"/>
      <c r="I10" s="52"/>
      <c r="J10" s="51"/>
      <c r="K10" s="52"/>
    </row>
    <row r="11" spans="1:13" s="29" customFormat="1" ht="20.100000000000001" customHeight="1">
      <c r="A11" s="50"/>
      <c r="B11" s="51"/>
      <c r="C11" s="52"/>
      <c r="D11" s="51"/>
      <c r="E11" s="52"/>
      <c r="F11" s="51"/>
      <c r="G11" s="52"/>
      <c r="H11" s="51"/>
      <c r="I11" s="52"/>
      <c r="J11" s="51"/>
      <c r="K11" s="52"/>
    </row>
    <row r="12" spans="1:13" s="29" customFormat="1" ht="20.100000000000001" customHeight="1">
      <c r="A12" s="50"/>
      <c r="B12" s="51"/>
      <c r="C12" s="52"/>
      <c r="D12" s="51"/>
      <c r="E12" s="52"/>
      <c r="F12" s="51"/>
      <c r="G12" s="52"/>
      <c r="H12" s="51"/>
      <c r="I12" s="52"/>
      <c r="J12" s="51"/>
      <c r="K12" s="52"/>
    </row>
    <row r="13" spans="1:13" s="29" customFormat="1" ht="20.100000000000001" customHeight="1">
      <c r="A13" s="50"/>
      <c r="B13" s="51"/>
      <c r="C13" s="52"/>
      <c r="D13" s="51"/>
      <c r="E13" s="52"/>
      <c r="F13" s="51"/>
      <c r="G13" s="52"/>
      <c r="H13" s="51"/>
      <c r="I13" s="52"/>
      <c r="J13" s="51"/>
      <c r="K13" s="52"/>
    </row>
    <row r="14" spans="1:13" s="29" customFormat="1" ht="20.100000000000001" customHeight="1">
      <c r="A14" s="50"/>
      <c r="B14" s="51"/>
      <c r="C14" s="52"/>
      <c r="D14" s="51"/>
      <c r="E14" s="52"/>
      <c r="F14" s="51"/>
      <c r="G14" s="52"/>
      <c r="H14" s="51"/>
      <c r="I14" s="52"/>
      <c r="J14" s="51"/>
      <c r="K14" s="52"/>
    </row>
    <row r="15" spans="1:13" s="29" customFormat="1" ht="20.100000000000001" customHeight="1">
      <c r="A15" s="50"/>
      <c r="B15" s="51"/>
      <c r="C15" s="52"/>
      <c r="D15" s="51"/>
      <c r="E15" s="52"/>
      <c r="F15" s="51"/>
      <c r="G15" s="52"/>
      <c r="H15" s="51"/>
      <c r="I15" s="52"/>
      <c r="J15" s="51"/>
      <c r="K15" s="52"/>
    </row>
    <row r="16" spans="1:13" s="29" customFormat="1" ht="20.100000000000001" customHeight="1">
      <c r="A16" s="50"/>
      <c r="B16" s="51"/>
      <c r="C16" s="52"/>
      <c r="D16" s="51"/>
      <c r="E16" s="52"/>
      <c r="F16" s="51"/>
      <c r="G16" s="52"/>
      <c r="H16" s="51"/>
      <c r="I16" s="52"/>
      <c r="J16" s="51"/>
      <c r="K16" s="52"/>
    </row>
    <row r="17" spans="1:13" s="29" customFormat="1" ht="20.100000000000001" customHeight="1">
      <c r="A17" s="53" t="s">
        <v>187</v>
      </c>
      <c r="B17" s="54">
        <f>SUM(B7:B16)</f>
        <v>0</v>
      </c>
      <c r="C17" s="55">
        <f>SUM(C7:C16)</f>
        <v>0</v>
      </c>
      <c r="D17" s="54">
        <f t="shared" ref="D17:I17" si="0">SUM(D7:D16)</f>
        <v>0</v>
      </c>
      <c r="E17" s="55">
        <f t="shared" si="0"/>
        <v>0</v>
      </c>
      <c r="F17" s="54">
        <f t="shared" si="0"/>
        <v>0</v>
      </c>
      <c r="G17" s="55">
        <f t="shared" si="0"/>
        <v>0</v>
      </c>
      <c r="H17" s="54">
        <f t="shared" si="0"/>
        <v>0</v>
      </c>
      <c r="I17" s="55">
        <f t="shared" si="0"/>
        <v>0</v>
      </c>
      <c r="J17" s="54">
        <f t="shared" ref="J17:K17" si="1">SUM(J7:J16)</f>
        <v>0</v>
      </c>
      <c r="K17" s="55">
        <f t="shared" si="1"/>
        <v>0</v>
      </c>
      <c r="L17" s="84"/>
      <c r="M17" s="85"/>
    </row>
    <row r="18" spans="1:13" s="29" customFormat="1" ht="20.100000000000001" customHeight="1">
      <c r="A18" s="53" t="s">
        <v>45</v>
      </c>
      <c r="B18" s="208">
        <f>IF(B17=0,0,C17/B17)</f>
        <v>0</v>
      </c>
      <c r="C18" s="209"/>
      <c r="D18" s="208">
        <f>IF(D17=0,0,E17/D17)</f>
        <v>0</v>
      </c>
      <c r="E18" s="209"/>
      <c r="F18" s="208">
        <f>IF(F17=0,0,G17/F17)</f>
        <v>0</v>
      </c>
      <c r="G18" s="209"/>
      <c r="H18" s="208">
        <f>IF(H17=0,0,I17/H17)</f>
        <v>0</v>
      </c>
      <c r="I18" s="209"/>
      <c r="J18" s="208">
        <f>IF(J17=0,0,K17/J17)</f>
        <v>0</v>
      </c>
      <c r="K18" s="209"/>
      <c r="L18" s="84"/>
      <c r="M18" s="85"/>
    </row>
    <row r="19" spans="1:13" ht="20.100000000000001" customHeight="1">
      <c r="A19" s="195" t="s">
        <v>186</v>
      </c>
      <c r="B19" s="195"/>
      <c r="C19" s="195"/>
      <c r="D19" s="195"/>
      <c r="E19" s="195"/>
      <c r="F19" s="195"/>
      <c r="G19" s="195"/>
      <c r="H19" s="195"/>
      <c r="I19" s="195"/>
      <c r="J19" s="195"/>
      <c r="K19" s="195"/>
      <c r="L19" s="210"/>
      <c r="M19" s="210"/>
    </row>
  </sheetData>
  <sheetProtection formatCells="0" formatColumns="0" formatRows="0" insertHyperlinks="0" sort="0" autoFilter="0" pivotTables="0"/>
  <mergeCells count="16">
    <mergeCell ref="A1:M1"/>
    <mergeCell ref="A2:M2"/>
    <mergeCell ref="H5:I5"/>
    <mergeCell ref="A4:M4"/>
    <mergeCell ref="A5:A6"/>
    <mergeCell ref="F5:G5"/>
    <mergeCell ref="J5:K5"/>
    <mergeCell ref="J18:K18"/>
    <mergeCell ref="D5:E5"/>
    <mergeCell ref="B5:C5"/>
    <mergeCell ref="A19:E19"/>
    <mergeCell ref="F19:M19"/>
    <mergeCell ref="B18:C18"/>
    <mergeCell ref="D18:E18"/>
    <mergeCell ref="F18:G18"/>
    <mergeCell ref="H18:I18"/>
  </mergeCells>
  <printOptions horizontalCentered="1"/>
  <pageMargins left="0.27559055118110237" right="0.27559055118110237" top="0.39370078740157483" bottom="0.59055118110236227" header="0.31496062992125984" footer="0.31496062992125984"/>
  <pageSetup paperSize="9" scale="70" fitToHeight="0" orientation="landscape" r:id="rId1"/>
  <headerFooter>
    <oddFooter>&amp;L&amp;"Arial,Normal"&amp;8AO Restauration&amp;C&amp;"Arial,Normal"&amp;8Cadre de réponse économique - &amp;A&amp;R&amp;"Arial,Normal"&amp;8&amp;P/&amp;N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5CE79-D47A-4666-BDD5-FE9A4D1F6C6D}">
  <dimension ref="A1:D29"/>
  <sheetViews>
    <sheetView showGridLines="0" zoomScaleNormal="100" zoomScaleSheetLayoutView="93" workbookViewId="0">
      <pane ySplit="5" topLeftCell="A22" activePane="bottomLeft" state="frozen"/>
      <selection activeCell="A6" sqref="A6:F6"/>
      <selection pane="bottomLeft" activeCell="C10" sqref="C10"/>
    </sheetView>
  </sheetViews>
  <sheetFormatPr baseColWidth="10" defaultColWidth="11.6640625" defaultRowHeight="20.100000000000001" customHeight="1"/>
  <cols>
    <col min="1" max="1" width="35.6640625" style="5" customWidth="1"/>
    <col min="2" max="2" width="45.5546875" style="5" customWidth="1"/>
    <col min="3" max="4" width="30.6640625" style="5" customWidth="1"/>
    <col min="5" max="16384" width="11.6640625" style="5"/>
  </cols>
  <sheetData>
    <row r="1" spans="1:4" s="26" customFormat="1" ht="25.35" customHeight="1">
      <c r="A1" s="89" t="s">
        <v>246</v>
      </c>
      <c r="B1" s="89"/>
      <c r="C1" s="89"/>
      <c r="D1" s="89"/>
    </row>
    <row r="2" spans="1:4" s="26" customFormat="1" ht="25.35" customHeight="1">
      <c r="A2" s="89" t="str">
        <f>+'Mode d''emploi'!K29</f>
        <v>Indiquer ICI le nom du candidat</v>
      </c>
      <c r="B2" s="89"/>
      <c r="C2" s="89"/>
      <c r="D2" s="89"/>
    </row>
    <row r="3" spans="1:4" ht="8.1" customHeight="1"/>
    <row r="4" spans="1:4" s="29" customFormat="1" ht="69.900000000000006" customHeight="1">
      <c r="A4" s="134" t="s">
        <v>247</v>
      </c>
      <c r="B4" s="136"/>
      <c r="C4" s="132" t="s">
        <v>258</v>
      </c>
      <c r="D4" s="132"/>
    </row>
    <row r="5" spans="1:4" s="29" customFormat="1" ht="35.1" customHeight="1">
      <c r="A5" s="140"/>
      <c r="B5" s="142"/>
      <c r="C5" s="17" t="s">
        <v>248</v>
      </c>
      <c r="D5" s="17" t="s">
        <v>249</v>
      </c>
    </row>
    <row r="6" spans="1:4" s="29" customFormat="1" ht="20.100000000000001" customHeight="1">
      <c r="A6" s="226" t="s">
        <v>250</v>
      </c>
      <c r="B6" s="79" t="s">
        <v>251</v>
      </c>
      <c r="C6" s="80" t="s">
        <v>253</v>
      </c>
      <c r="D6" s="78"/>
    </row>
    <row r="7" spans="1:4" s="29" customFormat="1" ht="20.100000000000001" customHeight="1">
      <c r="A7" s="227"/>
      <c r="B7" s="79" t="s">
        <v>252</v>
      </c>
      <c r="C7" s="80" t="s">
        <v>254</v>
      </c>
      <c r="D7" s="78"/>
    </row>
    <row r="8" spans="1:4" s="29" customFormat="1" ht="20.100000000000001" customHeight="1">
      <c r="A8" s="226" t="s">
        <v>255</v>
      </c>
      <c r="B8" s="79" t="s">
        <v>256</v>
      </c>
      <c r="C8" s="80" t="s">
        <v>254</v>
      </c>
      <c r="D8" s="78"/>
    </row>
    <row r="9" spans="1:4" s="29" customFormat="1" ht="20.100000000000001" customHeight="1">
      <c r="A9" s="227"/>
      <c r="B9" s="79" t="s">
        <v>252</v>
      </c>
      <c r="C9" s="80" t="s">
        <v>257</v>
      </c>
      <c r="D9" s="78"/>
    </row>
    <row r="10" spans="1:4" s="29" customFormat="1" ht="50.1" customHeight="1">
      <c r="A10" s="226" t="s">
        <v>259</v>
      </c>
      <c r="B10" s="79" t="s">
        <v>260</v>
      </c>
      <c r="C10" s="80" t="s">
        <v>254</v>
      </c>
      <c r="D10" s="78"/>
    </row>
    <row r="11" spans="1:4" s="29" customFormat="1" ht="20.100000000000001" customHeight="1">
      <c r="A11" s="227"/>
      <c r="B11" s="79" t="s">
        <v>252</v>
      </c>
      <c r="C11" s="80" t="s">
        <v>257</v>
      </c>
      <c r="D11" s="78"/>
    </row>
    <row r="12" spans="1:4" s="29" customFormat="1" ht="20.100000000000001" customHeight="1">
      <c r="A12" s="224" t="s">
        <v>261</v>
      </c>
      <c r="B12" s="225"/>
      <c r="C12" s="80" t="s">
        <v>253</v>
      </c>
      <c r="D12" s="78"/>
    </row>
    <row r="13" spans="1:4" s="29" customFormat="1" ht="20.100000000000001" customHeight="1">
      <c r="A13" s="224" t="s">
        <v>262</v>
      </c>
      <c r="B13" s="225"/>
      <c r="C13" s="80" t="s">
        <v>257</v>
      </c>
      <c r="D13" s="78"/>
    </row>
    <row r="14" spans="1:4" s="29" customFormat="1" ht="20.100000000000001" customHeight="1">
      <c r="A14" s="222"/>
      <c r="B14" s="223"/>
      <c r="C14" s="77"/>
      <c r="D14" s="78"/>
    </row>
    <row r="15" spans="1:4" s="29" customFormat="1" ht="20.100000000000001" customHeight="1">
      <c r="A15" s="222"/>
      <c r="B15" s="223"/>
      <c r="C15" s="77"/>
      <c r="D15" s="78"/>
    </row>
    <row r="16" spans="1:4" s="29" customFormat="1" ht="20.100000000000001" customHeight="1">
      <c r="A16" s="222"/>
      <c r="B16" s="223"/>
      <c r="C16" s="77"/>
      <c r="D16" s="78"/>
    </row>
    <row r="17" spans="1:4" s="29" customFormat="1" ht="20.100000000000001" customHeight="1">
      <c r="A17" s="222"/>
      <c r="B17" s="223"/>
      <c r="C17" s="77"/>
      <c r="D17" s="78"/>
    </row>
    <row r="18" spans="1:4" s="29" customFormat="1" ht="20.100000000000001" customHeight="1">
      <c r="A18" s="222"/>
      <c r="B18" s="223"/>
      <c r="C18" s="77"/>
      <c r="D18" s="78"/>
    </row>
    <row r="19" spans="1:4" s="29" customFormat="1" ht="20.100000000000001" customHeight="1">
      <c r="A19" s="222"/>
      <c r="B19" s="223"/>
      <c r="C19" s="77"/>
      <c r="D19" s="78"/>
    </row>
    <row r="21" spans="1:4" ht="20.100000000000001" customHeight="1">
      <c r="A21" s="221" t="s">
        <v>263</v>
      </c>
      <c r="B21" s="221"/>
      <c r="C21" s="221"/>
      <c r="D21" s="221"/>
    </row>
    <row r="22" spans="1:4" s="29" customFormat="1" ht="20.100000000000001" customHeight="1">
      <c r="A22" s="212"/>
      <c r="B22" s="213"/>
      <c r="C22" s="213"/>
      <c r="D22" s="214"/>
    </row>
    <row r="23" spans="1:4" s="29" customFormat="1" ht="20.100000000000001" customHeight="1">
      <c r="A23" s="215"/>
      <c r="B23" s="216"/>
      <c r="C23" s="216"/>
      <c r="D23" s="217"/>
    </row>
    <row r="24" spans="1:4" s="29" customFormat="1" ht="20.100000000000001" customHeight="1">
      <c r="A24" s="215"/>
      <c r="B24" s="216"/>
      <c r="C24" s="216"/>
      <c r="D24" s="217"/>
    </row>
    <row r="25" spans="1:4" s="29" customFormat="1" ht="20.100000000000001" customHeight="1">
      <c r="A25" s="215"/>
      <c r="B25" s="216"/>
      <c r="C25" s="216"/>
      <c r="D25" s="217"/>
    </row>
    <row r="26" spans="1:4" s="29" customFormat="1" ht="20.100000000000001" customHeight="1">
      <c r="A26" s="215"/>
      <c r="B26" s="216"/>
      <c r="C26" s="216"/>
      <c r="D26" s="217"/>
    </row>
    <row r="27" spans="1:4" s="29" customFormat="1" ht="20.100000000000001" customHeight="1">
      <c r="A27" s="215"/>
      <c r="B27" s="216"/>
      <c r="C27" s="216"/>
      <c r="D27" s="217"/>
    </row>
    <row r="28" spans="1:4" s="29" customFormat="1" ht="20.100000000000001" customHeight="1">
      <c r="A28" s="215"/>
      <c r="B28" s="216"/>
      <c r="C28" s="216"/>
      <c r="D28" s="217"/>
    </row>
    <row r="29" spans="1:4" s="29" customFormat="1" ht="20.100000000000001" customHeight="1">
      <c r="A29" s="218"/>
      <c r="B29" s="219"/>
      <c r="C29" s="219"/>
      <c r="D29" s="220"/>
    </row>
  </sheetData>
  <sheetProtection formatCells="0" formatColumns="0" formatRows="0" insertHyperlinks="0" sort="0" autoFilter="0" pivotTables="0"/>
  <mergeCells count="17">
    <mergeCell ref="A13:B13"/>
    <mergeCell ref="A14:B14"/>
    <mergeCell ref="A15:B15"/>
    <mergeCell ref="A1:D1"/>
    <mergeCell ref="A2:D2"/>
    <mergeCell ref="C4:D4"/>
    <mergeCell ref="A4:B5"/>
    <mergeCell ref="A6:A7"/>
    <mergeCell ref="A8:A9"/>
    <mergeCell ref="A10:A11"/>
    <mergeCell ref="A12:B12"/>
    <mergeCell ref="A22:D29"/>
    <mergeCell ref="A21:D21"/>
    <mergeCell ref="A16:B16"/>
    <mergeCell ref="A17:B17"/>
    <mergeCell ref="A18:B18"/>
    <mergeCell ref="A19:B19"/>
  </mergeCells>
  <printOptions horizontalCentered="1"/>
  <pageMargins left="0.27559055118110237" right="0.27559055118110237" top="0.39370078740157483" bottom="0.59055118110236227" header="0.31496062992125984" footer="0.31496062992125984"/>
  <pageSetup paperSize="9" scale="70" fitToHeight="0" orientation="landscape" r:id="rId1"/>
  <headerFooter>
    <oddFooter>&amp;L&amp;"Arial,Normal"&amp;8AO Restauration&amp;C&amp;"Arial,Normal"&amp;8Cadre de réponse économique - &amp;A&amp;R&amp;"Arial,Normal"&amp;8&amp;P/&amp;N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3E271-6220-46B4-84D7-C14BF39305C4}">
  <sheetPr>
    <pageSetUpPr fitToPage="1"/>
  </sheetPr>
  <dimension ref="A1:K219"/>
  <sheetViews>
    <sheetView showGridLines="0" view="pageBreakPreview" zoomScale="90" zoomScaleNormal="115" zoomScaleSheetLayoutView="90" workbookViewId="0">
      <pane xSplit="5" ySplit="5" topLeftCell="F11" activePane="bottomRight" state="frozen"/>
      <selection pane="topRight" activeCell="F1" sqref="F1"/>
      <selection pane="bottomLeft" activeCell="A5" sqref="A5"/>
      <selection pane="bottomRight" activeCell="K9" sqref="K9"/>
    </sheetView>
  </sheetViews>
  <sheetFormatPr baseColWidth="10" defaultColWidth="15.6640625" defaultRowHeight="15" customHeight="1"/>
  <cols>
    <col min="1" max="1" width="60.6640625" style="57" customWidth="1"/>
    <col min="2" max="3" width="15.6640625" style="57" customWidth="1"/>
    <col min="4" max="11" width="15.6640625" style="57"/>
    <col min="12" max="16384" width="15.6640625" style="56"/>
  </cols>
  <sheetData>
    <row r="1" spans="1:11" s="5" customFormat="1" ht="25.2" customHeight="1">
      <c r="A1" s="89" t="s">
        <v>210</v>
      </c>
      <c r="B1" s="89"/>
      <c r="C1" s="89"/>
      <c r="D1" s="89"/>
      <c r="E1" s="89"/>
      <c r="F1" s="89"/>
      <c r="G1" s="89"/>
      <c r="H1" s="89"/>
      <c r="I1" s="89"/>
      <c r="J1" s="89"/>
      <c r="K1" s="89"/>
    </row>
    <row r="2" spans="1:11" s="5" customFormat="1" ht="25.2" customHeight="1">
      <c r="A2" s="89" t="str">
        <f>+'Mode d''emploi'!K29</f>
        <v>Indiquer ICI le nom du candidat</v>
      </c>
      <c r="B2" s="89"/>
      <c r="C2" s="89"/>
      <c r="D2" s="89"/>
      <c r="E2" s="89"/>
      <c r="F2" s="89"/>
      <c r="G2" s="89"/>
      <c r="H2" s="89"/>
      <c r="I2" s="89"/>
      <c r="J2" s="89"/>
      <c r="K2" s="89"/>
    </row>
    <row r="3" spans="1:11" customFormat="1" ht="8.1" customHeight="1"/>
    <row r="4" spans="1:11" customFormat="1" ht="30" customHeight="1">
      <c r="A4" s="236" t="s">
        <v>198</v>
      </c>
      <c r="B4" s="237"/>
      <c r="C4" s="238"/>
      <c r="D4" s="243" t="s">
        <v>220</v>
      </c>
      <c r="E4" s="244"/>
      <c r="F4" s="245" t="s">
        <v>211</v>
      </c>
      <c r="G4" s="245" t="s">
        <v>212</v>
      </c>
      <c r="H4" s="245" t="s">
        <v>213</v>
      </c>
      <c r="I4" s="245" t="s">
        <v>214</v>
      </c>
      <c r="J4" s="245" t="s">
        <v>215</v>
      </c>
    </row>
    <row r="5" spans="1:11" customFormat="1" ht="30" customHeight="1">
      <c r="A5" s="239"/>
      <c r="B5" s="240"/>
      <c r="C5" s="241"/>
      <c r="D5" s="58" t="s">
        <v>188</v>
      </c>
      <c r="E5" s="58" t="s">
        <v>47</v>
      </c>
      <c r="F5" s="246"/>
      <c r="G5" s="246"/>
      <c r="H5" s="246"/>
      <c r="I5" s="246"/>
      <c r="J5" s="246"/>
    </row>
    <row r="6" spans="1:11" s="5" customFormat="1" ht="8.1" customHeight="1"/>
    <row r="7" spans="1:11" s="5" customFormat="1" ht="22.5" customHeight="1">
      <c r="A7" s="97" t="s">
        <v>216</v>
      </c>
      <c r="B7" s="98"/>
      <c r="C7" s="98"/>
      <c r="D7" s="98"/>
      <c r="E7" s="98"/>
      <c r="F7" s="98"/>
      <c r="G7" s="98"/>
      <c r="H7" s="98"/>
      <c r="I7" s="98"/>
      <c r="J7" s="98"/>
    </row>
    <row r="8" spans="1:11" s="5" customFormat="1" ht="8.1" customHeight="1"/>
    <row r="9" spans="1:11" customFormat="1" ht="27.75" customHeight="1">
      <c r="A9" s="234" t="s">
        <v>217</v>
      </c>
      <c r="B9" s="235"/>
      <c r="C9" s="235"/>
      <c r="D9" s="235"/>
      <c r="E9" s="235"/>
      <c r="F9" s="235"/>
      <c r="G9" s="235"/>
      <c r="H9" s="235"/>
      <c r="I9" s="235"/>
      <c r="J9" s="235"/>
    </row>
    <row r="10" spans="1:11" customFormat="1" ht="18.75" customHeight="1">
      <c r="A10" s="242" t="s">
        <v>218</v>
      </c>
      <c r="B10" s="242" t="s">
        <v>190</v>
      </c>
      <c r="C10" s="242" t="s">
        <v>190</v>
      </c>
      <c r="D10" s="67"/>
      <c r="E10" s="67" t="s">
        <v>48</v>
      </c>
      <c r="F10" s="52"/>
      <c r="G10" s="52"/>
      <c r="H10" s="52"/>
      <c r="I10" s="52"/>
      <c r="J10" s="52"/>
    </row>
    <row r="11" spans="1:11" customFormat="1" ht="18.75" customHeight="1">
      <c r="A11" s="242" t="s">
        <v>219</v>
      </c>
      <c r="B11" s="242" t="s">
        <v>190</v>
      </c>
      <c r="C11" s="242" t="s">
        <v>190</v>
      </c>
      <c r="D11" s="67"/>
      <c r="E11" s="67" t="s">
        <v>48</v>
      </c>
      <c r="F11" s="52"/>
      <c r="G11" s="52"/>
      <c r="H11" s="52"/>
      <c r="I11" s="52"/>
      <c r="J11" s="52"/>
    </row>
    <row r="12" spans="1:11" customFormat="1" ht="27.6" customHeight="1">
      <c r="A12" s="231" t="str">
        <f>UPPER(CONCATENATE("TOTAL ",A7))</f>
        <v>TOTAL FRAIS DE PRODUCTION ET DE LIVRAISON DES PRESTATIONS</v>
      </c>
      <c r="B12" s="232" t="s">
        <v>190</v>
      </c>
      <c r="C12" s="232" t="s">
        <v>190</v>
      </c>
      <c r="D12" s="232"/>
      <c r="E12" s="233"/>
      <c r="F12" s="69">
        <f>SUM(F10:F11)</f>
        <v>0</v>
      </c>
      <c r="G12" s="69">
        <f t="shared" ref="G12:J12" si="0">SUM(G10:G11)</f>
        <v>0</v>
      </c>
      <c r="H12" s="69">
        <f t="shared" si="0"/>
        <v>0</v>
      </c>
      <c r="I12" s="69">
        <f t="shared" si="0"/>
        <v>0</v>
      </c>
      <c r="J12" s="69">
        <f t="shared" si="0"/>
        <v>0</v>
      </c>
    </row>
    <row r="13" spans="1:11" s="5" customFormat="1" ht="8.1" customHeight="1"/>
    <row r="14" spans="1:11" s="5" customFormat="1" ht="22.5" customHeight="1">
      <c r="A14" s="97" t="s">
        <v>290</v>
      </c>
      <c r="B14" s="98"/>
      <c r="C14" s="98"/>
      <c r="D14" s="98"/>
      <c r="E14" s="98"/>
      <c r="F14" s="98"/>
      <c r="G14" s="98"/>
      <c r="H14" s="98"/>
      <c r="I14" s="98"/>
      <c r="J14" s="98"/>
      <c r="K14" s="87"/>
    </row>
    <row r="15" spans="1:11" s="5" customFormat="1" ht="8.1" customHeight="1"/>
    <row r="16" spans="1:11" customFormat="1" ht="27.75" customHeight="1">
      <c r="A16" s="231" t="str">
        <f>UPPER(CONCATENATE("TOTAL ",A14))</f>
        <v>TOTAL FRAIS GENERAUX (SELON LA RÉPARTITION INDIQUÉE À L'ANNEXE 2 DU CCTP)</v>
      </c>
      <c r="B16" s="232" t="s">
        <v>190</v>
      </c>
      <c r="C16" s="232" t="s">
        <v>190</v>
      </c>
      <c r="D16" s="232"/>
      <c r="E16" s="233"/>
      <c r="F16" s="69"/>
      <c r="G16" s="69"/>
      <c r="H16" s="69"/>
      <c r="I16" s="69"/>
      <c r="J16" s="69"/>
    </row>
    <row r="17" spans="1:11" customFormat="1" ht="18.75" customHeight="1">
      <c r="A17" s="5"/>
      <c r="B17" s="5"/>
      <c r="C17" s="5"/>
      <c r="D17" s="5"/>
      <c r="E17" s="5"/>
      <c r="F17" s="5"/>
      <c r="G17" s="5"/>
      <c r="H17" s="5"/>
      <c r="I17" s="5"/>
      <c r="J17" s="5"/>
      <c r="K17" s="5"/>
    </row>
    <row r="18" spans="1:11" customFormat="1" ht="18.75" customHeight="1">
      <c r="A18" s="97" t="s">
        <v>221</v>
      </c>
      <c r="B18" s="98"/>
      <c r="C18" s="98"/>
      <c r="D18" s="98"/>
      <c r="E18" s="98"/>
      <c r="F18" s="98"/>
      <c r="G18" s="98"/>
      <c r="H18" s="98"/>
      <c r="I18" s="98"/>
      <c r="J18" s="98"/>
      <c r="K18" s="87"/>
    </row>
    <row r="19" spans="1:11" customFormat="1" ht="18.75" customHeight="1">
      <c r="A19" s="5"/>
      <c r="B19" s="5"/>
      <c r="C19" s="5"/>
      <c r="D19" s="5"/>
      <c r="E19" s="5"/>
      <c r="F19" s="5"/>
      <c r="G19" s="5"/>
      <c r="H19" s="5"/>
      <c r="I19" s="5"/>
      <c r="J19" s="5"/>
      <c r="K19" s="5"/>
    </row>
    <row r="20" spans="1:11" customFormat="1" ht="18.75" customHeight="1">
      <c r="A20" s="234" t="s">
        <v>194</v>
      </c>
      <c r="B20" s="235"/>
      <c r="C20" s="235"/>
      <c r="D20" s="235"/>
      <c r="E20" s="235"/>
      <c r="F20" s="235"/>
      <c r="G20" s="235"/>
      <c r="H20" s="235"/>
      <c r="I20" s="235"/>
      <c r="J20" s="235"/>
    </row>
    <row r="21" spans="1:11" customFormat="1" ht="18.75" customHeight="1">
      <c r="A21" s="228" t="s">
        <v>12</v>
      </c>
      <c r="B21" s="229" t="s">
        <v>190</v>
      </c>
      <c r="C21" s="229" t="s">
        <v>190</v>
      </c>
      <c r="D21" s="229"/>
      <c r="E21" s="230"/>
      <c r="F21" s="52"/>
      <c r="G21" s="52"/>
      <c r="H21" s="52"/>
      <c r="I21" s="52"/>
      <c r="J21" s="52"/>
    </row>
    <row r="22" spans="1:11" customFormat="1" ht="18.75" customHeight="1">
      <c r="A22" s="228" t="s">
        <v>5</v>
      </c>
      <c r="B22" s="229" t="s">
        <v>190</v>
      </c>
      <c r="C22" s="229" t="s">
        <v>190</v>
      </c>
      <c r="D22" s="229"/>
      <c r="E22" s="230"/>
      <c r="F22" s="52"/>
      <c r="G22" s="52"/>
      <c r="H22" s="52"/>
      <c r="I22" s="52"/>
      <c r="J22" s="52"/>
    </row>
    <row r="23" spans="1:11" customFormat="1" ht="18.75" customHeight="1">
      <c r="A23" s="228" t="s">
        <v>222</v>
      </c>
      <c r="B23" s="229" t="s">
        <v>190</v>
      </c>
      <c r="C23" s="229" t="s">
        <v>190</v>
      </c>
      <c r="D23" s="229"/>
      <c r="E23" s="230"/>
      <c r="F23" s="52"/>
      <c r="G23" s="52"/>
      <c r="H23" s="52"/>
      <c r="I23" s="52"/>
      <c r="J23" s="52"/>
    </row>
    <row r="24" spans="1:11" customFormat="1" ht="18.75" customHeight="1">
      <c r="A24" s="231" t="str">
        <f>UPPER(CONCATENATE("TOTAL ",A20))</f>
        <v>TOTAL FRAIS DE SIÈGE / RÉMUNÉRATION</v>
      </c>
      <c r="B24" s="232" t="s">
        <v>190</v>
      </c>
      <c r="C24" s="232" t="s">
        <v>190</v>
      </c>
      <c r="D24" s="232"/>
      <c r="E24" s="233"/>
      <c r="F24" s="69">
        <f>SUM(F21:F23)</f>
        <v>0</v>
      </c>
      <c r="G24" s="69">
        <f t="shared" ref="G24:J24" si="1">SUM(G21:G23)</f>
        <v>0</v>
      </c>
      <c r="H24" s="69">
        <f t="shared" si="1"/>
        <v>0</v>
      </c>
      <c r="I24" s="69">
        <f t="shared" si="1"/>
        <v>0</v>
      </c>
      <c r="J24" s="69">
        <f t="shared" si="1"/>
        <v>0</v>
      </c>
    </row>
    <row r="25" spans="1:11" customFormat="1" ht="18.75" customHeight="1">
      <c r="A25" s="68"/>
      <c r="B25" s="68"/>
      <c r="C25" s="68"/>
      <c r="D25" s="68"/>
      <c r="E25" s="68"/>
    </row>
    <row r="26" spans="1:11" customFormat="1" ht="18.75" customHeight="1">
      <c r="A26" s="68" t="s">
        <v>195</v>
      </c>
      <c r="B26" s="68"/>
      <c r="C26" s="68"/>
      <c r="D26" s="68"/>
      <c r="E26" s="68"/>
    </row>
    <row r="27" spans="1:11" customFormat="1" ht="18.75" customHeight="1">
      <c r="A27" s="68" t="s">
        <v>241</v>
      </c>
      <c r="B27" s="68"/>
      <c r="C27" s="68"/>
      <c r="D27" s="68"/>
      <c r="E27" s="68"/>
    </row>
    <row r="28" spans="1:11" customFormat="1" ht="18.75" customHeight="1">
      <c r="A28" s="68" t="s">
        <v>242</v>
      </c>
      <c r="B28" s="57"/>
      <c r="C28" s="57"/>
      <c r="D28" s="57"/>
      <c r="E28" s="57"/>
      <c r="F28" s="57"/>
      <c r="G28" s="57"/>
      <c r="H28" s="57"/>
      <c r="I28" s="57"/>
      <c r="J28" s="57"/>
      <c r="K28" s="57"/>
    </row>
    <row r="29" spans="1:11" customFormat="1" ht="18.75" customHeight="1">
      <c r="A29" s="57"/>
      <c r="B29" s="57"/>
      <c r="C29" s="57"/>
      <c r="D29" s="57"/>
      <c r="E29" s="57"/>
      <c r="F29" s="57"/>
      <c r="G29" s="57"/>
      <c r="H29" s="57"/>
      <c r="I29" s="57"/>
      <c r="J29" s="57"/>
      <c r="K29" s="57"/>
    </row>
    <row r="30" spans="1:11" customFormat="1" ht="18.75" customHeight="1">
      <c r="A30" s="57"/>
      <c r="B30" s="57"/>
      <c r="C30" s="57"/>
      <c r="D30" s="57"/>
      <c r="E30" s="57"/>
      <c r="F30" s="57"/>
      <c r="G30" s="57"/>
      <c r="H30" s="57"/>
      <c r="I30" s="57"/>
      <c r="J30" s="57"/>
      <c r="K30" s="57"/>
    </row>
    <row r="31" spans="1:11" customFormat="1" ht="18.75" customHeight="1">
      <c r="A31" s="57"/>
      <c r="B31" s="57"/>
      <c r="C31" s="57"/>
      <c r="D31" s="57"/>
      <c r="E31" s="57"/>
      <c r="F31" s="57"/>
      <c r="G31" s="57"/>
      <c r="H31" s="57"/>
      <c r="I31" s="57"/>
      <c r="J31" s="57"/>
      <c r="K31" s="57"/>
    </row>
    <row r="32" spans="1:11" customFormat="1" ht="18.75" customHeight="1">
      <c r="A32" s="57"/>
      <c r="B32" s="57"/>
      <c r="C32" s="57"/>
      <c r="D32" s="57"/>
      <c r="E32" s="57"/>
      <c r="F32" s="57"/>
      <c r="G32" s="57"/>
      <c r="H32" s="57"/>
      <c r="I32" s="57"/>
      <c r="J32" s="57"/>
      <c r="K32" s="57"/>
    </row>
    <row r="33" spans="1:11" customFormat="1" ht="18.75" customHeight="1">
      <c r="A33" s="57"/>
      <c r="B33" s="57"/>
      <c r="C33" s="57"/>
      <c r="D33" s="57"/>
      <c r="E33" s="57"/>
      <c r="F33" s="57"/>
      <c r="G33" s="57"/>
      <c r="H33" s="57"/>
      <c r="I33" s="57"/>
      <c r="J33" s="57"/>
      <c r="K33" s="57"/>
    </row>
    <row r="34" spans="1:11" customFormat="1" ht="18.75" customHeight="1">
      <c r="A34" s="57"/>
      <c r="B34" s="57"/>
      <c r="C34" s="57"/>
      <c r="D34" s="57"/>
      <c r="E34" s="57"/>
      <c r="F34" s="57"/>
      <c r="G34" s="57"/>
      <c r="H34" s="57"/>
      <c r="I34" s="57"/>
      <c r="J34" s="57"/>
      <c r="K34" s="57"/>
    </row>
    <row r="35" spans="1:11" customFormat="1" ht="18.75" customHeight="1">
      <c r="A35" s="57"/>
      <c r="B35" s="57"/>
      <c r="C35" s="57"/>
      <c r="D35" s="57"/>
      <c r="E35" s="57"/>
      <c r="F35" s="57"/>
      <c r="G35" s="57"/>
      <c r="H35" s="57"/>
      <c r="I35" s="57"/>
      <c r="J35" s="57"/>
      <c r="K35" s="57"/>
    </row>
    <row r="36" spans="1:11" customFormat="1" ht="35.1" customHeight="1">
      <c r="A36" s="57"/>
      <c r="B36" s="57"/>
      <c r="C36" s="57"/>
      <c r="D36" s="57"/>
      <c r="E36" s="57"/>
      <c r="F36" s="57"/>
      <c r="G36" s="57"/>
      <c r="H36" s="57"/>
      <c r="I36" s="57"/>
      <c r="J36" s="57"/>
      <c r="K36" s="57"/>
    </row>
    <row r="37" spans="1:11" customFormat="1" ht="18.75" customHeight="1">
      <c r="A37" s="57"/>
      <c r="B37" s="57"/>
      <c r="C37" s="57"/>
      <c r="D37" s="57"/>
      <c r="E37" s="57"/>
      <c r="F37" s="57"/>
      <c r="G37" s="57"/>
      <c r="H37" s="57"/>
      <c r="I37" s="57"/>
      <c r="J37" s="57"/>
      <c r="K37" s="57"/>
    </row>
    <row r="38" spans="1:11" customFormat="1" ht="18.75" customHeight="1">
      <c r="A38" s="57"/>
      <c r="B38" s="57"/>
      <c r="C38" s="57"/>
      <c r="D38" s="57"/>
      <c r="E38" s="57"/>
      <c r="F38" s="57"/>
      <c r="G38" s="57"/>
      <c r="H38" s="57"/>
      <c r="I38" s="57"/>
      <c r="J38" s="57"/>
      <c r="K38" s="57"/>
    </row>
    <row r="39" spans="1:11" customFormat="1" ht="50.1" customHeight="1">
      <c r="A39" s="57"/>
      <c r="B39" s="57"/>
      <c r="C39" s="57"/>
      <c r="D39" s="57"/>
      <c r="E39" s="57"/>
      <c r="F39" s="57"/>
      <c r="G39" s="57"/>
      <c r="H39" s="57"/>
      <c r="I39" s="57"/>
      <c r="J39" s="57"/>
      <c r="K39" s="57"/>
    </row>
    <row r="40" spans="1:11" customFormat="1" ht="50.1" customHeight="1">
      <c r="A40" s="57"/>
      <c r="B40" s="57"/>
      <c r="C40" s="57"/>
      <c r="D40" s="57"/>
      <c r="E40" s="57"/>
      <c r="F40" s="57"/>
      <c r="G40" s="57"/>
      <c r="H40" s="57"/>
      <c r="I40" s="57"/>
      <c r="J40" s="57"/>
      <c r="K40" s="57"/>
    </row>
    <row r="41" spans="1:11" customFormat="1" ht="18.75" customHeight="1">
      <c r="A41" s="57"/>
      <c r="B41" s="57"/>
      <c r="C41" s="57"/>
      <c r="D41" s="57"/>
      <c r="E41" s="57"/>
      <c r="F41" s="57"/>
      <c r="G41" s="57"/>
      <c r="H41" s="57"/>
      <c r="I41" s="57"/>
      <c r="J41" s="57"/>
      <c r="K41" s="57"/>
    </row>
    <row r="42" spans="1:11" customFormat="1" ht="18.75" customHeight="1">
      <c r="A42" s="57"/>
      <c r="B42" s="57"/>
      <c r="C42" s="57"/>
      <c r="D42" s="57"/>
      <c r="E42" s="57"/>
      <c r="F42" s="57"/>
      <c r="G42" s="57"/>
      <c r="H42" s="57"/>
      <c r="I42" s="57"/>
      <c r="J42" s="57"/>
      <c r="K42" s="57"/>
    </row>
    <row r="43" spans="1:11" customFormat="1" ht="18.75" customHeight="1">
      <c r="A43" s="57"/>
      <c r="B43" s="57"/>
      <c r="C43" s="57"/>
      <c r="D43" s="57"/>
      <c r="E43" s="57"/>
      <c r="F43" s="57"/>
      <c r="G43" s="57"/>
      <c r="H43" s="57"/>
      <c r="I43" s="57"/>
      <c r="J43" s="57"/>
      <c r="K43" s="57"/>
    </row>
    <row r="44" spans="1:11" customFormat="1" ht="18.75" customHeight="1">
      <c r="A44" s="57"/>
      <c r="B44" s="57"/>
      <c r="C44" s="57"/>
      <c r="D44" s="57"/>
      <c r="E44" s="57"/>
      <c r="F44" s="57"/>
      <c r="G44" s="57"/>
      <c r="H44" s="57"/>
      <c r="I44" s="57"/>
      <c r="J44" s="57"/>
      <c r="K44" s="57"/>
    </row>
    <row r="45" spans="1:11" customFormat="1" ht="18.75" customHeight="1">
      <c r="A45" s="57"/>
      <c r="B45" s="57"/>
      <c r="C45" s="57"/>
      <c r="D45" s="57"/>
      <c r="E45" s="57"/>
      <c r="F45" s="57"/>
      <c r="G45" s="57"/>
      <c r="H45" s="57"/>
      <c r="I45" s="57"/>
      <c r="J45" s="57"/>
      <c r="K45" s="57"/>
    </row>
    <row r="46" spans="1:11" customFormat="1" ht="18.75" customHeight="1">
      <c r="A46" s="57"/>
      <c r="B46" s="57"/>
      <c r="C46" s="57"/>
      <c r="D46" s="57"/>
      <c r="E46" s="57"/>
      <c r="F46" s="57"/>
      <c r="G46" s="57"/>
      <c r="H46" s="57"/>
      <c r="I46" s="57"/>
      <c r="J46" s="57"/>
      <c r="K46" s="57"/>
    </row>
    <row r="47" spans="1:11" customFormat="1" ht="18.75" customHeight="1">
      <c r="A47" s="57"/>
      <c r="B47" s="57"/>
      <c r="C47" s="57"/>
      <c r="D47" s="57"/>
      <c r="E47" s="57"/>
      <c r="F47" s="57"/>
      <c r="G47" s="57"/>
      <c r="H47" s="57"/>
      <c r="I47" s="57"/>
      <c r="J47" s="57"/>
      <c r="K47" s="57"/>
    </row>
    <row r="48" spans="1:11" customFormat="1" ht="18.75" customHeight="1">
      <c r="A48" s="57"/>
      <c r="B48" s="57"/>
      <c r="C48" s="57"/>
      <c r="D48" s="57"/>
      <c r="E48" s="57"/>
      <c r="F48" s="57"/>
      <c r="G48" s="57"/>
      <c r="H48" s="57"/>
      <c r="I48" s="57"/>
      <c r="J48" s="57"/>
      <c r="K48" s="57"/>
    </row>
    <row r="49" spans="1:11" customFormat="1" ht="18.75" customHeight="1">
      <c r="A49" s="57"/>
      <c r="B49" s="57"/>
      <c r="C49" s="57"/>
      <c r="D49" s="57"/>
      <c r="E49" s="57"/>
      <c r="F49" s="57"/>
      <c r="G49" s="57"/>
      <c r="H49" s="57"/>
      <c r="I49" s="57"/>
      <c r="J49" s="57"/>
      <c r="K49" s="57"/>
    </row>
    <row r="50" spans="1:11" customFormat="1" ht="18.75" customHeight="1">
      <c r="A50" s="57"/>
      <c r="B50" s="57"/>
      <c r="C50" s="57"/>
      <c r="D50" s="57"/>
      <c r="E50" s="57"/>
      <c r="F50" s="57"/>
      <c r="G50" s="57"/>
      <c r="H50" s="57"/>
      <c r="I50" s="57"/>
      <c r="J50" s="57"/>
      <c r="K50" s="57"/>
    </row>
    <row r="51" spans="1:11" customFormat="1" ht="18.75" customHeight="1">
      <c r="A51" s="57"/>
      <c r="B51" s="57"/>
      <c r="C51" s="57"/>
      <c r="D51" s="57"/>
      <c r="E51" s="57"/>
      <c r="F51" s="57"/>
      <c r="G51" s="57"/>
      <c r="H51" s="57"/>
      <c r="I51" s="57"/>
      <c r="J51" s="57"/>
      <c r="K51" s="57"/>
    </row>
    <row r="52" spans="1:11" customFormat="1" ht="18.75" customHeight="1">
      <c r="A52" s="57"/>
      <c r="B52" s="57"/>
      <c r="C52" s="57"/>
      <c r="D52" s="57"/>
      <c r="E52" s="57"/>
      <c r="F52" s="57"/>
      <c r="G52" s="57"/>
      <c r="H52" s="57"/>
      <c r="I52" s="57"/>
      <c r="J52" s="57"/>
      <c r="K52" s="57"/>
    </row>
    <row r="53" spans="1:11" customFormat="1" ht="18.75" customHeight="1">
      <c r="A53" s="57"/>
      <c r="B53" s="57"/>
      <c r="C53" s="57"/>
      <c r="D53" s="57"/>
      <c r="E53" s="57"/>
      <c r="F53" s="57"/>
      <c r="G53" s="57"/>
      <c r="H53" s="57"/>
      <c r="I53" s="57"/>
      <c r="J53" s="57"/>
      <c r="K53" s="57"/>
    </row>
    <row r="54" spans="1:11" customFormat="1" ht="18.75" customHeight="1">
      <c r="A54" s="57"/>
      <c r="B54" s="57"/>
      <c r="C54" s="57"/>
      <c r="D54" s="57"/>
      <c r="E54" s="57"/>
      <c r="F54" s="57"/>
      <c r="G54" s="57"/>
      <c r="H54" s="57"/>
      <c r="I54" s="57"/>
      <c r="J54" s="57"/>
      <c r="K54" s="57"/>
    </row>
    <row r="55" spans="1:11" customFormat="1" ht="18.75" customHeight="1">
      <c r="A55" s="57"/>
      <c r="B55" s="57"/>
      <c r="C55" s="57"/>
      <c r="D55" s="57"/>
      <c r="E55" s="57"/>
      <c r="F55" s="57"/>
      <c r="G55" s="57"/>
      <c r="H55" s="57"/>
      <c r="I55" s="57"/>
      <c r="J55" s="57"/>
      <c r="K55" s="57"/>
    </row>
    <row r="56" spans="1:11" customFormat="1" ht="18.75" customHeight="1">
      <c r="A56" s="57"/>
      <c r="B56" s="57"/>
      <c r="C56" s="57"/>
      <c r="D56" s="57"/>
      <c r="E56" s="57"/>
      <c r="F56" s="57"/>
      <c r="G56" s="57"/>
      <c r="H56" s="57"/>
      <c r="I56" s="57"/>
      <c r="J56" s="57"/>
      <c r="K56" s="57"/>
    </row>
    <row r="57" spans="1:11" customFormat="1" ht="18.75" customHeight="1">
      <c r="A57" s="57"/>
      <c r="B57" s="57"/>
      <c r="C57" s="57"/>
      <c r="D57" s="57"/>
      <c r="E57" s="57"/>
      <c r="F57" s="57"/>
      <c r="G57" s="57"/>
      <c r="H57" s="57"/>
      <c r="I57" s="57"/>
      <c r="J57" s="57"/>
      <c r="K57" s="57"/>
    </row>
    <row r="58" spans="1:11" customFormat="1" ht="18.75" customHeight="1">
      <c r="A58" s="57"/>
      <c r="B58" s="57"/>
      <c r="C58" s="57"/>
      <c r="D58" s="57"/>
      <c r="E58" s="57"/>
      <c r="F58" s="57"/>
      <c r="G58" s="57"/>
      <c r="H58" s="57"/>
      <c r="I58" s="57"/>
      <c r="J58" s="57"/>
      <c r="K58" s="57"/>
    </row>
    <row r="59" spans="1:11" customFormat="1" ht="18.75" customHeight="1">
      <c r="A59" s="57"/>
      <c r="B59" s="57"/>
      <c r="C59" s="57"/>
      <c r="D59" s="57"/>
      <c r="E59" s="57"/>
      <c r="F59" s="57"/>
      <c r="G59" s="57"/>
      <c r="H59" s="57"/>
      <c r="I59" s="57"/>
      <c r="J59" s="57"/>
      <c r="K59" s="57"/>
    </row>
    <row r="60" spans="1:11" customFormat="1" ht="18.75" customHeight="1">
      <c r="A60" s="57"/>
      <c r="B60" s="57"/>
      <c r="C60" s="57"/>
      <c r="D60" s="57"/>
      <c r="E60" s="57"/>
      <c r="F60" s="57"/>
      <c r="G60" s="57"/>
      <c r="H60" s="57"/>
      <c r="I60" s="57"/>
      <c r="J60" s="57"/>
      <c r="K60" s="57"/>
    </row>
    <row r="61" spans="1:11" customFormat="1" ht="18.75" customHeight="1">
      <c r="A61" s="57"/>
      <c r="B61" s="57"/>
      <c r="C61" s="57"/>
      <c r="D61" s="57"/>
      <c r="E61" s="57"/>
      <c r="F61" s="57"/>
      <c r="G61" s="57"/>
      <c r="H61" s="57"/>
      <c r="I61" s="57"/>
      <c r="J61" s="57"/>
      <c r="K61" s="57"/>
    </row>
    <row r="62" spans="1:11" customFormat="1" ht="18.75" customHeight="1">
      <c r="A62" s="57"/>
      <c r="B62" s="57"/>
      <c r="C62" s="57"/>
      <c r="D62" s="57"/>
      <c r="E62" s="57"/>
      <c r="F62" s="57"/>
      <c r="G62" s="57"/>
      <c r="H62" s="57"/>
      <c r="I62" s="57"/>
      <c r="J62" s="57"/>
      <c r="K62" s="57"/>
    </row>
    <row r="63" spans="1:11" customFormat="1" ht="18.75" customHeight="1">
      <c r="A63" s="57"/>
      <c r="B63" s="57"/>
      <c r="C63" s="57"/>
      <c r="D63" s="57"/>
      <c r="E63" s="57"/>
      <c r="F63" s="57"/>
      <c r="G63" s="57"/>
      <c r="H63" s="57"/>
      <c r="I63" s="57"/>
      <c r="J63" s="57"/>
      <c r="K63" s="57"/>
    </row>
    <row r="64" spans="1:11" customFormat="1" ht="18.75" customHeight="1">
      <c r="A64" s="57"/>
      <c r="B64" s="57"/>
      <c r="C64" s="57"/>
      <c r="D64" s="57"/>
      <c r="E64" s="57"/>
      <c r="F64" s="57"/>
      <c r="G64" s="57"/>
      <c r="H64" s="57"/>
      <c r="I64" s="57"/>
      <c r="J64" s="57"/>
      <c r="K64" s="57"/>
    </row>
    <row r="65" spans="1:11" customFormat="1" ht="18.75" customHeight="1">
      <c r="A65" s="57"/>
      <c r="B65" s="57"/>
      <c r="C65" s="57"/>
      <c r="D65" s="57"/>
      <c r="E65" s="57"/>
      <c r="F65" s="57"/>
      <c r="G65" s="57"/>
      <c r="H65" s="57"/>
      <c r="I65" s="57"/>
      <c r="J65" s="57"/>
      <c r="K65" s="57"/>
    </row>
    <row r="66" spans="1:11" customFormat="1" ht="18.75" customHeight="1">
      <c r="A66" s="57"/>
      <c r="B66" s="57"/>
      <c r="C66" s="57"/>
      <c r="D66" s="57"/>
      <c r="E66" s="57"/>
      <c r="F66" s="57"/>
      <c r="G66" s="57"/>
      <c r="H66" s="57"/>
      <c r="I66" s="57"/>
      <c r="J66" s="57"/>
      <c r="K66" s="57"/>
    </row>
    <row r="67" spans="1:11" customFormat="1" ht="18.75" customHeight="1">
      <c r="A67" s="57"/>
      <c r="B67" s="57"/>
      <c r="C67" s="57"/>
      <c r="D67" s="57"/>
      <c r="E67" s="57"/>
      <c r="F67" s="57"/>
      <c r="G67" s="57"/>
      <c r="H67" s="57"/>
      <c r="I67" s="57"/>
      <c r="J67" s="57"/>
      <c r="K67" s="57"/>
    </row>
    <row r="68" spans="1:11" customFormat="1" ht="18.75" customHeight="1">
      <c r="A68" s="57"/>
      <c r="B68" s="57"/>
      <c r="C68" s="57"/>
      <c r="D68" s="57"/>
      <c r="E68" s="57"/>
      <c r="F68" s="57"/>
      <c r="G68" s="57"/>
      <c r="H68" s="57"/>
      <c r="I68" s="57"/>
      <c r="J68" s="57"/>
      <c r="K68" s="57"/>
    </row>
    <row r="69" spans="1:11" customFormat="1" ht="18.75" customHeight="1">
      <c r="A69" s="57"/>
      <c r="B69" s="57"/>
      <c r="C69" s="57"/>
      <c r="D69" s="57"/>
      <c r="E69" s="57"/>
      <c r="F69" s="57"/>
      <c r="G69" s="57"/>
      <c r="H69" s="57"/>
      <c r="I69" s="57"/>
      <c r="J69" s="57"/>
      <c r="K69" s="57"/>
    </row>
    <row r="70" spans="1:11" customFormat="1" ht="18.75" customHeight="1">
      <c r="A70" s="57"/>
      <c r="B70" s="57"/>
      <c r="C70" s="57"/>
      <c r="D70" s="57"/>
      <c r="E70" s="57"/>
      <c r="F70" s="57"/>
      <c r="G70" s="57"/>
      <c r="H70" s="57"/>
      <c r="I70" s="57"/>
      <c r="J70" s="57"/>
      <c r="K70" s="57"/>
    </row>
    <row r="71" spans="1:11" customFormat="1" ht="18.75" customHeight="1">
      <c r="A71" s="57"/>
      <c r="B71" s="57"/>
      <c r="C71" s="57"/>
      <c r="D71" s="57"/>
      <c r="E71" s="57"/>
      <c r="F71" s="57"/>
      <c r="G71" s="57"/>
      <c r="H71" s="57"/>
      <c r="I71" s="57"/>
      <c r="J71" s="57"/>
      <c r="K71" s="57"/>
    </row>
    <row r="72" spans="1:11" customFormat="1" ht="18.75" customHeight="1">
      <c r="A72" s="57"/>
      <c r="B72" s="57"/>
      <c r="C72" s="57"/>
      <c r="D72" s="57"/>
      <c r="E72" s="57"/>
      <c r="F72" s="57"/>
      <c r="G72" s="57"/>
      <c r="H72" s="57"/>
      <c r="I72" s="57"/>
      <c r="J72" s="57"/>
      <c r="K72" s="57"/>
    </row>
    <row r="73" spans="1:11" customFormat="1" ht="18.75" customHeight="1">
      <c r="A73" s="57"/>
      <c r="B73" s="57"/>
      <c r="C73" s="57"/>
      <c r="D73" s="57"/>
      <c r="E73" s="57"/>
      <c r="F73" s="57"/>
      <c r="G73" s="57"/>
      <c r="H73" s="57"/>
      <c r="I73" s="57"/>
      <c r="J73" s="57"/>
      <c r="K73" s="57"/>
    </row>
    <row r="74" spans="1:11" customFormat="1" ht="18.75" customHeight="1">
      <c r="A74" s="57"/>
      <c r="B74" s="57"/>
      <c r="C74" s="57"/>
      <c r="D74" s="57"/>
      <c r="E74" s="57"/>
      <c r="F74" s="57"/>
      <c r="G74" s="57"/>
      <c r="H74" s="57"/>
      <c r="I74" s="57"/>
      <c r="J74" s="57"/>
      <c r="K74" s="57"/>
    </row>
    <row r="75" spans="1:11" customFormat="1" ht="18.75" customHeight="1">
      <c r="A75" s="57"/>
      <c r="B75" s="57"/>
      <c r="C75" s="57"/>
      <c r="D75" s="57"/>
      <c r="E75" s="57"/>
      <c r="F75" s="57"/>
      <c r="G75" s="57"/>
      <c r="H75" s="57"/>
      <c r="I75" s="57"/>
      <c r="J75" s="57"/>
      <c r="K75" s="57"/>
    </row>
    <row r="76" spans="1:11" customFormat="1" ht="18.75" customHeight="1">
      <c r="A76" s="57"/>
      <c r="B76" s="57"/>
      <c r="C76" s="57"/>
      <c r="D76" s="57"/>
      <c r="E76" s="57"/>
      <c r="F76" s="57"/>
      <c r="G76" s="57"/>
      <c r="H76" s="57"/>
      <c r="I76" s="57"/>
      <c r="J76" s="57"/>
      <c r="K76" s="57"/>
    </row>
    <row r="77" spans="1:11" customFormat="1" ht="18.75" customHeight="1">
      <c r="A77" s="57"/>
      <c r="B77" s="57"/>
      <c r="C77" s="57"/>
      <c r="D77" s="57"/>
      <c r="E77" s="57"/>
      <c r="F77" s="57"/>
      <c r="G77" s="57"/>
      <c r="H77" s="57"/>
      <c r="I77" s="57"/>
      <c r="J77" s="57"/>
      <c r="K77" s="57"/>
    </row>
    <row r="78" spans="1:11" customFormat="1" ht="18.75" customHeight="1">
      <c r="A78" s="57"/>
      <c r="B78" s="57"/>
      <c r="C78" s="57"/>
      <c r="D78" s="57"/>
      <c r="E78" s="57"/>
      <c r="F78" s="57"/>
      <c r="G78" s="57"/>
      <c r="H78" s="57"/>
      <c r="I78" s="57"/>
      <c r="J78" s="57"/>
      <c r="K78" s="57"/>
    </row>
    <row r="79" spans="1:11" customFormat="1" ht="18.75" customHeight="1">
      <c r="A79" s="57"/>
      <c r="B79" s="57"/>
      <c r="C79" s="57"/>
      <c r="D79" s="57"/>
      <c r="E79" s="57"/>
      <c r="F79" s="57"/>
      <c r="G79" s="57"/>
      <c r="H79" s="57"/>
      <c r="I79" s="57"/>
      <c r="J79" s="57"/>
      <c r="K79" s="57"/>
    </row>
    <row r="80" spans="1:11" customFormat="1" ht="18.75" customHeight="1">
      <c r="A80" s="57"/>
      <c r="B80" s="57"/>
      <c r="C80" s="57"/>
      <c r="D80" s="57"/>
      <c r="E80" s="57"/>
      <c r="F80" s="57"/>
      <c r="G80" s="57"/>
      <c r="H80" s="57"/>
      <c r="I80" s="57"/>
      <c r="J80" s="57"/>
      <c r="K80" s="57"/>
    </row>
    <row r="81" spans="1:11" customFormat="1" ht="18.75" customHeight="1">
      <c r="A81" s="57"/>
      <c r="B81" s="57"/>
      <c r="C81" s="57"/>
      <c r="D81" s="57"/>
      <c r="E81" s="57"/>
      <c r="F81" s="57"/>
      <c r="G81" s="57"/>
      <c r="H81" s="57"/>
      <c r="I81" s="57"/>
      <c r="J81" s="57"/>
      <c r="K81" s="57"/>
    </row>
    <row r="82" spans="1:11" customFormat="1" ht="18.75" customHeight="1">
      <c r="A82" s="57"/>
      <c r="B82" s="57"/>
      <c r="C82" s="57"/>
      <c r="D82" s="57"/>
      <c r="E82" s="57"/>
      <c r="F82" s="57"/>
      <c r="G82" s="57"/>
      <c r="H82" s="57"/>
      <c r="I82" s="57"/>
      <c r="J82" s="57"/>
      <c r="K82" s="57"/>
    </row>
    <row r="83" spans="1:11" customFormat="1" ht="35.1" customHeight="1">
      <c r="A83" s="57"/>
      <c r="B83" s="57"/>
      <c r="C83" s="57"/>
      <c r="D83" s="57"/>
      <c r="E83" s="57"/>
      <c r="F83" s="57"/>
      <c r="G83" s="57"/>
      <c r="H83" s="57"/>
      <c r="I83" s="57"/>
      <c r="J83" s="57"/>
      <c r="K83" s="57"/>
    </row>
    <row r="84" spans="1:11" customFormat="1" ht="35.1" customHeight="1">
      <c r="A84" s="57"/>
      <c r="B84" s="57"/>
      <c r="C84" s="57"/>
      <c r="D84" s="57"/>
      <c r="E84" s="57"/>
      <c r="F84" s="57"/>
      <c r="G84" s="57"/>
      <c r="H84" s="57"/>
      <c r="I84" s="57"/>
      <c r="J84" s="57"/>
      <c r="K84" s="57"/>
    </row>
    <row r="85" spans="1:11" customFormat="1" ht="35.1" customHeight="1">
      <c r="A85" s="57"/>
      <c r="B85" s="57"/>
      <c r="C85" s="57"/>
      <c r="D85" s="57"/>
      <c r="E85" s="57"/>
      <c r="F85" s="57"/>
      <c r="G85" s="57"/>
      <c r="H85" s="57"/>
      <c r="I85" s="57"/>
      <c r="J85" s="57"/>
      <c r="K85" s="57"/>
    </row>
    <row r="86" spans="1:11" customFormat="1" ht="18.75" customHeight="1">
      <c r="A86" s="57"/>
      <c r="B86" s="57"/>
      <c r="C86" s="57"/>
      <c r="D86" s="57"/>
      <c r="E86" s="57"/>
      <c r="F86" s="57"/>
      <c r="G86" s="57"/>
      <c r="H86" s="57"/>
      <c r="I86" s="57"/>
      <c r="J86" s="57"/>
      <c r="K86" s="57"/>
    </row>
    <row r="87" spans="1:11" customFormat="1" ht="18.75" customHeight="1">
      <c r="A87" s="57"/>
      <c r="B87" s="57"/>
      <c r="C87" s="57"/>
      <c r="D87" s="57"/>
      <c r="E87" s="57"/>
      <c r="F87" s="57"/>
      <c r="G87" s="57"/>
      <c r="H87" s="57"/>
      <c r="I87" s="57"/>
      <c r="J87" s="57"/>
      <c r="K87" s="57"/>
    </row>
    <row r="88" spans="1:11" customFormat="1" ht="18.75" customHeight="1">
      <c r="A88" s="57"/>
      <c r="B88" s="57"/>
      <c r="C88" s="57"/>
      <c r="D88" s="57"/>
      <c r="E88" s="57"/>
      <c r="F88" s="57"/>
      <c r="G88" s="57"/>
      <c r="H88" s="57"/>
      <c r="I88" s="57"/>
      <c r="J88" s="57"/>
      <c r="K88" s="57"/>
    </row>
    <row r="89" spans="1:11" customFormat="1" ht="50.1" customHeight="1">
      <c r="A89" s="57"/>
      <c r="B89" s="57"/>
      <c r="C89" s="57"/>
      <c r="D89" s="57"/>
      <c r="E89" s="57"/>
      <c r="F89" s="57"/>
      <c r="G89" s="57"/>
      <c r="H89" s="57"/>
      <c r="I89" s="57"/>
      <c r="J89" s="57"/>
      <c r="K89" s="57"/>
    </row>
    <row r="90" spans="1:11" customFormat="1" ht="18.75" customHeight="1">
      <c r="A90" s="57"/>
      <c r="B90" s="57"/>
      <c r="C90" s="57"/>
      <c r="D90" s="57"/>
      <c r="E90" s="57"/>
      <c r="F90" s="57"/>
      <c r="G90" s="57"/>
      <c r="H90" s="57"/>
      <c r="I90" s="57"/>
      <c r="J90" s="57"/>
      <c r="K90" s="57"/>
    </row>
    <row r="91" spans="1:11" customFormat="1" ht="18.75" customHeight="1">
      <c r="A91" s="57"/>
      <c r="B91" s="57"/>
      <c r="C91" s="57"/>
      <c r="D91" s="57"/>
      <c r="E91" s="57"/>
      <c r="F91" s="57"/>
      <c r="G91" s="57"/>
      <c r="H91" s="57"/>
      <c r="I91" s="57"/>
      <c r="J91" s="57"/>
      <c r="K91" s="57"/>
    </row>
    <row r="92" spans="1:11" customFormat="1" ht="18.75" customHeight="1">
      <c r="A92" s="57"/>
      <c r="B92" s="57"/>
      <c r="C92" s="57"/>
      <c r="D92" s="57"/>
      <c r="E92" s="57"/>
      <c r="F92" s="57"/>
      <c r="G92" s="57"/>
      <c r="H92" s="57"/>
      <c r="I92" s="57"/>
      <c r="J92" s="57"/>
      <c r="K92" s="57"/>
    </row>
    <row r="93" spans="1:11" customFormat="1" ht="18.75" customHeight="1">
      <c r="A93" s="57"/>
      <c r="B93" s="57"/>
      <c r="C93" s="57"/>
      <c r="D93" s="57"/>
      <c r="E93" s="57"/>
      <c r="F93" s="57"/>
      <c r="G93" s="57"/>
      <c r="H93" s="57"/>
      <c r="I93" s="57"/>
      <c r="J93" s="57"/>
      <c r="K93" s="57"/>
    </row>
    <row r="94" spans="1:11" customFormat="1" ht="18.75" customHeight="1">
      <c r="A94" s="57"/>
      <c r="B94" s="57"/>
      <c r="C94" s="57"/>
      <c r="D94" s="57"/>
      <c r="E94" s="57"/>
      <c r="F94" s="57"/>
      <c r="G94" s="57"/>
      <c r="H94" s="57"/>
      <c r="I94" s="57"/>
      <c r="J94" s="57"/>
      <c r="K94" s="57"/>
    </row>
    <row r="95" spans="1:11" customFormat="1" ht="18.75" customHeight="1">
      <c r="A95" s="57"/>
      <c r="B95" s="57"/>
      <c r="C95" s="57"/>
      <c r="D95" s="57"/>
      <c r="E95" s="57"/>
      <c r="F95" s="57"/>
      <c r="G95" s="57"/>
      <c r="H95" s="57"/>
      <c r="I95" s="57"/>
      <c r="J95" s="57"/>
      <c r="K95" s="57"/>
    </row>
    <row r="96" spans="1:11" customFormat="1" ht="18.75" customHeight="1">
      <c r="A96" s="57"/>
      <c r="B96" s="57"/>
      <c r="C96" s="57"/>
      <c r="D96" s="57"/>
      <c r="E96" s="57"/>
      <c r="F96" s="57"/>
      <c r="G96" s="57"/>
      <c r="H96" s="57"/>
      <c r="I96" s="57"/>
      <c r="J96" s="57"/>
      <c r="K96" s="57"/>
    </row>
    <row r="97" spans="1:11" customFormat="1" ht="18.75" customHeight="1">
      <c r="A97" s="57"/>
      <c r="B97" s="57"/>
      <c r="C97" s="57"/>
      <c r="D97" s="57"/>
      <c r="E97" s="57"/>
      <c r="F97" s="57"/>
      <c r="G97" s="57"/>
      <c r="H97" s="57"/>
      <c r="I97" s="57"/>
      <c r="J97" s="57"/>
      <c r="K97" s="57"/>
    </row>
    <row r="98" spans="1:11" customFormat="1" ht="18.75" customHeight="1">
      <c r="A98" s="57"/>
      <c r="B98" s="57"/>
      <c r="C98" s="57"/>
      <c r="D98" s="57"/>
      <c r="E98" s="57"/>
      <c r="F98" s="57"/>
      <c r="G98" s="57"/>
      <c r="H98" s="57"/>
      <c r="I98" s="57"/>
      <c r="J98" s="57"/>
      <c r="K98" s="57"/>
    </row>
    <row r="99" spans="1:11" customFormat="1" ht="18.75" customHeight="1">
      <c r="A99" s="57"/>
      <c r="B99" s="57"/>
      <c r="C99" s="57"/>
      <c r="D99" s="57"/>
      <c r="E99" s="57"/>
      <c r="F99" s="57"/>
      <c r="G99" s="57"/>
      <c r="H99" s="57"/>
      <c r="I99" s="57"/>
      <c r="J99" s="57"/>
      <c r="K99" s="57"/>
    </row>
    <row r="100" spans="1:11" customFormat="1" ht="18.75" customHeight="1">
      <c r="A100" s="57"/>
      <c r="B100" s="57"/>
      <c r="C100" s="57"/>
      <c r="D100" s="57"/>
      <c r="E100" s="57"/>
      <c r="F100" s="57"/>
      <c r="G100" s="57"/>
      <c r="H100" s="57"/>
      <c r="I100" s="57"/>
      <c r="J100" s="57"/>
      <c r="K100" s="57"/>
    </row>
    <row r="101" spans="1:11" customFormat="1" ht="18.75" customHeight="1">
      <c r="A101" s="57"/>
      <c r="B101" s="57"/>
      <c r="C101" s="57"/>
      <c r="D101" s="57"/>
      <c r="E101" s="57"/>
      <c r="F101" s="57"/>
      <c r="G101" s="57"/>
      <c r="H101" s="57"/>
      <c r="I101" s="57"/>
      <c r="J101" s="57"/>
      <c r="K101" s="57"/>
    </row>
    <row r="102" spans="1:11" customFormat="1" ht="18.75" customHeight="1">
      <c r="A102" s="57"/>
      <c r="B102" s="57"/>
      <c r="C102" s="57"/>
      <c r="D102" s="57"/>
      <c r="E102" s="57"/>
      <c r="F102" s="57"/>
      <c r="G102" s="57"/>
      <c r="H102" s="57"/>
      <c r="I102" s="57"/>
      <c r="J102" s="57"/>
      <c r="K102" s="57"/>
    </row>
    <row r="103" spans="1:11" customFormat="1" ht="18.75" customHeight="1">
      <c r="A103" s="57"/>
      <c r="B103" s="57"/>
      <c r="C103" s="57"/>
      <c r="D103" s="57"/>
      <c r="E103" s="57"/>
      <c r="F103" s="57"/>
      <c r="G103" s="57"/>
      <c r="H103" s="57"/>
      <c r="I103" s="57"/>
      <c r="J103" s="57"/>
      <c r="K103" s="57"/>
    </row>
    <row r="104" spans="1:11" customFormat="1" ht="18.75" customHeight="1">
      <c r="A104" s="57"/>
      <c r="B104" s="57"/>
      <c r="C104" s="57"/>
      <c r="D104" s="57"/>
      <c r="E104" s="57"/>
      <c r="F104" s="57"/>
      <c r="G104" s="57"/>
      <c r="H104" s="57"/>
      <c r="I104" s="57"/>
      <c r="J104" s="57"/>
      <c r="K104" s="57"/>
    </row>
    <row r="105" spans="1:11" customFormat="1" ht="18.75" customHeight="1">
      <c r="A105" s="57"/>
      <c r="B105" s="57"/>
      <c r="C105" s="57"/>
      <c r="D105" s="57"/>
      <c r="E105" s="57"/>
      <c r="F105" s="57"/>
      <c r="G105" s="57"/>
      <c r="H105" s="57"/>
      <c r="I105" s="57"/>
      <c r="J105" s="57"/>
      <c r="K105" s="57"/>
    </row>
    <row r="106" spans="1:11" customFormat="1" ht="27.75" customHeight="1">
      <c r="A106" s="57"/>
      <c r="B106" s="57"/>
      <c r="C106" s="57"/>
      <c r="D106" s="57"/>
      <c r="E106" s="57"/>
      <c r="F106" s="57"/>
      <c r="G106" s="57"/>
      <c r="H106" s="57"/>
      <c r="I106" s="57"/>
      <c r="J106" s="57"/>
      <c r="K106" s="57"/>
    </row>
    <row r="107" spans="1:11" customFormat="1" ht="18.75" customHeight="1">
      <c r="A107" s="57"/>
      <c r="B107" s="57"/>
      <c r="C107" s="57"/>
      <c r="D107" s="57"/>
      <c r="E107" s="57"/>
      <c r="F107" s="57"/>
      <c r="G107" s="57"/>
      <c r="H107" s="57"/>
      <c r="I107" s="57"/>
      <c r="J107" s="57"/>
      <c r="K107" s="57"/>
    </row>
    <row r="108" spans="1:11" customFormat="1" ht="18.75" customHeight="1">
      <c r="A108" s="57"/>
      <c r="B108" s="57"/>
      <c r="C108" s="57"/>
      <c r="D108" s="57"/>
      <c r="E108" s="57"/>
      <c r="F108" s="57"/>
      <c r="G108" s="57"/>
      <c r="H108" s="57"/>
      <c r="I108" s="57"/>
      <c r="J108" s="57"/>
      <c r="K108" s="57"/>
    </row>
    <row r="109" spans="1:11" customFormat="1" ht="35.1" customHeight="1">
      <c r="A109" s="57"/>
      <c r="B109" s="57"/>
      <c r="C109" s="57"/>
      <c r="D109" s="57"/>
      <c r="E109" s="57"/>
      <c r="F109" s="57"/>
      <c r="G109" s="57"/>
      <c r="H109" s="57"/>
      <c r="I109" s="57"/>
      <c r="J109" s="57"/>
      <c r="K109" s="57"/>
    </row>
    <row r="110" spans="1:11" customFormat="1" ht="18.75" customHeight="1">
      <c r="A110" s="57"/>
      <c r="B110" s="57"/>
      <c r="C110" s="57"/>
      <c r="D110" s="57"/>
      <c r="E110" s="57"/>
      <c r="F110" s="57"/>
      <c r="G110" s="57"/>
      <c r="H110" s="57"/>
      <c r="I110" s="57"/>
      <c r="J110" s="57"/>
      <c r="K110" s="57"/>
    </row>
    <row r="111" spans="1:11" customFormat="1" ht="18.75" customHeight="1">
      <c r="A111" s="57"/>
      <c r="B111" s="57"/>
      <c r="C111" s="57"/>
      <c r="D111" s="57"/>
      <c r="E111" s="57"/>
      <c r="F111" s="57"/>
      <c r="G111" s="57"/>
      <c r="H111" s="57"/>
      <c r="I111" s="57"/>
      <c r="J111" s="57"/>
      <c r="K111" s="57"/>
    </row>
    <row r="112" spans="1:11" customFormat="1" ht="18.75" customHeight="1">
      <c r="A112" s="57"/>
      <c r="B112" s="57"/>
      <c r="C112" s="57"/>
      <c r="D112" s="57"/>
      <c r="E112" s="57"/>
      <c r="F112" s="57"/>
      <c r="G112" s="57"/>
      <c r="H112" s="57"/>
      <c r="I112" s="57"/>
      <c r="J112" s="57"/>
      <c r="K112" s="57"/>
    </row>
    <row r="113" spans="1:11" customFormat="1" ht="18.75" customHeight="1">
      <c r="A113" s="57"/>
      <c r="B113" s="57"/>
      <c r="C113" s="57"/>
      <c r="D113" s="57"/>
      <c r="E113" s="57"/>
      <c r="F113" s="57"/>
      <c r="G113" s="57"/>
      <c r="H113" s="57"/>
      <c r="I113" s="57"/>
      <c r="J113" s="57"/>
      <c r="K113" s="57"/>
    </row>
    <row r="114" spans="1:11" customFormat="1" ht="18.75" customHeight="1">
      <c r="A114" s="57"/>
      <c r="B114" s="57"/>
      <c r="C114" s="57"/>
      <c r="D114" s="57"/>
      <c r="E114" s="57"/>
      <c r="F114" s="57"/>
      <c r="G114" s="57"/>
      <c r="H114" s="57"/>
      <c r="I114" s="57"/>
      <c r="J114" s="57"/>
      <c r="K114" s="57"/>
    </row>
    <row r="115" spans="1:11" customFormat="1" ht="35.1" customHeight="1">
      <c r="A115" s="57"/>
      <c r="B115" s="57"/>
      <c r="C115" s="57"/>
      <c r="D115" s="57"/>
      <c r="E115" s="57"/>
      <c r="F115" s="57"/>
      <c r="G115" s="57"/>
      <c r="H115" s="57"/>
      <c r="I115" s="57"/>
      <c r="J115" s="57"/>
      <c r="K115" s="57"/>
    </row>
    <row r="116" spans="1:11" customFormat="1" ht="18.75" customHeight="1">
      <c r="A116" s="57"/>
      <c r="B116" s="57"/>
      <c r="C116" s="57"/>
      <c r="D116" s="57"/>
      <c r="E116" s="57"/>
      <c r="F116" s="57"/>
      <c r="G116" s="57"/>
      <c r="H116" s="57"/>
      <c r="I116" s="57"/>
      <c r="J116" s="57"/>
      <c r="K116" s="57"/>
    </row>
    <row r="117" spans="1:11" customFormat="1" ht="18.75" customHeight="1">
      <c r="A117" s="57"/>
      <c r="B117" s="57"/>
      <c r="C117" s="57"/>
      <c r="D117" s="57"/>
      <c r="E117" s="57"/>
      <c r="F117" s="57"/>
      <c r="G117" s="57"/>
      <c r="H117" s="57"/>
      <c r="I117" s="57"/>
      <c r="J117" s="57"/>
      <c r="K117" s="57"/>
    </row>
    <row r="118" spans="1:11" customFormat="1" ht="18.75" customHeight="1">
      <c r="A118" s="57"/>
      <c r="B118" s="57"/>
      <c r="C118" s="57"/>
      <c r="D118" s="57"/>
      <c r="E118" s="57"/>
      <c r="F118" s="57"/>
      <c r="G118" s="57"/>
      <c r="H118" s="57"/>
      <c r="I118" s="57"/>
      <c r="J118" s="57"/>
      <c r="K118" s="57"/>
    </row>
    <row r="119" spans="1:11" customFormat="1" ht="18.75" customHeight="1">
      <c r="A119" s="57"/>
      <c r="B119" s="57"/>
      <c r="C119" s="57"/>
      <c r="D119" s="57"/>
      <c r="E119" s="57"/>
      <c r="F119" s="57"/>
      <c r="G119" s="57"/>
      <c r="H119" s="57"/>
      <c r="I119" s="57"/>
      <c r="J119" s="57"/>
      <c r="K119" s="57"/>
    </row>
    <row r="120" spans="1:11" customFormat="1" ht="35.1" customHeight="1">
      <c r="A120" s="57"/>
      <c r="B120" s="57"/>
      <c r="C120" s="57"/>
      <c r="D120" s="57"/>
      <c r="E120" s="57"/>
      <c r="F120" s="57"/>
      <c r="G120" s="57"/>
      <c r="H120" s="57"/>
      <c r="I120" s="57"/>
      <c r="J120" s="57"/>
      <c r="K120" s="57"/>
    </row>
    <row r="121" spans="1:11" customFormat="1" ht="35.1" customHeight="1">
      <c r="A121" s="57"/>
      <c r="B121" s="57"/>
      <c r="C121" s="57"/>
      <c r="D121" s="57"/>
      <c r="E121" s="57"/>
      <c r="F121" s="57"/>
      <c r="G121" s="57"/>
      <c r="H121" s="57"/>
      <c r="I121" s="57"/>
      <c r="J121" s="57"/>
      <c r="K121" s="57"/>
    </row>
    <row r="122" spans="1:11" customFormat="1" ht="18.75" customHeight="1">
      <c r="A122" s="57"/>
      <c r="B122" s="57"/>
      <c r="C122" s="57"/>
      <c r="D122" s="57"/>
      <c r="E122" s="57"/>
      <c r="F122" s="57"/>
      <c r="G122" s="57"/>
      <c r="H122" s="57"/>
      <c r="I122" s="57"/>
      <c r="J122" s="57"/>
      <c r="K122" s="57"/>
    </row>
    <row r="123" spans="1:11" customFormat="1" ht="18.75" customHeight="1">
      <c r="A123" s="57"/>
      <c r="B123" s="57"/>
      <c r="C123" s="57"/>
      <c r="D123" s="57"/>
      <c r="E123" s="57"/>
      <c r="F123" s="57"/>
      <c r="G123" s="57"/>
      <c r="H123" s="57"/>
      <c r="I123" s="57"/>
      <c r="J123" s="57"/>
      <c r="K123" s="57"/>
    </row>
    <row r="124" spans="1:11" customFormat="1" ht="18.75" customHeight="1">
      <c r="A124" s="57"/>
      <c r="B124" s="57"/>
      <c r="C124" s="57"/>
      <c r="D124" s="57"/>
      <c r="E124" s="57"/>
      <c r="F124" s="57"/>
      <c r="G124" s="57"/>
      <c r="H124" s="57"/>
      <c r="I124" s="57"/>
      <c r="J124" s="57"/>
      <c r="K124" s="57"/>
    </row>
    <row r="125" spans="1:11" customFormat="1" ht="35.1" customHeight="1">
      <c r="A125" s="57"/>
      <c r="B125" s="57"/>
      <c r="C125" s="57"/>
      <c r="D125" s="57"/>
      <c r="E125" s="57"/>
      <c r="F125" s="57"/>
      <c r="G125" s="57"/>
      <c r="H125" s="57"/>
      <c r="I125" s="57"/>
      <c r="J125" s="57"/>
      <c r="K125" s="57"/>
    </row>
    <row r="126" spans="1:11" customFormat="1" ht="27.75" customHeight="1">
      <c r="A126" s="57"/>
      <c r="B126" s="57"/>
      <c r="C126" s="57"/>
      <c r="D126" s="57"/>
      <c r="E126" s="57"/>
      <c r="F126" s="57"/>
      <c r="G126" s="57"/>
      <c r="H126" s="57"/>
      <c r="I126" s="57"/>
      <c r="J126" s="57"/>
      <c r="K126" s="57"/>
    </row>
    <row r="127" spans="1:11" customFormat="1" ht="18.75" customHeight="1">
      <c r="A127" s="57"/>
      <c r="B127" s="57"/>
      <c r="C127" s="57"/>
      <c r="D127" s="57"/>
      <c r="E127" s="57"/>
      <c r="F127" s="57"/>
      <c r="G127" s="57"/>
      <c r="H127" s="57"/>
      <c r="I127" s="57"/>
      <c r="J127" s="57"/>
      <c r="K127" s="57"/>
    </row>
    <row r="128" spans="1:11" customFormat="1" ht="18.75" customHeight="1">
      <c r="A128" s="57"/>
      <c r="B128" s="57"/>
      <c r="C128" s="57"/>
      <c r="D128" s="57"/>
      <c r="E128" s="57"/>
      <c r="F128" s="57"/>
      <c r="G128" s="57"/>
      <c r="H128" s="57"/>
      <c r="I128" s="57"/>
      <c r="J128" s="57"/>
      <c r="K128" s="57"/>
    </row>
    <row r="129" spans="1:11" customFormat="1" ht="18.75" customHeight="1">
      <c r="A129" s="57"/>
      <c r="B129" s="57"/>
      <c r="C129" s="57"/>
      <c r="D129" s="57"/>
      <c r="E129" s="57"/>
      <c r="F129" s="57"/>
      <c r="G129" s="57"/>
      <c r="H129" s="57"/>
      <c r="I129" s="57"/>
      <c r="J129" s="57"/>
      <c r="K129" s="57"/>
    </row>
    <row r="130" spans="1:11" customFormat="1" ht="18.75" customHeight="1">
      <c r="A130" s="57"/>
      <c r="B130" s="57"/>
      <c r="C130" s="57"/>
      <c r="D130" s="57"/>
      <c r="E130" s="57"/>
      <c r="F130" s="57"/>
      <c r="G130" s="57"/>
      <c r="H130" s="57"/>
      <c r="I130" s="57"/>
      <c r="J130" s="57"/>
      <c r="K130" s="57"/>
    </row>
    <row r="131" spans="1:11" customFormat="1" ht="18.75" customHeight="1">
      <c r="A131" s="57"/>
      <c r="B131" s="57"/>
      <c r="C131" s="57"/>
      <c r="D131" s="57"/>
      <c r="E131" s="57"/>
      <c r="F131" s="57"/>
      <c r="G131" s="57"/>
      <c r="H131" s="57"/>
      <c r="I131" s="57"/>
      <c r="J131" s="57"/>
      <c r="K131" s="57"/>
    </row>
    <row r="132" spans="1:11" customFormat="1" ht="18.75" customHeight="1">
      <c r="A132" s="57"/>
      <c r="B132" s="57"/>
      <c r="C132" s="57"/>
      <c r="D132" s="57"/>
      <c r="E132" s="57"/>
      <c r="F132" s="57"/>
      <c r="G132" s="57"/>
      <c r="H132" s="57"/>
      <c r="I132" s="57"/>
      <c r="J132" s="57"/>
      <c r="K132" s="57"/>
    </row>
    <row r="133" spans="1:11" customFormat="1" ht="18.75" customHeight="1">
      <c r="A133" s="57"/>
      <c r="B133" s="57"/>
      <c r="C133" s="57"/>
      <c r="D133" s="57"/>
      <c r="E133" s="57"/>
      <c r="F133" s="57"/>
      <c r="G133" s="57"/>
      <c r="H133" s="57"/>
      <c r="I133" s="57"/>
      <c r="J133" s="57"/>
      <c r="K133" s="57"/>
    </row>
    <row r="134" spans="1:11" customFormat="1" ht="18.75" customHeight="1">
      <c r="A134" s="57"/>
      <c r="B134" s="57"/>
      <c r="C134" s="57"/>
      <c r="D134" s="57"/>
      <c r="E134" s="57"/>
      <c r="F134" s="57"/>
      <c r="G134" s="57"/>
      <c r="H134" s="57"/>
      <c r="I134" s="57"/>
      <c r="J134" s="57"/>
      <c r="K134" s="57"/>
    </row>
    <row r="135" spans="1:11" customFormat="1" ht="18.75" customHeight="1">
      <c r="A135" s="57"/>
      <c r="B135" s="57"/>
      <c r="C135" s="57"/>
      <c r="D135" s="57"/>
      <c r="E135" s="57"/>
      <c r="F135" s="57"/>
      <c r="G135" s="57"/>
      <c r="H135" s="57"/>
      <c r="I135" s="57"/>
      <c r="J135" s="57"/>
      <c r="K135" s="57"/>
    </row>
    <row r="136" spans="1:11" customFormat="1" ht="18.75" customHeight="1">
      <c r="A136" s="57"/>
      <c r="B136" s="57"/>
      <c r="C136" s="57"/>
      <c r="D136" s="57"/>
      <c r="E136" s="57"/>
      <c r="F136" s="57"/>
      <c r="G136" s="57"/>
      <c r="H136" s="57"/>
      <c r="I136" s="57"/>
      <c r="J136" s="57"/>
      <c r="K136" s="57"/>
    </row>
    <row r="137" spans="1:11" customFormat="1" ht="18.75" customHeight="1">
      <c r="A137" s="57"/>
      <c r="B137" s="57"/>
      <c r="C137" s="57"/>
      <c r="D137" s="57"/>
      <c r="E137" s="57"/>
      <c r="F137" s="57"/>
      <c r="G137" s="57"/>
      <c r="H137" s="57"/>
      <c r="I137" s="57"/>
      <c r="J137" s="57"/>
      <c r="K137" s="57"/>
    </row>
    <row r="138" spans="1:11" customFormat="1" ht="18.75" customHeight="1">
      <c r="A138" s="57"/>
      <c r="B138" s="57"/>
      <c r="C138" s="57"/>
      <c r="D138" s="57"/>
      <c r="E138" s="57"/>
      <c r="F138" s="57"/>
      <c r="G138" s="57"/>
      <c r="H138" s="57"/>
      <c r="I138" s="57"/>
      <c r="J138" s="57"/>
      <c r="K138" s="57"/>
    </row>
    <row r="139" spans="1:11" customFormat="1" ht="18.75" customHeight="1">
      <c r="A139" s="57"/>
      <c r="B139" s="57"/>
      <c r="C139" s="57"/>
      <c r="D139" s="57"/>
      <c r="E139" s="57"/>
      <c r="F139" s="57"/>
      <c r="G139" s="57"/>
      <c r="H139" s="57"/>
      <c r="I139" s="57"/>
      <c r="J139" s="57"/>
      <c r="K139" s="57"/>
    </row>
    <row r="140" spans="1:11" customFormat="1" ht="18.75" customHeight="1">
      <c r="A140" s="57"/>
      <c r="B140" s="57"/>
      <c r="C140" s="57"/>
      <c r="D140" s="57"/>
      <c r="E140" s="57"/>
      <c r="F140" s="57"/>
      <c r="G140" s="57"/>
      <c r="H140" s="57"/>
      <c r="I140" s="57"/>
      <c r="J140" s="57"/>
      <c r="K140" s="57"/>
    </row>
    <row r="141" spans="1:11" customFormat="1" ht="18.75" customHeight="1">
      <c r="A141" s="57"/>
      <c r="B141" s="57"/>
      <c r="C141" s="57"/>
      <c r="D141" s="57"/>
      <c r="E141" s="57"/>
      <c r="F141" s="57"/>
      <c r="G141" s="57"/>
      <c r="H141" s="57"/>
      <c r="I141" s="57"/>
      <c r="J141" s="57"/>
      <c r="K141" s="57"/>
    </row>
    <row r="142" spans="1:11" customFormat="1" ht="18.75" customHeight="1">
      <c r="A142" s="57"/>
      <c r="B142" s="57"/>
      <c r="C142" s="57"/>
      <c r="D142" s="57"/>
      <c r="E142" s="57"/>
      <c r="F142" s="57"/>
      <c r="G142" s="57"/>
      <c r="H142" s="57"/>
      <c r="I142" s="57"/>
      <c r="J142" s="57"/>
      <c r="K142" s="57"/>
    </row>
    <row r="143" spans="1:11" customFormat="1" ht="18.75" customHeight="1">
      <c r="A143" s="57"/>
      <c r="B143" s="57"/>
      <c r="C143" s="57"/>
      <c r="D143" s="57"/>
      <c r="E143" s="57"/>
      <c r="F143" s="57"/>
      <c r="G143" s="57"/>
      <c r="H143" s="57"/>
      <c r="I143" s="57"/>
      <c r="J143" s="57"/>
      <c r="K143" s="57"/>
    </row>
    <row r="144" spans="1:11" customFormat="1" ht="18.75" customHeight="1">
      <c r="A144" s="57"/>
      <c r="B144" s="57"/>
      <c r="C144" s="57"/>
      <c r="D144" s="57"/>
      <c r="E144" s="57"/>
      <c r="F144" s="57"/>
      <c r="G144" s="57"/>
      <c r="H144" s="57"/>
      <c r="I144" s="57"/>
      <c r="J144" s="57"/>
      <c r="K144" s="57"/>
    </row>
    <row r="145" spans="1:11" customFormat="1" ht="18.75" customHeight="1">
      <c r="A145" s="57"/>
      <c r="B145" s="57"/>
      <c r="C145" s="57"/>
      <c r="D145" s="57"/>
      <c r="E145" s="57"/>
      <c r="F145" s="57"/>
      <c r="G145" s="57"/>
      <c r="H145" s="57"/>
      <c r="I145" s="57"/>
      <c r="J145" s="57"/>
      <c r="K145" s="57"/>
    </row>
    <row r="146" spans="1:11" customFormat="1" ht="18.75" customHeight="1">
      <c r="A146" s="57"/>
      <c r="B146" s="57"/>
      <c r="C146" s="57"/>
      <c r="D146" s="57"/>
      <c r="E146" s="57"/>
      <c r="F146" s="57"/>
      <c r="G146" s="57"/>
      <c r="H146" s="57"/>
      <c r="I146" s="57"/>
      <c r="J146" s="57"/>
      <c r="K146" s="57"/>
    </row>
    <row r="147" spans="1:11" customFormat="1" ht="18.75" customHeight="1">
      <c r="A147" s="57"/>
      <c r="B147" s="57"/>
      <c r="C147" s="57"/>
      <c r="D147" s="57"/>
      <c r="E147" s="57"/>
      <c r="F147" s="57"/>
      <c r="G147" s="57"/>
      <c r="H147" s="57"/>
      <c r="I147" s="57"/>
      <c r="J147" s="57"/>
      <c r="K147" s="57"/>
    </row>
    <row r="148" spans="1:11" customFormat="1" ht="18.75" customHeight="1">
      <c r="A148" s="57"/>
      <c r="B148" s="57"/>
      <c r="C148" s="57"/>
      <c r="D148" s="57"/>
      <c r="E148" s="57"/>
      <c r="F148" s="57"/>
      <c r="G148" s="57"/>
      <c r="H148" s="57"/>
      <c r="I148" s="57"/>
      <c r="J148" s="57"/>
      <c r="K148" s="57"/>
    </row>
    <row r="149" spans="1:11" customFormat="1" ht="18.75" customHeight="1">
      <c r="A149" s="57"/>
      <c r="B149" s="57"/>
      <c r="C149" s="57"/>
      <c r="D149" s="57"/>
      <c r="E149" s="57"/>
      <c r="F149" s="57"/>
      <c r="G149" s="57"/>
      <c r="H149" s="57"/>
      <c r="I149" s="57"/>
      <c r="J149" s="57"/>
      <c r="K149" s="57"/>
    </row>
    <row r="150" spans="1:11" customFormat="1" ht="18.75" customHeight="1">
      <c r="A150" s="57"/>
      <c r="B150" s="57"/>
      <c r="C150" s="57"/>
      <c r="D150" s="57"/>
      <c r="E150" s="57"/>
      <c r="F150" s="57"/>
      <c r="G150" s="57"/>
      <c r="H150" s="57"/>
      <c r="I150" s="57"/>
      <c r="J150" s="57"/>
      <c r="K150" s="57"/>
    </row>
    <row r="151" spans="1:11" customFormat="1" ht="18.75" customHeight="1">
      <c r="A151" s="57"/>
      <c r="B151" s="57"/>
      <c r="C151" s="57"/>
      <c r="D151" s="57"/>
      <c r="E151" s="57"/>
      <c r="F151" s="57"/>
      <c r="G151" s="57"/>
      <c r="H151" s="57"/>
      <c r="I151" s="57"/>
      <c r="J151" s="57"/>
      <c r="K151" s="57"/>
    </row>
    <row r="152" spans="1:11" customFormat="1" ht="18.75" customHeight="1">
      <c r="A152" s="57"/>
      <c r="B152" s="57"/>
      <c r="C152" s="57"/>
      <c r="D152" s="57"/>
      <c r="E152" s="57"/>
      <c r="F152" s="57"/>
      <c r="G152" s="57"/>
      <c r="H152" s="57"/>
      <c r="I152" s="57"/>
      <c r="J152" s="57"/>
      <c r="K152" s="57"/>
    </row>
    <row r="153" spans="1:11" customFormat="1" ht="18.75" customHeight="1">
      <c r="A153" s="57"/>
      <c r="B153" s="57"/>
      <c r="C153" s="57"/>
      <c r="D153" s="57"/>
      <c r="E153" s="57"/>
      <c r="F153" s="57"/>
      <c r="G153" s="57"/>
      <c r="H153" s="57"/>
      <c r="I153" s="57"/>
      <c r="J153" s="57"/>
      <c r="K153" s="57"/>
    </row>
    <row r="154" spans="1:11" customFormat="1" ht="18.75" customHeight="1">
      <c r="A154" s="57"/>
      <c r="B154" s="57"/>
      <c r="C154" s="57"/>
      <c r="D154" s="57"/>
      <c r="E154" s="57"/>
      <c r="F154" s="57"/>
      <c r="G154" s="57"/>
      <c r="H154" s="57"/>
      <c r="I154" s="57"/>
      <c r="J154" s="57"/>
      <c r="K154" s="57"/>
    </row>
    <row r="155" spans="1:11" customFormat="1" ht="18.75" customHeight="1">
      <c r="A155" s="57"/>
      <c r="B155" s="57"/>
      <c r="C155" s="57"/>
      <c r="D155" s="57"/>
      <c r="E155" s="57"/>
      <c r="F155" s="57"/>
      <c r="G155" s="57"/>
      <c r="H155" s="57"/>
      <c r="I155" s="57"/>
      <c r="J155" s="57"/>
      <c r="K155" s="57"/>
    </row>
    <row r="156" spans="1:11" customFormat="1" ht="18.75" customHeight="1">
      <c r="A156" s="57"/>
      <c r="B156" s="57"/>
      <c r="C156" s="57"/>
      <c r="D156" s="57"/>
      <c r="E156" s="57"/>
      <c r="F156" s="57"/>
      <c r="G156" s="57"/>
      <c r="H156" s="57"/>
      <c r="I156" s="57"/>
      <c r="J156" s="57"/>
      <c r="K156" s="57"/>
    </row>
    <row r="157" spans="1:11" customFormat="1" ht="18.75" customHeight="1">
      <c r="A157" s="57"/>
      <c r="B157" s="57"/>
      <c r="C157" s="57"/>
      <c r="D157" s="57"/>
      <c r="E157" s="57"/>
      <c r="F157" s="57"/>
      <c r="G157" s="57"/>
      <c r="H157" s="57"/>
      <c r="I157" s="57"/>
      <c r="J157" s="57"/>
      <c r="K157" s="57"/>
    </row>
    <row r="158" spans="1:11" customFormat="1" ht="18.75" customHeight="1">
      <c r="A158" s="57"/>
      <c r="B158" s="57"/>
      <c r="C158" s="57"/>
      <c r="D158" s="57"/>
      <c r="E158" s="57"/>
      <c r="F158" s="57"/>
      <c r="G158" s="57"/>
      <c r="H158" s="57"/>
      <c r="I158" s="57"/>
      <c r="J158" s="57"/>
      <c r="K158" s="57"/>
    </row>
    <row r="159" spans="1:11" customFormat="1" ht="18.75" customHeight="1">
      <c r="A159" s="57"/>
      <c r="B159" s="57"/>
      <c r="C159" s="57"/>
      <c r="D159" s="57"/>
      <c r="E159" s="57"/>
      <c r="F159" s="57"/>
      <c r="G159" s="57"/>
      <c r="H159" s="57"/>
      <c r="I159" s="57"/>
      <c r="J159" s="57"/>
      <c r="K159" s="57"/>
    </row>
    <row r="160" spans="1:11" customFormat="1" ht="18.75" customHeight="1">
      <c r="A160" s="57"/>
      <c r="B160" s="57"/>
      <c r="C160" s="57"/>
      <c r="D160" s="57"/>
      <c r="E160" s="57"/>
      <c r="F160" s="57"/>
      <c r="G160" s="57"/>
      <c r="H160" s="57"/>
      <c r="I160" s="57"/>
      <c r="J160" s="57"/>
      <c r="K160" s="57"/>
    </row>
    <row r="161" spans="1:11" customFormat="1" ht="18.75" customHeight="1">
      <c r="A161" s="57"/>
      <c r="B161" s="57"/>
      <c r="C161" s="57"/>
      <c r="D161" s="57"/>
      <c r="E161" s="57"/>
      <c r="F161" s="57"/>
      <c r="G161" s="57"/>
      <c r="H161" s="57"/>
      <c r="I161" s="57"/>
      <c r="J161" s="57"/>
      <c r="K161" s="57"/>
    </row>
    <row r="162" spans="1:11" customFormat="1" ht="18.75" customHeight="1">
      <c r="A162" s="57"/>
      <c r="B162" s="57"/>
      <c r="C162" s="57"/>
      <c r="D162" s="57"/>
      <c r="E162" s="57"/>
      <c r="F162" s="57"/>
      <c r="G162" s="57"/>
      <c r="H162" s="57"/>
      <c r="I162" s="57"/>
      <c r="J162" s="57"/>
      <c r="K162" s="57"/>
    </row>
    <row r="163" spans="1:11" customFormat="1" ht="18.75" customHeight="1">
      <c r="A163" s="57"/>
      <c r="B163" s="57"/>
      <c r="C163" s="57"/>
      <c r="D163" s="57"/>
      <c r="E163" s="57"/>
      <c r="F163" s="57"/>
      <c r="G163" s="57"/>
      <c r="H163" s="57"/>
      <c r="I163" s="57"/>
      <c r="J163" s="57"/>
      <c r="K163" s="57"/>
    </row>
    <row r="164" spans="1:11" customFormat="1" ht="18.75" customHeight="1">
      <c r="A164" s="57"/>
      <c r="B164" s="57"/>
      <c r="C164" s="57"/>
      <c r="D164" s="57"/>
      <c r="E164" s="57"/>
      <c r="F164" s="57"/>
      <c r="G164" s="57"/>
      <c r="H164" s="57"/>
      <c r="I164" s="57"/>
      <c r="J164" s="57"/>
      <c r="K164" s="57"/>
    </row>
    <row r="165" spans="1:11" customFormat="1" ht="18.75" customHeight="1">
      <c r="A165" s="57"/>
      <c r="B165" s="57"/>
      <c r="C165" s="57"/>
      <c r="D165" s="57"/>
      <c r="E165" s="57"/>
      <c r="F165" s="57"/>
      <c r="G165" s="57"/>
      <c r="H165" s="57"/>
      <c r="I165" s="57"/>
      <c r="J165" s="57"/>
      <c r="K165" s="57"/>
    </row>
    <row r="166" spans="1:11" customFormat="1" ht="18.75" customHeight="1">
      <c r="A166" s="57"/>
      <c r="B166" s="57"/>
      <c r="C166" s="57"/>
      <c r="D166" s="57"/>
      <c r="E166" s="57"/>
      <c r="F166" s="57"/>
      <c r="G166" s="57"/>
      <c r="H166" s="57"/>
      <c r="I166" s="57"/>
      <c r="J166" s="57"/>
      <c r="K166" s="57"/>
    </row>
    <row r="167" spans="1:11" customFormat="1" ht="18.75" customHeight="1">
      <c r="A167" s="57"/>
      <c r="B167" s="57"/>
      <c r="C167" s="57"/>
      <c r="D167" s="57"/>
      <c r="E167" s="57"/>
      <c r="F167" s="57"/>
      <c r="G167" s="57"/>
      <c r="H167" s="57"/>
      <c r="I167" s="57"/>
      <c r="J167" s="57"/>
      <c r="K167" s="57"/>
    </row>
    <row r="168" spans="1:11" customFormat="1" ht="69.900000000000006" customHeight="1">
      <c r="A168" s="57"/>
      <c r="B168" s="57"/>
      <c r="C168" s="57"/>
      <c r="D168" s="57"/>
      <c r="E168" s="57"/>
      <c r="F168" s="57"/>
      <c r="G168" s="57"/>
      <c r="H168" s="57"/>
      <c r="I168" s="57"/>
      <c r="J168" s="57"/>
      <c r="K168" s="57"/>
    </row>
    <row r="169" spans="1:11" customFormat="1" ht="18.75" customHeight="1">
      <c r="A169" s="57"/>
      <c r="B169" s="57"/>
      <c r="C169" s="57"/>
      <c r="D169" s="57"/>
      <c r="E169" s="57"/>
      <c r="F169" s="57"/>
      <c r="G169" s="57"/>
      <c r="H169" s="57"/>
      <c r="I169" s="57"/>
      <c r="J169" s="57"/>
      <c r="K169" s="57"/>
    </row>
    <row r="170" spans="1:11" customFormat="1" ht="18.75" customHeight="1">
      <c r="A170" s="57"/>
      <c r="B170" s="57"/>
      <c r="C170" s="57"/>
      <c r="D170" s="57"/>
      <c r="E170" s="57"/>
      <c r="F170" s="57"/>
      <c r="G170" s="57"/>
      <c r="H170" s="57"/>
      <c r="I170" s="57"/>
      <c r="J170" s="57"/>
      <c r="K170" s="57"/>
    </row>
    <row r="171" spans="1:11" customFormat="1" ht="18.75" customHeight="1">
      <c r="A171" s="57"/>
      <c r="B171" s="57"/>
      <c r="C171" s="57"/>
      <c r="D171" s="57"/>
      <c r="E171" s="57"/>
      <c r="F171" s="57"/>
      <c r="G171" s="57"/>
      <c r="H171" s="57"/>
      <c r="I171" s="57"/>
      <c r="J171" s="57"/>
      <c r="K171" s="57"/>
    </row>
    <row r="172" spans="1:11" customFormat="1" ht="18.75" customHeight="1">
      <c r="A172" s="57"/>
      <c r="B172" s="57"/>
      <c r="C172" s="57"/>
      <c r="D172" s="57"/>
      <c r="E172" s="57"/>
      <c r="F172" s="57"/>
      <c r="G172" s="57"/>
      <c r="H172" s="57"/>
      <c r="I172" s="57"/>
      <c r="J172" s="57"/>
      <c r="K172" s="57"/>
    </row>
    <row r="173" spans="1:11" customFormat="1" ht="18.75" customHeight="1">
      <c r="A173" s="57"/>
      <c r="B173" s="57"/>
      <c r="C173" s="57"/>
      <c r="D173" s="57"/>
      <c r="E173" s="57"/>
      <c r="F173" s="57"/>
      <c r="G173" s="57"/>
      <c r="H173" s="57"/>
      <c r="I173" s="57"/>
      <c r="J173" s="57"/>
      <c r="K173" s="57"/>
    </row>
    <row r="174" spans="1:11" customFormat="1" ht="15.6">
      <c r="A174" s="57"/>
      <c r="B174" s="57"/>
      <c r="C174" s="57"/>
      <c r="D174" s="57"/>
      <c r="E174" s="57"/>
      <c r="F174" s="57"/>
      <c r="G174" s="57"/>
      <c r="H174" s="57"/>
      <c r="I174" s="57"/>
      <c r="J174" s="57"/>
      <c r="K174" s="57"/>
    </row>
    <row r="175" spans="1:11" customFormat="1" ht="15.6">
      <c r="A175" s="57"/>
      <c r="B175" s="57"/>
      <c r="C175" s="57"/>
      <c r="D175" s="57"/>
      <c r="E175" s="57"/>
      <c r="F175" s="57"/>
      <c r="G175" s="57"/>
      <c r="H175" s="57"/>
      <c r="I175" s="57"/>
      <c r="J175" s="57"/>
      <c r="K175" s="57"/>
    </row>
    <row r="176" spans="1:11" customFormat="1" ht="15.6">
      <c r="A176" s="57"/>
      <c r="B176" s="57"/>
      <c r="C176" s="57"/>
      <c r="D176" s="57"/>
      <c r="E176" s="57"/>
      <c r="F176" s="57"/>
      <c r="G176" s="57"/>
      <c r="H176" s="57"/>
      <c r="I176" s="57"/>
      <c r="J176" s="57"/>
      <c r="K176" s="57"/>
    </row>
    <row r="177" spans="1:11" customFormat="1" ht="15.6">
      <c r="A177" s="57"/>
      <c r="B177" s="57"/>
      <c r="C177" s="57"/>
      <c r="D177" s="57"/>
      <c r="E177" s="57"/>
      <c r="F177" s="57"/>
      <c r="G177" s="57"/>
      <c r="H177" s="57"/>
      <c r="I177" s="57"/>
      <c r="J177" s="57"/>
      <c r="K177" s="57"/>
    </row>
    <row r="178" spans="1:11" customFormat="1" ht="18.75" customHeight="1">
      <c r="A178" s="57"/>
      <c r="B178" s="57"/>
      <c r="C178" s="57"/>
      <c r="D178" s="57"/>
      <c r="E178" s="57"/>
      <c r="F178" s="57"/>
      <c r="G178" s="57"/>
      <c r="H178" s="57"/>
      <c r="I178" s="57"/>
      <c r="J178" s="57"/>
      <c r="K178" s="57"/>
    </row>
    <row r="179" spans="1:11" customFormat="1" ht="15.6">
      <c r="A179" s="57"/>
      <c r="B179" s="57"/>
      <c r="C179" s="57"/>
      <c r="D179" s="57"/>
      <c r="E179" s="57"/>
      <c r="F179" s="57"/>
      <c r="G179" s="57"/>
      <c r="H179" s="57"/>
      <c r="I179" s="57"/>
      <c r="J179" s="57"/>
      <c r="K179" s="57"/>
    </row>
    <row r="180" spans="1:11" customFormat="1" ht="15.6">
      <c r="A180" s="57"/>
      <c r="B180" s="57"/>
      <c r="C180" s="57"/>
      <c r="D180" s="57"/>
      <c r="E180" s="57"/>
      <c r="F180" s="57"/>
      <c r="G180" s="57"/>
      <c r="H180" s="57"/>
      <c r="I180" s="57"/>
      <c r="J180" s="57"/>
      <c r="K180" s="57"/>
    </row>
    <row r="181" spans="1:11" customFormat="1" ht="15.6">
      <c r="A181" s="57"/>
      <c r="B181" s="57"/>
      <c r="C181" s="57"/>
      <c r="D181" s="57"/>
      <c r="E181" s="57"/>
      <c r="F181" s="57"/>
      <c r="G181" s="57"/>
      <c r="H181" s="57"/>
      <c r="I181" s="57"/>
      <c r="J181" s="57"/>
      <c r="K181" s="57"/>
    </row>
    <row r="182" spans="1:11" customFormat="1" ht="15.6">
      <c r="A182" s="57"/>
      <c r="B182" s="57"/>
      <c r="C182" s="57"/>
      <c r="D182" s="57"/>
      <c r="E182" s="57"/>
      <c r="F182" s="57"/>
      <c r="G182" s="57"/>
      <c r="H182" s="57"/>
      <c r="I182" s="57"/>
      <c r="J182" s="57"/>
      <c r="K182" s="57"/>
    </row>
    <row r="183" spans="1:11" customFormat="1" ht="15.6">
      <c r="A183" s="57"/>
      <c r="B183" s="57"/>
      <c r="C183" s="57"/>
      <c r="D183" s="57"/>
      <c r="E183" s="57"/>
      <c r="F183" s="57"/>
      <c r="G183" s="57"/>
      <c r="H183" s="57"/>
      <c r="I183" s="57"/>
      <c r="J183" s="57"/>
      <c r="K183" s="57"/>
    </row>
    <row r="184" spans="1:11" customFormat="1" ht="18.75" customHeight="1">
      <c r="A184" s="57"/>
      <c r="B184" s="57"/>
      <c r="C184" s="57"/>
      <c r="D184" s="57"/>
      <c r="E184" s="57"/>
      <c r="F184" s="57"/>
      <c r="G184" s="57"/>
      <c r="H184" s="57"/>
      <c r="I184" s="57"/>
      <c r="J184" s="57"/>
      <c r="K184" s="57"/>
    </row>
    <row r="185" spans="1:11" customFormat="1" ht="15.6">
      <c r="A185" s="57"/>
      <c r="B185" s="57"/>
      <c r="C185" s="57"/>
      <c r="D185" s="57"/>
      <c r="E185" s="57"/>
      <c r="F185" s="57"/>
      <c r="G185" s="57"/>
      <c r="H185" s="57"/>
      <c r="I185" s="57"/>
      <c r="J185" s="57"/>
      <c r="K185" s="57"/>
    </row>
    <row r="186" spans="1:11" customFormat="1" ht="15.75" customHeight="1">
      <c r="A186" s="57"/>
      <c r="B186" s="57"/>
      <c r="C186" s="57"/>
      <c r="D186" s="57"/>
      <c r="E186" s="57"/>
      <c r="F186" s="57"/>
      <c r="G186" s="57"/>
      <c r="H186" s="57"/>
      <c r="I186" s="57"/>
      <c r="J186" s="57"/>
      <c r="K186" s="57"/>
    </row>
    <row r="187" spans="1:11" customFormat="1" ht="54.9" customHeight="1">
      <c r="A187" s="57"/>
      <c r="B187" s="57"/>
      <c r="C187" s="57"/>
      <c r="D187" s="57"/>
      <c r="E187" s="57"/>
      <c r="F187" s="57"/>
      <c r="G187" s="57"/>
      <c r="H187" s="57"/>
      <c r="I187" s="57"/>
      <c r="J187" s="57"/>
      <c r="K187" s="57"/>
    </row>
    <row r="188" spans="1:11" customFormat="1" ht="15.6">
      <c r="A188" s="57"/>
      <c r="B188" s="57"/>
      <c r="C188" s="57"/>
      <c r="D188" s="57"/>
      <c r="E188" s="57"/>
      <c r="F188" s="57"/>
      <c r="G188" s="57"/>
      <c r="H188" s="57"/>
      <c r="I188" s="57"/>
      <c r="J188" s="57"/>
      <c r="K188" s="57"/>
    </row>
    <row r="189" spans="1:11" customFormat="1" ht="13.5" customHeight="1">
      <c r="A189" s="57"/>
      <c r="B189" s="57"/>
      <c r="C189" s="57"/>
      <c r="D189" s="57"/>
      <c r="E189" s="57"/>
      <c r="F189" s="57"/>
      <c r="G189" s="57"/>
      <c r="H189" s="57"/>
      <c r="I189" s="57"/>
      <c r="J189" s="57"/>
      <c r="K189" s="57"/>
    </row>
    <row r="190" spans="1:11" customFormat="1" ht="15.6">
      <c r="A190" s="57"/>
      <c r="B190" s="57"/>
      <c r="C190" s="57"/>
      <c r="D190" s="57"/>
      <c r="E190" s="57"/>
      <c r="F190" s="57"/>
      <c r="G190" s="57"/>
      <c r="H190" s="57"/>
      <c r="I190" s="57"/>
      <c r="J190" s="57"/>
      <c r="K190" s="57"/>
    </row>
    <row r="191" spans="1:11" customFormat="1" ht="18.75" customHeight="1">
      <c r="A191" s="57"/>
      <c r="B191" s="57"/>
      <c r="C191" s="57"/>
      <c r="D191" s="57"/>
      <c r="E191" s="57"/>
      <c r="F191" s="57"/>
      <c r="G191" s="57"/>
      <c r="H191" s="57"/>
      <c r="I191" s="57"/>
      <c r="J191" s="57"/>
      <c r="K191" s="57"/>
    </row>
    <row r="192" spans="1:11" customFormat="1" ht="16.2" customHeight="1">
      <c r="A192" s="57"/>
      <c r="B192" s="57"/>
      <c r="C192" s="57"/>
      <c r="D192" s="57"/>
      <c r="E192" s="57"/>
      <c r="F192" s="57"/>
      <c r="G192" s="57"/>
      <c r="H192" s="57"/>
      <c r="I192" s="57"/>
      <c r="J192" s="57"/>
      <c r="K192" s="57"/>
    </row>
    <row r="193" spans="1:11" customFormat="1" ht="18.75" customHeight="1">
      <c r="A193" s="57"/>
      <c r="B193" s="57"/>
      <c r="C193" s="57"/>
      <c r="D193" s="57"/>
      <c r="E193" s="57"/>
      <c r="F193" s="57"/>
      <c r="G193" s="57"/>
      <c r="H193" s="57"/>
      <c r="I193" s="57"/>
      <c r="J193" s="57"/>
      <c r="K193" s="57"/>
    </row>
    <row r="194" spans="1:11" customFormat="1" ht="15.6">
      <c r="A194" s="57"/>
      <c r="B194" s="57"/>
      <c r="C194" s="57"/>
      <c r="D194" s="57"/>
      <c r="E194" s="57"/>
      <c r="F194" s="57"/>
      <c r="G194" s="57"/>
      <c r="H194" s="57"/>
      <c r="I194" s="57"/>
      <c r="J194" s="57"/>
      <c r="K194" s="57"/>
    </row>
    <row r="195" spans="1:11" customFormat="1" ht="18.75" customHeight="1">
      <c r="A195" s="57"/>
      <c r="B195" s="57"/>
      <c r="C195" s="57"/>
      <c r="D195" s="57"/>
      <c r="E195" s="57"/>
      <c r="F195" s="57"/>
      <c r="G195" s="57"/>
      <c r="H195" s="57"/>
      <c r="I195" s="57"/>
      <c r="J195" s="57"/>
      <c r="K195" s="57"/>
    </row>
    <row r="196" spans="1:11" customFormat="1" ht="15.6">
      <c r="A196" s="57"/>
      <c r="B196" s="57"/>
      <c r="C196" s="57"/>
      <c r="D196" s="57"/>
      <c r="E196" s="57"/>
      <c r="F196" s="57"/>
      <c r="G196" s="57"/>
      <c r="H196" s="57"/>
      <c r="I196" s="57"/>
      <c r="J196" s="57"/>
      <c r="K196" s="57"/>
    </row>
    <row r="197" spans="1:11" customFormat="1" ht="18.75" customHeight="1">
      <c r="A197" s="57"/>
      <c r="B197" s="57"/>
      <c r="C197" s="57"/>
      <c r="D197" s="57"/>
      <c r="E197" s="57"/>
      <c r="F197" s="57"/>
      <c r="G197" s="57"/>
      <c r="H197" s="57"/>
      <c r="I197" s="57"/>
      <c r="J197" s="57"/>
      <c r="K197" s="57"/>
    </row>
    <row r="198" spans="1:11" customFormat="1" ht="15.6">
      <c r="A198" s="57"/>
      <c r="B198" s="57"/>
      <c r="C198" s="57"/>
      <c r="D198" s="57"/>
      <c r="E198" s="57"/>
      <c r="F198" s="57"/>
      <c r="G198" s="57"/>
      <c r="H198" s="57"/>
      <c r="I198" s="57"/>
      <c r="J198" s="57"/>
      <c r="K198" s="57"/>
    </row>
    <row r="199" spans="1:11" customFormat="1" ht="15.6">
      <c r="A199" s="57"/>
      <c r="B199" s="57"/>
      <c r="C199" s="57"/>
      <c r="D199" s="57"/>
      <c r="E199" s="57"/>
      <c r="F199" s="57"/>
      <c r="G199" s="57"/>
      <c r="H199" s="57"/>
      <c r="I199" s="57"/>
      <c r="J199" s="57"/>
      <c r="K199" s="57"/>
    </row>
    <row r="200" spans="1:11" customFormat="1" ht="15.6">
      <c r="A200" s="57"/>
      <c r="B200" s="57"/>
      <c r="C200" s="57"/>
      <c r="D200" s="57"/>
      <c r="E200" s="57"/>
      <c r="F200" s="57"/>
      <c r="G200" s="57"/>
      <c r="H200" s="57"/>
      <c r="I200" s="57"/>
      <c r="J200" s="57"/>
      <c r="K200" s="57"/>
    </row>
    <row r="201" spans="1:11" customFormat="1" ht="18.75" customHeight="1">
      <c r="A201" s="57"/>
      <c r="B201" s="57"/>
      <c r="C201" s="57"/>
      <c r="D201" s="57"/>
      <c r="E201" s="57"/>
      <c r="F201" s="57"/>
      <c r="G201" s="57"/>
      <c r="H201" s="57"/>
      <c r="I201" s="57"/>
      <c r="J201" s="57"/>
      <c r="K201" s="57"/>
    </row>
    <row r="202" spans="1:11" customFormat="1" ht="15.6">
      <c r="A202" s="57"/>
      <c r="B202" s="57"/>
      <c r="C202" s="57"/>
      <c r="D202" s="57"/>
      <c r="E202" s="57"/>
      <c r="F202" s="57"/>
      <c r="G202" s="57"/>
      <c r="H202" s="57"/>
      <c r="I202" s="57"/>
      <c r="J202" s="57"/>
      <c r="K202" s="57"/>
    </row>
    <row r="203" spans="1:11" customFormat="1" ht="15.6">
      <c r="A203" s="57"/>
      <c r="B203" s="57"/>
      <c r="C203" s="57"/>
      <c r="D203" s="57"/>
      <c r="E203" s="57"/>
      <c r="F203" s="57"/>
      <c r="G203" s="57"/>
      <c r="H203" s="57"/>
      <c r="I203" s="57"/>
      <c r="J203" s="57"/>
      <c r="K203" s="57"/>
    </row>
    <row r="204" spans="1:11" customFormat="1" ht="15.6">
      <c r="A204" s="57"/>
      <c r="B204" s="57"/>
      <c r="C204" s="57"/>
      <c r="D204" s="57"/>
      <c r="E204" s="57"/>
      <c r="F204" s="57"/>
      <c r="G204" s="57"/>
      <c r="H204" s="57"/>
      <c r="I204" s="57"/>
      <c r="J204" s="57"/>
      <c r="K204" s="57"/>
    </row>
    <row r="205" spans="1:11" customFormat="1" ht="13.5" customHeight="1">
      <c r="A205" s="57"/>
      <c r="B205" s="57"/>
      <c r="C205" s="57"/>
      <c r="D205" s="57"/>
      <c r="E205" s="57"/>
      <c r="F205" s="57"/>
      <c r="G205" s="57"/>
      <c r="H205" s="57"/>
      <c r="I205" s="57"/>
      <c r="J205" s="57"/>
      <c r="K205" s="57"/>
    </row>
    <row r="206" spans="1:11" customFormat="1" ht="15.6">
      <c r="A206" s="57"/>
      <c r="B206" s="57"/>
      <c r="C206" s="57"/>
      <c r="D206" s="57"/>
      <c r="E206" s="57"/>
      <c r="F206" s="57"/>
      <c r="G206" s="57"/>
      <c r="H206" s="57"/>
      <c r="I206" s="57"/>
      <c r="J206" s="57"/>
      <c r="K206" s="57"/>
    </row>
    <row r="207" spans="1:11" customFormat="1" ht="14.25" customHeight="1">
      <c r="A207" s="57"/>
      <c r="B207" s="57"/>
      <c r="C207" s="57"/>
      <c r="D207" s="57"/>
      <c r="E207" s="57"/>
      <c r="F207" s="57"/>
      <c r="G207" s="57"/>
      <c r="H207" s="57"/>
      <c r="I207" s="57"/>
      <c r="J207" s="57"/>
      <c r="K207" s="57"/>
    </row>
    <row r="208" spans="1:11" customFormat="1" ht="27.6" customHeight="1">
      <c r="A208" s="57"/>
      <c r="B208" s="57"/>
      <c r="C208" s="57"/>
      <c r="D208" s="57"/>
      <c r="E208" s="57"/>
      <c r="F208" s="57"/>
      <c r="G208" s="57"/>
      <c r="H208" s="57"/>
      <c r="I208" s="57"/>
      <c r="J208" s="57"/>
      <c r="K208" s="57"/>
    </row>
    <row r="209" spans="1:11" s="5" customFormat="1" ht="8.1" customHeight="1">
      <c r="A209" s="57"/>
      <c r="B209" s="57"/>
      <c r="C209" s="57"/>
      <c r="D209" s="57"/>
      <c r="E209" s="57"/>
      <c r="F209" s="57"/>
      <c r="G209" s="57"/>
      <c r="H209" s="57"/>
      <c r="I209" s="57"/>
      <c r="J209" s="57"/>
      <c r="K209" s="57"/>
    </row>
    <row r="210" spans="1:11" s="5" customFormat="1" ht="22.5" customHeight="1">
      <c r="A210" s="57"/>
      <c r="B210" s="57"/>
      <c r="C210" s="57"/>
      <c r="D210" s="57"/>
      <c r="E210" s="57"/>
      <c r="F210" s="57"/>
      <c r="G210" s="57"/>
      <c r="H210" s="57"/>
      <c r="I210" s="57"/>
      <c r="J210" s="57"/>
      <c r="K210" s="57"/>
    </row>
    <row r="211" spans="1:11" s="5" customFormat="1" ht="8.1" customHeight="1">
      <c r="A211" s="57"/>
      <c r="B211" s="57"/>
      <c r="C211" s="57"/>
      <c r="D211" s="57"/>
      <c r="E211" s="57"/>
      <c r="F211" s="57"/>
      <c r="G211" s="57"/>
      <c r="H211" s="57"/>
      <c r="I211" s="57"/>
      <c r="J211" s="57"/>
      <c r="K211" s="57"/>
    </row>
    <row r="212" spans="1:11" customFormat="1" ht="27.75" customHeight="1">
      <c r="A212" s="57"/>
      <c r="B212" s="57"/>
      <c r="C212" s="57"/>
      <c r="D212" s="57"/>
      <c r="E212" s="57"/>
      <c r="F212" s="57"/>
      <c r="G212" s="57"/>
      <c r="H212" s="57"/>
      <c r="I212" s="57"/>
      <c r="J212" s="57"/>
      <c r="K212" s="57"/>
    </row>
    <row r="213" spans="1:11" customFormat="1" ht="22.5" customHeight="1">
      <c r="A213" s="57"/>
      <c r="B213" s="57"/>
      <c r="C213" s="57"/>
      <c r="D213" s="57"/>
      <c r="E213" s="57"/>
      <c r="F213" s="57"/>
      <c r="G213" s="57"/>
      <c r="H213" s="57"/>
      <c r="I213" s="57"/>
      <c r="J213" s="57"/>
      <c r="K213" s="57"/>
    </row>
    <row r="214" spans="1:11" customFormat="1" ht="22.5" customHeight="1">
      <c r="A214" s="57"/>
      <c r="B214" s="57"/>
      <c r="C214" s="57"/>
      <c r="D214" s="57"/>
      <c r="E214" s="57"/>
      <c r="F214" s="57"/>
      <c r="G214" s="57"/>
      <c r="H214" s="57"/>
      <c r="I214" s="57"/>
      <c r="J214" s="57"/>
      <c r="K214" s="57"/>
    </row>
    <row r="215" spans="1:11" customFormat="1" ht="22.5" customHeight="1">
      <c r="A215" s="57"/>
      <c r="B215" s="57"/>
      <c r="C215" s="57"/>
      <c r="D215" s="57"/>
      <c r="E215" s="57"/>
      <c r="F215" s="57"/>
      <c r="G215" s="57"/>
      <c r="H215" s="57"/>
      <c r="I215" s="57"/>
      <c r="J215" s="57"/>
      <c r="K215" s="57"/>
    </row>
    <row r="216" spans="1:11" customFormat="1" ht="27.6" customHeight="1">
      <c r="A216" s="57"/>
      <c r="B216" s="57"/>
      <c r="C216" s="57"/>
      <c r="D216" s="57"/>
      <c r="E216" s="57"/>
      <c r="F216" s="57"/>
      <c r="G216" s="57"/>
      <c r="H216" s="57"/>
      <c r="I216" s="57"/>
      <c r="J216" s="57"/>
      <c r="K216" s="57"/>
    </row>
    <row r="217" spans="1:11" customFormat="1" ht="9.9" customHeight="1">
      <c r="A217" s="57"/>
      <c r="B217" s="57"/>
      <c r="C217" s="57"/>
      <c r="D217" s="57"/>
      <c r="E217" s="57"/>
      <c r="F217" s="57"/>
      <c r="G217" s="57"/>
      <c r="H217" s="57"/>
      <c r="I217" s="57"/>
      <c r="J217" s="57"/>
      <c r="K217" s="57"/>
    </row>
    <row r="218" spans="1:11" customFormat="1" ht="15" customHeight="1">
      <c r="A218" s="57"/>
      <c r="B218" s="57"/>
      <c r="C218" s="57"/>
      <c r="D218" s="57"/>
      <c r="E218" s="57"/>
      <c r="F218" s="57"/>
      <c r="G218" s="57"/>
      <c r="H218" s="57"/>
      <c r="I218" s="57"/>
      <c r="J218" s="57"/>
      <c r="K218" s="57"/>
    </row>
    <row r="219" spans="1:11" customFormat="1" ht="15" customHeight="1">
      <c r="A219" s="57"/>
      <c r="B219" s="57"/>
      <c r="C219" s="57"/>
      <c r="D219" s="57"/>
      <c r="E219" s="57"/>
      <c r="F219" s="57"/>
      <c r="G219" s="57"/>
      <c r="H219" s="57"/>
      <c r="I219" s="57"/>
      <c r="J219" s="57"/>
      <c r="K219" s="57"/>
    </row>
  </sheetData>
  <mergeCells count="22">
    <mergeCell ref="A14:J14"/>
    <mergeCell ref="A1:K1"/>
    <mergeCell ref="A2:K2"/>
    <mergeCell ref="A12:E12"/>
    <mergeCell ref="J4:J5"/>
    <mergeCell ref="I4:I5"/>
    <mergeCell ref="H4:H5"/>
    <mergeCell ref="G4:G5"/>
    <mergeCell ref="A7:J7"/>
    <mergeCell ref="A4:C5"/>
    <mergeCell ref="A10:C10"/>
    <mergeCell ref="A11:C11"/>
    <mergeCell ref="D4:E4"/>
    <mergeCell ref="F4:F5"/>
    <mergeCell ref="A9:J9"/>
    <mergeCell ref="A21:E21"/>
    <mergeCell ref="A22:E22"/>
    <mergeCell ref="A23:E23"/>
    <mergeCell ref="A24:E24"/>
    <mergeCell ref="A16:E16"/>
    <mergeCell ref="A18:J18"/>
    <mergeCell ref="A20:J20"/>
  </mergeCells>
  <printOptions horizontalCentered="1"/>
  <pageMargins left="0.19685039370078741" right="0.19685039370078741" top="0.19685039370078741" bottom="0.59055118110236227" header="0.31496062992125984" footer="0.31496062992125984"/>
  <pageSetup paperSize="9" scale="66" fitToHeight="0" orientation="landscape" r:id="rId1"/>
  <headerFooter>
    <oddFooter>&amp;L&amp;"Arial,Normal"&amp;10&amp;K03-024Consultation restauration&amp;C&amp;"Arial,Normal"&amp;10&amp;K03-024Cadre de réponse financière - &amp;A&amp;R&amp;"Arial,Normal"&amp;10&amp;K03-024Page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645BA-25F1-4037-A378-779AACFDFF06}">
  <dimension ref="A1:K10"/>
  <sheetViews>
    <sheetView view="pageBreakPreview" zoomScale="110" zoomScaleNormal="100" zoomScaleSheetLayoutView="110" workbookViewId="0">
      <selection activeCell="B12" sqref="B12"/>
    </sheetView>
  </sheetViews>
  <sheetFormatPr baseColWidth="10" defaultRowHeight="14.4"/>
  <cols>
    <col min="1" max="1" width="19" customWidth="1"/>
    <col min="4" max="4" width="31.5546875" customWidth="1"/>
  </cols>
  <sheetData>
    <row r="1" spans="1:11" ht="21.75" customHeight="1">
      <c r="A1" s="89" t="s">
        <v>291</v>
      </c>
      <c r="B1" s="89"/>
      <c r="C1" s="89"/>
      <c r="D1" s="89"/>
      <c r="E1" s="89"/>
      <c r="F1" s="89"/>
      <c r="G1" s="89"/>
      <c r="H1" s="89"/>
      <c r="I1" s="89"/>
      <c r="J1" s="89"/>
      <c r="K1" s="89"/>
    </row>
    <row r="3" spans="1:11" ht="18.75" customHeight="1">
      <c r="A3" s="252" t="s">
        <v>204</v>
      </c>
      <c r="B3" s="253"/>
      <c r="C3" s="253"/>
      <c r="D3" s="253"/>
      <c r="E3" s="253"/>
      <c r="F3" s="253"/>
      <c r="G3" s="253"/>
      <c r="H3" s="253"/>
      <c r="I3" s="253"/>
    </row>
    <row r="4" spans="1:11" ht="16.8">
      <c r="A4" s="5"/>
      <c r="B4" s="5"/>
      <c r="C4" s="5"/>
      <c r="D4" s="5"/>
      <c r="E4" s="5"/>
      <c r="F4" s="5"/>
      <c r="G4" s="5"/>
    </row>
    <row r="5" spans="1:11" ht="33.6">
      <c r="A5" s="254" t="s">
        <v>198</v>
      </c>
      <c r="B5" s="254"/>
      <c r="C5" s="254"/>
      <c r="D5" s="254"/>
      <c r="E5" s="59" t="s">
        <v>199</v>
      </c>
      <c r="F5" s="58" t="s">
        <v>46</v>
      </c>
      <c r="G5" s="59" t="s">
        <v>206</v>
      </c>
    </row>
    <row r="6" spans="1:11" ht="15.6">
      <c r="A6" s="63" t="s">
        <v>205</v>
      </c>
      <c r="B6" s="64" t="s">
        <v>190</v>
      </c>
      <c r="C6" s="64"/>
      <c r="D6" s="64" t="s">
        <v>190</v>
      </c>
      <c r="E6" s="64"/>
      <c r="F6" s="64"/>
      <c r="G6" s="64"/>
    </row>
    <row r="7" spans="1:11" ht="15.6">
      <c r="A7" s="247" t="s">
        <v>207</v>
      </c>
      <c r="B7" s="249" t="s">
        <v>294</v>
      </c>
      <c r="C7" s="250"/>
      <c r="D7" s="251"/>
      <c r="E7" s="62"/>
      <c r="F7" s="66"/>
      <c r="G7" s="60">
        <f>ROUND(E7*(1+F7),2)</f>
        <v>0</v>
      </c>
    </row>
    <row r="8" spans="1:11" ht="15.6">
      <c r="A8" s="248"/>
      <c r="B8" s="249" t="s">
        <v>295</v>
      </c>
      <c r="C8" s="250"/>
      <c r="D8" s="251"/>
      <c r="E8" s="62"/>
      <c r="F8" s="66"/>
      <c r="G8" s="60">
        <f>ROUND(E8*(1+F8),2)</f>
        <v>0</v>
      </c>
    </row>
    <row r="9" spans="1:11" ht="15.6">
      <c r="A9" s="247" t="s">
        <v>208</v>
      </c>
      <c r="B9" s="249" t="s">
        <v>296</v>
      </c>
      <c r="C9" s="250"/>
      <c r="D9" s="251"/>
      <c r="E9" s="62"/>
      <c r="F9" s="66"/>
      <c r="G9" s="60">
        <f>ROUND(E9*(1+F9),2)</f>
        <v>0</v>
      </c>
    </row>
    <row r="10" spans="1:11" ht="15.6">
      <c r="A10" s="248"/>
      <c r="B10" s="249" t="s">
        <v>297</v>
      </c>
      <c r="C10" s="250"/>
      <c r="D10" s="251"/>
      <c r="E10" s="62"/>
      <c r="F10" s="66"/>
      <c r="G10" s="60">
        <f>ROUND(E10*(1+F10),2)</f>
        <v>0</v>
      </c>
    </row>
  </sheetData>
  <mergeCells count="9">
    <mergeCell ref="A9:A10"/>
    <mergeCell ref="B9:D9"/>
    <mergeCell ref="B10:D10"/>
    <mergeCell ref="A3:I3"/>
    <mergeCell ref="A1:K1"/>
    <mergeCell ref="A5:D5"/>
    <mergeCell ref="A7:A8"/>
    <mergeCell ref="B7:D7"/>
    <mergeCell ref="B8:D8"/>
  </mergeCells>
  <pageMargins left="0.7" right="0.7" top="0.75" bottom="0.75" header="0.3" footer="0.3"/>
  <pageSetup paperSize="9" scale="67" orientation="portrait" r:id="rId1"/>
  <colBreaks count="1" manualBreakCount="1">
    <brk id="9" max="13"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3C83D-A550-4728-BB43-6BD3E56D5C11}">
  <sheetPr>
    <pageSetUpPr fitToPage="1"/>
  </sheetPr>
  <dimension ref="A1:G25"/>
  <sheetViews>
    <sheetView showGridLines="0" zoomScale="115" zoomScaleNormal="115" zoomScaleSheetLayoutView="90" workbookViewId="0">
      <selection activeCell="A28" sqref="A28"/>
    </sheetView>
  </sheetViews>
  <sheetFormatPr baseColWidth="10" defaultColWidth="14.44140625" defaultRowHeight="15" customHeight="1"/>
  <cols>
    <col min="1" max="1" width="60.6640625" customWidth="1"/>
    <col min="2" max="7" width="15.6640625" customWidth="1"/>
  </cols>
  <sheetData>
    <row r="1" spans="1:7" ht="25.2" customHeight="1">
      <c r="A1" s="89" t="s">
        <v>292</v>
      </c>
      <c r="B1" s="89"/>
      <c r="C1" s="89"/>
      <c r="D1" s="89"/>
      <c r="E1" s="89"/>
      <c r="F1" s="89"/>
      <c r="G1" s="89"/>
    </row>
    <row r="2" spans="1:7" ht="25.2" customHeight="1">
      <c r="A2" s="89" t="str">
        <f>+'Mode d''emploi'!K29</f>
        <v>Indiquer ICI le nom du candidat</v>
      </c>
      <c r="B2" s="89"/>
      <c r="C2" s="89"/>
      <c r="D2" s="89"/>
      <c r="E2" s="89"/>
      <c r="F2" s="89"/>
      <c r="G2" s="89"/>
    </row>
    <row r="3" spans="1:7" ht="8.1" customHeight="1"/>
    <row r="4" spans="1:7" ht="22.5" customHeight="1">
      <c r="A4" s="97" t="s">
        <v>196</v>
      </c>
      <c r="B4" s="98"/>
      <c r="C4" s="98"/>
      <c r="D4" s="98"/>
      <c r="E4" s="98"/>
      <c r="F4" s="98"/>
      <c r="G4" s="98"/>
    </row>
    <row r="5" spans="1:7" ht="8.1" customHeight="1">
      <c r="A5" s="5"/>
      <c r="B5" s="5"/>
      <c r="C5" s="5"/>
      <c r="D5" s="5"/>
      <c r="E5" s="5"/>
      <c r="F5" s="5"/>
      <c r="G5" s="5"/>
    </row>
    <row r="6" spans="1:7" ht="30" customHeight="1">
      <c r="A6" s="264" t="s">
        <v>198</v>
      </c>
      <c r="B6" s="265"/>
      <c r="C6" s="266"/>
      <c r="D6" s="58" t="s">
        <v>199</v>
      </c>
      <c r="E6" s="58" t="s">
        <v>200</v>
      </c>
      <c r="F6" s="58" t="s">
        <v>46</v>
      </c>
      <c r="G6" s="58" t="s">
        <v>201</v>
      </c>
    </row>
    <row r="7" spans="1:7" ht="27.75" customHeight="1">
      <c r="A7" s="63" t="s">
        <v>189</v>
      </c>
      <c r="B7" s="64" t="s">
        <v>190</v>
      </c>
      <c r="C7" s="64"/>
      <c r="D7" s="64"/>
      <c r="E7" s="64"/>
      <c r="F7" s="64"/>
      <c r="G7" s="64"/>
    </row>
    <row r="8" spans="1:7" ht="35.1" customHeight="1">
      <c r="A8" s="249" t="s">
        <v>191</v>
      </c>
      <c r="B8" s="250"/>
      <c r="C8" s="251"/>
      <c r="D8" s="62"/>
      <c r="E8" s="258">
        <f>SUM(D8:D10)</f>
        <v>0</v>
      </c>
      <c r="F8" s="261"/>
      <c r="G8" s="258">
        <f>ROUND(E8*(1+F8),2)</f>
        <v>0</v>
      </c>
    </row>
    <row r="9" spans="1:7" ht="35.1" customHeight="1">
      <c r="A9" s="249" t="s">
        <v>192</v>
      </c>
      <c r="B9" s="250"/>
      <c r="C9" s="251"/>
      <c r="D9" s="62"/>
      <c r="E9" s="259"/>
      <c r="F9" s="262"/>
      <c r="G9" s="259"/>
    </row>
    <row r="10" spans="1:7" ht="35.1" customHeight="1">
      <c r="A10" s="249" t="s">
        <v>193</v>
      </c>
      <c r="B10" s="250"/>
      <c r="C10" s="251"/>
      <c r="D10" s="62"/>
      <c r="E10" s="260"/>
      <c r="F10" s="263"/>
      <c r="G10" s="260"/>
    </row>
    <row r="11" spans="1:7" ht="8.1" customHeight="1"/>
    <row r="12" spans="1:7" ht="8.1" customHeight="1"/>
    <row r="13" spans="1:7" ht="22.5" customHeight="1">
      <c r="A13" s="97" t="s">
        <v>223</v>
      </c>
      <c r="B13" s="98"/>
      <c r="C13" s="98"/>
      <c r="D13" s="98"/>
      <c r="E13" s="98"/>
      <c r="F13" s="98"/>
      <c r="G13" s="98"/>
    </row>
    <row r="14" spans="1:7" ht="8.1" customHeight="1">
      <c r="A14" s="5"/>
      <c r="B14" s="5"/>
      <c r="C14" s="5"/>
      <c r="D14" s="5"/>
      <c r="E14" s="5"/>
      <c r="F14" s="5"/>
      <c r="G14" s="5"/>
    </row>
    <row r="15" spans="1:7" ht="30" customHeight="1">
      <c r="A15" s="245" t="s">
        <v>198</v>
      </c>
      <c r="B15" s="245" t="s">
        <v>211</v>
      </c>
      <c r="C15" s="245" t="s">
        <v>212</v>
      </c>
      <c r="D15" s="245" t="s">
        <v>213</v>
      </c>
      <c r="E15" s="245" t="s">
        <v>214</v>
      </c>
      <c r="F15" s="245" t="s">
        <v>215</v>
      </c>
    </row>
    <row r="16" spans="1:7" ht="30" customHeight="1">
      <c r="A16" s="246"/>
      <c r="B16" s="246"/>
      <c r="C16" s="246"/>
      <c r="D16" s="246"/>
      <c r="E16" s="246"/>
      <c r="F16" s="246"/>
    </row>
    <row r="17" spans="1:7" ht="22.5" customHeight="1">
      <c r="A17" s="65" t="s">
        <v>225</v>
      </c>
      <c r="B17" s="60">
        <f>'Forfait frais fixes'!F12</f>
        <v>0</v>
      </c>
      <c r="C17" s="60">
        <f>'Forfait frais fixes'!G12</f>
        <v>0</v>
      </c>
      <c r="D17" s="60">
        <f>'Forfait frais fixes'!H12</f>
        <v>0</v>
      </c>
      <c r="E17" s="60">
        <f>'Forfait frais fixes'!I12</f>
        <v>0</v>
      </c>
      <c r="F17" s="60">
        <f>'Forfait frais fixes'!J12</f>
        <v>0</v>
      </c>
    </row>
    <row r="18" spans="1:7" ht="22.5" customHeight="1">
      <c r="A18" s="65" t="s">
        <v>224</v>
      </c>
      <c r="B18" s="60">
        <f>'Main d''oeuvre'!C17</f>
        <v>0</v>
      </c>
      <c r="C18" s="60">
        <f>'Main d''oeuvre'!E17</f>
        <v>0</v>
      </c>
      <c r="D18" s="60">
        <f>'Main d''oeuvre'!G17</f>
        <v>0</v>
      </c>
      <c r="E18" s="60">
        <f>'Main d''oeuvre'!I17</f>
        <v>0</v>
      </c>
      <c r="F18" s="60">
        <f>'Main d''oeuvre'!K17</f>
        <v>0</v>
      </c>
    </row>
    <row r="19" spans="1:7" ht="22.5" customHeight="1">
      <c r="A19" s="65" t="s">
        <v>226</v>
      </c>
      <c r="B19" s="60">
        <f>'Forfait frais fixes'!F16</f>
        <v>0</v>
      </c>
      <c r="C19" s="60">
        <f>'Forfait frais fixes'!G16</f>
        <v>0</v>
      </c>
      <c r="D19" s="60">
        <f>'Forfait frais fixes'!H16</f>
        <v>0</v>
      </c>
      <c r="E19" s="60">
        <f>'Forfait frais fixes'!I16</f>
        <v>0</v>
      </c>
      <c r="F19" s="60">
        <f>'Forfait frais fixes'!J16</f>
        <v>0</v>
      </c>
    </row>
    <row r="20" spans="1:7" ht="22.5" customHeight="1">
      <c r="A20" s="65" t="s">
        <v>227</v>
      </c>
      <c r="B20" s="60">
        <f>'Forfait frais fixes'!F24</f>
        <v>0</v>
      </c>
      <c r="C20" s="60">
        <f>'Forfait frais fixes'!G24</f>
        <v>0</v>
      </c>
      <c r="D20" s="60">
        <f>'Forfait frais fixes'!H24</f>
        <v>0</v>
      </c>
      <c r="E20" s="60">
        <f>'Forfait frais fixes'!I24</f>
        <v>0</v>
      </c>
      <c r="F20" s="60">
        <f>'Forfait frais fixes'!J24</f>
        <v>0</v>
      </c>
    </row>
    <row r="21" spans="1:7" ht="27.6" customHeight="1">
      <c r="A21" s="70" t="s">
        <v>228</v>
      </c>
      <c r="B21" s="71">
        <f>SUM(B17:B20)</f>
        <v>0</v>
      </c>
      <c r="C21" s="71">
        <f t="shared" ref="C21:F21" si="0">SUM(C17:C20)</f>
        <v>0</v>
      </c>
      <c r="D21" s="71">
        <f t="shared" si="0"/>
        <v>0</v>
      </c>
      <c r="E21" s="71">
        <f t="shared" si="0"/>
        <v>0</v>
      </c>
      <c r="F21" s="71">
        <f t="shared" si="0"/>
        <v>0</v>
      </c>
    </row>
    <row r="22" spans="1:7" ht="8.1" customHeight="1">
      <c r="A22" s="5"/>
      <c r="B22" s="5"/>
      <c r="C22" s="5"/>
      <c r="D22" s="5"/>
      <c r="E22" s="5"/>
      <c r="F22" s="5"/>
    </row>
    <row r="23" spans="1:7" ht="27.6" customHeight="1">
      <c r="A23" s="72" t="s">
        <v>298</v>
      </c>
      <c r="B23" s="61">
        <f>ROUND(B21/12,2)</f>
        <v>0</v>
      </c>
      <c r="C23" s="61">
        <f>SUM(C22:C22)</f>
        <v>0</v>
      </c>
      <c r="D23" s="61">
        <f>SUM(D22:D22)</f>
        <v>0</v>
      </c>
      <c r="E23" s="61">
        <f>SUM(E22:E22)</f>
        <v>0</v>
      </c>
      <c r="F23" s="61">
        <f>SUM(F22:F22)</f>
        <v>0</v>
      </c>
    </row>
    <row r="24" spans="1:7" ht="27.6" customHeight="1">
      <c r="A24" s="65" t="s">
        <v>46</v>
      </c>
      <c r="B24" s="255"/>
      <c r="C24" s="256"/>
      <c r="D24" s="256"/>
      <c r="E24" s="256"/>
      <c r="F24" s="257"/>
      <c r="G24" s="86"/>
    </row>
    <row r="25" spans="1:7" ht="27.6" customHeight="1">
      <c r="A25" s="72" t="s">
        <v>299</v>
      </c>
      <c r="B25" s="61">
        <f>ROUND(B23*(1+$B24),2)</f>
        <v>0</v>
      </c>
      <c r="C25" s="61">
        <f t="shared" ref="C25:F25" si="1">ROUND(C23*(1+$B24),2)</f>
        <v>0</v>
      </c>
      <c r="D25" s="61">
        <f t="shared" si="1"/>
        <v>0</v>
      </c>
      <c r="E25" s="61">
        <f t="shared" si="1"/>
        <v>0</v>
      </c>
      <c r="F25" s="61">
        <f t="shared" si="1"/>
        <v>0</v>
      </c>
    </row>
  </sheetData>
  <mergeCells count="18">
    <mergeCell ref="A1:G1"/>
    <mergeCell ref="A2:G2"/>
    <mergeCell ref="A4:G4"/>
    <mergeCell ref="A13:G13"/>
    <mergeCell ref="E8:E10"/>
    <mergeCell ref="G8:G10"/>
    <mergeCell ref="F8:F10"/>
    <mergeCell ref="A6:C6"/>
    <mergeCell ref="A8:C8"/>
    <mergeCell ref="A9:C9"/>
    <mergeCell ref="A10:C10"/>
    <mergeCell ref="F15:F16"/>
    <mergeCell ref="B24:F24"/>
    <mergeCell ref="A15:A16"/>
    <mergeCell ref="B15:B16"/>
    <mergeCell ref="C15:C16"/>
    <mergeCell ref="D15:D16"/>
    <mergeCell ref="E15:E16"/>
  </mergeCells>
  <printOptions horizontalCentered="1"/>
  <pageMargins left="0.19685039370078741" right="0.19685039370078741" top="0.19685039370078741" bottom="0.59055118110236227" header="0.31496062992125984" footer="0.31496062992125984"/>
  <pageSetup paperSize="9" scale="64" fitToHeight="0" orientation="portrait" r:id="rId1"/>
  <headerFooter>
    <oddFooter>&amp;L&amp;"Arial,Normal"&amp;10&amp;K03-024Consultation restauration&amp;C&amp;"Arial,Normal"&amp;10&amp;K03-024Cadre de réponse financière - &amp;A&amp;R&amp;"Arial,Normal"&amp;10&amp;K03-024Page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Feuil20"/>
  <dimension ref="A1:J89"/>
  <sheetViews>
    <sheetView showGridLines="0" tabSelected="1" view="pageBreakPreview" zoomScaleNormal="100" zoomScaleSheetLayoutView="100" workbookViewId="0">
      <selection activeCell="A9" sqref="A9:D9"/>
    </sheetView>
  </sheetViews>
  <sheetFormatPr baseColWidth="10" defaultColWidth="11.6640625" defaultRowHeight="14.4"/>
  <cols>
    <col min="1" max="4" width="11.6640625" customWidth="1"/>
    <col min="5" max="10" width="14.6640625" customWidth="1"/>
  </cols>
  <sheetData>
    <row r="1" spans="1:10" s="5" customFormat="1" ht="25.35" customHeight="1">
      <c r="A1" s="89" t="s">
        <v>264</v>
      </c>
      <c r="B1" s="89"/>
      <c r="C1" s="89"/>
      <c r="D1" s="89"/>
      <c r="E1" s="89"/>
      <c r="F1" s="89"/>
      <c r="G1" s="89"/>
      <c r="H1" s="89"/>
      <c r="I1" s="89"/>
      <c r="J1" s="89"/>
    </row>
    <row r="2" spans="1:10" s="5" customFormat="1" ht="25.2" customHeight="1">
      <c r="A2" s="89" t="str">
        <f>+'Mode d''emploi'!K29</f>
        <v>Indiquer ICI le nom du candidat</v>
      </c>
      <c r="B2" s="89"/>
      <c r="C2" s="89"/>
      <c r="D2" s="89"/>
      <c r="E2" s="89"/>
      <c r="F2" s="89"/>
      <c r="G2" s="89"/>
      <c r="H2" s="89"/>
      <c r="I2" s="89"/>
      <c r="J2" s="89"/>
    </row>
    <row r="3" spans="1:10" s="5" customFormat="1" ht="8.1" customHeight="1"/>
    <row r="4" spans="1:10" s="5" customFormat="1" ht="20.100000000000001" customHeight="1">
      <c r="A4" s="276" t="s">
        <v>230</v>
      </c>
      <c r="B4" s="277"/>
      <c r="C4" s="277"/>
      <c r="D4" s="277"/>
      <c r="E4" s="277"/>
      <c r="F4" s="277"/>
      <c r="G4" s="277"/>
      <c r="H4" s="277"/>
      <c r="I4" s="277"/>
      <c r="J4" s="278"/>
    </row>
    <row r="5" spans="1:10" ht="8.1" customHeight="1"/>
    <row r="6" spans="1:10" s="5" customFormat="1" ht="27.6" customHeight="1">
      <c r="A6" s="132" t="s">
        <v>233</v>
      </c>
      <c r="B6" s="132"/>
      <c r="C6" s="132"/>
      <c r="D6" s="132"/>
      <c r="E6" s="17" t="s">
        <v>4</v>
      </c>
      <c r="F6" s="17" t="s">
        <v>76</v>
      </c>
      <c r="G6" s="17" t="s">
        <v>234</v>
      </c>
      <c r="H6" s="17" t="s">
        <v>77</v>
      </c>
      <c r="I6" s="17" t="s">
        <v>78</v>
      </c>
    </row>
    <row r="7" spans="1:10" s="5" customFormat="1" ht="20.100000000000001" customHeight="1">
      <c r="A7" s="270" t="s">
        <v>298</v>
      </c>
      <c r="B7" s="270"/>
      <c r="C7" s="270"/>
      <c r="D7" s="270"/>
      <c r="E7" s="74">
        <f>'Synthèse frais fixes'!B23</f>
        <v>0</v>
      </c>
      <c r="F7" s="74">
        <f>'Synthèse frais fixes'!C23</f>
        <v>0</v>
      </c>
      <c r="G7" s="74">
        <f>'Synthèse frais fixes'!D23</f>
        <v>0</v>
      </c>
      <c r="H7" s="74">
        <f>'Synthèse frais fixes'!E23</f>
        <v>0</v>
      </c>
      <c r="I7" s="74">
        <f>'Synthèse frais fixes'!F23</f>
        <v>0</v>
      </c>
    </row>
    <row r="8" spans="1:10" s="5" customFormat="1" ht="20.100000000000001" customHeight="1">
      <c r="A8" s="270" t="s">
        <v>46</v>
      </c>
      <c r="B8" s="270"/>
      <c r="C8" s="270"/>
      <c r="D8" s="270"/>
      <c r="E8" s="279">
        <f>'Synthèse frais fixes'!B24</f>
        <v>0</v>
      </c>
      <c r="F8" s="280"/>
      <c r="G8" s="280"/>
      <c r="H8" s="280"/>
      <c r="I8" s="281"/>
    </row>
    <row r="9" spans="1:10" s="5" customFormat="1" ht="20.100000000000001" customHeight="1">
      <c r="A9" s="270" t="s">
        <v>299</v>
      </c>
      <c r="B9" s="270"/>
      <c r="C9" s="270"/>
      <c r="D9" s="270"/>
      <c r="E9" s="74">
        <f>'Synthèse frais fixes'!B25</f>
        <v>0</v>
      </c>
      <c r="F9" s="74">
        <f>'Synthèse frais fixes'!C25</f>
        <v>0</v>
      </c>
      <c r="G9" s="74">
        <f>'Synthèse frais fixes'!D25</f>
        <v>0</v>
      </c>
      <c r="H9" s="74">
        <f>'Synthèse frais fixes'!E25</f>
        <v>0</v>
      </c>
      <c r="I9" s="74">
        <f>'Synthèse frais fixes'!F25</f>
        <v>0</v>
      </c>
    </row>
    <row r="10" spans="1:10" s="5" customFormat="1" ht="8.1" customHeight="1"/>
    <row r="11" spans="1:10" s="5" customFormat="1" ht="27.6" customHeight="1">
      <c r="A11" s="132" t="s">
        <v>209</v>
      </c>
      <c r="B11" s="132"/>
      <c r="C11" s="132"/>
      <c r="D11" s="132"/>
      <c r="E11" s="132"/>
      <c r="F11" s="132"/>
      <c r="G11" s="132"/>
      <c r="H11" s="17" t="s">
        <v>200</v>
      </c>
      <c r="I11" s="17" t="s">
        <v>46</v>
      </c>
      <c r="J11" s="17" t="s">
        <v>201</v>
      </c>
    </row>
    <row r="12" spans="1:10" s="5" customFormat="1" ht="20.100000000000001" customHeight="1">
      <c r="A12" s="270" t="s">
        <v>231</v>
      </c>
      <c r="B12" s="270"/>
      <c r="C12" s="270"/>
      <c r="D12" s="270"/>
      <c r="E12" s="270"/>
      <c r="F12" s="270"/>
      <c r="G12" s="270"/>
      <c r="H12" s="74">
        <f>'Synthèse frais fixes'!E8</f>
        <v>0</v>
      </c>
      <c r="I12" s="73">
        <f>'Synthèse frais fixes'!F8</f>
        <v>0</v>
      </c>
      <c r="J12" s="74">
        <f>'Synthèse frais fixes'!G8</f>
        <v>0</v>
      </c>
    </row>
    <row r="13" spans="1:10" s="5" customFormat="1" ht="12.75" customHeight="1"/>
    <row r="14" spans="1:10" s="5" customFormat="1" ht="8.1" customHeight="1"/>
    <row r="15" spans="1:10" s="5" customFormat="1" ht="20.100000000000001" customHeight="1">
      <c r="A15" s="276" t="s">
        <v>237</v>
      </c>
      <c r="B15" s="277"/>
      <c r="C15" s="277"/>
      <c r="D15" s="277"/>
      <c r="E15" s="277"/>
      <c r="F15" s="277"/>
      <c r="G15" s="277"/>
      <c r="H15" s="277"/>
      <c r="I15" s="277"/>
      <c r="J15" s="278"/>
    </row>
    <row r="16" spans="1:10" s="5" customFormat="1" ht="8.1" customHeight="1"/>
    <row r="17" spans="1:10" s="5" customFormat="1" ht="20.100000000000001" customHeight="1">
      <c r="A17" s="270" t="s">
        <v>238</v>
      </c>
      <c r="B17" s="270"/>
      <c r="C17" s="270" t="str">
        <f>IF('Coûts alim.'!A53="","",'Coûts alim.'!A53)</f>
        <v/>
      </c>
      <c r="D17" s="270"/>
      <c r="E17" s="270"/>
      <c r="F17" s="270"/>
      <c r="G17" s="270"/>
      <c r="H17" s="74">
        <f>'Coûts alim.'!H53</f>
        <v>0</v>
      </c>
      <c r="I17" s="73">
        <f>'Coûts alim.'!I53</f>
        <v>0</v>
      </c>
      <c r="J17" s="74">
        <f>'Coûts alim.'!J53</f>
        <v>0</v>
      </c>
    </row>
    <row r="18" spans="1:10" s="5" customFormat="1" ht="20.100000000000001" customHeight="1">
      <c r="A18" s="270"/>
      <c r="B18" s="270"/>
      <c r="C18" s="270" t="str">
        <f>IF('Coûts alim.'!A54="","",'Coûts alim.'!A54)</f>
        <v/>
      </c>
      <c r="D18" s="270"/>
      <c r="E18" s="270"/>
      <c r="F18" s="270"/>
      <c r="G18" s="270"/>
      <c r="H18" s="74">
        <f>'Coûts alim.'!H54</f>
        <v>0</v>
      </c>
      <c r="I18" s="73">
        <f>'Coûts alim.'!I54</f>
        <v>0</v>
      </c>
      <c r="J18" s="74">
        <f>'Coûts alim.'!J54</f>
        <v>0</v>
      </c>
    </row>
    <row r="19" spans="1:10" s="5" customFormat="1" ht="20.100000000000001" customHeight="1">
      <c r="A19" s="270"/>
      <c r="B19" s="270"/>
      <c r="C19" s="270" t="str">
        <f>IF('Coûts alim.'!A55="","",'Coûts alim.'!A55)</f>
        <v/>
      </c>
      <c r="D19" s="270"/>
      <c r="E19" s="270"/>
      <c r="F19" s="270"/>
      <c r="G19" s="270"/>
      <c r="H19" s="74">
        <f>'Coûts alim.'!H55</f>
        <v>0</v>
      </c>
      <c r="I19" s="73">
        <f>'Coûts alim.'!I55</f>
        <v>0</v>
      </c>
      <c r="J19" s="74">
        <f>'Coûts alim.'!J55</f>
        <v>0</v>
      </c>
    </row>
    <row r="20" spans="1:10" s="5" customFormat="1" ht="20.100000000000001" customHeight="1">
      <c r="A20" s="270"/>
      <c r="B20" s="270"/>
      <c r="C20" s="270" t="str">
        <f>IF('Coûts alim.'!A56="","",'Coûts alim.'!A56)</f>
        <v/>
      </c>
      <c r="D20" s="270"/>
      <c r="E20" s="270"/>
      <c r="F20" s="270"/>
      <c r="G20" s="270"/>
      <c r="H20" s="74">
        <f>'Coûts alim.'!H56</f>
        <v>0</v>
      </c>
      <c r="I20" s="73">
        <f>'Coûts alim.'!I56</f>
        <v>0</v>
      </c>
      <c r="J20" s="74">
        <f>'Coûts alim.'!J56</f>
        <v>0</v>
      </c>
    </row>
    <row r="21" spans="1:10" s="5" customFormat="1" ht="20.100000000000001" customHeight="1">
      <c r="A21" s="270"/>
      <c r="B21" s="270"/>
      <c r="C21" s="270" t="str">
        <f>IF('Coûts alim.'!A57="","",'Coûts alim.'!A57)</f>
        <v/>
      </c>
      <c r="D21" s="270"/>
      <c r="E21" s="270"/>
      <c r="F21" s="270"/>
      <c r="G21" s="270"/>
      <c r="H21" s="74">
        <f>'Coûts alim.'!H57</f>
        <v>0</v>
      </c>
      <c r="I21" s="73">
        <f>'Coûts alim.'!I57</f>
        <v>0</v>
      </c>
      <c r="J21" s="74">
        <f>'Coûts alim.'!J57</f>
        <v>0</v>
      </c>
    </row>
    <row r="22" spans="1:10" s="5" customFormat="1" ht="8.1" customHeight="1"/>
    <row r="23" spans="1:10" s="5" customFormat="1" ht="20.100000000000001" customHeight="1">
      <c r="A23" s="276" t="s">
        <v>229</v>
      </c>
      <c r="B23" s="277"/>
      <c r="C23" s="277"/>
      <c r="D23" s="277"/>
      <c r="E23" s="277"/>
      <c r="F23" s="277"/>
      <c r="G23" s="277"/>
      <c r="H23" s="277"/>
      <c r="I23" s="277"/>
      <c r="J23" s="278"/>
    </row>
    <row r="24" spans="1:10" s="5" customFormat="1" ht="8.1" customHeight="1"/>
    <row r="25" spans="1:10" s="5" customFormat="1" ht="27.6" customHeight="1">
      <c r="A25" s="132" t="str">
        <f>'Coûts alim.'!A6</f>
        <v>Gammes</v>
      </c>
      <c r="B25" s="132"/>
      <c r="C25" s="132"/>
      <c r="D25" s="132"/>
      <c r="E25" s="17" t="str">
        <f>'Coûts alim.'!E6</f>
        <v>Prix unitaires HT (si la prestation est proposée)</v>
      </c>
      <c r="F25" s="17"/>
      <c r="G25" s="17"/>
      <c r="H25" s="28"/>
      <c r="I25" s="28"/>
      <c r="J25" s="28"/>
    </row>
    <row r="26" spans="1:10" s="5" customFormat="1" ht="27.6" customHeight="1">
      <c r="A26" s="132"/>
      <c r="B26" s="132"/>
      <c r="C26" s="132"/>
      <c r="D26" s="132"/>
      <c r="E26" s="17" t="str">
        <f>'Coûts alim.'!E7</f>
        <v>Cat 1</v>
      </c>
      <c r="F26" s="17" t="str">
        <f>'Coûts alim.'!F7</f>
        <v>Cat 2</v>
      </c>
      <c r="G26" s="17" t="str">
        <f>'Coûts alim.'!G7</f>
        <v>Cat 3</v>
      </c>
      <c r="H26" s="17" t="str">
        <f>'Coûts alim.'!H7</f>
        <v>Cat 4</v>
      </c>
      <c r="I26" s="17" t="str">
        <f>'Coûts alim.'!I7</f>
        <v>Cat 5</v>
      </c>
      <c r="J26" s="17" t="s">
        <v>239</v>
      </c>
    </row>
    <row r="27" spans="1:10" s="5" customFormat="1" ht="20.100000000000001" customHeight="1">
      <c r="A27" s="270" t="str">
        <f>'Coûts alim.'!A8</f>
        <v>Entrées (hors salad'bar)</v>
      </c>
      <c r="B27" s="125"/>
      <c r="C27" s="125"/>
      <c r="D27" s="125"/>
      <c r="E27" s="74">
        <f>'Coûts alim.'!E8</f>
        <v>0</v>
      </c>
      <c r="F27" s="74">
        <f>'Coûts alim.'!F8</f>
        <v>0</v>
      </c>
      <c r="G27" s="74">
        <f>'Coûts alim.'!G8</f>
        <v>0</v>
      </c>
      <c r="H27" s="74">
        <f>'Coûts alim.'!H8</f>
        <v>0</v>
      </c>
      <c r="I27" s="74">
        <f>'Coûts alim.'!I8</f>
        <v>0</v>
      </c>
      <c r="J27" s="75"/>
    </row>
    <row r="28" spans="1:10" s="5" customFormat="1" ht="20.100000000000001" customHeight="1">
      <c r="A28" s="272" t="str">
        <f>'Coûts alim.'!A9</f>
        <v xml:space="preserve">Entrées salad'bar </v>
      </c>
      <c r="B28" s="273"/>
      <c r="C28" s="270" t="str">
        <f>'Coûts alim.'!C9</f>
        <v>Petit contenant</v>
      </c>
      <c r="D28" s="125"/>
      <c r="E28" s="75"/>
      <c r="F28" s="75"/>
      <c r="G28" s="75"/>
      <c r="H28" s="75"/>
      <c r="I28" s="75"/>
      <c r="J28" s="74">
        <f>'Coûts alim.'!J9</f>
        <v>0</v>
      </c>
    </row>
    <row r="29" spans="1:10" s="5" customFormat="1" ht="20.100000000000001" customHeight="1">
      <c r="A29" s="274"/>
      <c r="B29" s="275"/>
      <c r="C29" s="270" t="str">
        <f>'Coûts alim.'!C10</f>
        <v>Grand contenant</v>
      </c>
      <c r="D29" s="125"/>
      <c r="E29" s="75"/>
      <c r="F29" s="75"/>
      <c r="G29" s="75"/>
      <c r="H29" s="75"/>
      <c r="I29" s="75"/>
      <c r="J29" s="74">
        <f>'Coûts alim.'!J10</f>
        <v>0</v>
      </c>
    </row>
    <row r="30" spans="1:10" s="5" customFormat="1" ht="20.100000000000001" customHeight="1">
      <c r="A30" s="270" t="str">
        <f>'Coûts alim.'!A11</f>
        <v>Plat garni (inclus garniture)</v>
      </c>
      <c r="B30" s="169"/>
      <c r="C30" s="169"/>
      <c r="D30" s="169"/>
      <c r="E30" s="74">
        <f>'Coûts alim.'!E11</f>
        <v>0</v>
      </c>
      <c r="F30" s="74">
        <f>'Coûts alim.'!F11</f>
        <v>0</v>
      </c>
      <c r="G30" s="74">
        <f>'Coûts alim.'!G11</f>
        <v>0</v>
      </c>
      <c r="H30" s="74">
        <f>'Coûts alim.'!H11</f>
        <v>0</v>
      </c>
      <c r="I30" s="74">
        <f>'Coûts alim.'!I11</f>
        <v>0</v>
      </c>
      <c r="J30" s="75"/>
    </row>
    <row r="31" spans="1:10" s="5" customFormat="1" ht="20.100000000000001" customHeight="1">
      <c r="A31" s="270" t="str">
        <f>'Coûts alim.'!A12</f>
        <v>Légume et/ou féculent seul (grande assiette)</v>
      </c>
      <c r="B31" s="169"/>
      <c r="C31" s="169"/>
      <c r="D31" s="169"/>
      <c r="E31" s="75"/>
      <c r="F31" s="75"/>
      <c r="G31" s="75"/>
      <c r="H31" s="75"/>
      <c r="I31" s="75"/>
      <c r="J31" s="74">
        <f>'Coûts alim.'!J12</f>
        <v>0</v>
      </c>
    </row>
    <row r="32" spans="1:10" s="5" customFormat="1" ht="20.100000000000001" customHeight="1">
      <c r="A32" s="270" t="str">
        <f>'Coûts alim.'!A13</f>
        <v>Fromage / laitage / dessert (hors bar à desserts)</v>
      </c>
      <c r="B32" s="169"/>
      <c r="C32" s="169"/>
      <c r="D32" s="169"/>
      <c r="E32" s="74">
        <f>'Coûts alim.'!E13</f>
        <v>0</v>
      </c>
      <c r="F32" s="74">
        <f>'Coûts alim.'!F13</f>
        <v>0</v>
      </c>
      <c r="G32" s="74">
        <f>'Coûts alim.'!G13</f>
        <v>0</v>
      </c>
      <c r="H32" s="74">
        <f>'Coûts alim.'!H13</f>
        <v>0</v>
      </c>
      <c r="I32" s="74">
        <f>'Coûts alim.'!I13</f>
        <v>0</v>
      </c>
      <c r="J32" s="74"/>
    </row>
    <row r="33" spans="1:10" s="5" customFormat="1" ht="20.100000000000001" customHeight="1">
      <c r="A33" s="272" t="str">
        <f>'Coûts alim.'!A14</f>
        <v>Bar à desserts</v>
      </c>
      <c r="B33" s="273"/>
      <c r="C33" s="270" t="str">
        <f>'Coûts alim.'!C14</f>
        <v>Petit contenant</v>
      </c>
      <c r="D33" s="125"/>
      <c r="E33" s="75"/>
      <c r="F33" s="75"/>
      <c r="G33" s="75"/>
      <c r="H33" s="75"/>
      <c r="I33" s="75"/>
      <c r="J33" s="74">
        <f>'Coûts alim.'!J14</f>
        <v>0</v>
      </c>
    </row>
    <row r="34" spans="1:10" s="5" customFormat="1" ht="20.100000000000001" customHeight="1">
      <c r="A34" s="274"/>
      <c r="B34" s="275"/>
      <c r="C34" s="270" t="str">
        <f>'Coûts alim.'!C15</f>
        <v>Grand contenant</v>
      </c>
      <c r="D34" s="125"/>
      <c r="E34" s="75"/>
      <c r="F34" s="75"/>
      <c r="G34" s="75"/>
      <c r="H34" s="75"/>
      <c r="I34" s="75"/>
      <c r="J34" s="74">
        <f>'Coûts alim.'!J15</f>
        <v>0</v>
      </c>
    </row>
    <row r="35" spans="1:10" s="5" customFormat="1" ht="20.100000000000001" customHeight="1">
      <c r="A35" s="270" t="str">
        <f>'Coûts alim.'!A16</f>
        <v xml:space="preserve">Sandwich </v>
      </c>
      <c r="B35" s="169"/>
      <c r="C35" s="169"/>
      <c r="D35" s="169"/>
      <c r="E35" s="74">
        <f>'Coûts alim.'!E16</f>
        <v>0</v>
      </c>
      <c r="F35" s="74">
        <f>'Coûts alim.'!F16</f>
        <v>0</v>
      </c>
      <c r="G35" s="74">
        <f>'Coûts alim.'!G16</f>
        <v>0</v>
      </c>
      <c r="H35" s="75"/>
      <c r="I35" s="75"/>
      <c r="J35" s="75"/>
    </row>
    <row r="36" spans="1:10" s="5" customFormat="1" ht="20.100000000000001" customHeight="1">
      <c r="A36" s="270" t="s">
        <v>36</v>
      </c>
      <c r="B36" s="169"/>
      <c r="C36" s="169"/>
      <c r="D36" s="169"/>
      <c r="E36" s="75"/>
      <c r="F36" s="75"/>
      <c r="G36" s="75"/>
      <c r="H36" s="75"/>
      <c r="I36" s="75"/>
      <c r="J36" s="74">
        <f>'Coûts alim.'!J17</f>
        <v>0</v>
      </c>
    </row>
    <row r="37" spans="1:10" s="5" customFormat="1" ht="8.1" customHeight="1">
      <c r="A37" s="29"/>
      <c r="B37" s="29"/>
      <c r="C37" s="29"/>
      <c r="D37" s="29"/>
      <c r="E37" s="29"/>
      <c r="F37" s="29"/>
      <c r="G37" s="29"/>
      <c r="H37" s="29"/>
      <c r="I37" s="29"/>
      <c r="J37" s="29"/>
    </row>
    <row r="38" spans="1:10" s="5" customFormat="1" ht="17.399999999999999" customHeight="1">
      <c r="A38" s="198" t="s">
        <v>15</v>
      </c>
      <c r="B38" s="199"/>
      <c r="C38" s="73">
        <f>'Coûts alim.'!C19</f>
        <v>0.1</v>
      </c>
      <c r="D38" s="29"/>
      <c r="E38" s="29"/>
      <c r="F38" s="29"/>
      <c r="G38" s="29"/>
      <c r="H38" s="29"/>
      <c r="I38" s="29"/>
      <c r="J38" s="33" t="s">
        <v>39</v>
      </c>
    </row>
    <row r="39" spans="1:10" s="5" customFormat="1" ht="7.95" customHeight="1"/>
    <row r="40" spans="1:10" s="5" customFormat="1" ht="27.6" customHeight="1">
      <c r="A40" s="132" t="s">
        <v>0</v>
      </c>
      <c r="B40" s="132"/>
      <c r="C40" s="132"/>
      <c r="D40" s="132"/>
      <c r="E40" s="143" t="str">
        <f>'Coûts alim.'!E21</f>
        <v>Prix unitaires TTC (si prestation proposée) (TVA 10.0%)</v>
      </c>
      <c r="F40" s="145"/>
      <c r="G40" s="145"/>
      <c r="H40" s="145"/>
      <c r="I40" s="145"/>
      <c r="J40" s="144"/>
    </row>
    <row r="41" spans="1:10" s="5" customFormat="1" ht="27.6" customHeight="1">
      <c r="A41" s="132"/>
      <c r="B41" s="132"/>
      <c r="C41" s="132"/>
      <c r="D41" s="132"/>
      <c r="E41" s="17" t="str">
        <f>E$26</f>
        <v>Cat 1</v>
      </c>
      <c r="F41" s="17" t="str">
        <f t="shared" ref="F41:I41" si="0">F$26</f>
        <v>Cat 2</v>
      </c>
      <c r="G41" s="17" t="str">
        <f t="shared" si="0"/>
        <v>Cat 3</v>
      </c>
      <c r="H41" s="17" t="str">
        <f t="shared" si="0"/>
        <v>Cat 4</v>
      </c>
      <c r="I41" s="17" t="str">
        <f t="shared" si="0"/>
        <v>Cat 5</v>
      </c>
      <c r="J41" s="17" t="s">
        <v>239</v>
      </c>
    </row>
    <row r="42" spans="1:10" s="5" customFormat="1" ht="20.100000000000001" customHeight="1">
      <c r="A42" s="125" t="str">
        <f>+A27</f>
        <v>Entrées (hors salad'bar)</v>
      </c>
      <c r="B42" s="125"/>
      <c r="C42" s="125"/>
      <c r="D42" s="125"/>
      <c r="E42" s="74">
        <f>'Coûts alim.'!E23</f>
        <v>0</v>
      </c>
      <c r="F42" s="74">
        <f>'Coûts alim.'!F23</f>
        <v>0</v>
      </c>
      <c r="G42" s="74">
        <f>'Coûts alim.'!G23</f>
        <v>0</v>
      </c>
      <c r="H42" s="74">
        <f>'Coûts alim.'!H23</f>
        <v>0</v>
      </c>
      <c r="I42" s="74">
        <f>'Coûts alim.'!I23</f>
        <v>0</v>
      </c>
      <c r="J42" s="75"/>
    </row>
    <row r="43" spans="1:10" s="5" customFormat="1" ht="20.100000000000001" customHeight="1">
      <c r="A43" s="176" t="str">
        <f>+A28</f>
        <v xml:space="preserve">Entrées salad'bar </v>
      </c>
      <c r="B43" s="197"/>
      <c r="C43" s="125" t="str">
        <f>+C28</f>
        <v>Petit contenant</v>
      </c>
      <c r="D43" s="125"/>
      <c r="E43" s="75"/>
      <c r="F43" s="75"/>
      <c r="G43" s="75"/>
      <c r="H43" s="75"/>
      <c r="I43" s="75"/>
      <c r="J43" s="74">
        <f>'Coûts alim.'!J24</f>
        <v>0</v>
      </c>
    </row>
    <row r="44" spans="1:10" s="5" customFormat="1" ht="20.100000000000001" customHeight="1">
      <c r="A44" s="173"/>
      <c r="B44" s="271"/>
      <c r="C44" s="125" t="str">
        <f>+C29</f>
        <v>Grand contenant</v>
      </c>
      <c r="D44" s="125"/>
      <c r="E44" s="75"/>
      <c r="F44" s="75"/>
      <c r="G44" s="75"/>
      <c r="H44" s="75"/>
      <c r="I44" s="75"/>
      <c r="J44" s="74">
        <f>'Coûts alim.'!J25</f>
        <v>0</v>
      </c>
    </row>
    <row r="45" spans="1:10" s="5" customFormat="1" ht="20.100000000000001" customHeight="1">
      <c r="A45" s="125" t="str">
        <f>+A30</f>
        <v>Plat garni (inclus garniture)</v>
      </c>
      <c r="B45" s="169"/>
      <c r="C45" s="169"/>
      <c r="D45" s="169"/>
      <c r="E45" s="74">
        <f>'Coûts alim.'!E26</f>
        <v>0</v>
      </c>
      <c r="F45" s="74">
        <f>'Coûts alim.'!F26</f>
        <v>0</v>
      </c>
      <c r="G45" s="74">
        <f>'Coûts alim.'!G26</f>
        <v>0</v>
      </c>
      <c r="H45" s="74">
        <f>'Coûts alim.'!H26</f>
        <v>0</v>
      </c>
      <c r="I45" s="74">
        <f>'Coûts alim.'!I26</f>
        <v>0</v>
      </c>
      <c r="J45" s="75"/>
    </row>
    <row r="46" spans="1:10" s="5" customFormat="1" ht="20.100000000000001" customHeight="1">
      <c r="A46" s="125" t="str">
        <f>+A31</f>
        <v>Légume et/ou féculent seul (grande assiette)</v>
      </c>
      <c r="B46" s="169"/>
      <c r="C46" s="169"/>
      <c r="D46" s="169"/>
      <c r="E46" s="75"/>
      <c r="F46" s="75"/>
      <c r="G46" s="75"/>
      <c r="H46" s="75"/>
      <c r="I46" s="75"/>
      <c r="J46" s="74">
        <f>'Coûts alim.'!J27</f>
        <v>0</v>
      </c>
    </row>
    <row r="47" spans="1:10" s="5" customFormat="1" ht="20.100000000000001" customHeight="1">
      <c r="A47" s="125" t="str">
        <f>+A32</f>
        <v>Fromage / laitage / dessert (hors bar à desserts)</v>
      </c>
      <c r="B47" s="169"/>
      <c r="C47" s="169"/>
      <c r="D47" s="169"/>
      <c r="E47" s="74">
        <f>'Coûts alim.'!E28</f>
        <v>0</v>
      </c>
      <c r="F47" s="74">
        <f>'Coûts alim.'!F28</f>
        <v>0</v>
      </c>
      <c r="G47" s="74">
        <f>'Coûts alim.'!G28</f>
        <v>0</v>
      </c>
      <c r="H47" s="74">
        <f>'Coûts alim.'!H28</f>
        <v>0</v>
      </c>
      <c r="I47" s="74">
        <f>'Coûts alim.'!I28</f>
        <v>0</v>
      </c>
      <c r="J47" s="74"/>
    </row>
    <row r="48" spans="1:10" s="5" customFormat="1" ht="20.100000000000001" customHeight="1">
      <c r="A48" s="176" t="str">
        <f>+A33</f>
        <v>Bar à desserts</v>
      </c>
      <c r="B48" s="197"/>
      <c r="C48" s="125" t="str">
        <f t="shared" ref="C48:C49" si="1">+C33</f>
        <v>Petit contenant</v>
      </c>
      <c r="D48" s="125"/>
      <c r="E48" s="75"/>
      <c r="F48" s="75"/>
      <c r="G48" s="75"/>
      <c r="H48" s="75"/>
      <c r="I48" s="75"/>
      <c r="J48" s="74">
        <f>'Coûts alim.'!J29</f>
        <v>0</v>
      </c>
    </row>
    <row r="49" spans="1:10" s="5" customFormat="1" ht="20.100000000000001" customHeight="1">
      <c r="A49" s="173"/>
      <c r="B49" s="271"/>
      <c r="C49" s="125" t="str">
        <f t="shared" si="1"/>
        <v>Grand contenant</v>
      </c>
      <c r="D49" s="125"/>
      <c r="E49" s="75"/>
      <c r="F49" s="75"/>
      <c r="G49" s="75"/>
      <c r="H49" s="75"/>
      <c r="I49" s="75"/>
      <c r="J49" s="74">
        <f>'Coûts alim.'!J30</f>
        <v>0</v>
      </c>
    </row>
    <row r="50" spans="1:10" s="5" customFormat="1" ht="20.100000000000001" customHeight="1">
      <c r="A50" s="125" t="str">
        <f>+A35</f>
        <v xml:space="preserve">Sandwich </v>
      </c>
      <c r="B50" s="169"/>
      <c r="C50" s="169"/>
      <c r="D50" s="169"/>
      <c r="E50" s="74">
        <f>'Coûts alim.'!E31</f>
        <v>0</v>
      </c>
      <c r="F50" s="74">
        <f>'Coûts alim.'!F31</f>
        <v>0</v>
      </c>
      <c r="G50" s="74">
        <f>'Coûts alim.'!G31</f>
        <v>0</v>
      </c>
      <c r="H50" s="75"/>
      <c r="I50" s="75"/>
      <c r="J50" s="75"/>
    </row>
    <row r="51" spans="1:10" s="5" customFormat="1" ht="20.100000000000001" customHeight="1">
      <c r="A51" s="270" t="str">
        <f>A36</f>
        <v>Menu "malin" ou "ardoise"</v>
      </c>
      <c r="B51" s="169"/>
      <c r="C51" s="169"/>
      <c r="D51" s="169"/>
      <c r="E51" s="75"/>
      <c r="F51" s="75"/>
      <c r="G51" s="75"/>
      <c r="H51" s="75"/>
      <c r="I51" s="75"/>
      <c r="J51" s="74">
        <f>'Coûts alim.'!J32</f>
        <v>0</v>
      </c>
    </row>
    <row r="52" spans="1:10" s="5" customFormat="1" ht="10.5" customHeight="1">
      <c r="A52" s="29"/>
      <c r="B52" s="29"/>
      <c r="C52" s="29"/>
      <c r="D52" s="29"/>
      <c r="E52" s="29"/>
      <c r="F52" s="29"/>
      <c r="G52" s="29"/>
      <c r="H52" s="29"/>
      <c r="I52" s="29"/>
      <c r="J52" s="29"/>
    </row>
    <row r="53" spans="1:10" s="5" customFormat="1" ht="20.100000000000001" customHeight="1">
      <c r="A53" s="268" t="str">
        <f>'Coûts alim.'!A59</f>
        <v>PRIX AUTRES PRODUITS ET BOISSONS</v>
      </c>
      <c r="B53" s="268">
        <f>'Coûts alim.'!B59</f>
        <v>0</v>
      </c>
      <c r="C53" s="268">
        <f>'Coûts alim.'!C59</f>
        <v>0</v>
      </c>
      <c r="D53" s="268">
        <f>'Coûts alim.'!D59</f>
        <v>0</v>
      </c>
      <c r="E53" s="268"/>
      <c r="F53" s="268"/>
      <c r="G53" s="268">
        <f>'Coûts alim.'!E59</f>
        <v>0</v>
      </c>
      <c r="H53" s="268">
        <f>'Coûts alim.'!F59</f>
        <v>0</v>
      </c>
      <c r="I53" s="268">
        <f>'Coûts alim.'!G59</f>
        <v>0</v>
      </c>
      <c r="J53" s="268">
        <f>'Coûts alim.'!H59</f>
        <v>0</v>
      </c>
    </row>
    <row r="54" spans="1:10" s="5" customFormat="1" ht="22.5" customHeight="1">
      <c r="A54" s="132" t="str">
        <f>'Coûts alim.'!A61</f>
        <v>Produits</v>
      </c>
      <c r="B54" s="132"/>
      <c r="C54" s="132"/>
      <c r="D54" s="132"/>
      <c r="E54" s="132"/>
      <c r="F54" s="132"/>
      <c r="G54" s="132"/>
      <c r="H54" s="17" t="str">
        <f>'Coûts alim.'!F61</f>
        <v>Prix HT</v>
      </c>
      <c r="I54" s="17" t="str">
        <f>'Coûts alim.'!G61</f>
        <v>Taux TVA</v>
      </c>
      <c r="J54" s="17" t="str">
        <f>'Coûts alim.'!H61</f>
        <v>Prix TTC</v>
      </c>
    </row>
    <row r="55" spans="1:10" s="5" customFormat="1" ht="22.5" customHeight="1">
      <c r="A55" s="269" t="str">
        <f>'Coûts alim.'!A62</f>
        <v>Autres offres alimentaires</v>
      </c>
      <c r="B55" s="269"/>
      <c r="C55" s="269"/>
      <c r="D55" s="269"/>
      <c r="E55" s="269"/>
      <c r="F55" s="269"/>
      <c r="G55" s="269"/>
      <c r="H55" s="269"/>
      <c r="I55" s="269"/>
      <c r="J55" s="269"/>
    </row>
    <row r="56" spans="1:10" s="5" customFormat="1" ht="17.399999999999999" customHeight="1">
      <c r="A56" s="267" t="str">
        <f>IF('Coûts alim.'!A63="","",'Coûts alim.'!A63)</f>
        <v>Petit pain (blanc) supplémentaire</v>
      </c>
      <c r="B56" s="267"/>
      <c r="C56" s="267"/>
      <c r="D56" s="267"/>
      <c r="E56" s="267"/>
      <c r="F56" s="267"/>
      <c r="G56" s="267"/>
      <c r="H56" s="76">
        <f>'Coûts alim.'!F63</f>
        <v>0</v>
      </c>
      <c r="I56" s="73">
        <f>'Coûts alim.'!G63</f>
        <v>0</v>
      </c>
      <c r="J56" s="74">
        <f>'Coûts alim.'!H63</f>
        <v>0</v>
      </c>
    </row>
    <row r="57" spans="1:10" s="5" customFormat="1" ht="17.399999999999999" customHeight="1">
      <c r="A57" s="267" t="str">
        <f>IF('Coûts alim.'!A64="","",'Coûts alim.'!A64)</f>
        <v>Petit pain spécial (si proposé par le candidat)</v>
      </c>
      <c r="B57" s="267"/>
      <c r="C57" s="267"/>
      <c r="D57" s="267"/>
      <c r="E57" s="267"/>
      <c r="F57" s="267"/>
      <c r="G57" s="267"/>
      <c r="H57" s="76">
        <f>'Coûts alim.'!F64</f>
        <v>0</v>
      </c>
      <c r="I57" s="73">
        <f>'Coûts alim.'!G64</f>
        <v>0</v>
      </c>
      <c r="J57" s="74">
        <f>'Coûts alim.'!H64</f>
        <v>0</v>
      </c>
    </row>
    <row r="58" spans="1:10" s="5" customFormat="1" ht="17.399999999999999" customHeight="1">
      <c r="A58" s="267" t="str">
        <f>IF('Coûts alim.'!A65="","",'Coûts alim.'!A65)</f>
        <v>Petit pain bio (si proposé par le candidat)</v>
      </c>
      <c r="B58" s="267"/>
      <c r="C58" s="267"/>
      <c r="D58" s="267"/>
      <c r="E58" s="267"/>
      <c r="F58" s="267"/>
      <c r="G58" s="267"/>
      <c r="H58" s="76">
        <f>'Coûts alim.'!F65</f>
        <v>0</v>
      </c>
      <c r="I58" s="73">
        <f>'Coûts alim.'!G65</f>
        <v>0</v>
      </c>
      <c r="J58" s="74">
        <f>'Coûts alim.'!H65</f>
        <v>0</v>
      </c>
    </row>
    <row r="59" spans="1:10" s="5" customFormat="1" ht="17.399999999999999" customHeight="1">
      <c r="A59" s="267" t="str">
        <f>IF('Coûts alim.'!A66="","",'Coûts alim.'!A66)</f>
        <v/>
      </c>
      <c r="B59" s="267"/>
      <c r="C59" s="267"/>
      <c r="D59" s="267"/>
      <c r="E59" s="267"/>
      <c r="F59" s="267"/>
      <c r="G59" s="267"/>
      <c r="H59" s="76">
        <f>'Coûts alim.'!F66</f>
        <v>0</v>
      </c>
      <c r="I59" s="73">
        <f>'Coûts alim.'!G66</f>
        <v>0</v>
      </c>
      <c r="J59" s="74">
        <f>'Coûts alim.'!H66</f>
        <v>0</v>
      </c>
    </row>
    <row r="60" spans="1:10" s="5" customFormat="1" ht="17.399999999999999" customHeight="1">
      <c r="A60" s="267" t="str">
        <f>IF('Coûts alim.'!A67="","",'Coûts alim.'!A67)</f>
        <v/>
      </c>
      <c r="B60" s="267"/>
      <c r="C60" s="267"/>
      <c r="D60" s="267"/>
      <c r="E60" s="267"/>
      <c r="F60" s="267"/>
      <c r="G60" s="267"/>
      <c r="H60" s="76">
        <f>'Coûts alim.'!F67</f>
        <v>0</v>
      </c>
      <c r="I60" s="73">
        <f>'Coûts alim.'!G67</f>
        <v>0</v>
      </c>
      <c r="J60" s="74">
        <f>'Coûts alim.'!H67</f>
        <v>0</v>
      </c>
    </row>
    <row r="61" spans="1:10" s="5" customFormat="1" ht="17.399999999999999" customHeight="1">
      <c r="A61" s="267" t="str">
        <f>IF('Coûts alim.'!A68="","",'Coûts alim.'!A68)</f>
        <v/>
      </c>
      <c r="B61" s="267"/>
      <c r="C61" s="267"/>
      <c r="D61" s="267"/>
      <c r="E61" s="267"/>
      <c r="F61" s="267"/>
      <c r="G61" s="267"/>
      <c r="H61" s="76">
        <f>'Coûts alim.'!F68</f>
        <v>0</v>
      </c>
      <c r="I61" s="73">
        <f>'Coûts alim.'!G68</f>
        <v>0</v>
      </c>
      <c r="J61" s="74">
        <f>'Coûts alim.'!H68</f>
        <v>0</v>
      </c>
    </row>
    <row r="62" spans="1:10" s="5" customFormat="1" ht="17.399999999999999" customHeight="1">
      <c r="A62" s="267" t="str">
        <f>IF('Coûts alim.'!A69="","",'Coûts alim.'!A69)</f>
        <v/>
      </c>
      <c r="B62" s="267"/>
      <c r="C62" s="267"/>
      <c r="D62" s="267"/>
      <c r="E62" s="267"/>
      <c r="F62" s="267"/>
      <c r="G62" s="267"/>
      <c r="H62" s="76">
        <f>'Coûts alim.'!F69</f>
        <v>0</v>
      </c>
      <c r="I62" s="73">
        <f>'Coûts alim.'!G69</f>
        <v>0</v>
      </c>
      <c r="J62" s="74">
        <f>'Coûts alim.'!H69</f>
        <v>0</v>
      </c>
    </row>
    <row r="63" spans="1:10" s="5" customFormat="1" ht="17.399999999999999" customHeight="1">
      <c r="A63" s="267" t="str">
        <f>IF('Coûts alim.'!A70="","",'Coûts alim.'!A70)</f>
        <v/>
      </c>
      <c r="B63" s="267"/>
      <c r="C63" s="267"/>
      <c r="D63" s="267"/>
      <c r="E63" s="267"/>
      <c r="F63" s="267"/>
      <c r="G63" s="267"/>
      <c r="H63" s="76">
        <f>'Coûts alim.'!F70</f>
        <v>0</v>
      </c>
      <c r="I63" s="73">
        <f>'Coûts alim.'!G70</f>
        <v>0</v>
      </c>
      <c r="J63" s="74">
        <f>'Coûts alim.'!H70</f>
        <v>0</v>
      </c>
    </row>
    <row r="64" spans="1:10" s="5" customFormat="1" ht="17.399999999999999" customHeight="1">
      <c r="A64" s="267" t="str">
        <f>IF('Coûts alim.'!A71="","",'Coûts alim.'!A71)</f>
        <v/>
      </c>
      <c r="B64" s="267"/>
      <c r="C64" s="267"/>
      <c r="D64" s="267"/>
      <c r="E64" s="267"/>
      <c r="F64" s="267"/>
      <c r="G64" s="267"/>
      <c r="H64" s="76">
        <f>'Coûts alim.'!F71</f>
        <v>0</v>
      </c>
      <c r="I64" s="73">
        <f>'Coûts alim.'!G71</f>
        <v>0</v>
      </c>
      <c r="J64" s="74">
        <f>'Coûts alim.'!H71</f>
        <v>0</v>
      </c>
    </row>
    <row r="65" spans="1:10" s="5" customFormat="1" ht="17.399999999999999" customHeight="1">
      <c r="A65" s="267" t="str">
        <f>IF('Coûts alim.'!A72="","",'Coûts alim.'!A72)</f>
        <v/>
      </c>
      <c r="B65" s="267"/>
      <c r="C65" s="267"/>
      <c r="D65" s="267"/>
      <c r="E65" s="267"/>
      <c r="F65" s="267"/>
      <c r="G65" s="267"/>
      <c r="H65" s="76">
        <f>'Coûts alim.'!F72</f>
        <v>0</v>
      </c>
      <c r="I65" s="73">
        <f>'Coûts alim.'!G72</f>
        <v>0</v>
      </c>
      <c r="J65" s="74">
        <f>'Coûts alim.'!H72</f>
        <v>0</v>
      </c>
    </row>
    <row r="66" spans="1:10" s="5" customFormat="1" ht="22.5" customHeight="1">
      <c r="A66" s="269" t="str">
        <f>IF('Coûts alim.'!A73="","",'Coûts alim.'!A73)</f>
        <v>Boissons</v>
      </c>
      <c r="B66" s="269"/>
      <c r="C66" s="269"/>
      <c r="D66" s="269"/>
      <c r="E66" s="269"/>
      <c r="F66" s="269"/>
      <c r="G66" s="269"/>
      <c r="H66" s="269"/>
      <c r="I66" s="269"/>
      <c r="J66" s="269"/>
    </row>
    <row r="67" spans="1:10" s="5" customFormat="1" ht="17.399999999999999" customHeight="1">
      <c r="A67" s="267" t="str">
        <f>IF('Coûts alim.'!A74="","",'Coûts alim.'!A74)</f>
        <v/>
      </c>
      <c r="B67" s="267"/>
      <c r="C67" s="267"/>
      <c r="D67" s="267"/>
      <c r="E67" s="267"/>
      <c r="F67" s="267"/>
      <c r="G67" s="267"/>
      <c r="H67" s="76">
        <f>'Coûts alim.'!F74</f>
        <v>0</v>
      </c>
      <c r="I67" s="73">
        <f>'Coûts alim.'!G74</f>
        <v>0</v>
      </c>
      <c r="J67" s="74">
        <f>'Coûts alim.'!H74</f>
        <v>0</v>
      </c>
    </row>
    <row r="68" spans="1:10" s="5" customFormat="1" ht="17.399999999999999" customHeight="1">
      <c r="A68" s="267" t="str">
        <f>IF('Coûts alim.'!A75="","",'Coûts alim.'!A75)</f>
        <v/>
      </c>
      <c r="B68" s="267"/>
      <c r="C68" s="267"/>
      <c r="D68" s="267"/>
      <c r="E68" s="267"/>
      <c r="F68" s="267"/>
      <c r="G68" s="267"/>
      <c r="H68" s="76">
        <f>'Coûts alim.'!F75</f>
        <v>0</v>
      </c>
      <c r="I68" s="73">
        <f>'Coûts alim.'!G75</f>
        <v>0</v>
      </c>
      <c r="J68" s="74">
        <f>'Coûts alim.'!H75</f>
        <v>0</v>
      </c>
    </row>
    <row r="69" spans="1:10" s="5" customFormat="1" ht="17.399999999999999" customHeight="1">
      <c r="A69" s="267" t="str">
        <f>IF('Coûts alim.'!A76="","",'Coûts alim.'!A76)</f>
        <v/>
      </c>
      <c r="B69" s="267"/>
      <c r="C69" s="267"/>
      <c r="D69" s="267"/>
      <c r="E69" s="267"/>
      <c r="F69" s="267"/>
      <c r="G69" s="267"/>
      <c r="H69" s="76">
        <f>'Coûts alim.'!F76</f>
        <v>0</v>
      </c>
      <c r="I69" s="73">
        <f>'Coûts alim.'!G76</f>
        <v>0</v>
      </c>
      <c r="J69" s="74">
        <f>'Coûts alim.'!H76</f>
        <v>0</v>
      </c>
    </row>
    <row r="70" spans="1:10" s="5" customFormat="1" ht="17.399999999999999" customHeight="1">
      <c r="A70" s="267" t="str">
        <f>IF('Coûts alim.'!A77="","",'Coûts alim.'!A77)</f>
        <v/>
      </c>
      <c r="B70" s="267"/>
      <c r="C70" s="267"/>
      <c r="D70" s="267"/>
      <c r="E70" s="267"/>
      <c r="F70" s="267"/>
      <c r="G70" s="267"/>
      <c r="H70" s="76">
        <f>'Coûts alim.'!F77</f>
        <v>0</v>
      </c>
      <c r="I70" s="73">
        <f>'Coûts alim.'!G77</f>
        <v>0</v>
      </c>
      <c r="J70" s="74">
        <f>'Coûts alim.'!H77</f>
        <v>0</v>
      </c>
    </row>
    <row r="71" spans="1:10" s="5" customFormat="1" ht="17.399999999999999" customHeight="1">
      <c r="A71" s="267" t="str">
        <f>IF('Coûts alim.'!A78="","",'Coûts alim.'!A78)</f>
        <v/>
      </c>
      <c r="B71" s="267"/>
      <c r="C71" s="267"/>
      <c r="D71" s="267"/>
      <c r="E71" s="267"/>
      <c r="F71" s="267"/>
      <c r="G71" s="267"/>
      <c r="H71" s="76">
        <f>'Coûts alim.'!F78</f>
        <v>0</v>
      </c>
      <c r="I71" s="73">
        <f>'Coûts alim.'!G78</f>
        <v>0</v>
      </c>
      <c r="J71" s="74">
        <f>'Coûts alim.'!H78</f>
        <v>0</v>
      </c>
    </row>
    <row r="72" spans="1:10" s="5" customFormat="1" ht="17.399999999999999" customHeight="1">
      <c r="A72" s="267" t="str">
        <f>IF('Coûts alim.'!A79="","",'Coûts alim.'!A79)</f>
        <v/>
      </c>
      <c r="B72" s="267"/>
      <c r="C72" s="267"/>
      <c r="D72" s="267"/>
      <c r="E72" s="267"/>
      <c r="F72" s="267"/>
      <c r="G72" s="267"/>
      <c r="H72" s="76">
        <f>'Coûts alim.'!F79</f>
        <v>0</v>
      </c>
      <c r="I72" s="73">
        <f>'Coûts alim.'!G79</f>
        <v>0</v>
      </c>
      <c r="J72" s="74">
        <f>'Coûts alim.'!H79</f>
        <v>0</v>
      </c>
    </row>
    <row r="73" spans="1:10" s="5" customFormat="1" ht="17.399999999999999" customHeight="1">
      <c r="A73" s="267" t="str">
        <f>IF('Coûts alim.'!A80="","",'Coûts alim.'!A80)</f>
        <v/>
      </c>
      <c r="B73" s="267"/>
      <c r="C73" s="267"/>
      <c r="D73" s="267"/>
      <c r="E73" s="267"/>
      <c r="F73" s="267"/>
      <c r="G73" s="267"/>
      <c r="H73" s="76">
        <f>'Coûts alim.'!F80</f>
        <v>0</v>
      </c>
      <c r="I73" s="73">
        <f>'Coûts alim.'!G80</f>
        <v>0</v>
      </c>
      <c r="J73" s="74">
        <f>'Coûts alim.'!H80</f>
        <v>0</v>
      </c>
    </row>
    <row r="74" spans="1:10" s="5" customFormat="1" ht="17.399999999999999" customHeight="1">
      <c r="A74" s="267" t="str">
        <f>IF('Coûts alim.'!A81="","",'Coûts alim.'!A81)</f>
        <v/>
      </c>
      <c r="B74" s="267"/>
      <c r="C74" s="267"/>
      <c r="D74" s="267"/>
      <c r="E74" s="267"/>
      <c r="F74" s="267"/>
      <c r="G74" s="267"/>
      <c r="H74" s="76">
        <f>'Coûts alim.'!F81</f>
        <v>0</v>
      </c>
      <c r="I74" s="73">
        <f>'Coûts alim.'!G81</f>
        <v>0</v>
      </c>
      <c r="J74" s="74">
        <f>'Coûts alim.'!H81</f>
        <v>0</v>
      </c>
    </row>
    <row r="75" spans="1:10" s="5" customFormat="1" ht="17.399999999999999" customHeight="1">
      <c r="A75" s="267" t="str">
        <f>IF('Coûts alim.'!A82="","",'Coûts alim.'!A82)</f>
        <v/>
      </c>
      <c r="B75" s="267"/>
      <c r="C75" s="267"/>
      <c r="D75" s="267"/>
      <c r="E75" s="267"/>
      <c r="F75" s="267"/>
      <c r="G75" s="267"/>
      <c r="H75" s="76">
        <f>'Coûts alim.'!F82</f>
        <v>0</v>
      </c>
      <c r="I75" s="73">
        <f>'Coûts alim.'!G82</f>
        <v>0</v>
      </c>
      <c r="J75" s="74">
        <f>'Coûts alim.'!H82</f>
        <v>0</v>
      </c>
    </row>
    <row r="76" spans="1:10" s="5" customFormat="1" ht="17.399999999999999" customHeight="1">
      <c r="A76" s="267" t="str">
        <f>IF('Coûts alim.'!A83="","",'Coûts alim.'!A83)</f>
        <v/>
      </c>
      <c r="B76" s="267"/>
      <c r="C76" s="267"/>
      <c r="D76" s="267"/>
      <c r="E76" s="267"/>
      <c r="F76" s="267"/>
      <c r="G76" s="267"/>
      <c r="H76" s="76">
        <f>'Coûts alim.'!F83</f>
        <v>0</v>
      </c>
      <c r="I76" s="73">
        <f>'Coûts alim.'!G83</f>
        <v>0</v>
      </c>
      <c r="J76" s="74">
        <f>'Coûts alim.'!H83</f>
        <v>0</v>
      </c>
    </row>
    <row r="77" spans="1:10" s="5" customFormat="1" ht="17.399999999999999" customHeight="1">
      <c r="A77" s="267" t="str">
        <f>IF('Coûts alim.'!A84="","",'Coûts alim.'!A84)</f>
        <v/>
      </c>
      <c r="B77" s="267"/>
      <c r="C77" s="267"/>
      <c r="D77" s="267"/>
      <c r="E77" s="267"/>
      <c r="F77" s="267"/>
      <c r="G77" s="267"/>
      <c r="H77" s="76">
        <f>'Coûts alim.'!F84</f>
        <v>0</v>
      </c>
      <c r="I77" s="73">
        <f>'Coûts alim.'!G84</f>
        <v>0</v>
      </c>
      <c r="J77" s="74">
        <f>'Coûts alim.'!H84</f>
        <v>0</v>
      </c>
    </row>
    <row r="78" spans="1:10" s="5" customFormat="1" ht="17.399999999999999" customHeight="1">
      <c r="A78" s="267" t="str">
        <f>IF('Coûts alim.'!A85="","",'Coûts alim.'!A85)</f>
        <v/>
      </c>
      <c r="B78" s="267"/>
      <c r="C78" s="267"/>
      <c r="D78" s="267"/>
      <c r="E78" s="267"/>
      <c r="F78" s="267"/>
      <c r="G78" s="267"/>
      <c r="H78" s="76">
        <f>'Coûts alim.'!F85</f>
        <v>0</v>
      </c>
      <c r="I78" s="73">
        <f>'Coûts alim.'!G85</f>
        <v>0</v>
      </c>
      <c r="J78" s="74">
        <f>'Coûts alim.'!H85</f>
        <v>0</v>
      </c>
    </row>
    <row r="79" spans="1:10" s="5" customFormat="1" ht="17.399999999999999" customHeight="1">
      <c r="A79" s="267" t="str">
        <f>IF('Coûts alim.'!A86="","",'Coûts alim.'!A86)</f>
        <v/>
      </c>
      <c r="B79" s="267"/>
      <c r="C79" s="267"/>
      <c r="D79" s="267"/>
      <c r="E79" s="267"/>
      <c r="F79" s="267"/>
      <c r="G79" s="267"/>
      <c r="H79" s="76">
        <f>'Coûts alim.'!F86</f>
        <v>0</v>
      </c>
      <c r="I79" s="73">
        <f>'Coûts alim.'!G86</f>
        <v>0</v>
      </c>
      <c r="J79" s="74">
        <f>'Coûts alim.'!H86</f>
        <v>0</v>
      </c>
    </row>
    <row r="80" spans="1:10" s="5" customFormat="1" ht="17.399999999999999" customHeight="1">
      <c r="A80" s="267" t="str">
        <f>IF('Coûts alim.'!A87="","",'Coûts alim.'!A87)</f>
        <v/>
      </c>
      <c r="B80" s="267"/>
      <c r="C80" s="267"/>
      <c r="D80" s="267"/>
      <c r="E80" s="267"/>
      <c r="F80" s="267"/>
      <c r="G80" s="267"/>
      <c r="H80" s="76">
        <f>'Coûts alim.'!F87</f>
        <v>0</v>
      </c>
      <c r="I80" s="73">
        <f>'Coûts alim.'!G87</f>
        <v>0</v>
      </c>
      <c r="J80" s="74">
        <f>'Coûts alim.'!H87</f>
        <v>0</v>
      </c>
    </row>
    <row r="81" spans="1:10" s="5" customFormat="1" ht="17.399999999999999" customHeight="1">
      <c r="A81" s="267" t="str">
        <f>IF('Coûts alim.'!A88="","",'Coûts alim.'!A88)</f>
        <v/>
      </c>
      <c r="B81" s="267"/>
      <c r="C81" s="267"/>
      <c r="D81" s="267"/>
      <c r="E81" s="267"/>
      <c r="F81" s="267"/>
      <c r="G81" s="267"/>
      <c r="H81" s="76">
        <f>'Coûts alim.'!F88</f>
        <v>0</v>
      </c>
      <c r="I81" s="73">
        <f>'Coûts alim.'!G88</f>
        <v>0</v>
      </c>
      <c r="J81" s="74">
        <f>'Coûts alim.'!H88</f>
        <v>0</v>
      </c>
    </row>
    <row r="82" spans="1:10" s="5" customFormat="1" ht="17.399999999999999" customHeight="1">
      <c r="A82" s="267" t="str">
        <f>IF('Coûts alim.'!A89="","",'Coûts alim.'!A89)</f>
        <v/>
      </c>
      <c r="B82" s="267"/>
      <c r="C82" s="267"/>
      <c r="D82" s="267"/>
      <c r="E82" s="267"/>
      <c r="F82" s="267"/>
      <c r="G82" s="267"/>
      <c r="H82" s="76">
        <f>'Coûts alim.'!F89</f>
        <v>0</v>
      </c>
      <c r="I82" s="73">
        <f>'Coûts alim.'!G89</f>
        <v>0</v>
      </c>
      <c r="J82" s="74">
        <f>'Coûts alim.'!H89</f>
        <v>0</v>
      </c>
    </row>
    <row r="83" spans="1:10" s="5" customFormat="1" ht="17.399999999999999" customHeight="1">
      <c r="A83" s="267" t="str">
        <f>IF('Coûts alim.'!A90="","",'Coûts alim.'!A90)</f>
        <v/>
      </c>
      <c r="B83" s="267"/>
      <c r="C83" s="267"/>
      <c r="D83" s="267"/>
      <c r="E83" s="267"/>
      <c r="F83" s="267"/>
      <c r="G83" s="267"/>
      <c r="H83" s="76">
        <f>'Coûts alim.'!F90</f>
        <v>0</v>
      </c>
      <c r="I83" s="73">
        <f>'Coûts alim.'!G90</f>
        <v>0</v>
      </c>
      <c r="J83" s="74">
        <f>'Coûts alim.'!H90</f>
        <v>0</v>
      </c>
    </row>
    <row r="84" spans="1:10" s="5" customFormat="1" ht="17.399999999999999" customHeight="1">
      <c r="A84" s="267" t="str">
        <f>IF('Coûts alim.'!A91="","",'Coûts alim.'!A91)</f>
        <v/>
      </c>
      <c r="B84" s="267"/>
      <c r="C84" s="267"/>
      <c r="D84" s="267"/>
      <c r="E84" s="267"/>
      <c r="F84" s="267"/>
      <c r="G84" s="267"/>
      <c r="H84" s="76">
        <f>'Coûts alim.'!F91</f>
        <v>0</v>
      </c>
      <c r="I84" s="73">
        <f>'Coûts alim.'!G91</f>
        <v>0</v>
      </c>
      <c r="J84" s="74">
        <f>'Coûts alim.'!H91</f>
        <v>0</v>
      </c>
    </row>
    <row r="85" spans="1:10" s="5" customFormat="1" ht="17.399999999999999" customHeight="1">
      <c r="A85" s="267" t="str">
        <f>IF('Coûts alim.'!A92="","",'Coûts alim.'!A92)</f>
        <v/>
      </c>
      <c r="B85" s="267"/>
      <c r="C85" s="267"/>
      <c r="D85" s="267"/>
      <c r="E85" s="267"/>
      <c r="F85" s="267"/>
      <c r="G85" s="267"/>
      <c r="H85" s="76">
        <f>'Coûts alim.'!F92</f>
        <v>0</v>
      </c>
      <c r="I85" s="73">
        <f>'Coûts alim.'!G92</f>
        <v>0</v>
      </c>
      <c r="J85" s="74">
        <f>'Coûts alim.'!H92</f>
        <v>0</v>
      </c>
    </row>
    <row r="86" spans="1:10" s="5" customFormat="1" ht="17.399999999999999" customHeight="1">
      <c r="A86" s="267" t="str">
        <f>IF('Coûts alim.'!A93="","",'Coûts alim.'!A93)</f>
        <v/>
      </c>
      <c r="B86" s="267"/>
      <c r="C86" s="267"/>
      <c r="D86" s="267"/>
      <c r="E86" s="267"/>
      <c r="F86" s="267"/>
      <c r="G86" s="267"/>
      <c r="H86" s="76">
        <f>'Coûts alim.'!F93</f>
        <v>0</v>
      </c>
      <c r="I86" s="73">
        <f>'Coûts alim.'!G93</f>
        <v>0</v>
      </c>
      <c r="J86" s="74">
        <f>'Coûts alim.'!H93</f>
        <v>0</v>
      </c>
    </row>
    <row r="87" spans="1:10" s="5" customFormat="1" ht="17.399999999999999" customHeight="1">
      <c r="A87" s="267" t="str">
        <f>IF('Coûts alim.'!A94="","",'Coûts alim.'!A94)</f>
        <v/>
      </c>
      <c r="B87" s="267"/>
      <c r="C87" s="267"/>
      <c r="D87" s="267"/>
      <c r="E87" s="267"/>
      <c r="F87" s="267"/>
      <c r="G87" s="267"/>
      <c r="H87" s="76">
        <f>'Coûts alim.'!F94</f>
        <v>0</v>
      </c>
      <c r="I87" s="73">
        <f>'Coûts alim.'!G94</f>
        <v>0</v>
      </c>
      <c r="J87" s="74">
        <f>'Coûts alim.'!H94</f>
        <v>0</v>
      </c>
    </row>
    <row r="88" spans="1:10" s="5" customFormat="1" ht="17.399999999999999" customHeight="1">
      <c r="A88" s="267" t="str">
        <f>IF('Coûts alim.'!A95="","",'Coûts alim.'!A95)</f>
        <v/>
      </c>
      <c r="B88" s="267"/>
      <c r="C88" s="267"/>
      <c r="D88" s="267"/>
      <c r="E88" s="267"/>
      <c r="F88" s="267"/>
      <c r="G88" s="267"/>
      <c r="H88" s="76">
        <f>'Coûts alim.'!F95</f>
        <v>0</v>
      </c>
      <c r="I88" s="73">
        <f>'Coûts alim.'!G95</f>
        <v>0</v>
      </c>
      <c r="J88" s="74">
        <f>'Coûts alim.'!H95</f>
        <v>0</v>
      </c>
    </row>
    <row r="89" spans="1:10" s="5" customFormat="1" ht="17.399999999999999" customHeight="1">
      <c r="A89" s="267" t="str">
        <f>IF('Coûts alim.'!A96="","",'Coûts alim.'!A96)</f>
        <v/>
      </c>
      <c r="B89" s="267"/>
      <c r="C89" s="267"/>
      <c r="D89" s="267"/>
      <c r="E89" s="267"/>
      <c r="F89" s="267"/>
      <c r="G89" s="267"/>
      <c r="H89" s="76">
        <f>'Coûts alim.'!F96</f>
        <v>0</v>
      </c>
      <c r="I89" s="73">
        <f>'Coûts alim.'!G96</f>
        <v>0</v>
      </c>
      <c r="J89" s="74">
        <f>'Coûts alim.'!H96</f>
        <v>0</v>
      </c>
    </row>
  </sheetData>
  <sheetProtection formatCells="0" formatColumns="0" formatRows="0" insertHyperlinks="0" sort="0" autoFilter="0" pivotTables="0"/>
  <mergeCells count="83">
    <mergeCell ref="A1:J1"/>
    <mergeCell ref="A2:J2"/>
    <mergeCell ref="A23:J23"/>
    <mergeCell ref="A25:D26"/>
    <mergeCell ref="A27:D27"/>
    <mergeCell ref="A6:D6"/>
    <mergeCell ref="A7:D7"/>
    <mergeCell ref="A4:J4"/>
    <mergeCell ref="A8:D8"/>
    <mergeCell ref="A9:D9"/>
    <mergeCell ref="A11:G11"/>
    <mergeCell ref="E8:I8"/>
    <mergeCell ref="C19:G19"/>
    <mergeCell ref="C20:G20"/>
    <mergeCell ref="C21:G21"/>
    <mergeCell ref="A36:D36"/>
    <mergeCell ref="A38:B38"/>
    <mergeCell ref="A28:B29"/>
    <mergeCell ref="A12:G12"/>
    <mergeCell ref="C28:D28"/>
    <mergeCell ref="C29:D29"/>
    <mergeCell ref="A30:D30"/>
    <mergeCell ref="A31:D31"/>
    <mergeCell ref="C33:D33"/>
    <mergeCell ref="C34:D34"/>
    <mergeCell ref="A35:D35"/>
    <mergeCell ref="A33:B34"/>
    <mergeCell ref="A15:J15"/>
    <mergeCell ref="A17:B21"/>
    <mergeCell ref="C17:G17"/>
    <mergeCell ref="C18:G18"/>
    <mergeCell ref="A32:D32"/>
    <mergeCell ref="A81:G81"/>
    <mergeCell ref="A88:G88"/>
    <mergeCell ref="C44:D44"/>
    <mergeCell ref="A45:D45"/>
    <mergeCell ref="A46:D46"/>
    <mergeCell ref="A47:D47"/>
    <mergeCell ref="C48:D48"/>
    <mergeCell ref="A48:B49"/>
    <mergeCell ref="A43:B44"/>
    <mergeCell ref="A55:J55"/>
    <mergeCell ref="A56:G56"/>
    <mergeCell ref="A57:G57"/>
    <mergeCell ref="A58:G58"/>
    <mergeCell ref="C49:D49"/>
    <mergeCell ref="A50:D50"/>
    <mergeCell ref="A89:G89"/>
    <mergeCell ref="A82:G82"/>
    <mergeCell ref="A83:G83"/>
    <mergeCell ref="A72:G72"/>
    <mergeCell ref="A73:G73"/>
    <mergeCell ref="A74:G74"/>
    <mergeCell ref="A75:G75"/>
    <mergeCell ref="A84:G84"/>
    <mergeCell ref="A85:G85"/>
    <mergeCell ref="A86:G86"/>
    <mergeCell ref="A87:G87"/>
    <mergeCell ref="A76:G76"/>
    <mergeCell ref="A77:G77"/>
    <mergeCell ref="A78:G78"/>
    <mergeCell ref="A79:G79"/>
    <mergeCell ref="A54:G54"/>
    <mergeCell ref="A69:G69"/>
    <mergeCell ref="A70:G70"/>
    <mergeCell ref="A71:G71"/>
    <mergeCell ref="A66:J66"/>
    <mergeCell ref="A67:G67"/>
    <mergeCell ref="A68:G68"/>
    <mergeCell ref="A65:G65"/>
    <mergeCell ref="A59:G59"/>
    <mergeCell ref="A60:G60"/>
    <mergeCell ref="A53:J53"/>
    <mergeCell ref="A40:D41"/>
    <mergeCell ref="E40:J40"/>
    <mergeCell ref="A42:D42"/>
    <mergeCell ref="C43:D43"/>
    <mergeCell ref="A51:D51"/>
    <mergeCell ref="A61:G61"/>
    <mergeCell ref="A62:G62"/>
    <mergeCell ref="A63:G63"/>
    <mergeCell ref="A64:G64"/>
    <mergeCell ref="A80:G80"/>
  </mergeCells>
  <phoneticPr fontId="40" type="noConversion"/>
  <printOptions horizontalCentered="1"/>
  <pageMargins left="0.27559055118110237" right="0.27559055118110237" top="0.39370078740157483" bottom="0.59055118110236227" header="0.31496062992125984" footer="0.31496062992125984"/>
  <pageSetup paperSize="9" scale="70" fitToHeight="0" orientation="portrait" r:id="rId1"/>
  <headerFooter>
    <oddFooter>&amp;L&amp;"Arial,Normal"&amp;8AO Restauration&amp;C&amp;"Arial,Normal"&amp;8Cadre de réponse économique - &amp;A&amp;R&amp;"Arial,Normal"&amp;8&amp;P/&amp;N</oddFooter>
  </headerFooter>
  <rowBreaks count="1" manualBreakCount="1">
    <brk id="52" max="9"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38E9A-12F3-4CD8-871B-03E79B517E1A}">
  <dimension ref="A1:Q17"/>
  <sheetViews>
    <sheetView showGridLines="0" zoomScaleNormal="100" zoomScaleSheetLayoutView="100" workbookViewId="0">
      <selection activeCell="G6" sqref="G6"/>
    </sheetView>
  </sheetViews>
  <sheetFormatPr baseColWidth="10" defaultColWidth="11.6640625" defaultRowHeight="14.4"/>
  <cols>
    <col min="1" max="4" width="11.6640625" customWidth="1"/>
    <col min="5" max="6" width="14.6640625" customWidth="1"/>
    <col min="7" max="9" width="16.6640625" customWidth="1"/>
    <col min="11" max="17" width="0" hidden="1" customWidth="1"/>
  </cols>
  <sheetData>
    <row r="1" spans="1:17" s="5" customFormat="1" ht="25.35" customHeight="1">
      <c r="A1" s="89" t="s">
        <v>283</v>
      </c>
      <c r="B1" s="89"/>
      <c r="C1" s="89"/>
      <c r="D1" s="89"/>
      <c r="E1" s="89"/>
      <c r="F1" s="89"/>
      <c r="G1" s="89"/>
      <c r="H1" s="89"/>
      <c r="I1" s="89"/>
    </row>
    <row r="2" spans="1:17" s="5" customFormat="1" ht="25.2" customHeight="1">
      <c r="A2" s="89" t="str">
        <f>+'Mode d''emploi'!K29</f>
        <v>Indiquer ICI le nom du candidat</v>
      </c>
      <c r="B2" s="89"/>
      <c r="C2" s="89"/>
      <c r="D2" s="89"/>
      <c r="E2" s="89"/>
      <c r="F2" s="89"/>
      <c r="G2" s="89"/>
      <c r="H2" s="89"/>
      <c r="I2" s="89"/>
    </row>
    <row r="3" spans="1:17" s="5" customFormat="1" ht="8.1" customHeight="1"/>
    <row r="4" spans="1:17" s="5" customFormat="1" ht="53.25" customHeight="1">
      <c r="A4" s="143" t="s">
        <v>279</v>
      </c>
      <c r="B4" s="145"/>
      <c r="C4" s="145"/>
      <c r="D4" s="145"/>
      <c r="E4" s="145"/>
      <c r="F4" s="144"/>
      <c r="G4" s="17" t="s">
        <v>284</v>
      </c>
      <c r="H4" s="17" t="s">
        <v>265</v>
      </c>
      <c r="I4" s="17" t="s">
        <v>266</v>
      </c>
    </row>
    <row r="5" spans="1:17" s="5" customFormat="1" ht="35.1" customHeight="1">
      <c r="A5" s="270" t="s">
        <v>267</v>
      </c>
      <c r="B5" s="270"/>
      <c r="C5" s="270"/>
      <c r="D5" s="270"/>
      <c r="E5" s="270"/>
      <c r="F5" s="270"/>
      <c r="G5" s="74">
        <f>'Coûts alim.'!$D$98</f>
        <v>0</v>
      </c>
      <c r="H5" s="81">
        <v>132</v>
      </c>
      <c r="I5" s="82">
        <f>G5*H5</f>
        <v>0</v>
      </c>
    </row>
    <row r="6" spans="1:17" s="5" customFormat="1" ht="20.100000000000001" customHeight="1">
      <c r="A6" s="282" t="s">
        <v>233</v>
      </c>
      <c r="B6" s="283"/>
      <c r="C6" s="283"/>
      <c r="D6" s="284"/>
      <c r="E6" s="270" t="s">
        <v>268</v>
      </c>
      <c r="F6" s="270"/>
      <c r="G6" s="74">
        <f>'Récap coûts contractuels'!$E$7</f>
        <v>0</v>
      </c>
      <c r="H6" s="81">
        <v>6</v>
      </c>
      <c r="I6" s="82">
        <f>G6*H6</f>
        <v>0</v>
      </c>
      <c r="K6" s="3"/>
      <c r="L6" s="13" t="s">
        <v>4</v>
      </c>
      <c r="M6" s="13" t="s">
        <v>76</v>
      </c>
      <c r="N6" s="13" t="s">
        <v>83</v>
      </c>
      <c r="O6" s="13" t="s">
        <v>77</v>
      </c>
      <c r="P6" s="13" t="s">
        <v>78</v>
      </c>
      <c r="Q6" s="13" t="s">
        <v>79</v>
      </c>
    </row>
    <row r="7" spans="1:17" s="5" customFormat="1" ht="20.100000000000001" customHeight="1">
      <c r="A7" s="285"/>
      <c r="B7" s="286"/>
      <c r="C7" s="286"/>
      <c r="D7" s="287"/>
      <c r="E7" s="270" t="s">
        <v>269</v>
      </c>
      <c r="F7" s="270"/>
      <c r="G7" s="74">
        <f>'Récap coûts contractuels'!$F$7</f>
        <v>0</v>
      </c>
      <c r="H7" s="81">
        <v>12</v>
      </c>
      <c r="I7" s="82">
        <f t="shared" ref="I7:I10" si="0">G7*H7</f>
        <v>0</v>
      </c>
      <c r="K7" s="6" t="s">
        <v>80</v>
      </c>
      <c r="L7" s="14">
        <v>0</v>
      </c>
      <c r="M7" s="14">
        <f>+L8+1</f>
        <v>71</v>
      </c>
      <c r="N7" s="14">
        <f>+M8+1</f>
        <v>121</v>
      </c>
      <c r="O7" s="14">
        <f>+N8+1</f>
        <v>171</v>
      </c>
      <c r="P7" s="14">
        <f t="shared" ref="P7:Q7" si="1">+O8+1</f>
        <v>221</v>
      </c>
      <c r="Q7" s="14">
        <f t="shared" si="1"/>
        <v>271</v>
      </c>
    </row>
    <row r="8" spans="1:17" s="5" customFormat="1" ht="20.100000000000001" customHeight="1">
      <c r="A8" s="285"/>
      <c r="B8" s="286"/>
      <c r="C8" s="286"/>
      <c r="D8" s="287"/>
      <c r="E8" s="270" t="s">
        <v>286</v>
      </c>
      <c r="F8" s="270"/>
      <c r="G8" s="74">
        <f>'Récap coûts contractuels'!$G$7</f>
        <v>0</v>
      </c>
      <c r="H8" s="81">
        <v>18</v>
      </c>
      <c r="I8" s="82">
        <f t="shared" si="0"/>
        <v>0</v>
      </c>
      <c r="K8" s="6" t="s">
        <v>81</v>
      </c>
      <c r="L8" s="14">
        <v>70</v>
      </c>
      <c r="M8" s="14">
        <f>+M7+49</f>
        <v>120</v>
      </c>
      <c r="N8" s="14">
        <f>+N7+49</f>
        <v>170</v>
      </c>
      <c r="O8" s="14">
        <f>+O7+49</f>
        <v>220</v>
      </c>
      <c r="P8" s="14">
        <f t="shared" ref="P8" si="2">+P7+49</f>
        <v>270</v>
      </c>
      <c r="Q8" s="14">
        <v>350</v>
      </c>
    </row>
    <row r="9" spans="1:17" s="5" customFormat="1" ht="20.100000000000001" customHeight="1">
      <c r="A9" s="285"/>
      <c r="B9" s="286"/>
      <c r="C9" s="286"/>
      <c r="D9" s="287"/>
      <c r="E9" s="270" t="s">
        <v>270</v>
      </c>
      <c r="F9" s="270"/>
      <c r="G9" s="74">
        <f>'Récap coûts contractuels'!$H$7</f>
        <v>0</v>
      </c>
      <c r="H9" s="81">
        <v>6</v>
      </c>
      <c r="I9" s="82">
        <f t="shared" si="0"/>
        <v>0</v>
      </c>
      <c r="K9" s="6" t="s">
        <v>272</v>
      </c>
      <c r="L9" s="14">
        <f>+L8/2</f>
        <v>35</v>
      </c>
      <c r="M9" s="14">
        <f>M7+(M8-M7-1)/2</f>
        <v>95</v>
      </c>
      <c r="N9" s="14">
        <f>N7+(N8-N7-1)/2</f>
        <v>145</v>
      </c>
      <c r="O9" s="14">
        <f>O7+(O8-O7-1)/2</f>
        <v>195</v>
      </c>
      <c r="P9" s="14">
        <f>P7+(P8-P7-1)/2</f>
        <v>245</v>
      </c>
      <c r="Q9" s="14">
        <f>Q7+(Q8-Q7-1)/2</f>
        <v>310</v>
      </c>
    </row>
    <row r="10" spans="1:17" s="5" customFormat="1" ht="20.100000000000001" customHeight="1">
      <c r="A10" s="288"/>
      <c r="B10" s="289"/>
      <c r="C10" s="289"/>
      <c r="D10" s="290"/>
      <c r="E10" s="270" t="s">
        <v>271</v>
      </c>
      <c r="F10" s="270"/>
      <c r="G10" s="74">
        <f>'Récap coûts contractuels'!$I$7</f>
        <v>0</v>
      </c>
      <c r="H10" s="81">
        <v>6</v>
      </c>
      <c r="I10" s="82">
        <f t="shared" si="0"/>
        <v>0</v>
      </c>
    </row>
    <row r="11" spans="1:17" s="5" customFormat="1" ht="35.1" customHeight="1">
      <c r="A11" s="291" t="s">
        <v>273</v>
      </c>
      <c r="B11" s="292"/>
      <c r="C11" s="292"/>
      <c r="D11" s="292"/>
      <c r="E11" s="292"/>
      <c r="F11" s="293"/>
      <c r="G11" s="74">
        <f>'Récap coûts contractuels'!H12</f>
        <v>0</v>
      </c>
      <c r="H11" s="81">
        <v>1</v>
      </c>
      <c r="I11" s="82">
        <f>G11*H11</f>
        <v>0</v>
      </c>
    </row>
    <row r="12" spans="1:17" s="5" customFormat="1" ht="20.100000000000001" customHeight="1">
      <c r="A12" s="294" t="s">
        <v>232</v>
      </c>
      <c r="B12" s="294"/>
      <c r="C12" s="270" t="s">
        <v>274</v>
      </c>
      <c r="D12" s="270"/>
      <c r="E12" s="270" t="s">
        <v>275</v>
      </c>
      <c r="F12" s="270"/>
      <c r="G12" s="74">
        <f>'BPU - Frigos connectés'!E7</f>
        <v>0</v>
      </c>
      <c r="H12" s="81">
        <v>1</v>
      </c>
      <c r="I12" s="82">
        <f>G12*H12</f>
        <v>0</v>
      </c>
      <c r="K12"/>
      <c r="L12"/>
      <c r="M12"/>
      <c r="N12"/>
      <c r="O12"/>
      <c r="P12"/>
      <c r="Q12"/>
    </row>
    <row r="13" spans="1:17" s="5" customFormat="1" ht="20.100000000000001" customHeight="1">
      <c r="A13" s="294"/>
      <c r="B13" s="294"/>
      <c r="C13" s="270"/>
      <c r="D13" s="270"/>
      <c r="E13" s="270" t="s">
        <v>276</v>
      </c>
      <c r="F13" s="270"/>
      <c r="G13" s="74">
        <f>'BPU - Frigos connectés'!E8</f>
        <v>0</v>
      </c>
      <c r="H13" s="81">
        <v>1</v>
      </c>
      <c r="I13" s="82">
        <f t="shared" ref="I13:I15" si="3">G13*H13</f>
        <v>0</v>
      </c>
      <c r="K13"/>
      <c r="L13"/>
      <c r="M13"/>
      <c r="N13"/>
      <c r="O13"/>
      <c r="P13"/>
      <c r="Q13"/>
    </row>
    <row r="14" spans="1:17" s="5" customFormat="1" ht="20.100000000000001" customHeight="1">
      <c r="A14" s="294"/>
      <c r="B14" s="294"/>
      <c r="C14" s="270" t="s">
        <v>277</v>
      </c>
      <c r="D14" s="270"/>
      <c r="E14" s="270" t="s">
        <v>285</v>
      </c>
      <c r="F14" s="270"/>
      <c r="G14" s="74">
        <f>'BPU - Frigos connectés'!E9</f>
        <v>0</v>
      </c>
      <c r="H14" s="81">
        <v>48</v>
      </c>
      <c r="I14" s="82">
        <f t="shared" si="3"/>
        <v>0</v>
      </c>
      <c r="K14"/>
      <c r="L14"/>
      <c r="M14"/>
      <c r="N14"/>
      <c r="O14"/>
      <c r="P14"/>
      <c r="Q14"/>
    </row>
    <row r="15" spans="1:17" s="5" customFormat="1" ht="20.100000000000001" customHeight="1">
      <c r="A15" s="294"/>
      <c r="B15" s="294"/>
      <c r="C15" s="270"/>
      <c r="D15" s="270"/>
      <c r="E15" s="270" t="s">
        <v>278</v>
      </c>
      <c r="F15" s="270"/>
      <c r="G15" s="74">
        <f>'BPU - Frigos connectés'!E10</f>
        <v>0</v>
      </c>
      <c r="H15" s="81">
        <v>12</v>
      </c>
      <c r="I15" s="82">
        <f t="shared" si="3"/>
        <v>0</v>
      </c>
      <c r="K15"/>
      <c r="L15"/>
      <c r="M15"/>
      <c r="N15"/>
      <c r="O15"/>
      <c r="P15"/>
      <c r="Q15"/>
    </row>
    <row r="17" spans="1:9" s="5" customFormat="1" ht="35.1" customHeight="1">
      <c r="A17" s="291" t="s">
        <v>288</v>
      </c>
      <c r="B17" s="292"/>
      <c r="C17" s="292"/>
      <c r="D17" s="292"/>
      <c r="E17" s="292"/>
      <c r="F17" s="292"/>
      <c r="G17" s="292"/>
      <c r="H17" s="293"/>
      <c r="I17" s="83">
        <f>SUM(I5:I15)</f>
        <v>0</v>
      </c>
    </row>
  </sheetData>
  <sheetProtection formatCells="0" formatColumns="0" formatRows="0" insertHyperlinks="0" sort="0" autoFilter="0" pivotTables="0"/>
  <mergeCells count="19">
    <mergeCell ref="A17:H17"/>
    <mergeCell ref="E10:F10"/>
    <mergeCell ref="E9:F9"/>
    <mergeCell ref="A11:F11"/>
    <mergeCell ref="E12:F12"/>
    <mergeCell ref="E13:F13"/>
    <mergeCell ref="E14:F14"/>
    <mergeCell ref="E15:F15"/>
    <mergeCell ref="A12:B15"/>
    <mergeCell ref="C12:D13"/>
    <mergeCell ref="C14:D15"/>
    <mergeCell ref="E6:F6"/>
    <mergeCell ref="E7:F7"/>
    <mergeCell ref="E8:F8"/>
    <mergeCell ref="A6:D10"/>
    <mergeCell ref="A1:I1"/>
    <mergeCell ref="A2:I2"/>
    <mergeCell ref="A5:F5"/>
    <mergeCell ref="A4:F4"/>
  </mergeCells>
  <printOptions horizontalCentered="1"/>
  <pageMargins left="0.27559055118110237" right="0.27559055118110237" top="0.39370078740157483" bottom="0.59055118110236227" header="0.31496062992125984" footer="0.31496062992125984"/>
  <pageSetup paperSize="9" scale="70" fitToHeight="0" orientation="portrait" r:id="rId1"/>
  <headerFooter>
    <oddFooter>&amp;L&amp;"Arial,Normal"&amp;8AO Restauration&amp;C&amp;"Arial,Normal"&amp;8Cadre de réponse économique - &amp;A&amp;R&amp;"Arial,Normal"&amp;8&amp;P/&amp;N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4"/>
  <dimension ref="A1:R6"/>
  <sheetViews>
    <sheetView showGridLines="0" zoomScaleNormal="100" workbookViewId="0">
      <selection activeCell="C13" sqref="C13"/>
    </sheetView>
  </sheetViews>
  <sheetFormatPr baseColWidth="10" defaultColWidth="11.5546875" defaultRowHeight="16.8"/>
  <cols>
    <col min="1" max="1" width="15.6640625" style="7" customWidth="1"/>
    <col min="2" max="6" width="12.6640625" style="7" customWidth="1"/>
    <col min="7" max="7" width="12.6640625" style="1" customWidth="1"/>
    <col min="8" max="16384" width="11.5546875" style="1"/>
  </cols>
  <sheetData>
    <row r="1" spans="1:18" ht="24.9" customHeight="1">
      <c r="A1" s="94" t="s">
        <v>82</v>
      </c>
      <c r="B1" s="94"/>
      <c r="C1" s="94"/>
      <c r="D1" s="94"/>
      <c r="E1" s="94"/>
      <c r="F1" s="94"/>
      <c r="G1" s="94"/>
    </row>
    <row r="2" spans="1:18" s="4" customFormat="1" ht="20.399999999999999" customHeight="1">
      <c r="A2" s="2"/>
      <c r="B2" s="2"/>
      <c r="C2" s="2"/>
      <c r="D2" s="2"/>
      <c r="E2" s="3"/>
      <c r="F2" s="3"/>
    </row>
    <row r="3" spans="1:18" s="4" customFormat="1" ht="54.9" customHeight="1">
      <c r="A3" s="13" t="s">
        <v>282</v>
      </c>
      <c r="B3" s="13" t="s">
        <v>4</v>
      </c>
      <c r="C3" s="13" t="s">
        <v>76</v>
      </c>
      <c r="D3" s="13" t="s">
        <v>83</v>
      </c>
      <c r="E3" s="13" t="s">
        <v>77</v>
      </c>
      <c r="F3" s="13" t="s">
        <v>78</v>
      </c>
      <c r="I3" s="5"/>
      <c r="J3" s="5"/>
      <c r="K3" s="5"/>
      <c r="L3" s="5"/>
      <c r="M3" s="5"/>
      <c r="N3" s="5"/>
      <c r="O3" s="5"/>
      <c r="P3" s="5"/>
      <c r="Q3" s="5"/>
    </row>
    <row r="4" spans="1:18" s="4" customFormat="1" ht="24.9" customHeight="1">
      <c r="A4" s="6" t="s">
        <v>80</v>
      </c>
      <c r="B4" s="14">
        <v>0</v>
      </c>
      <c r="C4" s="14">
        <f>+B5+1</f>
        <v>71</v>
      </c>
      <c r="D4" s="14">
        <f>+C5+1</f>
        <v>121</v>
      </c>
      <c r="E4" s="14">
        <f>+D5+1</f>
        <v>171</v>
      </c>
      <c r="F4" s="14">
        <f t="shared" ref="F4" si="0">+E5+1</f>
        <v>221</v>
      </c>
      <c r="I4" s="5"/>
      <c r="J4" s="5"/>
      <c r="K4" s="5"/>
      <c r="L4" s="5"/>
      <c r="M4" s="5"/>
      <c r="N4" s="5"/>
      <c r="O4" s="5"/>
      <c r="P4" s="5"/>
      <c r="Q4" s="5"/>
    </row>
    <row r="5" spans="1:18" s="4" customFormat="1" ht="24.9" customHeight="1">
      <c r="A5" s="6" t="s">
        <v>81</v>
      </c>
      <c r="B5" s="14">
        <v>70</v>
      </c>
      <c r="C5" s="14">
        <f>+C4+49</f>
        <v>120</v>
      </c>
      <c r="D5" s="14">
        <f>+D4+49</f>
        <v>170</v>
      </c>
      <c r="E5" s="14">
        <f>+E4+49</f>
        <v>220</v>
      </c>
      <c r="F5" s="14">
        <v>300</v>
      </c>
      <c r="I5" s="5"/>
      <c r="J5" s="5"/>
      <c r="K5" s="5"/>
      <c r="L5" s="5"/>
      <c r="M5" s="5"/>
      <c r="N5" s="5"/>
      <c r="O5" s="5"/>
      <c r="P5" s="5"/>
      <c r="Q5" s="5"/>
    </row>
    <row r="6" spans="1:18" s="4" customFormat="1" ht="19.95" customHeight="1">
      <c r="A6" s="3"/>
      <c r="B6" s="3"/>
      <c r="C6" s="3"/>
      <c r="D6" s="3"/>
      <c r="E6" s="3"/>
      <c r="F6" s="3"/>
      <c r="G6" s="3"/>
      <c r="J6" s="5"/>
      <c r="K6" s="5"/>
      <c r="L6" s="5"/>
      <c r="M6" s="5"/>
      <c r="N6" s="5"/>
      <c r="O6" s="5"/>
      <c r="P6" s="5"/>
      <c r="Q6" s="5"/>
      <c r="R6" s="5"/>
    </row>
  </sheetData>
  <sheetProtection formatCells="0" formatColumns="0" formatRows="0" insertHyperlinks="0" sort="0" autoFilter="0" pivotTables="0"/>
  <mergeCells count="1">
    <mergeCell ref="A1:G1"/>
  </mergeCells>
  <printOptions horizontalCentered="1"/>
  <pageMargins left="0.27559055118110237" right="0.27559055118110237" top="0.39370078740157483" bottom="0.59055118110236227" header="0.31496062992125984" footer="0.31496062992125984"/>
  <pageSetup paperSize="9" scale="85" orientation="portrait" r:id="rId1"/>
  <headerFooter>
    <oddFooter>&amp;L&amp;"Arial,Normal"&amp;8AO Restauration&amp;C&amp;"Arial,Normal"&amp;8Cadre de réponse économique - &amp;A&amp;R&amp;"Arial,Normal"&amp;8&amp;P/&amp;N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24"/>
  <dimension ref="A1:H74"/>
  <sheetViews>
    <sheetView showGridLines="0" topLeftCell="A41" zoomScaleNormal="100" zoomScaleSheetLayoutView="85" workbookViewId="0">
      <selection activeCell="A8" sqref="A8"/>
    </sheetView>
  </sheetViews>
  <sheetFormatPr baseColWidth="10" defaultColWidth="11.44140625" defaultRowHeight="16.8"/>
  <cols>
    <col min="1" max="1" width="62.6640625" style="15" customWidth="1"/>
    <col min="2" max="2" width="0.88671875" style="5" customWidth="1"/>
    <col min="3" max="5" width="12.6640625" style="15" customWidth="1"/>
    <col min="6" max="6" width="18.6640625" style="15" customWidth="1"/>
    <col min="7" max="7" width="11.44140625" style="5"/>
    <col min="8" max="8" width="0" style="5" hidden="1" customWidth="1"/>
    <col min="9" max="16384" width="11.44140625" style="5"/>
  </cols>
  <sheetData>
    <row r="1" spans="1:8" ht="24.9" customHeight="1">
      <c r="A1" s="95" t="s">
        <v>92</v>
      </c>
      <c r="B1" s="95"/>
      <c r="C1" s="95"/>
      <c r="D1" s="95"/>
      <c r="E1" s="95"/>
      <c r="F1" s="95"/>
    </row>
    <row r="2" spans="1:8" ht="24.9" customHeight="1">
      <c r="A2" s="95" t="str">
        <f>'Mode d''emploi'!K29</f>
        <v>Indiquer ICI le nom du candidat</v>
      </c>
      <c r="B2" s="95"/>
      <c r="C2" s="95"/>
      <c r="D2" s="95"/>
      <c r="E2" s="95"/>
      <c r="F2" s="95"/>
    </row>
    <row r="3" spans="1:8">
      <c r="B3" s="15"/>
    </row>
    <row r="4" spans="1:8" ht="22.5" customHeight="1">
      <c r="A4" s="97" t="s">
        <v>89</v>
      </c>
      <c r="B4" s="98"/>
      <c r="C4" s="98"/>
      <c r="D4" s="98"/>
      <c r="E4" s="98"/>
      <c r="F4" s="99"/>
    </row>
    <row r="5" spans="1:8" ht="8.1" customHeight="1">
      <c r="B5" s="15"/>
    </row>
    <row r="6" spans="1:8" ht="50.1" customHeight="1">
      <c r="A6" s="16" t="s">
        <v>84</v>
      </c>
      <c r="C6" s="16" t="s">
        <v>98</v>
      </c>
      <c r="D6" s="96" t="s">
        <v>119</v>
      </c>
      <c r="E6" s="96"/>
      <c r="F6" s="96"/>
      <c r="H6" s="24" t="s">
        <v>106</v>
      </c>
    </row>
    <row r="7" spans="1:8" ht="35.1" customHeight="1">
      <c r="A7" s="18" t="s">
        <v>85</v>
      </c>
      <c r="C7" s="23" t="s">
        <v>11</v>
      </c>
      <c r="D7" s="100">
        <v>0</v>
      </c>
      <c r="E7" s="101"/>
      <c r="F7" s="102"/>
      <c r="H7" s="24" t="s">
        <v>107</v>
      </c>
    </row>
    <row r="8" spans="1:8" ht="35.1" customHeight="1">
      <c r="A8" s="18" t="s">
        <v>86</v>
      </c>
      <c r="C8" s="23" t="s">
        <v>11</v>
      </c>
      <c r="D8" s="100">
        <v>0</v>
      </c>
      <c r="E8" s="101"/>
      <c r="F8" s="102"/>
      <c r="H8" s="24" t="s">
        <v>108</v>
      </c>
    </row>
    <row r="9" spans="1:8" ht="35.1" customHeight="1">
      <c r="A9" s="18" t="s">
        <v>28</v>
      </c>
      <c r="C9" s="23" t="s">
        <v>11</v>
      </c>
      <c r="D9" s="100">
        <v>0</v>
      </c>
      <c r="E9" s="101"/>
      <c r="F9" s="102"/>
      <c r="H9" s="24" t="s">
        <v>109</v>
      </c>
    </row>
    <row r="10" spans="1:8" ht="50.1" customHeight="1">
      <c r="A10" s="18" t="s">
        <v>87</v>
      </c>
      <c r="C10" s="23" t="s">
        <v>11</v>
      </c>
      <c r="D10" s="100">
        <v>0</v>
      </c>
      <c r="E10" s="101"/>
      <c r="F10" s="102"/>
      <c r="H10" s="24" t="s">
        <v>110</v>
      </c>
    </row>
    <row r="11" spans="1:8" ht="8.1" customHeight="1">
      <c r="A11" s="20"/>
      <c r="C11" s="20"/>
      <c r="D11" s="20"/>
      <c r="E11" s="20"/>
      <c r="F11" s="20"/>
      <c r="H11" s="24" t="s">
        <v>111</v>
      </c>
    </row>
    <row r="12" spans="1:8" ht="50.1" customHeight="1">
      <c r="A12" s="16" t="s">
        <v>88</v>
      </c>
      <c r="C12" s="16" t="s">
        <v>98</v>
      </c>
      <c r="D12" s="96" t="s">
        <v>90</v>
      </c>
      <c r="E12" s="96"/>
      <c r="F12" s="96"/>
      <c r="H12" s="24" t="s">
        <v>112</v>
      </c>
    </row>
    <row r="13" spans="1:8" ht="30" customHeight="1">
      <c r="A13" s="18" t="s">
        <v>42</v>
      </c>
      <c r="C13" s="23" t="s">
        <v>11</v>
      </c>
      <c r="D13" s="100">
        <v>0</v>
      </c>
      <c r="E13" s="101"/>
      <c r="F13" s="102"/>
      <c r="H13" s="24" t="s">
        <v>113</v>
      </c>
    </row>
    <row r="14" spans="1:8" ht="30" customHeight="1">
      <c r="A14" s="18" t="s">
        <v>73</v>
      </c>
      <c r="C14" s="23" t="s">
        <v>11</v>
      </c>
      <c r="D14" s="100">
        <v>0</v>
      </c>
      <c r="E14" s="101"/>
      <c r="F14" s="102"/>
      <c r="H14" s="24" t="s">
        <v>113</v>
      </c>
    </row>
    <row r="15" spans="1:8" ht="30" customHeight="1">
      <c r="A15" s="18" t="s">
        <v>25</v>
      </c>
      <c r="C15" s="23" t="s">
        <v>11</v>
      </c>
      <c r="D15" s="100">
        <v>0</v>
      </c>
      <c r="E15" s="101"/>
      <c r="F15" s="102"/>
      <c r="H15" s="24" t="s">
        <v>114</v>
      </c>
    </row>
    <row r="16" spans="1:8" ht="30" customHeight="1">
      <c r="A16" s="18" t="s">
        <v>74</v>
      </c>
      <c r="C16" s="23" t="s">
        <v>11</v>
      </c>
      <c r="D16" s="100">
        <v>0</v>
      </c>
      <c r="E16" s="101"/>
      <c r="F16" s="102"/>
      <c r="H16" s="24" t="s">
        <v>115</v>
      </c>
    </row>
    <row r="17" spans="1:8" ht="35.1" customHeight="1">
      <c r="A17" s="103" t="s">
        <v>91</v>
      </c>
      <c r="B17" s="103"/>
      <c r="C17" s="103"/>
      <c r="D17" s="103"/>
      <c r="E17" s="103"/>
      <c r="F17" s="103"/>
      <c r="H17" s="24" t="s">
        <v>116</v>
      </c>
    </row>
    <row r="18" spans="1:8" ht="15" customHeight="1">
      <c r="A18" s="21"/>
      <c r="C18" s="22"/>
      <c r="D18" s="22"/>
      <c r="E18" s="22"/>
      <c r="F18" s="22"/>
    </row>
    <row r="19" spans="1:8" ht="22.5" customHeight="1">
      <c r="A19" s="97" t="s">
        <v>93</v>
      </c>
      <c r="B19" s="98"/>
      <c r="C19" s="98"/>
      <c r="D19" s="98"/>
      <c r="E19" s="98"/>
      <c r="F19" s="99"/>
    </row>
    <row r="20" spans="1:8" ht="8.1" customHeight="1">
      <c r="B20" s="15"/>
    </row>
    <row r="21" spans="1:8" ht="50.1" customHeight="1">
      <c r="A21" s="16" t="s">
        <v>120</v>
      </c>
      <c r="C21" s="16" t="s">
        <v>98</v>
      </c>
      <c r="D21" s="96" t="s">
        <v>121</v>
      </c>
      <c r="E21" s="96"/>
      <c r="F21" s="96"/>
    </row>
    <row r="22" spans="1:8" customFormat="1" ht="8.1" customHeight="1"/>
    <row r="23" spans="1:8" ht="35.1" customHeight="1">
      <c r="A23" s="18" t="s">
        <v>29</v>
      </c>
      <c r="B23" s="21"/>
      <c r="C23" s="23" t="s">
        <v>11</v>
      </c>
      <c r="D23" s="100">
        <v>0</v>
      </c>
      <c r="E23" s="101"/>
      <c r="F23" s="102"/>
    </row>
    <row r="24" spans="1:8" customFormat="1" ht="8.1" customHeight="1"/>
    <row r="25" spans="1:8" ht="35.1" customHeight="1">
      <c r="A25" s="18" t="s">
        <v>94</v>
      </c>
      <c r="B25" s="21"/>
      <c r="C25" s="23">
        <v>0.5</v>
      </c>
      <c r="D25" s="100">
        <v>0</v>
      </c>
      <c r="E25" s="101"/>
      <c r="F25" s="102"/>
    </row>
    <row r="26" spans="1:8" ht="35.1" customHeight="1">
      <c r="A26" s="18" t="s">
        <v>95</v>
      </c>
      <c r="B26" s="21"/>
      <c r="C26" s="23">
        <v>0.2</v>
      </c>
      <c r="D26" s="100">
        <v>0</v>
      </c>
      <c r="E26" s="101"/>
      <c r="F26" s="102"/>
    </row>
    <row r="27" spans="1:8" ht="35.1" customHeight="1">
      <c r="A27" s="18" t="s">
        <v>96</v>
      </c>
      <c r="B27" s="21"/>
      <c r="C27" s="23">
        <v>1</v>
      </c>
      <c r="D27" s="100">
        <v>0</v>
      </c>
      <c r="E27" s="101"/>
      <c r="F27" s="102"/>
    </row>
    <row r="28" spans="1:8" ht="15" customHeight="1">
      <c r="A28" s="21"/>
      <c r="C28" s="22"/>
      <c r="D28" s="22"/>
      <c r="E28" s="22"/>
      <c r="F28" s="22"/>
    </row>
    <row r="29" spans="1:8" ht="30" customHeight="1">
      <c r="A29" s="110" t="s">
        <v>202</v>
      </c>
      <c r="B29" s="111"/>
      <c r="C29" s="111"/>
      <c r="D29" s="111"/>
      <c r="E29" s="111"/>
      <c r="F29" s="112"/>
    </row>
    <row r="30" spans="1:8" ht="22.5" customHeight="1">
      <c r="A30" s="113" t="s">
        <v>105</v>
      </c>
      <c r="B30" s="114"/>
      <c r="C30" s="114"/>
      <c r="D30" s="114"/>
      <c r="E30" s="114"/>
      <c r="F30" s="115"/>
    </row>
    <row r="31" spans="1:8" ht="17.399999999999999" customHeight="1">
      <c r="A31" s="107" t="s">
        <v>102</v>
      </c>
      <c r="B31" s="108"/>
      <c r="C31" s="108"/>
      <c r="D31" s="108"/>
      <c r="E31" s="108"/>
      <c r="F31" s="109"/>
    </row>
    <row r="32" spans="1:8" ht="17.399999999999999" customHeight="1">
      <c r="A32" s="107" t="s">
        <v>71</v>
      </c>
      <c r="B32" s="108"/>
      <c r="C32" s="108"/>
      <c r="D32" s="108"/>
      <c r="E32" s="108"/>
      <c r="F32" s="109"/>
    </row>
    <row r="33" spans="1:6" ht="17.399999999999999" customHeight="1">
      <c r="A33" s="107" t="s">
        <v>99</v>
      </c>
      <c r="B33" s="108"/>
      <c r="C33" s="108"/>
      <c r="D33" s="108"/>
      <c r="E33" s="108"/>
      <c r="F33" s="109"/>
    </row>
    <row r="34" spans="1:6" ht="17.399999999999999" customHeight="1">
      <c r="A34" s="107" t="s">
        <v>97</v>
      </c>
      <c r="B34" s="108"/>
      <c r="C34" s="108"/>
      <c r="D34" s="108"/>
      <c r="E34" s="108"/>
      <c r="F34" s="109"/>
    </row>
    <row r="35" spans="1:6" ht="35.1" customHeight="1">
      <c r="A35" s="107" t="s">
        <v>100</v>
      </c>
      <c r="B35" s="108"/>
      <c r="C35" s="108"/>
      <c r="D35" s="108"/>
      <c r="E35" s="108"/>
      <c r="F35" s="109"/>
    </row>
    <row r="36" spans="1:6" ht="17.399999999999999" customHeight="1">
      <c r="A36" s="107" t="s">
        <v>101</v>
      </c>
      <c r="B36" s="108"/>
      <c r="C36" s="108"/>
      <c r="D36" s="108"/>
      <c r="E36" s="108"/>
      <c r="F36" s="109"/>
    </row>
    <row r="37" spans="1:6" ht="17.399999999999999" customHeight="1">
      <c r="A37" s="107" t="s">
        <v>75</v>
      </c>
      <c r="B37" s="108"/>
      <c r="C37" s="108"/>
      <c r="D37" s="108"/>
      <c r="E37" s="108"/>
      <c r="F37" s="109"/>
    </row>
    <row r="38" spans="1:6" ht="17.399999999999999" customHeight="1">
      <c r="A38" s="107" t="s">
        <v>103</v>
      </c>
      <c r="B38" s="108"/>
      <c r="C38" s="108"/>
      <c r="D38" s="108"/>
      <c r="E38" s="108"/>
      <c r="F38" s="109"/>
    </row>
    <row r="39" spans="1:6" ht="17.399999999999999" customHeight="1">
      <c r="A39" s="107" t="s">
        <v>104</v>
      </c>
      <c r="B39" s="108"/>
      <c r="C39" s="108"/>
      <c r="D39" s="108"/>
      <c r="E39" s="108"/>
      <c r="F39" s="109"/>
    </row>
    <row r="40" spans="1:6" ht="22.5" customHeight="1">
      <c r="A40" s="113" t="s">
        <v>117</v>
      </c>
      <c r="B40" s="114"/>
      <c r="C40" s="114"/>
      <c r="D40" s="114"/>
      <c r="E40" s="114"/>
      <c r="F40" s="115"/>
    </row>
    <row r="41" spans="1:6" ht="69.900000000000006" customHeight="1">
      <c r="A41" s="116" t="s">
        <v>118</v>
      </c>
      <c r="B41" s="117"/>
      <c r="C41" s="118" t="s">
        <v>203</v>
      </c>
      <c r="D41" s="119"/>
      <c r="E41" s="119"/>
      <c r="F41" s="120"/>
    </row>
    <row r="42" spans="1:6" ht="35.1" customHeight="1">
      <c r="A42" s="121"/>
      <c r="B42" s="122"/>
      <c r="C42" s="104"/>
      <c r="D42" s="105"/>
      <c r="E42" s="105"/>
      <c r="F42" s="106"/>
    </row>
    <row r="43" spans="1:6" ht="35.1" customHeight="1">
      <c r="A43" s="121"/>
      <c r="B43" s="122"/>
      <c r="C43" s="104"/>
      <c r="D43" s="105"/>
      <c r="E43" s="105"/>
      <c r="F43" s="106"/>
    </row>
    <row r="44" spans="1:6" ht="35.1" customHeight="1">
      <c r="A44" s="121"/>
      <c r="B44" s="122"/>
      <c r="C44" s="104"/>
      <c r="D44" s="105"/>
      <c r="E44" s="105"/>
      <c r="F44" s="106"/>
    </row>
    <row r="45" spans="1:6" ht="35.1" customHeight="1">
      <c r="A45" s="121"/>
      <c r="B45" s="122"/>
      <c r="C45" s="104"/>
      <c r="D45" s="105"/>
      <c r="E45" s="105"/>
      <c r="F45" s="106"/>
    </row>
    <row r="46" spans="1:6" ht="35.1" customHeight="1">
      <c r="A46" s="121"/>
      <c r="B46" s="122"/>
      <c r="C46" s="104"/>
      <c r="D46" s="105"/>
      <c r="E46" s="105"/>
      <c r="F46" s="106"/>
    </row>
    <row r="47" spans="1:6" ht="35.1" customHeight="1">
      <c r="A47" s="121"/>
      <c r="B47" s="122"/>
      <c r="C47" s="104"/>
      <c r="D47" s="105"/>
      <c r="E47" s="105"/>
      <c r="F47" s="106"/>
    </row>
    <row r="48" spans="1:6" ht="35.1" customHeight="1">
      <c r="A48" s="121"/>
      <c r="B48" s="122"/>
      <c r="C48" s="104"/>
      <c r="D48" s="105"/>
      <c r="E48" s="105"/>
      <c r="F48" s="106"/>
    </row>
    <row r="49" spans="1:6" ht="35.1" customHeight="1">
      <c r="A49" s="121"/>
      <c r="B49" s="122"/>
      <c r="C49" s="104"/>
      <c r="D49" s="105"/>
      <c r="E49" s="105"/>
      <c r="F49" s="106"/>
    </row>
    <row r="50" spans="1:6" ht="35.1" customHeight="1">
      <c r="A50" s="121"/>
      <c r="B50" s="122"/>
      <c r="C50" s="104"/>
      <c r="D50" s="105"/>
      <c r="E50" s="105"/>
      <c r="F50" s="106"/>
    </row>
    <row r="51" spans="1:6" ht="35.1" customHeight="1">
      <c r="A51" s="121"/>
      <c r="B51" s="122"/>
      <c r="C51" s="104"/>
      <c r="D51" s="105"/>
      <c r="E51" s="105"/>
      <c r="F51" s="106"/>
    </row>
    <row r="52" spans="1:6" ht="35.1" customHeight="1">
      <c r="A52" s="121"/>
      <c r="B52" s="122"/>
      <c r="C52" s="104"/>
      <c r="D52" s="105"/>
      <c r="E52" s="105"/>
      <c r="F52" s="106"/>
    </row>
    <row r="53" spans="1:6" ht="35.1" customHeight="1">
      <c r="A53" s="121"/>
      <c r="B53" s="122"/>
      <c r="C53" s="104"/>
      <c r="D53" s="105"/>
      <c r="E53" s="105"/>
      <c r="F53" s="106"/>
    </row>
    <row r="54" spans="1:6" ht="35.1" customHeight="1">
      <c r="A54" s="121"/>
      <c r="B54" s="122"/>
      <c r="C54" s="104"/>
      <c r="D54" s="105"/>
      <c r="E54" s="105"/>
      <c r="F54" s="106"/>
    </row>
    <row r="55" spans="1:6" ht="35.1" customHeight="1">
      <c r="A55" s="121"/>
      <c r="B55" s="122"/>
      <c r="C55" s="104"/>
      <c r="D55" s="105"/>
      <c r="E55" s="105"/>
      <c r="F55" s="106"/>
    </row>
    <row r="56" spans="1:6" ht="35.1" customHeight="1">
      <c r="A56" s="121"/>
      <c r="B56" s="122"/>
      <c r="C56" s="104"/>
      <c r="D56" s="105"/>
      <c r="E56" s="105"/>
      <c r="F56" s="106"/>
    </row>
    <row r="57" spans="1:6" ht="35.1" customHeight="1">
      <c r="A57" s="121"/>
      <c r="B57" s="122"/>
      <c r="C57" s="104"/>
      <c r="D57" s="105"/>
      <c r="E57" s="105"/>
      <c r="F57" s="106"/>
    </row>
    <row r="58" spans="1:6" ht="35.1" customHeight="1">
      <c r="A58" s="121"/>
      <c r="B58" s="122"/>
      <c r="C58" s="104"/>
      <c r="D58" s="105"/>
      <c r="E58" s="105"/>
      <c r="F58" s="106"/>
    </row>
    <row r="59" spans="1:6" ht="35.1" customHeight="1">
      <c r="A59" s="121"/>
      <c r="B59" s="122"/>
      <c r="C59" s="104"/>
      <c r="D59" s="105"/>
      <c r="E59" s="105"/>
      <c r="F59" s="106"/>
    </row>
    <row r="60" spans="1:6" ht="35.1" customHeight="1">
      <c r="A60" s="121"/>
      <c r="B60" s="122"/>
      <c r="C60" s="104"/>
      <c r="D60" s="105"/>
      <c r="E60" s="105"/>
      <c r="F60" s="106"/>
    </row>
    <row r="61" spans="1:6" ht="18" customHeight="1">
      <c r="C61"/>
      <c r="D61"/>
      <c r="E61"/>
      <c r="F61"/>
    </row>
    <row r="62" spans="1:6" ht="18" customHeight="1">
      <c r="C62"/>
      <c r="D62"/>
      <c r="E62"/>
      <c r="F62"/>
    </row>
    <row r="63" spans="1:6" ht="18" customHeight="1">
      <c r="C63"/>
      <c r="D63"/>
      <c r="E63"/>
      <c r="F63"/>
    </row>
    <row r="64" spans="1:6" ht="18" customHeight="1">
      <c r="C64"/>
      <c r="D64"/>
      <c r="E64"/>
      <c r="F64"/>
    </row>
    <row r="65" spans="3:6" ht="18" customHeight="1">
      <c r="C65"/>
      <c r="D65"/>
      <c r="E65"/>
      <c r="F65"/>
    </row>
    <row r="66" spans="3:6" ht="18" customHeight="1">
      <c r="C66"/>
      <c r="D66"/>
      <c r="E66"/>
      <c r="F66"/>
    </row>
    <row r="67" spans="3:6" ht="18" customHeight="1">
      <c r="C67"/>
      <c r="D67"/>
      <c r="E67"/>
      <c r="F67"/>
    </row>
    <row r="68" spans="3:6" ht="18" customHeight="1">
      <c r="C68"/>
      <c r="D68"/>
      <c r="E68"/>
      <c r="F68"/>
    </row>
    <row r="69" spans="3:6" ht="18" customHeight="1">
      <c r="C69"/>
      <c r="D69"/>
      <c r="E69"/>
      <c r="F69"/>
    </row>
    <row r="70" spans="3:6" ht="18" customHeight="1">
      <c r="C70"/>
      <c r="D70"/>
      <c r="E70"/>
      <c r="F70"/>
    </row>
    <row r="71" spans="3:6" ht="18" customHeight="1">
      <c r="C71"/>
      <c r="D71"/>
      <c r="E71"/>
      <c r="F71"/>
    </row>
    <row r="72" spans="3:6">
      <c r="C72"/>
      <c r="D72"/>
      <c r="E72"/>
      <c r="F72"/>
    </row>
    <row r="73" spans="3:6">
      <c r="C73"/>
      <c r="D73"/>
      <c r="E73"/>
      <c r="F73"/>
    </row>
    <row r="74" spans="3:6">
      <c r="C74"/>
      <c r="D74"/>
      <c r="E74"/>
      <c r="F74"/>
    </row>
  </sheetData>
  <sheetProtection formatCells="0" formatColumns="0" formatRows="0" insertHyperlinks="0" sort="0" autoFilter="0" pivotTables="0"/>
  <mergeCells count="72">
    <mergeCell ref="A59:B59"/>
    <mergeCell ref="A60:B60"/>
    <mergeCell ref="A52:B52"/>
    <mergeCell ref="A53:B53"/>
    <mergeCell ref="A54:B54"/>
    <mergeCell ref="A55:B55"/>
    <mergeCell ref="A56:B56"/>
    <mergeCell ref="C57:F57"/>
    <mergeCell ref="C58:F58"/>
    <mergeCell ref="C59:F59"/>
    <mergeCell ref="C60:F60"/>
    <mergeCell ref="A42:B42"/>
    <mergeCell ref="A43:B43"/>
    <mergeCell ref="A44:B44"/>
    <mergeCell ref="A45:B45"/>
    <mergeCell ref="A46:B46"/>
    <mergeCell ref="A47:B47"/>
    <mergeCell ref="A48:B48"/>
    <mergeCell ref="A49:B49"/>
    <mergeCell ref="A50:B50"/>
    <mergeCell ref="A51:B51"/>
    <mergeCell ref="A57:B57"/>
    <mergeCell ref="A58:B58"/>
    <mergeCell ref="C52:F52"/>
    <mergeCell ref="C53:F53"/>
    <mergeCell ref="C54:F54"/>
    <mergeCell ref="C55:F55"/>
    <mergeCell ref="C56:F56"/>
    <mergeCell ref="C47:F47"/>
    <mergeCell ref="C48:F48"/>
    <mergeCell ref="C49:F49"/>
    <mergeCell ref="C50:F50"/>
    <mergeCell ref="C51:F51"/>
    <mergeCell ref="C43:F43"/>
    <mergeCell ref="C44:F44"/>
    <mergeCell ref="C45:F45"/>
    <mergeCell ref="A29:F29"/>
    <mergeCell ref="C46:F46"/>
    <mergeCell ref="A30:F30"/>
    <mergeCell ref="A40:F40"/>
    <mergeCell ref="A41:B41"/>
    <mergeCell ref="C41:F41"/>
    <mergeCell ref="A39:F39"/>
    <mergeCell ref="A38:F38"/>
    <mergeCell ref="A37:F37"/>
    <mergeCell ref="A36:F36"/>
    <mergeCell ref="A35:F35"/>
    <mergeCell ref="A34:F34"/>
    <mergeCell ref="A33:F33"/>
    <mergeCell ref="C42:F42"/>
    <mergeCell ref="A32:F32"/>
    <mergeCell ref="A31:F31"/>
    <mergeCell ref="D27:F27"/>
    <mergeCell ref="D23:F23"/>
    <mergeCell ref="D25:F25"/>
    <mergeCell ref="D26:F26"/>
    <mergeCell ref="A1:F1"/>
    <mergeCell ref="A2:F2"/>
    <mergeCell ref="D6:F6"/>
    <mergeCell ref="A4:F4"/>
    <mergeCell ref="D21:F21"/>
    <mergeCell ref="A19:F19"/>
    <mergeCell ref="D7:F7"/>
    <mergeCell ref="D8:F8"/>
    <mergeCell ref="D9:F9"/>
    <mergeCell ref="D10:F10"/>
    <mergeCell ref="A17:F17"/>
    <mergeCell ref="D14:F14"/>
    <mergeCell ref="D15:F15"/>
    <mergeCell ref="D16:F16"/>
    <mergeCell ref="D13:F13"/>
    <mergeCell ref="D12:F12"/>
  </mergeCells>
  <dataValidations count="1">
    <dataValidation type="list" allowBlank="1" showInputMessage="1" prompt="Merci d'utiliser le menu déroulant_x000a_Le contenu de la cellule reste modifiable" sqref="C42:F60" xr:uid="{74B4B5A3-124F-44D2-B6E7-2A5F6B9F5951}">
      <formula1>$H$6:$H$17</formula1>
    </dataValidation>
  </dataValidations>
  <printOptions horizontalCentered="1"/>
  <pageMargins left="0.27559055118110237" right="0.27559055118110237" top="0.39370078740157483" bottom="0.59055118110236227" header="0.31496062992125984" footer="0.31496062992125984"/>
  <pageSetup paperSize="9" scale="80" fitToHeight="0" orientation="portrait" r:id="rId1"/>
  <headerFooter>
    <oddFooter>&amp;L&amp;"Arial,Normal"&amp;8AO Restauration&amp;C&amp;"Arial,Normal"&amp;8Cadre de réponse économique - &amp;A&amp;R&amp;"Arial,Normal"&amp;8&amp;P/&amp;N</oddFooter>
  </headerFooter>
  <rowBreaks count="1" manualBreakCount="1">
    <brk id="2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D5DE0-2EE9-431A-8430-8D6007FA4956}">
  <dimension ref="A1:F28"/>
  <sheetViews>
    <sheetView showGridLines="0" zoomScaleNormal="100" zoomScaleSheetLayoutView="85" workbookViewId="0">
      <selection activeCell="G5" sqref="G5"/>
    </sheetView>
  </sheetViews>
  <sheetFormatPr baseColWidth="10" defaultColWidth="11.44140625" defaultRowHeight="16.8"/>
  <cols>
    <col min="1" max="1" width="62.6640625" style="15" customWidth="1"/>
    <col min="2" max="2" width="0.88671875" style="5" customWidth="1"/>
    <col min="3" max="5" width="12.6640625" style="15" customWidth="1"/>
    <col min="6" max="6" width="18.6640625" style="15" customWidth="1"/>
  </cols>
  <sheetData>
    <row r="1" spans="1:6" ht="24.9" customHeight="1">
      <c r="A1" s="95" t="s">
        <v>122</v>
      </c>
      <c r="B1" s="95"/>
      <c r="C1" s="95"/>
      <c r="D1" s="95"/>
      <c r="E1" s="95"/>
      <c r="F1" s="95"/>
    </row>
    <row r="2" spans="1:6" ht="24.9" customHeight="1">
      <c r="A2" s="95" t="str">
        <f>'Mode d''emploi'!K29</f>
        <v>Indiquer ICI le nom du candidat</v>
      </c>
      <c r="B2" s="95"/>
      <c r="C2" s="95"/>
      <c r="D2" s="95"/>
      <c r="E2" s="95"/>
      <c r="F2" s="95"/>
    </row>
    <row r="3" spans="1:6">
      <c r="B3" s="15"/>
    </row>
    <row r="4" spans="1:6" ht="50.1" customHeight="1">
      <c r="A4" s="16" t="s">
        <v>123</v>
      </c>
      <c r="C4" s="16" t="s">
        <v>124</v>
      </c>
      <c r="D4" s="96" t="s">
        <v>125</v>
      </c>
      <c r="E4" s="96"/>
      <c r="F4" s="96"/>
    </row>
    <row r="5" spans="1:6" ht="35.1" customHeight="1">
      <c r="A5" s="18" t="s">
        <v>126</v>
      </c>
      <c r="C5" s="19"/>
      <c r="D5" s="123"/>
      <c r="E5" s="123"/>
      <c r="F5" s="123"/>
    </row>
    <row r="6" spans="1:6" ht="35.1" customHeight="1">
      <c r="A6" s="18" t="s">
        <v>128</v>
      </c>
      <c r="C6" s="19"/>
      <c r="D6" s="123"/>
      <c r="E6" s="123"/>
      <c r="F6" s="123"/>
    </row>
    <row r="7" spans="1:6" ht="35.1" customHeight="1">
      <c r="A7" s="18" t="s">
        <v>127</v>
      </c>
      <c r="C7" s="19"/>
      <c r="D7" s="123"/>
      <c r="E7" s="123"/>
      <c r="F7" s="123"/>
    </row>
    <row r="8" spans="1:6" ht="35.1" customHeight="1">
      <c r="A8" s="18" t="s">
        <v>129</v>
      </c>
      <c r="C8" s="19"/>
      <c r="D8" s="123"/>
      <c r="E8" s="123"/>
      <c r="F8" s="123"/>
    </row>
    <row r="9" spans="1:6" ht="35.1" customHeight="1">
      <c r="A9" s="18" t="s">
        <v>130</v>
      </c>
      <c r="C9" s="19"/>
      <c r="D9" s="123"/>
      <c r="E9" s="123"/>
      <c r="F9" s="123"/>
    </row>
    <row r="10" spans="1:6" ht="35.1" customHeight="1">
      <c r="A10" s="18" t="s">
        <v>131</v>
      </c>
      <c r="C10" s="19"/>
      <c r="D10" s="123"/>
      <c r="E10" s="123"/>
      <c r="F10" s="123"/>
    </row>
    <row r="11" spans="1:6" ht="35.1" customHeight="1">
      <c r="A11" s="18" t="s">
        <v>132</v>
      </c>
      <c r="C11" s="19"/>
      <c r="D11" s="123"/>
      <c r="E11" s="123"/>
      <c r="F11" s="123"/>
    </row>
    <row r="12" spans="1:6" ht="35.1" customHeight="1">
      <c r="A12" s="18" t="s">
        <v>133</v>
      </c>
      <c r="C12" s="19"/>
      <c r="D12" s="123"/>
      <c r="E12" s="123"/>
      <c r="F12" s="123"/>
    </row>
    <row r="13" spans="1:6" ht="35.1" customHeight="1">
      <c r="A13" s="18" t="s">
        <v>72</v>
      </c>
      <c r="C13" s="19"/>
      <c r="D13" s="123"/>
      <c r="E13" s="123"/>
      <c r="F13" s="123"/>
    </row>
    <row r="14" spans="1:6" ht="35.1" customHeight="1">
      <c r="A14" s="18" t="s">
        <v>134</v>
      </c>
      <c r="C14" s="19"/>
      <c r="D14" s="123"/>
      <c r="E14" s="123"/>
      <c r="F14" s="123"/>
    </row>
    <row r="15" spans="1:6" ht="35.1" customHeight="1">
      <c r="A15" s="18" t="s">
        <v>135</v>
      </c>
      <c r="C15" s="19"/>
      <c r="D15" s="123"/>
      <c r="E15" s="123"/>
      <c r="F15" s="123"/>
    </row>
    <row r="16" spans="1:6" ht="35.1" customHeight="1">
      <c r="A16" s="18" t="s">
        <v>136</v>
      </c>
      <c r="C16" s="19"/>
      <c r="D16" s="123"/>
      <c r="E16" s="123"/>
      <c r="F16" s="123"/>
    </row>
    <row r="17" spans="1:6" ht="35.1" customHeight="1">
      <c r="A17" s="18" t="s">
        <v>139</v>
      </c>
      <c r="C17" s="19"/>
      <c r="D17" s="123"/>
      <c r="E17" s="123"/>
      <c r="F17" s="123"/>
    </row>
    <row r="18" spans="1:6" ht="35.1" customHeight="1">
      <c r="A18" s="18" t="s">
        <v>137</v>
      </c>
      <c r="C18" s="19"/>
      <c r="D18" s="123"/>
      <c r="E18" s="123"/>
      <c r="F18" s="123"/>
    </row>
    <row r="19" spans="1:6" ht="35.1" customHeight="1">
      <c r="A19" s="18" t="s">
        <v>138</v>
      </c>
      <c r="C19" s="19"/>
      <c r="D19" s="123"/>
      <c r="E19" s="123"/>
      <c r="F19" s="123"/>
    </row>
    <row r="20" spans="1:6" ht="35.1" customHeight="1">
      <c r="A20" s="18" t="s">
        <v>140</v>
      </c>
      <c r="C20" s="19"/>
      <c r="D20" s="123"/>
      <c r="E20" s="123"/>
      <c r="F20" s="123"/>
    </row>
    <row r="21" spans="1:6" ht="35.1" customHeight="1">
      <c r="A21" s="18" t="s">
        <v>141</v>
      </c>
      <c r="C21" s="19"/>
      <c r="D21" s="123"/>
      <c r="E21" s="123"/>
      <c r="F21" s="123"/>
    </row>
    <row r="22" spans="1:6" ht="35.1" customHeight="1">
      <c r="A22" s="18" t="s">
        <v>142</v>
      </c>
      <c r="C22" s="19"/>
      <c r="D22" s="123"/>
      <c r="E22" s="123"/>
      <c r="F22" s="123"/>
    </row>
    <row r="23" spans="1:6" ht="35.1" customHeight="1">
      <c r="A23" s="18" t="s">
        <v>143</v>
      </c>
      <c r="C23" s="19"/>
      <c r="D23" s="123"/>
      <c r="E23" s="123"/>
      <c r="F23" s="123"/>
    </row>
    <row r="24" spans="1:6" ht="35.1" customHeight="1">
      <c r="A24" s="18" t="s">
        <v>144</v>
      </c>
      <c r="C24" s="19"/>
      <c r="D24" s="123"/>
      <c r="E24" s="123"/>
      <c r="F24" s="123"/>
    </row>
    <row r="25" spans="1:6" ht="35.1" customHeight="1">
      <c r="A25" s="25"/>
      <c r="C25" s="19"/>
      <c r="D25" s="123"/>
      <c r="E25" s="123"/>
      <c r="F25" s="123"/>
    </row>
    <row r="26" spans="1:6" ht="35.1" customHeight="1">
      <c r="A26" s="25"/>
      <c r="C26" s="19"/>
      <c r="D26" s="123"/>
      <c r="E26" s="123"/>
      <c r="F26" s="123"/>
    </row>
    <row r="27" spans="1:6" ht="35.1" customHeight="1">
      <c r="A27" s="25"/>
      <c r="C27" s="19"/>
      <c r="D27" s="123"/>
      <c r="E27" s="123"/>
      <c r="F27" s="123"/>
    </row>
    <row r="28" spans="1:6" ht="35.1" customHeight="1">
      <c r="A28" s="25"/>
      <c r="C28" s="19"/>
      <c r="D28" s="123"/>
      <c r="E28" s="123"/>
      <c r="F28" s="123"/>
    </row>
  </sheetData>
  <sheetProtection formatCells="0" formatColumns="0" formatRows="0" insertHyperlinks="0" sort="0" autoFilter="0" pivotTables="0"/>
  <mergeCells count="27">
    <mergeCell ref="D28:F28"/>
    <mergeCell ref="D21:F21"/>
    <mergeCell ref="D23:F23"/>
    <mergeCell ref="D27:F27"/>
    <mergeCell ref="D25:F25"/>
    <mergeCell ref="D26:F26"/>
    <mergeCell ref="D14:F14"/>
    <mergeCell ref="D20:F20"/>
    <mergeCell ref="D22:F22"/>
    <mergeCell ref="D24:F24"/>
    <mergeCell ref="D15:F15"/>
    <mergeCell ref="D16:F16"/>
    <mergeCell ref="D18:F18"/>
    <mergeCell ref="D19:F19"/>
    <mergeCell ref="D17:F17"/>
    <mergeCell ref="D13:F13"/>
    <mergeCell ref="D9:F9"/>
    <mergeCell ref="A1:F1"/>
    <mergeCell ref="A2:F2"/>
    <mergeCell ref="D4:F4"/>
    <mergeCell ref="D6:F6"/>
    <mergeCell ref="D5:F5"/>
    <mergeCell ref="D7:F7"/>
    <mergeCell ref="D8:F8"/>
    <mergeCell ref="D10:F10"/>
    <mergeCell ref="D11:F11"/>
    <mergeCell ref="D12:F12"/>
  </mergeCells>
  <printOptions horizontalCentered="1"/>
  <pageMargins left="0.27559055118110237" right="0.27559055118110237" top="0.39370078740157483" bottom="0.59055118110236227" header="0.31496062992125984" footer="0.31496062992125984"/>
  <pageSetup paperSize="9" scale="80" fitToHeight="0" orientation="portrait" r:id="rId1"/>
  <headerFooter>
    <oddFooter>&amp;L&amp;"Arial,Normal"&amp;8AO Restauration&amp;C&amp;"Arial,Normal"&amp;8Cadre de réponse économique - &amp;A&amp;R&amp;"Arial,Normal"&amp;8&amp;P/&amp;N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64"/>
  <sheetViews>
    <sheetView showGridLines="0" zoomScaleNormal="100" workbookViewId="0">
      <pane xSplit="3" ySplit="9" topLeftCell="D10" activePane="bottomRight" state="frozen"/>
      <selection pane="topRight" activeCell="D1" sqref="D1"/>
      <selection pane="bottomLeft" activeCell="A9" sqref="A9"/>
      <selection pane="bottomRight" activeCell="R11" sqref="R11"/>
    </sheetView>
  </sheetViews>
  <sheetFormatPr baseColWidth="10" defaultColWidth="11.6640625" defaultRowHeight="15.6"/>
  <cols>
    <col min="1" max="3" width="12.6640625" style="29" customWidth="1"/>
    <col min="4" max="15" width="11.6640625" style="29" customWidth="1"/>
    <col min="16" max="16384" width="11.6640625" style="29"/>
  </cols>
  <sheetData>
    <row r="1" spans="1:15" s="26" customFormat="1" ht="24.9" customHeight="1">
      <c r="A1" s="89" t="s">
        <v>51</v>
      </c>
      <c r="B1" s="89"/>
      <c r="C1" s="89"/>
      <c r="D1" s="89"/>
      <c r="E1" s="89"/>
      <c r="F1" s="89"/>
      <c r="G1" s="89"/>
      <c r="H1" s="89"/>
      <c r="I1" s="89"/>
      <c r="J1" s="89"/>
      <c r="K1" s="89"/>
      <c r="L1" s="89"/>
      <c r="M1" s="89"/>
      <c r="N1" s="89"/>
      <c r="O1" s="89"/>
    </row>
    <row r="2" spans="1:15" s="26" customFormat="1" ht="24.9" customHeight="1">
      <c r="A2" s="89" t="str">
        <f>+'Mode d''emploi'!K29</f>
        <v>Indiquer ICI le nom du candidat</v>
      </c>
      <c r="B2" s="89"/>
      <c r="C2" s="89"/>
      <c r="D2" s="89"/>
      <c r="E2" s="89"/>
      <c r="F2" s="89"/>
      <c r="G2" s="89"/>
      <c r="H2" s="89"/>
      <c r="I2" s="89"/>
      <c r="J2" s="89"/>
      <c r="K2" s="89"/>
      <c r="L2" s="89"/>
      <c r="M2" s="89"/>
      <c r="N2" s="89"/>
      <c r="O2" s="89"/>
    </row>
    <row r="3" spans="1:15" s="5" customFormat="1" ht="8.1" customHeight="1"/>
    <row r="4" spans="1:15" s="5" customFormat="1" ht="22.5" customHeight="1">
      <c r="A4" s="97" t="s">
        <v>154</v>
      </c>
      <c r="B4" s="98"/>
      <c r="C4" s="98"/>
      <c r="D4" s="98"/>
      <c r="E4" s="98"/>
      <c r="F4" s="98"/>
      <c r="G4" s="98"/>
      <c r="H4" s="98"/>
      <c r="I4" s="98"/>
      <c r="J4" s="98"/>
      <c r="K4" s="98"/>
      <c r="L4" s="98"/>
      <c r="M4" s="98"/>
      <c r="N4" s="98"/>
      <c r="O4" s="99"/>
    </row>
    <row r="5" spans="1:15" s="5" customFormat="1" ht="8.1" customHeight="1"/>
    <row r="6" spans="1:15" ht="35.1" customHeight="1">
      <c r="A6" s="134" t="s">
        <v>52</v>
      </c>
      <c r="B6" s="135"/>
      <c r="C6" s="136"/>
      <c r="D6" s="132" t="s">
        <v>287</v>
      </c>
      <c r="E6" s="132"/>
      <c r="F6" s="132"/>
      <c r="G6" s="133"/>
      <c r="H6" s="133"/>
      <c r="I6" s="133"/>
      <c r="J6" s="133"/>
      <c r="K6" s="133"/>
      <c r="L6" s="133"/>
      <c r="M6" s="133"/>
      <c r="N6" s="133"/>
      <c r="O6" s="133"/>
    </row>
    <row r="7" spans="1:15" ht="22.5" customHeight="1">
      <c r="A7" s="137"/>
      <c r="B7" s="138"/>
      <c r="C7" s="139"/>
      <c r="D7" s="143" t="s">
        <v>4</v>
      </c>
      <c r="E7" s="145"/>
      <c r="F7" s="145"/>
      <c r="G7" s="144"/>
      <c r="H7" s="143" t="s">
        <v>153</v>
      </c>
      <c r="I7" s="145"/>
      <c r="J7" s="145"/>
      <c r="K7" s="144"/>
      <c r="L7" s="143" t="s">
        <v>289</v>
      </c>
      <c r="M7" s="145"/>
      <c r="N7" s="145"/>
      <c r="O7" s="144"/>
    </row>
    <row r="8" spans="1:15" ht="22.5" customHeight="1">
      <c r="A8" s="137"/>
      <c r="B8" s="138"/>
      <c r="C8" s="139"/>
      <c r="D8" s="143" t="s">
        <v>151</v>
      </c>
      <c r="E8" s="144"/>
      <c r="F8" s="143" t="s">
        <v>152</v>
      </c>
      <c r="G8" s="144"/>
      <c r="H8" s="143" t="s">
        <v>151</v>
      </c>
      <c r="I8" s="144"/>
      <c r="J8" s="143" t="s">
        <v>152</v>
      </c>
      <c r="K8" s="144"/>
      <c r="L8" s="143" t="s">
        <v>151</v>
      </c>
      <c r="M8" s="144"/>
      <c r="N8" s="143" t="s">
        <v>152</v>
      </c>
      <c r="O8" s="144"/>
    </row>
    <row r="9" spans="1:15" ht="35.1" customHeight="1">
      <c r="A9" s="140"/>
      <c r="B9" s="141"/>
      <c r="C9" s="142"/>
      <c r="D9" s="17" t="s">
        <v>149</v>
      </c>
      <c r="E9" s="17" t="s">
        <v>150</v>
      </c>
      <c r="F9" s="17" t="s">
        <v>149</v>
      </c>
      <c r="G9" s="17" t="s">
        <v>150</v>
      </c>
      <c r="H9" s="17" t="s">
        <v>149</v>
      </c>
      <c r="I9" s="17" t="s">
        <v>150</v>
      </c>
      <c r="J9" s="17" t="s">
        <v>149</v>
      </c>
      <c r="K9" s="17" t="s">
        <v>150</v>
      </c>
      <c r="L9" s="17" t="s">
        <v>149</v>
      </c>
      <c r="M9" s="17" t="s">
        <v>150</v>
      </c>
      <c r="N9" s="17" t="s">
        <v>149</v>
      </c>
      <c r="O9" s="17" t="s">
        <v>150</v>
      </c>
    </row>
    <row r="10" spans="1:15" ht="24.9" customHeight="1">
      <c r="A10" s="125" t="s">
        <v>53</v>
      </c>
      <c r="B10" s="125"/>
      <c r="C10" s="125"/>
      <c r="D10" s="43"/>
      <c r="E10" s="149"/>
      <c r="F10" s="43"/>
      <c r="G10" s="149"/>
      <c r="H10" s="43"/>
      <c r="I10" s="149"/>
      <c r="J10" s="43"/>
      <c r="K10" s="149"/>
      <c r="L10" s="43"/>
      <c r="M10" s="149"/>
      <c r="N10" s="43"/>
      <c r="O10" s="149"/>
    </row>
    <row r="11" spans="1:15" ht="24.9" customHeight="1">
      <c r="A11" s="125" t="s">
        <v>162</v>
      </c>
      <c r="B11" s="125"/>
      <c r="C11" s="125"/>
      <c r="D11" s="43"/>
      <c r="E11" s="150"/>
      <c r="F11" s="43"/>
      <c r="G11" s="150"/>
      <c r="H11" s="43"/>
      <c r="I11" s="150"/>
      <c r="J11" s="43"/>
      <c r="K11" s="150"/>
      <c r="L11" s="43"/>
      <c r="M11" s="150"/>
      <c r="N11" s="43"/>
      <c r="O11" s="150"/>
    </row>
    <row r="12" spans="1:15" s="44" customFormat="1" ht="17.399999999999999" customHeight="1">
      <c r="A12" s="126" t="s">
        <v>54</v>
      </c>
      <c r="B12" s="126"/>
      <c r="C12" s="126"/>
      <c r="D12" s="45"/>
      <c r="E12" s="150"/>
      <c r="F12" s="45"/>
      <c r="G12" s="150"/>
      <c r="H12" s="45"/>
      <c r="I12" s="150"/>
      <c r="J12" s="45"/>
      <c r="K12" s="150"/>
      <c r="L12" s="45"/>
      <c r="M12" s="150"/>
      <c r="N12" s="45"/>
      <c r="O12" s="150"/>
    </row>
    <row r="13" spans="1:15" s="44" customFormat="1" ht="17.399999999999999" customHeight="1">
      <c r="A13" s="126" t="s">
        <v>55</v>
      </c>
      <c r="B13" s="126"/>
      <c r="C13" s="126"/>
      <c r="D13" s="45"/>
      <c r="E13" s="150"/>
      <c r="F13" s="45"/>
      <c r="G13" s="150"/>
      <c r="H13" s="45"/>
      <c r="I13" s="150"/>
      <c r="J13" s="45"/>
      <c r="K13" s="150"/>
      <c r="L13" s="45"/>
      <c r="M13" s="150"/>
      <c r="N13" s="45"/>
      <c r="O13" s="150"/>
    </row>
    <row r="14" spans="1:15" ht="24.9" customHeight="1">
      <c r="A14" s="125" t="s">
        <v>164</v>
      </c>
      <c r="B14" s="125"/>
      <c r="C14" s="125"/>
      <c r="D14" s="43"/>
      <c r="E14" s="150"/>
      <c r="F14" s="43"/>
      <c r="G14" s="150"/>
      <c r="H14" s="43"/>
      <c r="I14" s="150"/>
      <c r="J14" s="43"/>
      <c r="K14" s="150"/>
      <c r="L14" s="43"/>
      <c r="M14" s="150"/>
      <c r="N14" s="43"/>
      <c r="O14" s="150"/>
    </row>
    <row r="15" spans="1:15" ht="24.9" customHeight="1">
      <c r="A15" s="125" t="s">
        <v>156</v>
      </c>
      <c r="B15" s="125"/>
      <c r="C15" s="125"/>
      <c r="D15" s="43"/>
      <c r="E15" s="151"/>
      <c r="F15" s="43"/>
      <c r="G15" s="151"/>
      <c r="H15" s="43"/>
      <c r="I15" s="151"/>
      <c r="J15" s="43"/>
      <c r="K15" s="151"/>
      <c r="L15" s="43"/>
      <c r="M15" s="151"/>
      <c r="N15" s="43"/>
      <c r="O15" s="151"/>
    </row>
    <row r="16" spans="1:15" ht="24.9" customHeight="1">
      <c r="A16" s="125" t="s">
        <v>56</v>
      </c>
      <c r="B16" s="125"/>
      <c r="C16" s="125"/>
      <c r="D16" s="43"/>
      <c r="E16" s="149"/>
      <c r="F16" s="43"/>
      <c r="G16" s="149"/>
      <c r="H16" s="43"/>
      <c r="I16" s="149"/>
      <c r="J16" s="43"/>
      <c r="K16" s="149"/>
      <c r="L16" s="43"/>
      <c r="M16" s="149"/>
      <c r="N16" s="43"/>
      <c r="O16" s="149"/>
    </row>
    <row r="17" spans="1:15" s="44" customFormat="1" ht="20.100000000000001" customHeight="1">
      <c r="A17" s="126" t="s">
        <v>57</v>
      </c>
      <c r="B17" s="126"/>
      <c r="C17" s="126"/>
      <c r="D17" s="45"/>
      <c r="E17" s="150"/>
      <c r="F17" s="45"/>
      <c r="G17" s="150"/>
      <c r="H17" s="45"/>
      <c r="I17" s="150"/>
      <c r="J17" s="45"/>
      <c r="K17" s="150"/>
      <c r="L17" s="45"/>
      <c r="M17" s="150"/>
      <c r="N17" s="45"/>
      <c r="O17" s="150"/>
    </row>
    <row r="18" spans="1:15" s="44" customFormat="1" ht="20.100000000000001" customHeight="1">
      <c r="A18" s="126" t="s">
        <v>172</v>
      </c>
      <c r="B18" s="126"/>
      <c r="C18" s="126"/>
      <c r="D18" s="45"/>
      <c r="E18" s="150"/>
      <c r="F18" s="45"/>
      <c r="G18" s="150"/>
      <c r="H18" s="45"/>
      <c r="I18" s="150"/>
      <c r="J18" s="45"/>
      <c r="K18" s="150"/>
      <c r="L18" s="45"/>
      <c r="M18" s="150"/>
      <c r="N18" s="45"/>
      <c r="O18" s="150"/>
    </row>
    <row r="19" spans="1:15" s="44" customFormat="1" ht="20.100000000000001" customHeight="1">
      <c r="A19" s="126" t="s">
        <v>173</v>
      </c>
      <c r="B19" s="126"/>
      <c r="C19" s="126"/>
      <c r="D19" s="45"/>
      <c r="E19" s="151"/>
      <c r="F19" s="45"/>
      <c r="G19" s="151"/>
      <c r="H19" s="45"/>
      <c r="I19" s="151"/>
      <c r="J19" s="45"/>
      <c r="K19" s="151"/>
      <c r="L19" s="45"/>
      <c r="M19" s="151"/>
      <c r="N19" s="45"/>
      <c r="O19" s="151"/>
    </row>
    <row r="20" spans="1:15" ht="24.9" customHeight="1">
      <c r="A20" s="125" t="s">
        <v>159</v>
      </c>
      <c r="B20" s="125"/>
      <c r="C20" s="125"/>
      <c r="D20" s="152" t="s">
        <v>20</v>
      </c>
      <c r="E20" s="153"/>
      <c r="F20" s="153"/>
      <c r="G20" s="153"/>
      <c r="H20" s="153"/>
      <c r="I20" s="153"/>
      <c r="J20" s="153"/>
      <c r="K20" s="153"/>
      <c r="L20" s="153"/>
      <c r="M20" s="153"/>
      <c r="N20" s="153"/>
      <c r="O20" s="154"/>
    </row>
    <row r="21" spans="1:15" ht="24.9" customHeight="1">
      <c r="A21" s="125" t="s">
        <v>155</v>
      </c>
      <c r="B21" s="125"/>
      <c r="C21" s="125"/>
      <c r="D21" s="43"/>
      <c r="E21" s="43"/>
      <c r="F21" s="43"/>
      <c r="G21" s="43"/>
      <c r="H21" s="43"/>
      <c r="I21" s="43"/>
      <c r="J21" s="43"/>
      <c r="K21" s="43"/>
      <c r="L21" s="43"/>
      <c r="M21" s="43"/>
      <c r="N21" s="43"/>
      <c r="O21" s="43"/>
    </row>
    <row r="22" spans="1:15" s="44" customFormat="1" ht="20.100000000000001" customHeight="1">
      <c r="A22" s="126" t="s">
        <v>157</v>
      </c>
      <c r="B22" s="126"/>
      <c r="C22" s="126"/>
      <c r="D22" s="45"/>
      <c r="E22" s="46" t="s">
        <v>11</v>
      </c>
      <c r="F22" s="45"/>
      <c r="G22" s="46" t="s">
        <v>11</v>
      </c>
      <c r="H22" s="45"/>
      <c r="I22" s="46" t="s">
        <v>11</v>
      </c>
      <c r="J22" s="45"/>
      <c r="K22" s="46" t="s">
        <v>11</v>
      </c>
      <c r="L22" s="45"/>
      <c r="M22" s="46" t="s">
        <v>11</v>
      </c>
      <c r="N22" s="45"/>
      <c r="O22" s="46" t="s">
        <v>11</v>
      </c>
    </row>
    <row r="23" spans="1:15" s="44" customFormat="1" ht="20.100000000000001" customHeight="1">
      <c r="A23" s="146" t="s">
        <v>165</v>
      </c>
      <c r="B23" s="147"/>
      <c r="C23" s="148"/>
      <c r="D23" s="45"/>
      <c r="E23" s="46" t="s">
        <v>11</v>
      </c>
      <c r="F23" s="45"/>
      <c r="G23" s="46" t="s">
        <v>11</v>
      </c>
      <c r="H23" s="45"/>
      <c r="I23" s="46" t="s">
        <v>11</v>
      </c>
      <c r="J23" s="45"/>
      <c r="K23" s="46" t="s">
        <v>11</v>
      </c>
      <c r="L23" s="45"/>
      <c r="M23" s="46" t="s">
        <v>11</v>
      </c>
      <c r="N23" s="45"/>
      <c r="O23" s="46" t="s">
        <v>11</v>
      </c>
    </row>
    <row r="24" spans="1:15" ht="24.9" customHeight="1">
      <c r="A24" s="125" t="s">
        <v>58</v>
      </c>
      <c r="B24" s="125"/>
      <c r="C24" s="125"/>
      <c r="D24" s="43"/>
      <c r="E24" s="43"/>
      <c r="F24" s="43"/>
      <c r="G24" s="43"/>
      <c r="H24" s="43"/>
      <c r="I24" s="43"/>
      <c r="J24" s="43"/>
      <c r="K24" s="43"/>
      <c r="L24" s="43"/>
      <c r="M24" s="43"/>
      <c r="N24" s="43"/>
      <c r="O24" s="43"/>
    </row>
    <row r="25" spans="1:15" s="44" customFormat="1" ht="20.100000000000001" customHeight="1">
      <c r="A25" s="126" t="s">
        <v>59</v>
      </c>
      <c r="B25" s="126"/>
      <c r="C25" s="126"/>
      <c r="D25" s="45"/>
      <c r="E25" s="45"/>
      <c r="F25" s="45"/>
      <c r="G25" s="45"/>
      <c r="H25" s="45"/>
      <c r="I25" s="45"/>
      <c r="J25" s="45"/>
      <c r="K25" s="45"/>
      <c r="L25" s="45"/>
      <c r="M25" s="45"/>
      <c r="N25" s="45"/>
      <c r="O25" s="45"/>
    </row>
    <row r="26" spans="1:15" s="44" customFormat="1" ht="20.100000000000001" customHeight="1">
      <c r="A26" s="126" t="s">
        <v>60</v>
      </c>
      <c r="B26" s="126"/>
      <c r="C26" s="126"/>
      <c r="D26" s="45"/>
      <c r="E26" s="45"/>
      <c r="F26" s="45"/>
      <c r="G26" s="45"/>
      <c r="H26" s="45"/>
      <c r="I26" s="45"/>
      <c r="J26" s="45"/>
      <c r="K26" s="45"/>
      <c r="L26" s="45"/>
      <c r="M26" s="45"/>
      <c r="N26" s="45"/>
      <c r="O26" s="45"/>
    </row>
    <row r="27" spans="1:15" ht="30" customHeight="1">
      <c r="A27" s="125" t="s">
        <v>61</v>
      </c>
      <c r="B27" s="125"/>
      <c r="C27" s="125"/>
      <c r="D27" s="152" t="s">
        <v>160</v>
      </c>
      <c r="E27" s="153"/>
      <c r="F27" s="153"/>
      <c r="G27" s="153"/>
      <c r="H27" s="153"/>
      <c r="I27" s="153"/>
      <c r="J27" s="153"/>
      <c r="K27" s="153"/>
      <c r="L27" s="153"/>
      <c r="M27" s="153"/>
      <c r="N27" s="153"/>
      <c r="O27" s="154"/>
    </row>
    <row r="28" spans="1:15" ht="27.6" customHeight="1">
      <c r="A28" s="125" t="s">
        <v>62</v>
      </c>
      <c r="B28" s="125"/>
      <c r="C28" s="125"/>
      <c r="D28" s="43"/>
      <c r="E28" s="43"/>
      <c r="F28" s="43"/>
      <c r="G28" s="43"/>
      <c r="H28" s="43"/>
      <c r="I28" s="43"/>
      <c r="J28" s="43"/>
      <c r="K28" s="43"/>
      <c r="L28" s="43"/>
      <c r="M28" s="43"/>
      <c r="N28" s="43"/>
      <c r="O28" s="43"/>
    </row>
    <row r="29" spans="1:15" s="44" customFormat="1" ht="20.100000000000001" customHeight="1">
      <c r="A29" s="126" t="s">
        <v>63</v>
      </c>
      <c r="B29" s="126"/>
      <c r="C29" s="126"/>
      <c r="D29" s="45"/>
      <c r="E29" s="45"/>
      <c r="F29" s="45"/>
      <c r="G29" s="45"/>
      <c r="H29" s="45"/>
      <c r="I29" s="45"/>
      <c r="J29" s="45"/>
      <c r="K29" s="45"/>
      <c r="L29" s="45"/>
      <c r="M29" s="45"/>
      <c r="N29" s="45"/>
      <c r="O29" s="45"/>
    </row>
    <row r="30" spans="1:15" s="44" customFormat="1" ht="20.100000000000001" customHeight="1">
      <c r="A30" s="126" t="s">
        <v>64</v>
      </c>
      <c r="B30" s="126"/>
      <c r="C30" s="126"/>
      <c r="D30" s="45"/>
      <c r="E30" s="45"/>
      <c r="F30" s="45"/>
      <c r="G30" s="45"/>
      <c r="H30" s="45"/>
      <c r="I30" s="45"/>
      <c r="J30" s="45"/>
      <c r="K30" s="45"/>
      <c r="L30" s="45"/>
      <c r="M30" s="45"/>
      <c r="N30" s="45"/>
      <c r="O30" s="45"/>
    </row>
    <row r="31" spans="1:15" ht="27.6" customHeight="1">
      <c r="A31" s="125" t="s">
        <v>65</v>
      </c>
      <c r="B31" s="125"/>
      <c r="C31" s="125"/>
      <c r="D31" s="43"/>
      <c r="E31" s="43"/>
      <c r="F31" s="43"/>
      <c r="G31" s="43"/>
      <c r="H31" s="43"/>
      <c r="I31" s="43"/>
      <c r="J31" s="43"/>
      <c r="K31" s="43"/>
      <c r="L31" s="43"/>
      <c r="M31" s="43"/>
      <c r="N31" s="43"/>
      <c r="O31" s="43"/>
    </row>
    <row r="32" spans="1:15" s="44" customFormat="1" ht="20.100000000000001" customHeight="1">
      <c r="A32" s="126" t="s">
        <v>66</v>
      </c>
      <c r="B32" s="126"/>
      <c r="C32" s="126"/>
      <c r="D32" s="45"/>
      <c r="E32" s="156"/>
      <c r="F32" s="45"/>
      <c r="G32" s="156"/>
      <c r="H32" s="45"/>
      <c r="I32" s="156"/>
      <c r="J32" s="45"/>
      <c r="K32" s="156"/>
      <c r="L32" s="45"/>
      <c r="M32" s="156"/>
      <c r="N32" s="45"/>
      <c r="O32" s="156"/>
    </row>
    <row r="33" spans="1:15" s="44" customFormat="1" ht="20.100000000000001" customHeight="1">
      <c r="A33" s="126" t="s">
        <v>67</v>
      </c>
      <c r="B33" s="126"/>
      <c r="C33" s="126"/>
      <c r="D33" s="45"/>
      <c r="E33" s="157"/>
      <c r="F33" s="45"/>
      <c r="G33" s="157"/>
      <c r="H33" s="45"/>
      <c r="I33" s="157"/>
      <c r="J33" s="45"/>
      <c r="K33" s="157"/>
      <c r="L33" s="45"/>
      <c r="M33" s="157"/>
      <c r="N33" s="45"/>
      <c r="O33" s="157"/>
    </row>
    <row r="34" spans="1:15" s="44" customFormat="1" ht="20.100000000000001" customHeight="1">
      <c r="A34" s="126" t="s">
        <v>161</v>
      </c>
      <c r="B34" s="126"/>
      <c r="C34" s="126"/>
      <c r="D34" s="45"/>
      <c r="E34" s="158"/>
      <c r="F34" s="45"/>
      <c r="G34" s="158"/>
      <c r="H34" s="45"/>
      <c r="I34" s="158"/>
      <c r="J34" s="45"/>
      <c r="K34" s="158"/>
      <c r="L34" s="45"/>
      <c r="M34" s="158"/>
      <c r="N34" s="45"/>
      <c r="O34" s="158"/>
    </row>
    <row r="35" spans="1:15" ht="27.6" customHeight="1">
      <c r="A35" s="125" t="s">
        <v>68</v>
      </c>
      <c r="B35" s="125"/>
      <c r="C35" s="125"/>
      <c r="D35" s="43"/>
      <c r="E35" s="43"/>
      <c r="F35" s="43"/>
      <c r="G35" s="43"/>
      <c r="H35" s="43"/>
      <c r="I35" s="43"/>
      <c r="J35" s="43"/>
      <c r="K35" s="43"/>
      <c r="L35" s="43"/>
      <c r="M35" s="43"/>
      <c r="N35" s="43"/>
      <c r="O35" s="43"/>
    </row>
    <row r="36" spans="1:15" ht="24.9" customHeight="1">
      <c r="A36" s="125" t="s">
        <v>158</v>
      </c>
      <c r="B36" s="125"/>
      <c r="C36" s="125"/>
      <c r="D36" s="43"/>
      <c r="E36" s="46" t="s">
        <v>11</v>
      </c>
      <c r="F36" s="43"/>
      <c r="G36" s="46" t="s">
        <v>11</v>
      </c>
      <c r="H36" s="43"/>
      <c r="I36" s="46" t="s">
        <v>11</v>
      </c>
      <c r="J36" s="43"/>
      <c r="K36" s="46" t="s">
        <v>11</v>
      </c>
      <c r="L36" s="43"/>
      <c r="M36" s="46" t="s">
        <v>11</v>
      </c>
      <c r="N36" s="43"/>
      <c r="O36" s="46" t="s">
        <v>11</v>
      </c>
    </row>
    <row r="37" spans="1:15" ht="24.9" customHeight="1">
      <c r="A37" s="127"/>
      <c r="B37" s="127"/>
      <c r="C37" s="127"/>
      <c r="D37" s="43"/>
      <c r="E37" s="43"/>
      <c r="F37" s="43"/>
      <c r="G37" s="43"/>
      <c r="H37" s="43"/>
      <c r="I37" s="43"/>
      <c r="J37" s="43"/>
      <c r="K37" s="43"/>
      <c r="L37" s="43"/>
      <c r="M37" s="43"/>
      <c r="N37" s="43"/>
      <c r="O37" s="43"/>
    </row>
    <row r="38" spans="1:15" ht="24.9" customHeight="1">
      <c r="A38" s="127"/>
      <c r="B38" s="127"/>
      <c r="C38" s="127"/>
      <c r="D38" s="43"/>
      <c r="E38" s="43"/>
      <c r="F38" s="43"/>
      <c r="G38" s="43"/>
      <c r="H38" s="43"/>
      <c r="I38" s="43"/>
      <c r="J38" s="43"/>
      <c r="K38" s="43"/>
      <c r="L38" s="43"/>
      <c r="M38" s="43"/>
      <c r="N38" s="43"/>
      <c r="O38" s="43"/>
    </row>
    <row r="39" spans="1:15" ht="24.9" customHeight="1">
      <c r="A39" s="127"/>
      <c r="B39" s="127"/>
      <c r="C39" s="127"/>
      <c r="D39" s="43"/>
      <c r="E39" s="43"/>
      <c r="F39" s="43"/>
      <c r="G39" s="43"/>
      <c r="H39" s="43"/>
      <c r="I39" s="43"/>
      <c r="J39" s="43"/>
      <c r="K39" s="43"/>
      <c r="L39" s="43"/>
      <c r="M39" s="43"/>
      <c r="N39" s="43"/>
      <c r="O39" s="43"/>
    </row>
    <row r="40" spans="1:15" ht="24.9" customHeight="1">
      <c r="A40" s="127"/>
      <c r="B40" s="127"/>
      <c r="C40" s="127"/>
      <c r="D40" s="43"/>
      <c r="E40" s="43"/>
      <c r="F40" s="43"/>
      <c r="G40" s="43"/>
      <c r="H40" s="43"/>
      <c r="I40" s="43"/>
      <c r="J40" s="43"/>
      <c r="K40" s="43"/>
      <c r="L40" s="43"/>
      <c r="M40" s="43"/>
      <c r="N40" s="43"/>
      <c r="O40" s="43"/>
    </row>
    <row r="41" spans="1:15" ht="24.9" customHeight="1">
      <c r="A41" s="127"/>
      <c r="B41" s="127"/>
      <c r="C41" s="127"/>
      <c r="D41" s="43"/>
      <c r="E41" s="43"/>
      <c r="F41" s="43"/>
      <c r="G41" s="43"/>
      <c r="H41" s="43"/>
      <c r="I41" s="43"/>
      <c r="J41" s="43"/>
      <c r="K41" s="43"/>
      <c r="L41" s="43"/>
      <c r="M41" s="43"/>
      <c r="N41" s="43"/>
      <c r="O41" s="43"/>
    </row>
    <row r="42" spans="1:15" ht="24.9" customHeight="1">
      <c r="A42" s="127"/>
      <c r="B42" s="127"/>
      <c r="C42" s="127"/>
      <c r="D42" s="43"/>
      <c r="E42" s="43"/>
      <c r="F42" s="43"/>
      <c r="G42" s="43"/>
      <c r="H42" s="43"/>
      <c r="I42" s="43"/>
      <c r="J42" s="43"/>
      <c r="K42" s="43"/>
      <c r="L42" s="43"/>
      <c r="M42" s="43"/>
      <c r="N42" s="43"/>
      <c r="O42" s="43"/>
    </row>
    <row r="43" spans="1:15" ht="24.9" customHeight="1">
      <c r="A43" s="127"/>
      <c r="B43" s="127"/>
      <c r="C43" s="127"/>
      <c r="D43" s="43"/>
      <c r="E43" s="43"/>
      <c r="F43" s="43"/>
      <c r="G43" s="43"/>
      <c r="H43" s="43"/>
      <c r="I43" s="43"/>
      <c r="J43" s="43"/>
      <c r="K43" s="43"/>
      <c r="L43" s="43"/>
      <c r="M43" s="43"/>
      <c r="N43" s="43"/>
      <c r="O43" s="43"/>
    </row>
    <row r="44" spans="1:15" ht="24.9" customHeight="1">
      <c r="A44" s="127"/>
      <c r="B44" s="127"/>
      <c r="C44" s="127"/>
      <c r="D44" s="43"/>
      <c r="E44" s="43"/>
      <c r="F44" s="43"/>
      <c r="G44" s="43"/>
      <c r="H44" s="43"/>
      <c r="I44" s="43"/>
      <c r="J44" s="43"/>
      <c r="K44" s="43"/>
      <c r="L44" s="43"/>
      <c r="M44" s="43"/>
      <c r="N44" s="43"/>
      <c r="O44" s="43"/>
    </row>
    <row r="45" spans="1:15" ht="24.9" customHeight="1">
      <c r="A45" s="127"/>
      <c r="B45" s="127"/>
      <c r="C45" s="127"/>
      <c r="D45" s="43"/>
      <c r="E45" s="43"/>
      <c r="F45" s="43"/>
      <c r="G45" s="43"/>
      <c r="H45" s="43"/>
      <c r="I45" s="43"/>
      <c r="J45" s="43"/>
      <c r="K45" s="43"/>
      <c r="L45" s="43"/>
      <c r="M45" s="43"/>
      <c r="N45" s="43"/>
      <c r="O45" s="43"/>
    </row>
    <row r="46" spans="1:15" ht="114.9" customHeight="1">
      <c r="A46" s="125" t="s">
        <v>69</v>
      </c>
      <c r="B46" s="125"/>
      <c r="C46" s="125"/>
      <c r="D46" s="130"/>
      <c r="E46" s="131"/>
      <c r="F46" s="128"/>
      <c r="G46" s="129"/>
      <c r="H46" s="130"/>
      <c r="I46" s="131"/>
      <c r="J46" s="128"/>
      <c r="K46" s="129"/>
      <c r="L46" s="130"/>
      <c r="M46" s="131"/>
      <c r="N46" s="128"/>
      <c r="O46" s="129"/>
    </row>
    <row r="47" spans="1:15" ht="114.9" customHeight="1">
      <c r="A47" s="125" t="s">
        <v>70</v>
      </c>
      <c r="B47" s="125"/>
      <c r="C47" s="125"/>
      <c r="D47" s="130"/>
      <c r="E47" s="131"/>
      <c r="F47" s="128"/>
      <c r="G47" s="129"/>
      <c r="H47" s="130"/>
      <c r="I47" s="131"/>
      <c r="J47" s="128"/>
      <c r="K47" s="129"/>
      <c r="L47" s="130"/>
      <c r="M47" s="131"/>
      <c r="N47" s="128"/>
      <c r="O47" s="129"/>
    </row>
    <row r="48" spans="1:15" ht="20.100000000000001" customHeight="1">
      <c r="A48" s="124" t="s">
        <v>163</v>
      </c>
      <c r="B48" s="124"/>
      <c r="C48" s="124"/>
      <c r="D48" s="124"/>
      <c r="E48" s="124"/>
      <c r="F48" s="124"/>
      <c r="G48" s="124"/>
      <c r="H48" s="124"/>
      <c r="I48" s="124"/>
      <c r="J48" s="124"/>
      <c r="K48" s="124"/>
      <c r="L48" s="124"/>
      <c r="M48" s="124"/>
      <c r="N48" s="124"/>
      <c r="O48" s="124"/>
    </row>
    <row r="49" spans="1:15" s="5" customFormat="1" ht="8.1" customHeight="1"/>
    <row r="50" spans="1:15" s="5" customFormat="1" ht="22.5" customHeight="1">
      <c r="A50" s="97" t="s">
        <v>166</v>
      </c>
      <c r="B50" s="98"/>
      <c r="C50" s="98"/>
      <c r="D50" s="98"/>
      <c r="E50" s="98"/>
      <c r="F50" s="98"/>
      <c r="G50" s="98"/>
      <c r="H50" s="98"/>
      <c r="I50" s="98"/>
      <c r="J50" s="98"/>
      <c r="K50" s="98"/>
      <c r="L50" s="98"/>
      <c r="M50" s="98"/>
      <c r="N50" s="98"/>
      <c r="O50" s="99"/>
    </row>
    <row r="51" spans="1:15" customFormat="1" ht="8.1" customHeight="1"/>
    <row r="52" spans="1:15" ht="35.1" customHeight="1">
      <c r="A52" s="143" t="s">
        <v>167</v>
      </c>
      <c r="B52" s="145"/>
      <c r="C52" s="144"/>
      <c r="D52" s="143" t="s">
        <v>171</v>
      </c>
      <c r="E52" s="145"/>
      <c r="F52" s="144"/>
    </row>
    <row r="53" spans="1:15" ht="24.9" customHeight="1">
      <c r="A53" s="125" t="s">
        <v>168</v>
      </c>
      <c r="B53" s="125"/>
      <c r="C53" s="125"/>
      <c r="D53" s="130"/>
      <c r="E53" s="155"/>
      <c r="F53" s="131"/>
    </row>
    <row r="54" spans="1:15" ht="24.9" customHeight="1">
      <c r="A54" s="125" t="s">
        <v>169</v>
      </c>
      <c r="B54" s="125"/>
      <c r="C54" s="125"/>
      <c r="D54" s="130"/>
      <c r="E54" s="155"/>
      <c r="F54" s="131"/>
    </row>
    <row r="55" spans="1:15" ht="24.9" customHeight="1">
      <c r="A55" s="125" t="s">
        <v>170</v>
      </c>
      <c r="B55" s="125"/>
      <c r="C55" s="125"/>
      <c r="D55" s="130"/>
      <c r="E55" s="155"/>
      <c r="F55" s="131"/>
    </row>
    <row r="56" spans="1:15" ht="24.9" customHeight="1">
      <c r="A56" s="125" t="s">
        <v>42</v>
      </c>
      <c r="B56" s="125"/>
      <c r="C56" s="125"/>
      <c r="D56" s="130"/>
      <c r="E56" s="155"/>
      <c r="F56" s="131"/>
    </row>
    <row r="57" spans="1:15" ht="24.9" customHeight="1">
      <c r="A57" s="127"/>
      <c r="B57" s="127"/>
      <c r="C57" s="127"/>
      <c r="D57" s="130"/>
      <c r="E57" s="155"/>
      <c r="F57" s="131"/>
    </row>
    <row r="58" spans="1:15" ht="24.9" customHeight="1">
      <c r="A58" s="127"/>
      <c r="B58" s="127"/>
      <c r="C58" s="127"/>
      <c r="D58" s="130"/>
      <c r="E58" s="155"/>
      <c r="F58" s="131"/>
    </row>
    <row r="59" spans="1:15" ht="24.9" customHeight="1">
      <c r="A59" s="159"/>
      <c r="B59" s="160"/>
      <c r="C59" s="161"/>
      <c r="D59" s="130"/>
      <c r="E59" s="155"/>
      <c r="F59" s="131"/>
    </row>
    <row r="60" spans="1:15" ht="24.9" customHeight="1">
      <c r="A60" s="159"/>
      <c r="B60" s="160"/>
      <c r="C60" s="161"/>
      <c r="D60" s="130"/>
      <c r="E60" s="155"/>
      <c r="F60" s="131"/>
    </row>
    <row r="61" spans="1:15" ht="24.9" customHeight="1">
      <c r="A61" s="159"/>
      <c r="B61" s="160"/>
      <c r="C61" s="161"/>
      <c r="D61" s="130"/>
      <c r="E61" s="155"/>
      <c r="F61" s="131"/>
    </row>
    <row r="62" spans="1:15" ht="24.9" customHeight="1">
      <c r="A62" s="159"/>
      <c r="B62" s="160"/>
      <c r="C62" s="161"/>
      <c r="D62" s="130"/>
      <c r="E62" s="155"/>
      <c r="F62" s="131"/>
    </row>
    <row r="63" spans="1:15" ht="24.9" customHeight="1">
      <c r="A63" s="159"/>
      <c r="B63" s="160"/>
      <c r="C63" s="161"/>
      <c r="D63" s="130"/>
      <c r="E63" s="155"/>
      <c r="F63" s="131"/>
    </row>
    <row r="64" spans="1:15" ht="24.9" customHeight="1">
      <c r="A64" s="159"/>
      <c r="B64" s="160"/>
      <c r="C64" s="161"/>
      <c r="D64" s="130"/>
      <c r="E64" s="155"/>
      <c r="F64" s="131"/>
    </row>
  </sheetData>
  <sheetProtection formatCells="0" formatColumns="0" formatRows="0" insertHyperlinks="0" sort="0" autoFilter="0" pivotTables="0"/>
  <mergeCells count="112">
    <mergeCell ref="N46:O46"/>
    <mergeCell ref="H47:I47"/>
    <mergeCell ref="J47:K47"/>
    <mergeCell ref="L47:M47"/>
    <mergeCell ref="N47:O47"/>
    <mergeCell ref="F47:G47"/>
    <mergeCell ref="D47:E47"/>
    <mergeCell ref="F46:G46"/>
    <mergeCell ref="D46:E46"/>
    <mergeCell ref="H46:I46"/>
    <mergeCell ref="A62:C62"/>
    <mergeCell ref="D62:F62"/>
    <mergeCell ref="A63:C63"/>
    <mergeCell ref="D63:F63"/>
    <mergeCell ref="A64:C64"/>
    <mergeCell ref="D64:F64"/>
    <mergeCell ref="A59:C59"/>
    <mergeCell ref="D59:F59"/>
    <mergeCell ref="A60:C60"/>
    <mergeCell ref="D60:F60"/>
    <mergeCell ref="A61:C61"/>
    <mergeCell ref="D61:F61"/>
    <mergeCell ref="D52:F52"/>
    <mergeCell ref="D58:F58"/>
    <mergeCell ref="D57:F57"/>
    <mergeCell ref="D56:F56"/>
    <mergeCell ref="D55:F55"/>
    <mergeCell ref="D54:F54"/>
    <mergeCell ref="D53:F53"/>
    <mergeCell ref="A58:C58"/>
    <mergeCell ref="I10:I15"/>
    <mergeCell ref="A55:C55"/>
    <mergeCell ref="A56:C56"/>
    <mergeCell ref="A57:C57"/>
    <mergeCell ref="D27:O27"/>
    <mergeCell ref="E32:E34"/>
    <mergeCell ref="G32:G34"/>
    <mergeCell ref="O32:O34"/>
    <mergeCell ref="M32:M34"/>
    <mergeCell ref="K32:K34"/>
    <mergeCell ref="I32:I34"/>
    <mergeCell ref="A50:O50"/>
    <mergeCell ref="A52:C52"/>
    <mergeCell ref="A53:C53"/>
    <mergeCell ref="A54:C54"/>
    <mergeCell ref="A41:C41"/>
    <mergeCell ref="A22:C22"/>
    <mergeCell ref="A23:C23"/>
    <mergeCell ref="A15:C15"/>
    <mergeCell ref="K10:K15"/>
    <mergeCell ref="M10:M15"/>
    <mergeCell ref="O10:O15"/>
    <mergeCell ref="A20:C20"/>
    <mergeCell ref="D20:O20"/>
    <mergeCell ref="A18:C18"/>
    <mergeCell ref="A19:C19"/>
    <mergeCell ref="O16:O19"/>
    <mergeCell ref="M16:M19"/>
    <mergeCell ref="K16:K19"/>
    <mergeCell ref="I16:I19"/>
    <mergeCell ref="G16:G19"/>
    <mergeCell ref="E16:E19"/>
    <mergeCell ref="E10:E15"/>
    <mergeCell ref="G10:G15"/>
    <mergeCell ref="A1:O1"/>
    <mergeCell ref="A2:O2"/>
    <mergeCell ref="D6:O6"/>
    <mergeCell ref="A10:C10"/>
    <mergeCell ref="A11:C11"/>
    <mergeCell ref="A12:C12"/>
    <mergeCell ref="A13:C13"/>
    <mergeCell ref="A16:C16"/>
    <mergeCell ref="A36:C36"/>
    <mergeCell ref="A28:C28"/>
    <mergeCell ref="A17:C17"/>
    <mergeCell ref="A6:C9"/>
    <mergeCell ref="D8:E8"/>
    <mergeCell ref="L7:O7"/>
    <mergeCell ref="L8:M8"/>
    <mergeCell ref="N8:O8"/>
    <mergeCell ref="A4:O4"/>
    <mergeCell ref="F8:G8"/>
    <mergeCell ref="D7:G7"/>
    <mergeCell ref="H7:K7"/>
    <mergeCell ref="H8:I8"/>
    <mergeCell ref="J8:K8"/>
    <mergeCell ref="A14:C14"/>
    <mergeCell ref="A21:C21"/>
    <mergeCell ref="A48:O48"/>
    <mergeCell ref="A24:C24"/>
    <mergeCell ref="A25:C25"/>
    <mergeCell ref="A26:C26"/>
    <mergeCell ref="A27:C27"/>
    <mergeCell ref="A46:C46"/>
    <mergeCell ref="A47:C47"/>
    <mergeCell ref="A32:C32"/>
    <mergeCell ref="A33:C33"/>
    <mergeCell ref="A34:C34"/>
    <mergeCell ref="A35:C35"/>
    <mergeCell ref="A30:C30"/>
    <mergeCell ref="A29:C29"/>
    <mergeCell ref="A31:C31"/>
    <mergeCell ref="A42:C42"/>
    <mergeCell ref="A43:C43"/>
    <mergeCell ref="A44:C44"/>
    <mergeCell ref="A45:C45"/>
    <mergeCell ref="A37:C37"/>
    <mergeCell ref="A38:C38"/>
    <mergeCell ref="A39:C39"/>
    <mergeCell ref="A40:C40"/>
    <mergeCell ref="J46:K46"/>
    <mergeCell ref="L46:M46"/>
  </mergeCells>
  <printOptions horizontalCentered="1"/>
  <pageMargins left="0.27559055118110237" right="0.27559055118110237" top="0.39370078740157483" bottom="0.59055118110236227" header="0.31496062992125984" footer="0.31496062992125984"/>
  <pageSetup paperSize="9" scale="54" fitToHeight="0" orientation="portrait" r:id="rId1"/>
  <headerFooter>
    <oddFooter>&amp;L&amp;"Arial,Normal"&amp;8AO Restauration&amp;C&amp;"Arial,Normal"&amp;8Cadre de réponse économique - &amp;A&amp;R&amp;"Arial,Normal"&amp;8&amp;P/&amp;N</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1"/>
  <dimension ref="A1:M99"/>
  <sheetViews>
    <sheetView showGridLines="0" topLeftCell="A52" zoomScale="115" zoomScaleNormal="115" workbookViewId="0">
      <selection activeCell="F13" sqref="F13"/>
    </sheetView>
  </sheetViews>
  <sheetFormatPr baseColWidth="10" defaultColWidth="11.6640625" defaultRowHeight="15.6"/>
  <cols>
    <col min="1" max="3" width="11.6640625" style="29"/>
    <col min="4" max="4" width="14.5546875" style="29" customWidth="1"/>
    <col min="5" max="11" width="11.6640625" style="29"/>
    <col min="12" max="13" width="11.6640625" style="29" hidden="1" customWidth="1"/>
    <col min="14" max="16384" width="11.6640625" style="29"/>
  </cols>
  <sheetData>
    <row r="1" spans="1:10" s="26" customFormat="1" ht="24.9" customHeight="1">
      <c r="A1" s="89" t="s">
        <v>146</v>
      </c>
      <c r="B1" s="89"/>
      <c r="C1" s="89"/>
      <c r="D1" s="89"/>
      <c r="E1" s="89"/>
      <c r="F1" s="89"/>
      <c r="G1" s="89"/>
      <c r="H1" s="89"/>
      <c r="I1" s="89"/>
      <c r="J1" s="89"/>
    </row>
    <row r="2" spans="1:10" s="26" customFormat="1" ht="24.9" customHeight="1">
      <c r="A2" s="89" t="str">
        <f>+'Mode d''emploi'!K29</f>
        <v>Indiquer ICI le nom du candidat</v>
      </c>
      <c r="B2" s="89"/>
      <c r="C2" s="89"/>
      <c r="D2" s="89"/>
      <c r="E2" s="89"/>
      <c r="F2" s="89"/>
      <c r="G2" s="89"/>
      <c r="H2" s="89"/>
      <c r="I2" s="89"/>
      <c r="J2" s="89"/>
    </row>
    <row r="3" spans="1:10" s="5" customFormat="1" ht="8.1" customHeight="1"/>
    <row r="4" spans="1:10" s="27" customFormat="1" ht="20.100000000000001" customHeight="1">
      <c r="A4" s="97" t="str">
        <f>UPPER("Prix alimentaires (restaurant / frigo connecté)")</f>
        <v>PRIX ALIMENTAIRES (RESTAURANT / FRIGO CONNECTÉ)</v>
      </c>
      <c r="B4" s="98"/>
      <c r="C4" s="98"/>
      <c r="D4" s="98"/>
      <c r="E4" s="98"/>
      <c r="F4" s="98"/>
      <c r="G4" s="98"/>
      <c r="H4" s="98"/>
      <c r="I4" s="98"/>
      <c r="J4" s="98"/>
    </row>
    <row r="5" spans="1:10" s="5" customFormat="1" ht="8.1" customHeight="1"/>
    <row r="6" spans="1:10" ht="20.100000000000001" customHeight="1">
      <c r="A6" s="132" t="s">
        <v>0</v>
      </c>
      <c r="B6" s="132"/>
      <c r="C6" s="132"/>
      <c r="D6" s="132"/>
      <c r="E6" s="132" t="s">
        <v>240</v>
      </c>
      <c r="F6" s="132"/>
      <c r="G6" s="132"/>
      <c r="H6" s="133"/>
      <c r="I6" s="133"/>
      <c r="J6" s="133"/>
    </row>
    <row r="7" spans="1:10" ht="30" customHeight="1">
      <c r="A7" s="132"/>
      <c r="B7" s="132"/>
      <c r="C7" s="132"/>
      <c r="D7" s="132"/>
      <c r="E7" s="17" t="s">
        <v>1</v>
      </c>
      <c r="F7" s="17" t="s">
        <v>2</v>
      </c>
      <c r="G7" s="17" t="s">
        <v>3</v>
      </c>
      <c r="H7" s="17" t="s">
        <v>21</v>
      </c>
      <c r="I7" s="17" t="s">
        <v>22</v>
      </c>
      <c r="J7" s="17" t="s">
        <v>35</v>
      </c>
    </row>
    <row r="8" spans="1:10" ht="20.100000000000001" customHeight="1">
      <c r="A8" s="125" t="s">
        <v>31</v>
      </c>
      <c r="B8" s="125"/>
      <c r="C8" s="125"/>
      <c r="D8" s="125"/>
      <c r="E8" s="30"/>
      <c r="F8" s="30"/>
      <c r="G8" s="30"/>
      <c r="H8" s="30"/>
      <c r="I8" s="30"/>
      <c r="J8" s="31"/>
    </row>
    <row r="9" spans="1:10" ht="20.100000000000001" customHeight="1">
      <c r="A9" s="176" t="s">
        <v>33</v>
      </c>
      <c r="B9" s="195"/>
      <c r="C9" s="196" t="s">
        <v>18</v>
      </c>
      <c r="D9" s="174"/>
      <c r="E9" s="31"/>
      <c r="F9" s="31"/>
      <c r="G9" s="31"/>
      <c r="H9" s="31"/>
      <c r="I9" s="31"/>
      <c r="J9" s="30"/>
    </row>
    <row r="10" spans="1:10" ht="20.100000000000001" customHeight="1">
      <c r="A10" s="173"/>
      <c r="B10" s="194"/>
      <c r="C10" s="196" t="s">
        <v>19</v>
      </c>
      <c r="D10" s="174"/>
      <c r="E10" s="31"/>
      <c r="F10" s="31"/>
      <c r="G10" s="31"/>
      <c r="H10" s="31"/>
      <c r="I10" s="31"/>
      <c r="J10" s="30"/>
    </row>
    <row r="11" spans="1:10" ht="20.100000000000001" customHeight="1">
      <c r="A11" s="125" t="s">
        <v>148</v>
      </c>
      <c r="B11" s="169"/>
      <c r="C11" s="169"/>
      <c r="D11" s="169"/>
      <c r="E11" s="30"/>
      <c r="F11" s="30"/>
      <c r="G11" s="30"/>
      <c r="H11" s="30"/>
      <c r="I11" s="30"/>
      <c r="J11" s="31"/>
    </row>
    <row r="12" spans="1:10" ht="20.100000000000001" customHeight="1">
      <c r="A12" s="125" t="s">
        <v>30</v>
      </c>
      <c r="B12" s="169"/>
      <c r="C12" s="169"/>
      <c r="D12" s="169"/>
      <c r="E12" s="31"/>
      <c r="F12" s="31"/>
      <c r="G12" s="31"/>
      <c r="H12" s="31"/>
      <c r="I12" s="31"/>
      <c r="J12" s="30"/>
    </row>
    <row r="13" spans="1:10" ht="20.100000000000001" customHeight="1">
      <c r="A13" s="125" t="s">
        <v>32</v>
      </c>
      <c r="B13" s="169"/>
      <c r="C13" s="169"/>
      <c r="D13" s="169"/>
      <c r="E13" s="30"/>
      <c r="F13" s="30"/>
      <c r="G13" s="30"/>
      <c r="H13" s="30"/>
      <c r="I13" s="30"/>
      <c r="J13" s="31"/>
    </row>
    <row r="14" spans="1:10" ht="20.100000000000001" customHeight="1">
      <c r="A14" s="176" t="s">
        <v>34</v>
      </c>
      <c r="B14" s="195"/>
      <c r="C14" s="196" t="s">
        <v>18</v>
      </c>
      <c r="D14" s="174"/>
      <c r="E14" s="31"/>
      <c r="F14" s="31"/>
      <c r="G14" s="31"/>
      <c r="H14" s="31"/>
      <c r="I14" s="31"/>
      <c r="J14" s="30"/>
    </row>
    <row r="15" spans="1:10" ht="20.100000000000001" customHeight="1">
      <c r="A15" s="173"/>
      <c r="B15" s="194"/>
      <c r="C15" s="196" t="s">
        <v>19</v>
      </c>
      <c r="D15" s="174"/>
      <c r="E15" s="31"/>
      <c r="F15" s="31"/>
      <c r="G15" s="31"/>
      <c r="H15" s="31"/>
      <c r="I15" s="31"/>
      <c r="J15" s="30"/>
    </row>
    <row r="16" spans="1:10" ht="20.100000000000001" customHeight="1">
      <c r="A16" s="125" t="s">
        <v>147</v>
      </c>
      <c r="B16" s="169"/>
      <c r="C16" s="169"/>
      <c r="D16" s="169"/>
      <c r="E16" s="30"/>
      <c r="F16" s="30"/>
      <c r="G16" s="30"/>
      <c r="H16" s="31"/>
      <c r="I16" s="31"/>
      <c r="J16" s="31"/>
    </row>
    <row r="17" spans="1:10" ht="30" customHeight="1">
      <c r="A17" s="125" t="s">
        <v>145</v>
      </c>
      <c r="B17" s="169"/>
      <c r="C17" s="169"/>
      <c r="D17" s="169"/>
      <c r="E17" s="31"/>
      <c r="F17" s="31"/>
      <c r="G17" s="31"/>
      <c r="H17" s="31"/>
      <c r="I17" s="31"/>
      <c r="J17" s="30"/>
    </row>
    <row r="18" spans="1:10" ht="8.1" customHeight="1"/>
    <row r="19" spans="1:10" ht="20.100000000000001" customHeight="1">
      <c r="A19" s="198" t="s">
        <v>15</v>
      </c>
      <c r="B19" s="199"/>
      <c r="C19" s="32">
        <v>0.1</v>
      </c>
      <c r="J19" s="33" t="s">
        <v>39</v>
      </c>
    </row>
    <row r="20" spans="1:10" s="5" customFormat="1" ht="7.95" customHeight="1"/>
    <row r="21" spans="1:10" ht="20.100000000000001" customHeight="1">
      <c r="A21" s="132" t="s">
        <v>0</v>
      </c>
      <c r="B21" s="132"/>
      <c r="C21" s="132"/>
      <c r="D21" s="132"/>
      <c r="E21" s="132" t="str">
        <f>CONCATENATE("Prix unitaires TTC (si prestation proposée) (TVA ",TEXT(C19,"0.0%"),")")</f>
        <v>Prix unitaires TTC (si prestation proposée) (TVA 10.0%)</v>
      </c>
      <c r="F21" s="132"/>
      <c r="G21" s="132"/>
      <c r="H21" s="133"/>
      <c r="I21" s="133"/>
      <c r="J21" s="133"/>
    </row>
    <row r="22" spans="1:10" ht="30" customHeight="1">
      <c r="A22" s="132"/>
      <c r="B22" s="132"/>
      <c r="C22" s="132"/>
      <c r="D22" s="132"/>
      <c r="E22" s="17" t="str">
        <f>E$7</f>
        <v>Cat 1</v>
      </c>
      <c r="F22" s="17" t="str">
        <f t="shared" ref="F22:J22" si="0">F$7</f>
        <v>Cat 2</v>
      </c>
      <c r="G22" s="17" t="str">
        <f t="shared" si="0"/>
        <v>Cat 3</v>
      </c>
      <c r="H22" s="17" t="str">
        <f t="shared" si="0"/>
        <v>Cat 4</v>
      </c>
      <c r="I22" s="17" t="str">
        <f t="shared" si="0"/>
        <v>Cat 5</v>
      </c>
      <c r="J22" s="17" t="str">
        <f t="shared" si="0"/>
        <v>Prix 
unitaire</v>
      </c>
    </row>
    <row r="23" spans="1:10" ht="20.100000000000001" customHeight="1">
      <c r="A23" s="125" t="str">
        <f>+A8</f>
        <v>Entrées (hors salad'bar)</v>
      </c>
      <c r="B23" s="125"/>
      <c r="C23" s="125"/>
      <c r="D23" s="125"/>
      <c r="E23" s="34">
        <f>ROUND(E8*(1+$C$19),2)</f>
        <v>0</v>
      </c>
      <c r="F23" s="34">
        <f t="shared" ref="F23:I23" si="1">ROUND(F8*(1+$C$19),2)</f>
        <v>0</v>
      </c>
      <c r="G23" s="34">
        <f t="shared" si="1"/>
        <v>0</v>
      </c>
      <c r="H23" s="34">
        <f t="shared" si="1"/>
        <v>0</v>
      </c>
      <c r="I23" s="34">
        <f t="shared" si="1"/>
        <v>0</v>
      </c>
      <c r="J23" s="31"/>
    </row>
    <row r="24" spans="1:10" ht="20.100000000000001" customHeight="1">
      <c r="A24" s="176" t="str">
        <f>+A9</f>
        <v xml:space="preserve">Entrées salad'bar </v>
      </c>
      <c r="B24" s="195"/>
      <c r="C24" s="195" t="str">
        <f>+C9</f>
        <v>Petit contenant</v>
      </c>
      <c r="D24" s="197"/>
      <c r="E24" s="31"/>
      <c r="F24" s="31"/>
      <c r="G24" s="31"/>
      <c r="H24" s="31"/>
      <c r="I24" s="31"/>
      <c r="J24" s="34">
        <f t="shared" ref="J24" si="2">ROUND(J9*(1+$C$19),2)</f>
        <v>0</v>
      </c>
    </row>
    <row r="25" spans="1:10" ht="20.100000000000001" customHeight="1">
      <c r="A25" s="173"/>
      <c r="B25" s="194"/>
      <c r="C25" s="195" t="str">
        <f>+C10</f>
        <v>Grand contenant</v>
      </c>
      <c r="D25" s="197"/>
      <c r="E25" s="31"/>
      <c r="F25" s="31"/>
      <c r="G25" s="31"/>
      <c r="H25" s="31"/>
      <c r="I25" s="31"/>
      <c r="J25" s="34">
        <f t="shared" ref="J25" si="3">ROUND(J10*(1+$C$19),2)</f>
        <v>0</v>
      </c>
    </row>
    <row r="26" spans="1:10" ht="20.100000000000001" customHeight="1">
      <c r="A26" s="125" t="str">
        <f>+A11</f>
        <v>Plat garni (inclus garniture)</v>
      </c>
      <c r="B26" s="169"/>
      <c r="C26" s="169"/>
      <c r="D26" s="169"/>
      <c r="E26" s="34">
        <f t="shared" ref="E26:I26" si="4">ROUND(E11*(1+$C$19),2)</f>
        <v>0</v>
      </c>
      <c r="F26" s="34">
        <f t="shared" si="4"/>
        <v>0</v>
      </c>
      <c r="G26" s="34">
        <f t="shared" si="4"/>
        <v>0</v>
      </c>
      <c r="H26" s="34">
        <f t="shared" si="4"/>
        <v>0</v>
      </c>
      <c r="I26" s="34">
        <f t="shared" si="4"/>
        <v>0</v>
      </c>
      <c r="J26" s="31"/>
    </row>
    <row r="27" spans="1:10" ht="20.100000000000001" customHeight="1">
      <c r="A27" s="125" t="str">
        <f>+A12</f>
        <v>Légume et/ou féculent seul (grande assiette)</v>
      </c>
      <c r="B27" s="169"/>
      <c r="C27" s="169"/>
      <c r="D27" s="169"/>
      <c r="E27" s="31"/>
      <c r="F27" s="31"/>
      <c r="G27" s="31"/>
      <c r="H27" s="31"/>
      <c r="I27" s="31"/>
      <c r="J27" s="34">
        <f t="shared" ref="J27" si="5">ROUND(J12*(1+$C$19),2)</f>
        <v>0</v>
      </c>
    </row>
    <row r="28" spans="1:10" ht="20.100000000000001" customHeight="1">
      <c r="A28" s="125" t="str">
        <f>+A13</f>
        <v>Fromage / laitage / dessert (hors bar à desserts)</v>
      </c>
      <c r="B28" s="169"/>
      <c r="C28" s="169"/>
      <c r="D28" s="169"/>
      <c r="E28" s="34">
        <f t="shared" ref="E28:I28" si="6">ROUND(E13*(1+$C$19),2)</f>
        <v>0</v>
      </c>
      <c r="F28" s="34">
        <f t="shared" si="6"/>
        <v>0</v>
      </c>
      <c r="G28" s="34">
        <f t="shared" si="6"/>
        <v>0</v>
      </c>
      <c r="H28" s="34">
        <f t="shared" si="6"/>
        <v>0</v>
      </c>
      <c r="I28" s="34">
        <f t="shared" si="6"/>
        <v>0</v>
      </c>
      <c r="J28" s="31"/>
    </row>
    <row r="29" spans="1:10" ht="20.100000000000001" customHeight="1">
      <c r="A29" s="176" t="str">
        <f>+A14</f>
        <v>Bar à desserts</v>
      </c>
      <c r="B29" s="195"/>
      <c r="C29" s="195" t="str">
        <f t="shared" ref="C29" si="7">+C14</f>
        <v>Petit contenant</v>
      </c>
      <c r="D29" s="197"/>
      <c r="E29" s="31"/>
      <c r="F29" s="31"/>
      <c r="G29" s="31"/>
      <c r="H29" s="31"/>
      <c r="I29" s="31"/>
      <c r="J29" s="34">
        <f t="shared" ref="J29" si="8">ROUND(J14*(1+$C$19),2)</f>
        <v>0</v>
      </c>
    </row>
    <row r="30" spans="1:10" ht="20.100000000000001" customHeight="1">
      <c r="A30" s="173"/>
      <c r="B30" s="194"/>
      <c r="C30" s="195" t="str">
        <f t="shared" ref="C30" si="9">+C15</f>
        <v>Grand contenant</v>
      </c>
      <c r="D30" s="197"/>
      <c r="E30" s="31"/>
      <c r="F30" s="31"/>
      <c r="G30" s="31"/>
      <c r="H30" s="31"/>
      <c r="I30" s="31"/>
      <c r="J30" s="34">
        <f>ROUND(J15*(1+$C$19),2)</f>
        <v>0</v>
      </c>
    </row>
    <row r="31" spans="1:10" ht="20.100000000000001" customHeight="1">
      <c r="A31" s="125" t="str">
        <f>+A16</f>
        <v xml:space="preserve">Sandwich </v>
      </c>
      <c r="B31" s="169"/>
      <c r="C31" s="169"/>
      <c r="D31" s="169"/>
      <c r="E31" s="34">
        <f>ROUND(E16*(1+$C$19),2)</f>
        <v>0</v>
      </c>
      <c r="F31" s="34">
        <f>ROUND(F16*(1+$C$19),2)</f>
        <v>0</v>
      </c>
      <c r="G31" s="34">
        <f>ROUND(G16*(1+$C$19),2)</f>
        <v>0</v>
      </c>
      <c r="H31" s="31"/>
      <c r="I31" s="31"/>
      <c r="J31" s="31"/>
    </row>
    <row r="32" spans="1:10" ht="30" customHeight="1">
      <c r="A32" s="125" t="s">
        <v>145</v>
      </c>
      <c r="B32" s="169"/>
      <c r="C32" s="169"/>
      <c r="D32" s="169"/>
      <c r="E32" s="31"/>
      <c r="F32" s="31"/>
      <c r="G32" s="31"/>
      <c r="H32" s="31"/>
      <c r="I32" s="31"/>
      <c r="J32" s="34">
        <f t="shared" ref="J32" si="10">ROUND(J17*(1+$C$19),2)</f>
        <v>0</v>
      </c>
    </row>
    <row r="33" spans="1:13" ht="10.5" customHeight="1"/>
    <row r="34" spans="1:13" ht="30" customHeight="1">
      <c r="A34" s="132" t="s">
        <v>0</v>
      </c>
      <c r="B34" s="132"/>
      <c r="C34" s="132"/>
      <c r="D34" s="132"/>
      <c r="E34" s="132" t="s">
        <v>49</v>
      </c>
      <c r="F34" s="132"/>
      <c r="G34" s="132"/>
      <c r="H34" s="133"/>
      <c r="I34" s="133"/>
      <c r="J34" s="133"/>
    </row>
    <row r="35" spans="1:13" ht="20.100000000000001" customHeight="1">
      <c r="A35" s="132"/>
      <c r="B35" s="132"/>
      <c r="C35" s="132"/>
      <c r="D35" s="132"/>
      <c r="E35" s="17" t="str">
        <f>E$7</f>
        <v>Cat 1</v>
      </c>
      <c r="F35" s="17" t="str">
        <f t="shared" ref="F35:I35" si="11">F$7</f>
        <v>Cat 2</v>
      </c>
      <c r="G35" s="17" t="str">
        <f t="shared" si="11"/>
        <v>Cat 3</v>
      </c>
      <c r="H35" s="17" t="str">
        <f t="shared" si="11"/>
        <v>Cat 4</v>
      </c>
      <c r="I35" s="17" t="str">
        <f t="shared" si="11"/>
        <v>Cat 5</v>
      </c>
      <c r="J35" s="17" t="s">
        <v>37</v>
      </c>
    </row>
    <row r="36" spans="1:13" ht="20.100000000000001" customHeight="1">
      <c r="A36" s="125" t="str">
        <f t="shared" ref="A36:C44" si="12">A8</f>
        <v>Entrées (hors salad'bar)</v>
      </c>
      <c r="B36" s="125"/>
      <c r="C36" s="125"/>
      <c r="D36" s="125"/>
      <c r="E36" s="35">
        <v>3.9792033928617049E-2</v>
      </c>
      <c r="F36" s="35">
        <v>0.01</v>
      </c>
      <c r="G36" s="35">
        <v>0.02</v>
      </c>
      <c r="H36" s="35">
        <v>0.06</v>
      </c>
      <c r="I36" s="35">
        <v>0.04</v>
      </c>
      <c r="J36" s="36"/>
      <c r="L36" s="35">
        <f>SUM(E36:J36)</f>
        <v>0.16979203392861705</v>
      </c>
      <c r="M36" s="162">
        <f>SUM(L36:L38)</f>
        <v>0.51979203392861706</v>
      </c>
    </row>
    <row r="37" spans="1:13" ht="20.100000000000001" customHeight="1">
      <c r="A37" s="175" t="str">
        <f t="shared" si="12"/>
        <v xml:space="preserve">Entrées salad'bar </v>
      </c>
      <c r="B37" s="176"/>
      <c r="C37" s="174" t="str">
        <f t="shared" si="12"/>
        <v>Petit contenant</v>
      </c>
      <c r="D37" s="125"/>
      <c r="E37" s="36"/>
      <c r="F37" s="36"/>
      <c r="G37" s="36"/>
      <c r="H37" s="36"/>
      <c r="I37" s="36"/>
      <c r="J37" s="35">
        <v>0.25</v>
      </c>
      <c r="L37" s="35">
        <f t="shared" ref="L37:L45" si="13">SUM(E37:J37)</f>
        <v>0.25</v>
      </c>
      <c r="M37" s="163"/>
    </row>
    <row r="38" spans="1:13" ht="20.100000000000001" customHeight="1">
      <c r="A38" s="172"/>
      <c r="B38" s="173"/>
      <c r="C38" s="174" t="str">
        <f t="shared" si="12"/>
        <v>Grand contenant</v>
      </c>
      <c r="D38" s="125"/>
      <c r="E38" s="36"/>
      <c r="F38" s="36"/>
      <c r="G38" s="36"/>
      <c r="H38" s="36"/>
      <c r="I38" s="36"/>
      <c r="J38" s="35">
        <v>0.1</v>
      </c>
      <c r="L38" s="35">
        <f t="shared" si="13"/>
        <v>0.1</v>
      </c>
      <c r="M38" s="164"/>
    </row>
    <row r="39" spans="1:13" ht="20.100000000000001" customHeight="1">
      <c r="A39" s="125" t="str">
        <f t="shared" si="12"/>
        <v>Plat garni (inclus garniture)</v>
      </c>
      <c r="B39" s="169"/>
      <c r="C39" s="169"/>
      <c r="D39" s="169"/>
      <c r="E39" s="35">
        <v>0.1</v>
      </c>
      <c r="F39" s="35">
        <v>0.22500000000000001</v>
      </c>
      <c r="G39" s="35">
        <v>0.2</v>
      </c>
      <c r="H39" s="35">
        <v>0.15</v>
      </c>
      <c r="I39" s="35">
        <v>0.05</v>
      </c>
      <c r="J39" s="36"/>
      <c r="L39" s="35">
        <f t="shared" si="13"/>
        <v>0.72500000000000009</v>
      </c>
      <c r="M39" s="162">
        <f>SUM(L39:L40)</f>
        <v>0.82500000000000007</v>
      </c>
    </row>
    <row r="40" spans="1:13" ht="20.100000000000001" customHeight="1">
      <c r="A40" s="125" t="str">
        <f t="shared" si="12"/>
        <v>Légume et/ou féculent seul (grande assiette)</v>
      </c>
      <c r="B40" s="169"/>
      <c r="C40" s="169"/>
      <c r="D40" s="169"/>
      <c r="E40" s="36"/>
      <c r="F40" s="36"/>
      <c r="G40" s="36"/>
      <c r="H40" s="36"/>
      <c r="I40" s="36"/>
      <c r="J40" s="35">
        <v>0.1</v>
      </c>
      <c r="L40" s="35">
        <f t="shared" si="13"/>
        <v>0.1</v>
      </c>
      <c r="M40" s="164"/>
    </row>
    <row r="41" spans="1:13" ht="20.100000000000001" customHeight="1">
      <c r="A41" s="125" t="str">
        <f t="shared" si="12"/>
        <v>Fromage / laitage / dessert (hors bar à desserts)</v>
      </c>
      <c r="B41" s="169"/>
      <c r="C41" s="169"/>
      <c r="D41" s="169"/>
      <c r="E41" s="35">
        <v>0.15</v>
      </c>
      <c r="F41" s="35">
        <v>0.2</v>
      </c>
      <c r="G41" s="35">
        <v>0.2</v>
      </c>
      <c r="H41" s="35">
        <v>0.1</v>
      </c>
      <c r="I41" s="35">
        <v>0.05</v>
      </c>
      <c r="J41" s="36"/>
      <c r="L41" s="35">
        <f t="shared" si="13"/>
        <v>0.70000000000000007</v>
      </c>
      <c r="M41" s="162">
        <f>SUM(L41:L43)</f>
        <v>0.85500000000000009</v>
      </c>
    </row>
    <row r="42" spans="1:13" ht="20.100000000000001" customHeight="1">
      <c r="A42" s="175" t="str">
        <f t="shared" ref="A42" si="14">A14</f>
        <v>Bar à desserts</v>
      </c>
      <c r="B42" s="176"/>
      <c r="C42" s="125" t="str">
        <f t="shared" si="12"/>
        <v>Petit contenant</v>
      </c>
      <c r="D42" s="125"/>
      <c r="E42" s="36"/>
      <c r="F42" s="36"/>
      <c r="G42" s="36"/>
      <c r="H42" s="36"/>
      <c r="I42" s="36"/>
      <c r="J42" s="35">
        <v>0.15</v>
      </c>
      <c r="L42" s="35">
        <f t="shared" si="13"/>
        <v>0.15</v>
      </c>
      <c r="M42" s="163"/>
    </row>
    <row r="43" spans="1:13" ht="20.100000000000001" customHeight="1">
      <c r="A43" s="172"/>
      <c r="B43" s="173"/>
      <c r="C43" s="125" t="str">
        <f t="shared" si="12"/>
        <v>Grand contenant</v>
      </c>
      <c r="D43" s="125"/>
      <c r="E43" s="36"/>
      <c r="F43" s="36"/>
      <c r="G43" s="36"/>
      <c r="H43" s="36"/>
      <c r="I43" s="36"/>
      <c r="J43" s="35">
        <v>5.0000000000000001E-3</v>
      </c>
      <c r="L43" s="35">
        <f t="shared" si="13"/>
        <v>5.0000000000000001E-3</v>
      </c>
      <c r="M43" s="164"/>
    </row>
    <row r="44" spans="1:13" ht="20.100000000000001" customHeight="1">
      <c r="A44" s="125" t="str">
        <f t="shared" si="12"/>
        <v xml:space="preserve">Sandwich </v>
      </c>
      <c r="B44" s="169"/>
      <c r="C44" s="169"/>
      <c r="D44" s="169"/>
      <c r="E44" s="35">
        <v>0.01</v>
      </c>
      <c r="F44" s="35">
        <v>0.02</v>
      </c>
      <c r="G44" s="35">
        <v>0.01</v>
      </c>
      <c r="H44" s="36"/>
      <c r="I44" s="36"/>
      <c r="J44" s="36"/>
      <c r="L44" s="35">
        <f t="shared" si="13"/>
        <v>0.04</v>
      </c>
      <c r="M44" s="35">
        <f>L44</f>
        <v>0.04</v>
      </c>
    </row>
    <row r="45" spans="1:13" ht="20.100000000000001" customHeight="1">
      <c r="A45" s="125" t="s">
        <v>36</v>
      </c>
      <c r="B45" s="169"/>
      <c r="C45" s="169"/>
      <c r="D45" s="169"/>
      <c r="E45" s="36"/>
      <c r="F45" s="36"/>
      <c r="G45" s="36"/>
      <c r="H45" s="36"/>
      <c r="I45" s="36"/>
      <c r="J45" s="35">
        <v>0.1</v>
      </c>
      <c r="L45" s="35">
        <f t="shared" si="13"/>
        <v>0.1</v>
      </c>
      <c r="M45" s="35">
        <f>L45</f>
        <v>0.1</v>
      </c>
    </row>
    <row r="46" spans="1:13" ht="8.1" customHeight="1"/>
    <row r="47" spans="1:13" s="38" customFormat="1" ht="20.100000000000001" customHeight="1">
      <c r="A47" s="165" t="s">
        <v>281</v>
      </c>
      <c r="B47" s="165"/>
      <c r="C47" s="165"/>
      <c r="D47" s="171">
        <f>ROUND(SUMPRODUCT(E8:J8,E36:J36)+SUMPRODUCT(E9:J9,E37:J37)+SUMPRODUCT(E10:J10,E38:J38)+SUMPRODUCT(E11:J11,E39:J39)+SUMPRODUCT(E12:J12,E40:J40)+SUMPRODUCT(E13:J13,E41:J41)+SUMPRODUCT(E14:J14,E42:J42)+SUMPRODUCT(E15:J15,E43:J43)+SUMPRODUCT(E16:J16,E44:J44)+SUMPRODUCT(E17:J17,E45:J45),3)</f>
        <v>0</v>
      </c>
      <c r="E47" s="171"/>
      <c r="L47" s="167">
        <f>SUM(L36:L45)</f>
        <v>2.3397920339286173</v>
      </c>
      <c r="M47" s="168"/>
    </row>
    <row r="48" spans="1:13" s="38" customFormat="1" ht="20.100000000000001" customHeight="1">
      <c r="A48" s="166"/>
      <c r="B48" s="166"/>
      <c r="C48" s="166"/>
      <c r="D48" s="170">
        <f>ROUND(SUMPRODUCT(E23:J23,E36:J36)+SUMPRODUCT(E24:J24,E37:J37)+SUMPRODUCT(E25:J25,E38:J38)+SUMPRODUCT(E26:J26,E39:J39)+SUMPRODUCT(E27:J27,E40:J40)+SUMPRODUCT(E28:J28,E41:J41)+SUMPRODUCT(E29:J29,E42:J42)+SUMPRODUCT(E30:J30,E43:J43)+SUMPRODUCT(E31:J31,E44:J44)+SUMPRODUCT(E32:J32,E45:J45),2)</f>
        <v>0</v>
      </c>
      <c r="E48" s="170"/>
    </row>
    <row r="49" spans="1:13" ht="10.5" customHeight="1"/>
    <row r="50" spans="1:13" ht="20.100000000000001" customHeight="1">
      <c r="A50" s="97" t="str">
        <f>UPPER("Tarifs consignes pour vente à emporter / frigo(s) connecté(s) (le cas échéant)")</f>
        <v>TARIFS CONSIGNES POUR VENTE À EMPORTER / FRIGO(S) CONNECTÉ(S) (LE CAS ÉCHÉANT)</v>
      </c>
      <c r="B50" s="98"/>
      <c r="C50" s="98"/>
      <c r="D50" s="98"/>
      <c r="E50" s="98"/>
      <c r="F50" s="98"/>
      <c r="G50" s="98"/>
      <c r="H50" s="98"/>
      <c r="I50" s="98"/>
      <c r="J50" s="98"/>
      <c r="K50"/>
      <c r="L50"/>
      <c r="M50"/>
    </row>
    <row r="51" spans="1:13" ht="10.5" customHeight="1"/>
    <row r="52" spans="1:13" ht="30" customHeight="1">
      <c r="A52" s="190" t="s">
        <v>181</v>
      </c>
      <c r="B52" s="191"/>
      <c r="C52" s="191"/>
      <c r="D52" s="191"/>
      <c r="E52" s="191"/>
      <c r="F52" s="191"/>
      <c r="G52" s="192"/>
      <c r="H52" s="39" t="s">
        <v>182</v>
      </c>
      <c r="I52" s="39" t="s">
        <v>14</v>
      </c>
      <c r="J52" s="39" t="s">
        <v>183</v>
      </c>
    </row>
    <row r="53" spans="1:13" ht="20.100000000000001" customHeight="1">
      <c r="A53" s="187"/>
      <c r="B53" s="188"/>
      <c r="C53" s="188"/>
      <c r="D53" s="188"/>
      <c r="E53" s="188"/>
      <c r="F53" s="188"/>
      <c r="G53" s="193"/>
      <c r="H53" s="40"/>
      <c r="I53" s="41"/>
      <c r="J53" s="42">
        <f t="shared" ref="J53:J55" si="15">ROUND(H53*(1+I53),2)</f>
        <v>0</v>
      </c>
    </row>
    <row r="54" spans="1:13" ht="20.100000000000001" customHeight="1">
      <c r="A54" s="187"/>
      <c r="B54" s="188"/>
      <c r="C54" s="188"/>
      <c r="D54" s="188"/>
      <c r="E54" s="188"/>
      <c r="F54" s="188"/>
      <c r="G54" s="193"/>
      <c r="H54" s="40"/>
      <c r="I54" s="41"/>
      <c r="J54" s="42">
        <f t="shared" si="15"/>
        <v>0</v>
      </c>
    </row>
    <row r="55" spans="1:13" ht="20.100000000000001" customHeight="1">
      <c r="A55" s="187"/>
      <c r="B55" s="188"/>
      <c r="C55" s="188"/>
      <c r="D55" s="188"/>
      <c r="E55" s="188"/>
      <c r="F55" s="188"/>
      <c r="G55" s="193"/>
      <c r="H55" s="40"/>
      <c r="I55" s="41"/>
      <c r="J55" s="42">
        <f t="shared" si="15"/>
        <v>0</v>
      </c>
    </row>
    <row r="56" spans="1:13" ht="20.100000000000001" customHeight="1">
      <c r="A56" s="187"/>
      <c r="B56" s="188"/>
      <c r="C56" s="188"/>
      <c r="D56" s="188"/>
      <c r="E56" s="188"/>
      <c r="F56" s="188"/>
      <c r="G56" s="193"/>
      <c r="H56" s="40"/>
      <c r="I56" s="41"/>
      <c r="J56" s="42">
        <f t="shared" ref="J56:J57" si="16">ROUND(H56*(1+I56),2)</f>
        <v>0</v>
      </c>
    </row>
    <row r="57" spans="1:13" ht="20.100000000000001" customHeight="1">
      <c r="A57" s="187"/>
      <c r="B57" s="188"/>
      <c r="C57" s="188"/>
      <c r="D57" s="188"/>
      <c r="E57" s="188"/>
      <c r="F57" s="188"/>
      <c r="G57" s="193"/>
      <c r="H57" s="40"/>
      <c r="I57" s="41"/>
      <c r="J57" s="42">
        <f t="shared" si="16"/>
        <v>0</v>
      </c>
    </row>
    <row r="58" spans="1:13" ht="10.5" customHeight="1"/>
    <row r="59" spans="1:13" ht="20.100000000000001" customHeight="1">
      <c r="A59" s="97" t="str">
        <f>UPPER("Prix autres produits et boissons")</f>
        <v>PRIX AUTRES PRODUITS ET BOISSONS</v>
      </c>
      <c r="B59" s="98"/>
      <c r="C59" s="98"/>
      <c r="D59" s="98"/>
      <c r="E59" s="98"/>
      <c r="F59" s="98"/>
      <c r="G59" s="98"/>
      <c r="H59" s="98"/>
      <c r="I59" s="98"/>
      <c r="J59" s="98"/>
      <c r="K59"/>
      <c r="L59"/>
      <c r="M59"/>
    </row>
    <row r="60" spans="1:13" customFormat="1" ht="10.5" customHeight="1"/>
    <row r="61" spans="1:13" ht="30" customHeight="1">
      <c r="A61" s="190" t="s">
        <v>41</v>
      </c>
      <c r="B61" s="191"/>
      <c r="C61" s="191"/>
      <c r="D61" s="191"/>
      <c r="E61" s="192"/>
      <c r="F61" s="39" t="s">
        <v>6</v>
      </c>
      <c r="G61" s="39" t="s">
        <v>14</v>
      </c>
      <c r="H61" s="39" t="s">
        <v>7</v>
      </c>
      <c r="J61" s="200" t="s">
        <v>40</v>
      </c>
    </row>
    <row r="62" spans="1:13" ht="20.100000000000001" customHeight="1">
      <c r="A62" s="190" t="s">
        <v>24</v>
      </c>
      <c r="B62" s="191"/>
      <c r="C62" s="191"/>
      <c r="D62" s="191"/>
      <c r="E62" s="191"/>
      <c r="F62" s="191"/>
      <c r="G62" s="191"/>
      <c r="H62" s="192"/>
      <c r="J62" s="201"/>
    </row>
    <row r="63" spans="1:13" ht="20.100000000000001" customHeight="1">
      <c r="A63" s="202" t="s">
        <v>38</v>
      </c>
      <c r="B63" s="203"/>
      <c r="C63" s="203"/>
      <c r="D63" s="203"/>
      <c r="E63" s="204"/>
      <c r="F63" s="40"/>
      <c r="G63" s="41"/>
      <c r="H63" s="42">
        <f>ROUND(F63*(1+G63),2)</f>
        <v>0</v>
      </c>
      <c r="J63" s="37">
        <v>0.01</v>
      </c>
    </row>
    <row r="64" spans="1:13" ht="20.100000000000001" customHeight="1">
      <c r="A64" s="202" t="s">
        <v>235</v>
      </c>
      <c r="B64" s="203"/>
      <c r="C64" s="203"/>
      <c r="D64" s="203"/>
      <c r="E64" s="204"/>
      <c r="F64" s="40"/>
      <c r="G64" s="41"/>
      <c r="H64" s="42">
        <f t="shared" ref="H64:H72" si="17">ROUND(F64*(1+G64),2)</f>
        <v>0</v>
      </c>
      <c r="J64" s="35" t="s">
        <v>11</v>
      </c>
    </row>
    <row r="65" spans="1:10" ht="20.100000000000001" customHeight="1">
      <c r="A65" s="202" t="s">
        <v>236</v>
      </c>
      <c r="B65" s="203"/>
      <c r="C65" s="203"/>
      <c r="D65" s="203"/>
      <c r="E65" s="204"/>
      <c r="F65" s="40"/>
      <c r="G65" s="41"/>
      <c r="H65" s="42">
        <f t="shared" si="17"/>
        <v>0</v>
      </c>
      <c r="J65" s="35" t="s">
        <v>11</v>
      </c>
    </row>
    <row r="66" spans="1:10" ht="20.100000000000001" customHeight="1">
      <c r="A66" s="187"/>
      <c r="B66" s="188"/>
      <c r="C66" s="188"/>
      <c r="D66" s="188"/>
      <c r="E66" s="189"/>
      <c r="F66" s="40"/>
      <c r="G66" s="41"/>
      <c r="H66" s="42">
        <f t="shared" si="17"/>
        <v>0</v>
      </c>
      <c r="J66" s="35" t="s">
        <v>11</v>
      </c>
    </row>
    <row r="67" spans="1:10" ht="20.100000000000001" customHeight="1">
      <c r="A67" s="187"/>
      <c r="B67" s="188"/>
      <c r="C67" s="188"/>
      <c r="D67" s="188"/>
      <c r="E67" s="189"/>
      <c r="F67" s="40"/>
      <c r="G67" s="41"/>
      <c r="H67" s="42">
        <f t="shared" si="17"/>
        <v>0</v>
      </c>
      <c r="J67" s="35" t="s">
        <v>11</v>
      </c>
    </row>
    <row r="68" spans="1:10" ht="20.100000000000001" customHeight="1">
      <c r="A68" s="187"/>
      <c r="B68" s="188"/>
      <c r="C68" s="188"/>
      <c r="D68" s="188"/>
      <c r="E68" s="189"/>
      <c r="F68" s="40"/>
      <c r="G68" s="41"/>
      <c r="H68" s="42">
        <f t="shared" ref="H68:H70" si="18">ROUND(F68*(1+G68),2)</f>
        <v>0</v>
      </c>
      <c r="J68" s="35" t="s">
        <v>11</v>
      </c>
    </row>
    <row r="69" spans="1:10" ht="20.100000000000001" customHeight="1">
      <c r="A69" s="187"/>
      <c r="B69" s="188"/>
      <c r="C69" s="188"/>
      <c r="D69" s="188"/>
      <c r="E69" s="189"/>
      <c r="F69" s="40"/>
      <c r="G69" s="41"/>
      <c r="H69" s="42">
        <f t="shared" ref="H69" si="19">ROUND(F69*(1+G69),2)</f>
        <v>0</v>
      </c>
      <c r="J69" s="35" t="s">
        <v>11</v>
      </c>
    </row>
    <row r="70" spans="1:10" ht="20.100000000000001" customHeight="1">
      <c r="A70" s="187"/>
      <c r="B70" s="188"/>
      <c r="C70" s="188"/>
      <c r="D70" s="188"/>
      <c r="E70" s="189"/>
      <c r="F70" s="40"/>
      <c r="G70" s="41"/>
      <c r="H70" s="42">
        <f t="shared" si="18"/>
        <v>0</v>
      </c>
      <c r="J70" s="35" t="s">
        <v>11</v>
      </c>
    </row>
    <row r="71" spans="1:10" ht="20.100000000000001" customHeight="1">
      <c r="A71" s="187"/>
      <c r="B71" s="188"/>
      <c r="C71" s="188"/>
      <c r="D71" s="188"/>
      <c r="E71" s="189"/>
      <c r="F71" s="40"/>
      <c r="G71" s="41"/>
      <c r="H71" s="42">
        <f t="shared" si="17"/>
        <v>0</v>
      </c>
      <c r="J71" s="35" t="s">
        <v>11</v>
      </c>
    </row>
    <row r="72" spans="1:10" ht="20.100000000000001" customHeight="1">
      <c r="A72" s="187"/>
      <c r="B72" s="188"/>
      <c r="C72" s="188"/>
      <c r="D72" s="188"/>
      <c r="E72" s="189"/>
      <c r="F72" s="40"/>
      <c r="G72" s="41"/>
      <c r="H72" s="42">
        <f t="shared" si="17"/>
        <v>0</v>
      </c>
      <c r="J72" s="35" t="s">
        <v>11</v>
      </c>
    </row>
    <row r="73" spans="1:10" ht="20.100000000000001" customHeight="1">
      <c r="A73" s="190" t="s">
        <v>23</v>
      </c>
      <c r="B73" s="191"/>
      <c r="C73" s="191"/>
      <c r="D73" s="191"/>
      <c r="E73" s="191"/>
      <c r="F73" s="191"/>
      <c r="G73" s="191"/>
      <c r="H73" s="192"/>
      <c r="J73" s="35" t="s">
        <v>11</v>
      </c>
    </row>
    <row r="74" spans="1:10" ht="20.100000000000001" customHeight="1">
      <c r="A74" s="187"/>
      <c r="B74" s="188"/>
      <c r="C74" s="188"/>
      <c r="D74" s="188"/>
      <c r="E74" s="189"/>
      <c r="F74" s="40"/>
      <c r="G74" s="41"/>
      <c r="H74" s="42">
        <f t="shared" ref="H74:H96" si="20">ROUND(F74*(1+G74),2)</f>
        <v>0</v>
      </c>
      <c r="J74" s="35" t="s">
        <v>11</v>
      </c>
    </row>
    <row r="75" spans="1:10" ht="20.100000000000001" customHeight="1">
      <c r="A75" s="187"/>
      <c r="B75" s="188"/>
      <c r="C75" s="188"/>
      <c r="D75" s="188"/>
      <c r="E75" s="189"/>
      <c r="F75" s="40"/>
      <c r="G75" s="41"/>
      <c r="H75" s="42">
        <f t="shared" si="20"/>
        <v>0</v>
      </c>
      <c r="J75" s="35" t="s">
        <v>11</v>
      </c>
    </row>
    <row r="76" spans="1:10" ht="20.100000000000001" customHeight="1">
      <c r="A76" s="187"/>
      <c r="B76" s="188"/>
      <c r="C76" s="188"/>
      <c r="D76" s="188"/>
      <c r="E76" s="189"/>
      <c r="F76" s="40"/>
      <c r="G76" s="41"/>
      <c r="H76" s="42">
        <f t="shared" si="20"/>
        <v>0</v>
      </c>
      <c r="J76" s="35" t="s">
        <v>11</v>
      </c>
    </row>
    <row r="77" spans="1:10" ht="20.100000000000001" customHeight="1">
      <c r="A77" s="187"/>
      <c r="B77" s="188"/>
      <c r="C77" s="188"/>
      <c r="D77" s="188"/>
      <c r="E77" s="189"/>
      <c r="F77" s="40"/>
      <c r="G77" s="41"/>
      <c r="H77" s="42">
        <f t="shared" si="20"/>
        <v>0</v>
      </c>
      <c r="J77" s="35" t="s">
        <v>11</v>
      </c>
    </row>
    <row r="78" spans="1:10" ht="20.100000000000001" customHeight="1">
      <c r="A78" s="187"/>
      <c r="B78" s="188"/>
      <c r="C78" s="188"/>
      <c r="D78" s="188"/>
      <c r="E78" s="189"/>
      <c r="F78" s="40"/>
      <c r="G78" s="41"/>
      <c r="H78" s="42">
        <f t="shared" si="20"/>
        <v>0</v>
      </c>
      <c r="J78" s="35" t="s">
        <v>11</v>
      </c>
    </row>
    <row r="79" spans="1:10" ht="20.100000000000001" customHeight="1">
      <c r="A79" s="187"/>
      <c r="B79" s="188"/>
      <c r="C79" s="188"/>
      <c r="D79" s="188"/>
      <c r="E79" s="189"/>
      <c r="F79" s="40"/>
      <c r="G79" s="41"/>
      <c r="H79" s="42">
        <f t="shared" si="20"/>
        <v>0</v>
      </c>
      <c r="J79" s="35" t="s">
        <v>11</v>
      </c>
    </row>
    <row r="80" spans="1:10" ht="20.100000000000001" customHeight="1">
      <c r="A80" s="187"/>
      <c r="B80" s="188"/>
      <c r="C80" s="188"/>
      <c r="D80" s="188"/>
      <c r="E80" s="189"/>
      <c r="F80" s="40"/>
      <c r="G80" s="41"/>
      <c r="H80" s="42">
        <f t="shared" si="20"/>
        <v>0</v>
      </c>
      <c r="J80" s="35" t="s">
        <v>11</v>
      </c>
    </row>
    <row r="81" spans="1:10" ht="20.100000000000001" customHeight="1">
      <c r="A81" s="187"/>
      <c r="B81" s="188"/>
      <c r="C81" s="188"/>
      <c r="D81" s="188"/>
      <c r="E81" s="189"/>
      <c r="F81" s="40"/>
      <c r="G81" s="41"/>
      <c r="H81" s="42">
        <f t="shared" si="20"/>
        <v>0</v>
      </c>
      <c r="J81" s="35" t="s">
        <v>11</v>
      </c>
    </row>
    <row r="82" spans="1:10" ht="20.100000000000001" customHeight="1">
      <c r="A82" s="187"/>
      <c r="B82" s="188"/>
      <c r="C82" s="188"/>
      <c r="D82" s="188"/>
      <c r="E82" s="189"/>
      <c r="F82" s="40"/>
      <c r="G82" s="41"/>
      <c r="H82" s="42">
        <f t="shared" si="20"/>
        <v>0</v>
      </c>
      <c r="J82" s="35" t="s">
        <v>11</v>
      </c>
    </row>
    <row r="83" spans="1:10" ht="20.100000000000001" customHeight="1">
      <c r="A83" s="187"/>
      <c r="B83" s="188"/>
      <c r="C83" s="188"/>
      <c r="D83" s="188"/>
      <c r="E83" s="189"/>
      <c r="F83" s="40"/>
      <c r="G83" s="41"/>
      <c r="H83" s="42">
        <f t="shared" si="20"/>
        <v>0</v>
      </c>
      <c r="J83" s="35" t="s">
        <v>11</v>
      </c>
    </row>
    <row r="84" spans="1:10" ht="20.100000000000001" customHeight="1">
      <c r="A84" s="187"/>
      <c r="B84" s="188"/>
      <c r="C84" s="188"/>
      <c r="D84" s="188"/>
      <c r="E84" s="189"/>
      <c r="F84" s="40"/>
      <c r="G84" s="41"/>
      <c r="H84" s="42">
        <f t="shared" si="20"/>
        <v>0</v>
      </c>
      <c r="J84" s="35" t="s">
        <v>11</v>
      </c>
    </row>
    <row r="85" spans="1:10" ht="20.100000000000001" customHeight="1">
      <c r="A85" s="187"/>
      <c r="B85" s="188"/>
      <c r="C85" s="188"/>
      <c r="D85" s="188"/>
      <c r="E85" s="189"/>
      <c r="F85" s="40"/>
      <c r="G85" s="41"/>
      <c r="H85" s="42">
        <f t="shared" si="20"/>
        <v>0</v>
      </c>
      <c r="J85" s="35" t="s">
        <v>11</v>
      </c>
    </row>
    <row r="86" spans="1:10" ht="20.100000000000001" customHeight="1">
      <c r="A86" s="187"/>
      <c r="B86" s="188"/>
      <c r="C86" s="188"/>
      <c r="D86" s="188"/>
      <c r="E86" s="189"/>
      <c r="F86" s="40"/>
      <c r="G86" s="41"/>
      <c r="H86" s="42">
        <f t="shared" si="20"/>
        <v>0</v>
      </c>
      <c r="J86" s="35" t="s">
        <v>11</v>
      </c>
    </row>
    <row r="87" spans="1:10" ht="20.100000000000001" customHeight="1">
      <c r="A87" s="187"/>
      <c r="B87" s="188"/>
      <c r="C87" s="188"/>
      <c r="D87" s="188"/>
      <c r="E87" s="189"/>
      <c r="F87" s="40"/>
      <c r="G87" s="41"/>
      <c r="H87" s="42">
        <f t="shared" si="20"/>
        <v>0</v>
      </c>
      <c r="J87" s="35" t="s">
        <v>11</v>
      </c>
    </row>
    <row r="88" spans="1:10" ht="20.100000000000001" customHeight="1">
      <c r="A88" s="187"/>
      <c r="B88" s="188"/>
      <c r="C88" s="188"/>
      <c r="D88" s="188"/>
      <c r="E88" s="189"/>
      <c r="F88" s="40"/>
      <c r="G88" s="41"/>
      <c r="H88" s="42">
        <f t="shared" si="20"/>
        <v>0</v>
      </c>
      <c r="J88" s="35" t="s">
        <v>11</v>
      </c>
    </row>
    <row r="89" spans="1:10" ht="20.100000000000001" customHeight="1">
      <c r="A89" s="187"/>
      <c r="B89" s="188"/>
      <c r="C89" s="188"/>
      <c r="D89" s="188"/>
      <c r="E89" s="189"/>
      <c r="F89" s="40"/>
      <c r="G89" s="41"/>
      <c r="H89" s="42">
        <f t="shared" si="20"/>
        <v>0</v>
      </c>
      <c r="J89" s="35" t="s">
        <v>11</v>
      </c>
    </row>
    <row r="90" spans="1:10" ht="20.100000000000001" customHeight="1">
      <c r="A90" s="187"/>
      <c r="B90" s="188"/>
      <c r="C90" s="188"/>
      <c r="D90" s="188"/>
      <c r="E90" s="189"/>
      <c r="F90" s="40"/>
      <c r="G90" s="41"/>
      <c r="H90" s="42">
        <f t="shared" si="20"/>
        <v>0</v>
      </c>
      <c r="J90" s="35" t="s">
        <v>11</v>
      </c>
    </row>
    <row r="91" spans="1:10" ht="20.100000000000001" customHeight="1">
      <c r="A91" s="187"/>
      <c r="B91" s="188"/>
      <c r="C91" s="188"/>
      <c r="D91" s="188"/>
      <c r="E91" s="189"/>
      <c r="F91" s="40"/>
      <c r="G91" s="41"/>
      <c r="H91" s="42">
        <f t="shared" si="20"/>
        <v>0</v>
      </c>
      <c r="J91" s="35" t="s">
        <v>11</v>
      </c>
    </row>
    <row r="92" spans="1:10" ht="20.100000000000001" customHeight="1">
      <c r="A92" s="187"/>
      <c r="B92" s="188"/>
      <c r="C92" s="188"/>
      <c r="D92" s="188"/>
      <c r="E92" s="189"/>
      <c r="F92" s="40"/>
      <c r="G92" s="41"/>
      <c r="H92" s="42">
        <f t="shared" si="20"/>
        <v>0</v>
      </c>
      <c r="J92" s="35" t="s">
        <v>11</v>
      </c>
    </row>
    <row r="93" spans="1:10" ht="20.100000000000001" customHeight="1">
      <c r="A93" s="187"/>
      <c r="B93" s="188"/>
      <c r="C93" s="188"/>
      <c r="D93" s="188"/>
      <c r="E93" s="189"/>
      <c r="F93" s="40"/>
      <c r="G93" s="41"/>
      <c r="H93" s="42">
        <f t="shared" si="20"/>
        <v>0</v>
      </c>
      <c r="J93" s="35" t="s">
        <v>11</v>
      </c>
    </row>
    <row r="94" spans="1:10" ht="20.100000000000001" customHeight="1">
      <c r="A94" s="187"/>
      <c r="B94" s="188"/>
      <c r="C94" s="188"/>
      <c r="D94" s="188"/>
      <c r="E94" s="189"/>
      <c r="F94" s="40"/>
      <c r="G94" s="41"/>
      <c r="H94" s="42">
        <f t="shared" si="20"/>
        <v>0</v>
      </c>
      <c r="J94" s="35" t="s">
        <v>11</v>
      </c>
    </row>
    <row r="95" spans="1:10" ht="20.100000000000001" customHeight="1">
      <c r="A95" s="187"/>
      <c r="B95" s="188"/>
      <c r="C95" s="188"/>
      <c r="D95" s="188"/>
      <c r="E95" s="189"/>
      <c r="F95" s="40"/>
      <c r="G95" s="41"/>
      <c r="H95" s="42">
        <f t="shared" si="20"/>
        <v>0</v>
      </c>
      <c r="J95" s="35" t="s">
        <v>11</v>
      </c>
    </row>
    <row r="96" spans="1:10" ht="20.100000000000001" customHeight="1">
      <c r="A96" s="187"/>
      <c r="B96" s="188"/>
      <c r="C96" s="188"/>
      <c r="D96" s="188"/>
      <c r="E96" s="189"/>
      <c r="F96" s="40"/>
      <c r="G96" s="41"/>
      <c r="H96" s="42">
        <f t="shared" si="20"/>
        <v>0</v>
      </c>
      <c r="J96" s="35" t="s">
        <v>11</v>
      </c>
    </row>
    <row r="97" spans="1:13" ht="8.1" customHeight="1"/>
    <row r="98" spans="1:13" s="38" customFormat="1" ht="20.100000000000001" customHeight="1">
      <c r="A98" s="177" t="s">
        <v>280</v>
      </c>
      <c r="B98" s="178"/>
      <c r="C98" s="179"/>
      <c r="D98" s="183">
        <f>ROUND(SUMPRODUCT($F$63:$F$96,$J$63:$J$96)+D47,3)</f>
        <v>0</v>
      </c>
      <c r="E98" s="184"/>
      <c r="J98" s="35">
        <f>SUM(J63:J96)</f>
        <v>0.01</v>
      </c>
      <c r="L98" s="5"/>
      <c r="M98" s="5"/>
    </row>
    <row r="99" spans="1:13" s="38" customFormat="1" ht="20.100000000000001" customHeight="1">
      <c r="A99" s="180"/>
      <c r="B99" s="181"/>
      <c r="C99" s="182"/>
      <c r="D99" s="185">
        <f>ROUND(SUMPRODUCT($J$63:$J$96,$H$63:$H$96)+D48,2)</f>
        <v>0</v>
      </c>
      <c r="E99" s="186"/>
    </row>
  </sheetData>
  <sheetProtection formatCells="0" formatColumns="0" formatRows="0" insertHyperlinks="0" sort="0" autoFilter="0" pivotTables="0"/>
  <mergeCells count="107">
    <mergeCell ref="A89:E89"/>
    <mergeCell ref="A90:E90"/>
    <mergeCell ref="A91:E91"/>
    <mergeCell ref="A75:E75"/>
    <mergeCell ref="A69:E69"/>
    <mergeCell ref="A63:E63"/>
    <mergeCell ref="A64:E64"/>
    <mergeCell ref="A65:E65"/>
    <mergeCell ref="A66:E66"/>
    <mergeCell ref="J61:J62"/>
    <mergeCell ref="A50:J50"/>
    <mergeCell ref="A77:E77"/>
    <mergeCell ref="A78:E78"/>
    <mergeCell ref="A79:E79"/>
    <mergeCell ref="A80:E80"/>
    <mergeCell ref="A68:E68"/>
    <mergeCell ref="A71:E71"/>
    <mergeCell ref="A72:E72"/>
    <mergeCell ref="A76:E76"/>
    <mergeCell ref="A73:H73"/>
    <mergeCell ref="A74:E74"/>
    <mergeCell ref="A70:E70"/>
    <mergeCell ref="A67:E67"/>
    <mergeCell ref="A1:J1"/>
    <mergeCell ref="A23:D23"/>
    <mergeCell ref="A8:D8"/>
    <mergeCell ref="A11:D11"/>
    <mergeCell ref="A19:B19"/>
    <mergeCell ref="A16:D16"/>
    <mergeCell ref="A31:D31"/>
    <mergeCell ref="A2:J2"/>
    <mergeCell ref="A6:D7"/>
    <mergeCell ref="A21:D22"/>
    <mergeCell ref="A27:D27"/>
    <mergeCell ref="A28:D28"/>
    <mergeCell ref="C24:D24"/>
    <mergeCell ref="C25:D25"/>
    <mergeCell ref="C9:D9"/>
    <mergeCell ref="C10:D10"/>
    <mergeCell ref="A9:B9"/>
    <mergeCell ref="C15:D15"/>
    <mergeCell ref="A4:J4"/>
    <mergeCell ref="E6:J6"/>
    <mergeCell ref="A25:B25"/>
    <mergeCell ref="A29:B29"/>
    <mergeCell ref="C29:D29"/>
    <mergeCell ref="A30:B30"/>
    <mergeCell ref="A10:B10"/>
    <mergeCell ref="A14:B14"/>
    <mergeCell ref="C14:D14"/>
    <mergeCell ref="A12:D12"/>
    <mergeCell ref="A13:D13"/>
    <mergeCell ref="A15:B15"/>
    <mergeCell ref="A24:B24"/>
    <mergeCell ref="A17:D17"/>
    <mergeCell ref="A53:G53"/>
    <mergeCell ref="A52:G52"/>
    <mergeCell ref="E34:J34"/>
    <mergeCell ref="A36:D36"/>
    <mergeCell ref="A37:B37"/>
    <mergeCell ref="C37:D37"/>
    <mergeCell ref="E21:J21"/>
    <mergeCell ref="A26:D26"/>
    <mergeCell ref="C30:D30"/>
    <mergeCell ref="A32:D32"/>
    <mergeCell ref="A34:D35"/>
    <mergeCell ref="A98:C99"/>
    <mergeCell ref="D98:E98"/>
    <mergeCell ref="D99:E99"/>
    <mergeCell ref="A96:E96"/>
    <mergeCell ref="A95:E95"/>
    <mergeCell ref="A93:E93"/>
    <mergeCell ref="A94:E94"/>
    <mergeCell ref="C42:D42"/>
    <mergeCell ref="A61:E61"/>
    <mergeCell ref="A62:H62"/>
    <mergeCell ref="A56:G56"/>
    <mergeCell ref="A57:G57"/>
    <mergeCell ref="A54:G54"/>
    <mergeCell ref="A55:G55"/>
    <mergeCell ref="A59:J59"/>
    <mergeCell ref="A92:E92"/>
    <mergeCell ref="A81:E81"/>
    <mergeCell ref="A82:E82"/>
    <mergeCell ref="A83:E83"/>
    <mergeCell ref="A84:E84"/>
    <mergeCell ref="A85:E85"/>
    <mergeCell ref="A86:E86"/>
    <mergeCell ref="A87:E87"/>
    <mergeCell ref="A88:E88"/>
    <mergeCell ref="M36:M38"/>
    <mergeCell ref="M39:M40"/>
    <mergeCell ref="M41:M43"/>
    <mergeCell ref="A47:C48"/>
    <mergeCell ref="L47:M47"/>
    <mergeCell ref="A45:D45"/>
    <mergeCell ref="D48:E48"/>
    <mergeCell ref="D47:E47"/>
    <mergeCell ref="A43:B43"/>
    <mergeCell ref="C43:D43"/>
    <mergeCell ref="A41:D41"/>
    <mergeCell ref="A44:D44"/>
    <mergeCell ref="A38:B38"/>
    <mergeCell ref="C38:D38"/>
    <mergeCell ref="A39:D39"/>
    <mergeCell ref="A40:D40"/>
    <mergeCell ref="A42:B42"/>
  </mergeCells>
  <printOptions horizontalCentered="1"/>
  <pageMargins left="0.27559055118110237" right="0.27559055118110237" top="0.39370078740157483" bottom="0.59055118110236227" header="0.31496062992125984" footer="0.31496062992125984"/>
  <pageSetup paperSize="9" scale="80" fitToHeight="0" orientation="portrait" r:id="rId1"/>
  <headerFooter>
    <oddFooter>&amp;L&amp;"Arial,Normal"&amp;8AO Restauration&amp;C&amp;"Arial,Normal"&amp;8Cadre de réponse économique - &amp;A&amp;R&amp;"Arial,Normal"&amp;8&amp;P/&amp;N</oddFooter>
  </headerFooter>
  <rowBreaks count="1" manualBreakCount="1">
    <brk id="48"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9"/>
  <dimension ref="A1:G300"/>
  <sheetViews>
    <sheetView showGridLines="0" zoomScaleNormal="100" workbookViewId="0">
      <pane ySplit="4" topLeftCell="A5" activePane="bottomLeft" state="frozen"/>
      <selection sqref="A1:XFD2"/>
      <selection pane="bottomLeft" activeCell="A9" sqref="A9"/>
    </sheetView>
  </sheetViews>
  <sheetFormatPr baseColWidth="10" defaultColWidth="11.44140625" defaultRowHeight="16.8"/>
  <cols>
    <col min="1" max="1" width="60.5546875" style="5" customWidth="1"/>
    <col min="2" max="2" width="15.5546875" style="5" customWidth="1"/>
    <col min="3" max="7" width="8.5546875" style="5" customWidth="1"/>
    <col min="8" max="16384" width="11.44140625" style="5"/>
  </cols>
  <sheetData>
    <row r="1" spans="1:7" s="26" customFormat="1" ht="24.9" customHeight="1">
      <c r="A1" s="89" t="s">
        <v>176</v>
      </c>
      <c r="B1" s="89"/>
      <c r="C1" s="89"/>
      <c r="D1" s="89"/>
      <c r="E1" s="89"/>
      <c r="F1" s="89"/>
      <c r="G1" s="89"/>
    </row>
    <row r="2" spans="1:7" s="26" customFormat="1" ht="24.9" customHeight="1">
      <c r="A2" s="89" t="str">
        <f>+'Mode d''emploi'!K29</f>
        <v>Indiquer ICI le nom du candidat</v>
      </c>
      <c r="B2" s="89"/>
      <c r="C2" s="89"/>
      <c r="D2" s="89"/>
      <c r="E2" s="89"/>
      <c r="F2" s="89"/>
      <c r="G2" s="89"/>
    </row>
    <row r="3" spans="1:7" ht="65.099999999999994" customHeight="1">
      <c r="A3" s="96" t="s">
        <v>177</v>
      </c>
      <c r="B3" s="207" t="s">
        <v>174</v>
      </c>
      <c r="C3" s="205" t="s">
        <v>175</v>
      </c>
      <c r="D3" s="206"/>
      <c r="E3" s="206"/>
      <c r="F3" s="206"/>
      <c r="G3" s="206"/>
    </row>
    <row r="4" spans="1:7" ht="35.1" customHeight="1">
      <c r="A4" s="96"/>
      <c r="B4" s="207"/>
      <c r="C4" s="16" t="s">
        <v>8</v>
      </c>
      <c r="D4" s="16" t="s">
        <v>9</v>
      </c>
      <c r="E4" s="16" t="s">
        <v>10</v>
      </c>
      <c r="F4" s="16" t="s">
        <v>16</v>
      </c>
      <c r="G4" s="16" t="s">
        <v>17</v>
      </c>
    </row>
    <row r="5" spans="1:7" ht="17.7" customHeight="1">
      <c r="A5" s="47"/>
      <c r="B5" s="48"/>
      <c r="C5" s="49"/>
      <c r="D5" s="49"/>
      <c r="E5" s="49"/>
      <c r="F5" s="49"/>
      <c r="G5" s="49"/>
    </row>
    <row r="6" spans="1:7" ht="17.7" customHeight="1">
      <c r="A6" s="47"/>
      <c r="B6" s="48"/>
      <c r="C6" s="49"/>
      <c r="D6" s="49"/>
      <c r="E6" s="49"/>
      <c r="F6" s="49"/>
      <c r="G6" s="49"/>
    </row>
    <row r="7" spans="1:7" ht="17.7" customHeight="1">
      <c r="A7" s="47"/>
      <c r="B7" s="48"/>
      <c r="C7" s="49"/>
      <c r="D7" s="49"/>
      <c r="E7" s="49"/>
      <c r="F7" s="49"/>
      <c r="G7" s="49"/>
    </row>
    <row r="8" spans="1:7" ht="17.7" customHeight="1">
      <c r="A8" s="47"/>
      <c r="B8" s="48"/>
      <c r="C8" s="49"/>
      <c r="D8" s="49"/>
      <c r="E8" s="49"/>
      <c r="F8" s="49"/>
      <c r="G8" s="49"/>
    </row>
    <row r="9" spans="1:7" ht="17.7" customHeight="1">
      <c r="A9" s="47"/>
      <c r="B9" s="48"/>
      <c r="C9" s="49"/>
      <c r="D9" s="49"/>
      <c r="E9" s="49"/>
      <c r="F9" s="49"/>
      <c r="G9" s="49"/>
    </row>
    <row r="10" spans="1:7" ht="17.7" customHeight="1">
      <c r="A10" s="47"/>
      <c r="B10" s="48"/>
      <c r="C10" s="49"/>
      <c r="D10" s="49"/>
      <c r="E10" s="49"/>
      <c r="F10" s="49"/>
      <c r="G10" s="49"/>
    </row>
    <row r="11" spans="1:7" ht="17.7" customHeight="1">
      <c r="A11" s="47"/>
      <c r="B11" s="48"/>
      <c r="C11" s="49"/>
      <c r="D11" s="49"/>
      <c r="E11" s="49"/>
      <c r="F11" s="49"/>
      <c r="G11" s="49"/>
    </row>
    <row r="12" spans="1:7" ht="17.7" customHeight="1">
      <c r="A12" s="47"/>
      <c r="B12" s="48"/>
      <c r="C12" s="49"/>
      <c r="D12" s="49"/>
      <c r="E12" s="49"/>
      <c r="F12" s="49"/>
      <c r="G12" s="49"/>
    </row>
    <row r="13" spans="1:7" ht="17.7" customHeight="1">
      <c r="A13" s="47"/>
      <c r="B13" s="48"/>
      <c r="C13" s="49"/>
      <c r="D13" s="49"/>
      <c r="E13" s="49"/>
      <c r="F13" s="49"/>
      <c r="G13" s="49"/>
    </row>
    <row r="14" spans="1:7" ht="17.7" customHeight="1">
      <c r="A14" s="47"/>
      <c r="B14" s="48"/>
      <c r="C14" s="49"/>
      <c r="D14" s="49"/>
      <c r="E14" s="49"/>
      <c r="F14" s="49"/>
      <c r="G14" s="49"/>
    </row>
    <row r="15" spans="1:7" ht="17.7" customHeight="1">
      <c r="A15" s="47"/>
      <c r="B15" s="48"/>
      <c r="C15" s="49"/>
      <c r="D15" s="49"/>
      <c r="E15" s="49"/>
      <c r="F15" s="49"/>
      <c r="G15" s="49"/>
    </row>
    <row r="16" spans="1:7" ht="17.7" customHeight="1">
      <c r="A16" s="47"/>
      <c r="B16" s="48"/>
      <c r="C16" s="49"/>
      <c r="D16" s="49"/>
      <c r="E16" s="49"/>
      <c r="F16" s="49"/>
      <c r="G16" s="49"/>
    </row>
    <row r="17" spans="1:7" ht="17.7" customHeight="1">
      <c r="A17" s="47"/>
      <c r="B17" s="48"/>
      <c r="C17" s="49"/>
      <c r="D17" s="49"/>
      <c r="E17" s="49"/>
      <c r="F17" s="49"/>
      <c r="G17" s="49"/>
    </row>
    <row r="18" spans="1:7" ht="17.7" customHeight="1">
      <c r="A18" s="47"/>
      <c r="B18" s="48"/>
      <c r="C18" s="49"/>
      <c r="D18" s="49"/>
      <c r="E18" s="49"/>
      <c r="F18" s="49"/>
      <c r="G18" s="49"/>
    </row>
    <row r="19" spans="1:7" ht="17.7" customHeight="1">
      <c r="A19" s="47"/>
      <c r="B19" s="48"/>
      <c r="C19" s="49"/>
      <c r="D19" s="49"/>
      <c r="E19" s="49"/>
      <c r="F19" s="49"/>
      <c r="G19" s="49"/>
    </row>
    <row r="20" spans="1:7" ht="17.7" customHeight="1">
      <c r="A20" s="47"/>
      <c r="B20" s="48"/>
      <c r="C20" s="49"/>
      <c r="D20" s="49"/>
      <c r="E20" s="49"/>
      <c r="F20" s="49"/>
      <c r="G20" s="49"/>
    </row>
    <row r="21" spans="1:7" ht="17.7" customHeight="1">
      <c r="A21" s="47"/>
      <c r="B21" s="48"/>
      <c r="C21" s="49"/>
      <c r="D21" s="49"/>
      <c r="E21" s="49"/>
      <c r="F21" s="49"/>
      <c r="G21" s="49"/>
    </row>
    <row r="22" spans="1:7" ht="17.7" customHeight="1">
      <c r="A22" s="47"/>
      <c r="B22" s="48"/>
      <c r="C22" s="49"/>
      <c r="D22" s="49"/>
      <c r="E22" s="49"/>
      <c r="F22" s="49"/>
      <c r="G22" s="49"/>
    </row>
    <row r="23" spans="1:7" ht="17.7" customHeight="1">
      <c r="A23" s="47"/>
      <c r="B23" s="48"/>
      <c r="C23" s="49"/>
      <c r="D23" s="49"/>
      <c r="E23" s="49"/>
      <c r="F23" s="49"/>
      <c r="G23" s="49"/>
    </row>
    <row r="24" spans="1:7" ht="17.7" customHeight="1">
      <c r="A24" s="47"/>
      <c r="B24" s="48"/>
      <c r="C24" s="49"/>
      <c r="D24" s="49"/>
      <c r="E24" s="49"/>
      <c r="F24" s="49"/>
      <c r="G24" s="49"/>
    </row>
    <row r="25" spans="1:7" ht="17.7" customHeight="1">
      <c r="A25" s="47"/>
      <c r="B25" s="48"/>
      <c r="C25" s="49"/>
      <c r="D25" s="49"/>
      <c r="E25" s="49"/>
      <c r="F25" s="49"/>
      <c r="G25" s="49"/>
    </row>
    <row r="26" spans="1:7" ht="17.7" customHeight="1">
      <c r="A26" s="47"/>
      <c r="B26" s="48"/>
      <c r="C26" s="49"/>
      <c r="D26" s="49"/>
      <c r="E26" s="49"/>
      <c r="F26" s="49"/>
      <c r="G26" s="49"/>
    </row>
    <row r="27" spans="1:7" ht="17.7" customHeight="1">
      <c r="A27" s="47"/>
      <c r="B27" s="48"/>
      <c r="C27" s="49"/>
      <c r="D27" s="49"/>
      <c r="E27" s="49"/>
      <c r="F27" s="49"/>
      <c r="G27" s="49"/>
    </row>
    <row r="28" spans="1:7" ht="17.7" customHeight="1">
      <c r="A28" s="47"/>
      <c r="B28" s="48"/>
      <c r="C28" s="49"/>
      <c r="D28" s="49"/>
      <c r="E28" s="49"/>
      <c r="F28" s="49"/>
      <c r="G28" s="49"/>
    </row>
    <row r="29" spans="1:7" ht="17.7" customHeight="1">
      <c r="A29" s="47"/>
      <c r="B29" s="48"/>
      <c r="C29" s="49"/>
      <c r="D29" s="49"/>
      <c r="E29" s="49"/>
      <c r="F29" s="49"/>
      <c r="G29" s="49"/>
    </row>
    <row r="30" spans="1:7" ht="17.7" customHeight="1">
      <c r="A30" s="47"/>
      <c r="B30" s="48"/>
      <c r="C30" s="49"/>
      <c r="D30" s="49"/>
      <c r="E30" s="49"/>
      <c r="F30" s="49"/>
      <c r="G30" s="49"/>
    </row>
    <row r="31" spans="1:7" ht="17.7" customHeight="1">
      <c r="A31" s="47"/>
      <c r="B31" s="48"/>
      <c r="C31" s="49"/>
      <c r="D31" s="49"/>
      <c r="E31" s="49"/>
      <c r="F31" s="49"/>
      <c r="G31" s="49"/>
    </row>
    <row r="32" spans="1:7" ht="17.7" customHeight="1">
      <c r="A32" s="47"/>
      <c r="B32" s="48"/>
      <c r="C32" s="49"/>
      <c r="D32" s="49"/>
      <c r="E32" s="49"/>
      <c r="F32" s="49"/>
      <c r="G32" s="49"/>
    </row>
    <row r="33" spans="1:7" ht="17.7" customHeight="1">
      <c r="A33" s="47"/>
      <c r="B33" s="48"/>
      <c r="C33" s="49"/>
      <c r="D33" s="49"/>
      <c r="E33" s="49"/>
      <c r="F33" s="49"/>
      <c r="G33" s="49"/>
    </row>
    <row r="34" spans="1:7" ht="17.7" customHeight="1">
      <c r="A34" s="47"/>
      <c r="B34" s="48"/>
      <c r="C34" s="49"/>
      <c r="D34" s="49"/>
      <c r="E34" s="49"/>
      <c r="F34" s="49"/>
      <c r="G34" s="49"/>
    </row>
    <row r="35" spans="1:7" ht="17.7" customHeight="1">
      <c r="A35" s="47"/>
      <c r="B35" s="48"/>
      <c r="C35" s="49"/>
      <c r="D35" s="49"/>
      <c r="E35" s="49"/>
      <c r="F35" s="49"/>
      <c r="G35" s="49"/>
    </row>
    <row r="36" spans="1:7" ht="17.7" customHeight="1">
      <c r="A36" s="47"/>
      <c r="B36" s="48"/>
      <c r="C36" s="49"/>
      <c r="D36" s="49"/>
      <c r="E36" s="49"/>
      <c r="F36" s="49"/>
      <c r="G36" s="49"/>
    </row>
    <row r="37" spans="1:7" ht="17.7" customHeight="1">
      <c r="A37" s="47"/>
      <c r="B37" s="48"/>
      <c r="C37" s="49"/>
      <c r="D37" s="49"/>
      <c r="E37" s="49"/>
      <c r="F37" s="49"/>
      <c r="G37" s="49"/>
    </row>
    <row r="38" spans="1:7" ht="17.7" customHeight="1">
      <c r="A38" s="47"/>
      <c r="B38" s="48"/>
      <c r="C38" s="49"/>
      <c r="D38" s="49"/>
      <c r="E38" s="49"/>
      <c r="F38" s="49"/>
      <c r="G38" s="49"/>
    </row>
    <row r="39" spans="1:7" ht="17.7" customHeight="1">
      <c r="A39" s="47"/>
      <c r="B39" s="48"/>
      <c r="C39" s="49"/>
      <c r="D39" s="49"/>
      <c r="E39" s="49"/>
      <c r="F39" s="49"/>
      <c r="G39" s="49"/>
    </row>
    <row r="40" spans="1:7" ht="17.7" customHeight="1">
      <c r="A40" s="47"/>
      <c r="B40" s="48"/>
      <c r="C40" s="49"/>
      <c r="D40" s="49"/>
      <c r="E40" s="49"/>
      <c r="F40" s="49"/>
      <c r="G40" s="49"/>
    </row>
    <row r="41" spans="1:7" ht="17.7" customHeight="1">
      <c r="A41" s="47"/>
      <c r="B41" s="48"/>
      <c r="C41" s="49"/>
      <c r="D41" s="49"/>
      <c r="E41" s="49"/>
      <c r="F41" s="49"/>
      <c r="G41" s="49"/>
    </row>
    <row r="42" spans="1:7" ht="17.7" customHeight="1">
      <c r="A42" s="47"/>
      <c r="B42" s="48"/>
      <c r="C42" s="49"/>
      <c r="D42" s="49"/>
      <c r="E42" s="49"/>
      <c r="F42" s="49"/>
      <c r="G42" s="49"/>
    </row>
    <row r="43" spans="1:7" ht="17.7" customHeight="1">
      <c r="A43" s="47"/>
      <c r="B43" s="48"/>
      <c r="C43" s="49"/>
      <c r="D43" s="49"/>
      <c r="E43" s="49"/>
      <c r="F43" s="49"/>
      <c r="G43" s="49"/>
    </row>
    <row r="44" spans="1:7" ht="17.7" customHeight="1">
      <c r="A44" s="47"/>
      <c r="B44" s="48"/>
      <c r="C44" s="49"/>
      <c r="D44" s="49"/>
      <c r="E44" s="49"/>
      <c r="F44" s="49"/>
      <c r="G44" s="49"/>
    </row>
    <row r="45" spans="1:7" ht="17.7" customHeight="1">
      <c r="A45" s="47"/>
      <c r="B45" s="48"/>
      <c r="C45" s="49"/>
      <c r="D45" s="49"/>
      <c r="E45" s="49"/>
      <c r="F45" s="49"/>
      <c r="G45" s="49"/>
    </row>
    <row r="46" spans="1:7" ht="17.7" customHeight="1">
      <c r="A46" s="47"/>
      <c r="B46" s="48"/>
      <c r="C46" s="49"/>
      <c r="D46" s="49"/>
      <c r="E46" s="49"/>
      <c r="F46" s="49"/>
      <c r="G46" s="49"/>
    </row>
    <row r="47" spans="1:7" ht="17.7" customHeight="1">
      <c r="A47" s="47"/>
      <c r="B47" s="48"/>
      <c r="C47" s="49"/>
      <c r="D47" s="49"/>
      <c r="E47" s="49"/>
      <c r="F47" s="49"/>
      <c r="G47" s="49"/>
    </row>
    <row r="48" spans="1:7" ht="17.7" customHeight="1">
      <c r="A48" s="47"/>
      <c r="B48" s="48"/>
      <c r="C48" s="49"/>
      <c r="D48" s="49"/>
      <c r="E48" s="49"/>
      <c r="F48" s="49"/>
      <c r="G48" s="49"/>
    </row>
    <row r="49" spans="1:7" ht="17.7" customHeight="1">
      <c r="A49" s="47"/>
      <c r="B49" s="48"/>
      <c r="C49" s="49"/>
      <c r="D49" s="49"/>
      <c r="E49" s="49"/>
      <c r="F49" s="49"/>
      <c r="G49" s="49"/>
    </row>
    <row r="50" spans="1:7" ht="17.7" customHeight="1">
      <c r="A50" s="47"/>
      <c r="B50" s="48"/>
      <c r="C50" s="49"/>
      <c r="D50" s="49"/>
      <c r="E50" s="49"/>
      <c r="F50" s="49"/>
      <c r="G50" s="49"/>
    </row>
    <row r="51" spans="1:7" ht="17.7" customHeight="1">
      <c r="A51" s="47"/>
      <c r="B51" s="48"/>
      <c r="C51" s="49"/>
      <c r="D51" s="49"/>
      <c r="E51" s="49"/>
      <c r="F51" s="49"/>
      <c r="G51" s="49"/>
    </row>
    <row r="52" spans="1:7" ht="17.7" customHeight="1">
      <c r="A52" s="47"/>
      <c r="B52" s="48"/>
      <c r="C52" s="49"/>
      <c r="D52" s="49"/>
      <c r="E52" s="49"/>
      <c r="F52" s="49"/>
      <c r="G52" s="49"/>
    </row>
    <row r="53" spans="1:7" ht="17.7" customHeight="1">
      <c r="A53" s="47"/>
      <c r="B53" s="48"/>
      <c r="C53" s="49"/>
      <c r="D53" s="49"/>
      <c r="E53" s="49"/>
      <c r="F53" s="49"/>
      <c r="G53" s="49"/>
    </row>
    <row r="54" spans="1:7" ht="17.7" customHeight="1">
      <c r="A54" s="47"/>
      <c r="B54" s="48"/>
      <c r="C54" s="49"/>
      <c r="D54" s="49"/>
      <c r="E54" s="49"/>
      <c r="F54" s="49"/>
      <c r="G54" s="49"/>
    </row>
    <row r="55" spans="1:7" ht="17.7" customHeight="1">
      <c r="A55" s="47"/>
      <c r="B55" s="48"/>
      <c r="C55" s="49"/>
      <c r="D55" s="49"/>
      <c r="E55" s="49"/>
      <c r="F55" s="49"/>
      <c r="G55" s="49"/>
    </row>
    <row r="56" spans="1:7" ht="17.7" customHeight="1">
      <c r="A56" s="47"/>
      <c r="B56" s="48"/>
      <c r="C56" s="49"/>
      <c r="D56" s="49"/>
      <c r="E56" s="49"/>
      <c r="F56" s="49"/>
      <c r="G56" s="49"/>
    </row>
    <row r="57" spans="1:7" ht="17.7" customHeight="1">
      <c r="A57" s="47"/>
      <c r="B57" s="48"/>
      <c r="C57" s="49"/>
      <c r="D57" s="49"/>
      <c r="E57" s="49"/>
      <c r="F57" s="49"/>
      <c r="G57" s="49"/>
    </row>
    <row r="58" spans="1:7" ht="17.7" customHeight="1">
      <c r="A58" s="47"/>
      <c r="B58" s="48"/>
      <c r="C58" s="49"/>
      <c r="D58" s="49"/>
      <c r="E58" s="49"/>
      <c r="F58" s="49"/>
      <c r="G58" s="49"/>
    </row>
    <row r="59" spans="1:7" ht="17.7" customHeight="1">
      <c r="A59" s="47"/>
      <c r="B59" s="48"/>
      <c r="C59" s="49"/>
      <c r="D59" s="49"/>
      <c r="E59" s="49"/>
      <c r="F59" s="49"/>
      <c r="G59" s="49"/>
    </row>
    <row r="60" spans="1:7" ht="17.7" customHeight="1">
      <c r="A60" s="47"/>
      <c r="B60" s="48"/>
      <c r="C60" s="49"/>
      <c r="D60" s="49"/>
      <c r="E60" s="49"/>
      <c r="F60" s="49"/>
      <c r="G60" s="49"/>
    </row>
    <row r="61" spans="1:7" ht="17.7" customHeight="1">
      <c r="A61" s="47"/>
      <c r="B61" s="48"/>
      <c r="C61" s="49"/>
      <c r="D61" s="49"/>
      <c r="E61" s="49"/>
      <c r="F61" s="49"/>
      <c r="G61" s="49"/>
    </row>
    <row r="62" spans="1:7" ht="17.7" customHeight="1">
      <c r="A62" s="47"/>
      <c r="B62" s="48"/>
      <c r="C62" s="49"/>
      <c r="D62" s="49"/>
      <c r="E62" s="49"/>
      <c r="F62" s="49"/>
      <c r="G62" s="49"/>
    </row>
    <row r="63" spans="1:7" ht="17.7" customHeight="1">
      <c r="A63" s="47"/>
      <c r="B63" s="48"/>
      <c r="C63" s="49"/>
      <c r="D63" s="49"/>
      <c r="E63" s="49"/>
      <c r="F63" s="49"/>
      <c r="G63" s="49"/>
    </row>
    <row r="64" spans="1:7" ht="17.7" customHeight="1">
      <c r="A64" s="47"/>
      <c r="B64" s="48"/>
      <c r="C64" s="49"/>
      <c r="D64" s="49"/>
      <c r="E64" s="49"/>
      <c r="F64" s="49"/>
      <c r="G64" s="49"/>
    </row>
    <row r="65" spans="1:7" ht="17.7" customHeight="1">
      <c r="A65" s="47"/>
      <c r="B65" s="48"/>
      <c r="C65" s="49"/>
      <c r="D65" s="49"/>
      <c r="E65" s="49"/>
      <c r="F65" s="49"/>
      <c r="G65" s="49"/>
    </row>
    <row r="66" spans="1:7" ht="17.7" customHeight="1">
      <c r="A66" s="47"/>
      <c r="B66" s="48"/>
      <c r="C66" s="49"/>
      <c r="D66" s="49"/>
      <c r="E66" s="49"/>
      <c r="F66" s="49"/>
      <c r="G66" s="49"/>
    </row>
    <row r="67" spans="1:7" ht="17.7" customHeight="1">
      <c r="A67" s="47"/>
      <c r="B67" s="48"/>
      <c r="C67" s="49"/>
      <c r="D67" s="49"/>
      <c r="E67" s="49"/>
      <c r="F67" s="49"/>
      <c r="G67" s="49"/>
    </row>
    <row r="68" spans="1:7" ht="17.7" customHeight="1">
      <c r="A68" s="47"/>
      <c r="B68" s="48"/>
      <c r="C68" s="49"/>
      <c r="D68" s="49"/>
      <c r="E68" s="49"/>
      <c r="F68" s="49"/>
      <c r="G68" s="49"/>
    </row>
    <row r="69" spans="1:7" ht="17.7" customHeight="1">
      <c r="A69" s="47"/>
      <c r="B69" s="48"/>
      <c r="C69" s="49"/>
      <c r="D69" s="49"/>
      <c r="E69" s="49"/>
      <c r="F69" s="49"/>
      <c r="G69" s="49"/>
    </row>
    <row r="70" spans="1:7" ht="17.7" customHeight="1">
      <c r="A70" s="47"/>
      <c r="B70" s="48"/>
      <c r="C70" s="49"/>
      <c r="D70" s="49"/>
      <c r="E70" s="49"/>
      <c r="F70" s="49"/>
      <c r="G70" s="49"/>
    </row>
    <row r="71" spans="1:7" ht="17.7" customHeight="1">
      <c r="A71" s="47"/>
      <c r="B71" s="48"/>
      <c r="C71" s="49"/>
      <c r="D71" s="49"/>
      <c r="E71" s="49"/>
      <c r="F71" s="49"/>
      <c r="G71" s="49"/>
    </row>
    <row r="72" spans="1:7" ht="17.7" customHeight="1">
      <c r="A72" s="47"/>
      <c r="B72" s="48"/>
      <c r="C72" s="49"/>
      <c r="D72" s="49"/>
      <c r="E72" s="49"/>
      <c r="F72" s="49"/>
      <c r="G72" s="49"/>
    </row>
    <row r="73" spans="1:7" ht="17.7" customHeight="1">
      <c r="A73" s="47"/>
      <c r="B73" s="48"/>
      <c r="C73" s="49"/>
      <c r="D73" s="49"/>
      <c r="E73" s="49"/>
      <c r="F73" s="49"/>
      <c r="G73" s="49"/>
    </row>
    <row r="74" spans="1:7" ht="17.7" customHeight="1">
      <c r="A74" s="47"/>
      <c r="B74" s="48"/>
      <c r="C74" s="49"/>
      <c r="D74" s="49"/>
      <c r="E74" s="49"/>
      <c r="F74" s="49"/>
      <c r="G74" s="49"/>
    </row>
    <row r="75" spans="1:7" ht="17.7" customHeight="1">
      <c r="A75" s="47"/>
      <c r="B75" s="48"/>
      <c r="C75" s="49"/>
      <c r="D75" s="49"/>
      <c r="E75" s="49"/>
      <c r="F75" s="49"/>
      <c r="G75" s="49"/>
    </row>
    <row r="76" spans="1:7" ht="17.7" customHeight="1">
      <c r="A76" s="47"/>
      <c r="B76" s="48"/>
      <c r="C76" s="49"/>
      <c r="D76" s="49"/>
      <c r="E76" s="49"/>
      <c r="F76" s="49"/>
      <c r="G76" s="49"/>
    </row>
    <row r="77" spans="1:7" ht="17.7" customHeight="1">
      <c r="A77" s="47"/>
      <c r="B77" s="48"/>
      <c r="C77" s="49"/>
      <c r="D77" s="49"/>
      <c r="E77" s="49"/>
      <c r="F77" s="49"/>
      <c r="G77" s="49"/>
    </row>
    <row r="78" spans="1:7" ht="17.7" customHeight="1">
      <c r="A78" s="47"/>
      <c r="B78" s="48"/>
      <c r="C78" s="49"/>
      <c r="D78" s="49"/>
      <c r="E78" s="49"/>
      <c r="F78" s="49"/>
      <c r="G78" s="49"/>
    </row>
    <row r="79" spans="1:7" ht="17.7" customHeight="1">
      <c r="A79" s="47"/>
      <c r="B79" s="48"/>
      <c r="C79" s="49"/>
      <c r="D79" s="49"/>
      <c r="E79" s="49"/>
      <c r="F79" s="49"/>
      <c r="G79" s="49"/>
    </row>
    <row r="80" spans="1:7" ht="17.7" customHeight="1">
      <c r="A80" s="47"/>
      <c r="B80" s="48"/>
      <c r="C80" s="49"/>
      <c r="D80" s="49"/>
      <c r="E80" s="49"/>
      <c r="F80" s="49"/>
      <c r="G80" s="49"/>
    </row>
    <row r="81" spans="1:7" ht="17.7" customHeight="1">
      <c r="A81" s="47"/>
      <c r="B81" s="48"/>
      <c r="C81" s="49"/>
      <c r="D81" s="49"/>
      <c r="E81" s="49"/>
      <c r="F81" s="49"/>
      <c r="G81" s="49"/>
    </row>
    <row r="82" spans="1:7" ht="17.7" customHeight="1">
      <c r="A82" s="47"/>
      <c r="B82" s="48"/>
      <c r="C82" s="49"/>
      <c r="D82" s="49"/>
      <c r="E82" s="49"/>
      <c r="F82" s="49"/>
      <c r="G82" s="49"/>
    </row>
    <row r="83" spans="1:7" ht="17.7" customHeight="1">
      <c r="A83" s="47"/>
      <c r="B83" s="48"/>
      <c r="C83" s="49"/>
      <c r="D83" s="49"/>
      <c r="E83" s="49"/>
      <c r="F83" s="49"/>
      <c r="G83" s="49"/>
    </row>
    <row r="84" spans="1:7" ht="17.7" customHeight="1">
      <c r="A84" s="47"/>
      <c r="B84" s="48"/>
      <c r="C84" s="49"/>
      <c r="D84" s="49"/>
      <c r="E84" s="49"/>
      <c r="F84" s="49"/>
      <c r="G84" s="49"/>
    </row>
    <row r="85" spans="1:7" ht="17.7" customHeight="1">
      <c r="A85" s="47"/>
      <c r="B85" s="48"/>
      <c r="C85" s="49"/>
      <c r="D85" s="49"/>
      <c r="E85" s="49"/>
      <c r="F85" s="49"/>
      <c r="G85" s="49"/>
    </row>
    <row r="86" spans="1:7" ht="17.7" customHeight="1">
      <c r="A86" s="47"/>
      <c r="B86" s="48"/>
      <c r="C86" s="49"/>
      <c r="D86" s="49"/>
      <c r="E86" s="49"/>
      <c r="F86" s="49"/>
      <c r="G86" s="49"/>
    </row>
    <row r="87" spans="1:7" ht="17.7" customHeight="1">
      <c r="A87" s="47"/>
      <c r="B87" s="48"/>
      <c r="C87" s="49"/>
      <c r="D87" s="49"/>
      <c r="E87" s="49"/>
      <c r="F87" s="49"/>
      <c r="G87" s="49"/>
    </row>
    <row r="88" spans="1:7" ht="17.7" customHeight="1">
      <c r="A88" s="47"/>
      <c r="B88" s="48"/>
      <c r="C88" s="49"/>
      <c r="D88" s="49"/>
      <c r="E88" s="49"/>
      <c r="F88" s="49"/>
      <c r="G88" s="49"/>
    </row>
    <row r="89" spans="1:7" ht="17.7" customHeight="1">
      <c r="A89" s="47"/>
      <c r="B89" s="48"/>
      <c r="C89" s="49"/>
      <c r="D89" s="49"/>
      <c r="E89" s="49"/>
      <c r="F89" s="49"/>
      <c r="G89" s="49"/>
    </row>
    <row r="90" spans="1:7" ht="17.7" customHeight="1">
      <c r="A90" s="47"/>
      <c r="B90" s="48"/>
      <c r="C90" s="49"/>
      <c r="D90" s="49"/>
      <c r="E90" s="49"/>
      <c r="F90" s="49"/>
      <c r="G90" s="49"/>
    </row>
    <row r="91" spans="1:7" ht="17.7" customHeight="1">
      <c r="A91" s="47"/>
      <c r="B91" s="48"/>
      <c r="C91" s="49"/>
      <c r="D91" s="49"/>
      <c r="E91" s="49"/>
      <c r="F91" s="49"/>
      <c r="G91" s="49"/>
    </row>
    <row r="92" spans="1:7" ht="17.7" customHeight="1">
      <c r="A92" s="47"/>
      <c r="B92" s="48"/>
      <c r="C92" s="49"/>
      <c r="D92" s="49"/>
      <c r="E92" s="49"/>
      <c r="F92" s="49"/>
      <c r="G92" s="49"/>
    </row>
    <row r="93" spans="1:7" ht="17.7" customHeight="1">
      <c r="A93" s="47"/>
      <c r="B93" s="48"/>
      <c r="C93" s="49"/>
      <c r="D93" s="49"/>
      <c r="E93" s="49"/>
      <c r="F93" s="49"/>
      <c r="G93" s="49"/>
    </row>
    <row r="94" spans="1:7" ht="17.7" customHeight="1">
      <c r="A94" s="47"/>
      <c r="B94" s="48"/>
      <c r="C94" s="49"/>
      <c r="D94" s="49"/>
      <c r="E94" s="49"/>
      <c r="F94" s="49"/>
      <c r="G94" s="49"/>
    </row>
    <row r="95" spans="1:7" ht="17.7" customHeight="1">
      <c r="A95" s="47"/>
      <c r="B95" s="48"/>
      <c r="C95" s="49"/>
      <c r="D95" s="49"/>
      <c r="E95" s="49"/>
      <c r="F95" s="49"/>
      <c r="G95" s="49"/>
    </row>
    <row r="96" spans="1:7" ht="17.7" customHeight="1">
      <c r="A96" s="47"/>
      <c r="B96" s="48"/>
      <c r="C96" s="49"/>
      <c r="D96" s="49"/>
      <c r="E96" s="49"/>
      <c r="F96" s="49"/>
      <c r="G96" s="49"/>
    </row>
    <row r="97" spans="1:7" ht="17.7" customHeight="1">
      <c r="A97" s="47"/>
      <c r="B97" s="48"/>
      <c r="C97" s="49"/>
      <c r="D97" s="49"/>
      <c r="E97" s="49"/>
      <c r="F97" s="49"/>
      <c r="G97" s="49"/>
    </row>
    <row r="98" spans="1:7" ht="17.7" customHeight="1">
      <c r="A98" s="47"/>
      <c r="B98" s="48"/>
      <c r="C98" s="49"/>
      <c r="D98" s="49"/>
      <c r="E98" s="49"/>
      <c r="F98" s="49"/>
      <c r="G98" s="49"/>
    </row>
    <row r="99" spans="1:7" ht="17.7" customHeight="1">
      <c r="A99" s="47"/>
      <c r="B99" s="48"/>
      <c r="C99" s="49"/>
      <c r="D99" s="49"/>
      <c r="E99" s="49"/>
      <c r="F99" s="49"/>
      <c r="G99" s="49"/>
    </row>
    <row r="100" spans="1:7" ht="17.7" customHeight="1">
      <c r="A100" s="47"/>
      <c r="B100" s="48"/>
      <c r="C100" s="49"/>
      <c r="D100" s="49"/>
      <c r="E100" s="49"/>
      <c r="F100" s="49"/>
      <c r="G100" s="49"/>
    </row>
    <row r="101" spans="1:7" ht="17.7" customHeight="1">
      <c r="A101" s="47"/>
      <c r="B101" s="48"/>
      <c r="C101" s="49"/>
      <c r="D101" s="49"/>
      <c r="E101" s="49"/>
      <c r="F101" s="49"/>
      <c r="G101" s="49"/>
    </row>
    <row r="102" spans="1:7" ht="17.7" customHeight="1">
      <c r="A102" s="47"/>
      <c r="B102" s="48"/>
      <c r="C102" s="49"/>
      <c r="D102" s="49"/>
      <c r="E102" s="49"/>
      <c r="F102" s="49"/>
      <c r="G102" s="49"/>
    </row>
    <row r="103" spans="1:7" ht="17.7" customHeight="1">
      <c r="A103" s="47"/>
      <c r="B103" s="48"/>
      <c r="C103" s="49"/>
      <c r="D103" s="49"/>
      <c r="E103" s="49"/>
      <c r="F103" s="49"/>
      <c r="G103" s="49"/>
    </row>
    <row r="104" spans="1:7" ht="17.7" customHeight="1">
      <c r="A104" s="47"/>
      <c r="B104" s="48"/>
      <c r="C104" s="49"/>
      <c r="D104" s="49"/>
      <c r="E104" s="49"/>
      <c r="F104" s="49"/>
      <c r="G104" s="49"/>
    </row>
    <row r="105" spans="1:7" ht="17.7" customHeight="1">
      <c r="A105" s="47"/>
      <c r="B105" s="48"/>
      <c r="C105" s="49"/>
      <c r="D105" s="49"/>
      <c r="E105" s="49"/>
      <c r="F105" s="49"/>
      <c r="G105" s="49"/>
    </row>
    <row r="106" spans="1:7" ht="17.7" customHeight="1">
      <c r="A106" s="47"/>
      <c r="B106" s="48"/>
      <c r="C106" s="49"/>
      <c r="D106" s="49"/>
      <c r="E106" s="49"/>
      <c r="F106" s="49"/>
      <c r="G106" s="49"/>
    </row>
    <row r="107" spans="1:7" ht="17.7" customHeight="1">
      <c r="A107" s="47"/>
      <c r="B107" s="48"/>
      <c r="C107" s="49"/>
      <c r="D107" s="49"/>
      <c r="E107" s="49"/>
      <c r="F107" s="49"/>
      <c r="G107" s="49"/>
    </row>
    <row r="108" spans="1:7" ht="17.7" customHeight="1">
      <c r="A108" s="47"/>
      <c r="B108" s="48"/>
      <c r="C108" s="49"/>
      <c r="D108" s="49"/>
      <c r="E108" s="49"/>
      <c r="F108" s="49"/>
      <c r="G108" s="49"/>
    </row>
    <row r="109" spans="1:7" ht="17.7" customHeight="1">
      <c r="A109" s="47"/>
      <c r="B109" s="48"/>
      <c r="C109" s="49"/>
      <c r="D109" s="49"/>
      <c r="E109" s="49"/>
      <c r="F109" s="49"/>
      <c r="G109" s="49"/>
    </row>
    <row r="110" spans="1:7" ht="17.7" customHeight="1">
      <c r="A110" s="47"/>
      <c r="B110" s="48"/>
      <c r="C110" s="49"/>
      <c r="D110" s="49"/>
      <c r="E110" s="49"/>
      <c r="F110" s="49"/>
      <c r="G110" s="49"/>
    </row>
    <row r="111" spans="1:7" ht="17.7" customHeight="1">
      <c r="A111" s="47"/>
      <c r="B111" s="48"/>
      <c r="C111" s="49"/>
      <c r="D111" s="49"/>
      <c r="E111" s="49"/>
      <c r="F111" s="49"/>
      <c r="G111" s="49"/>
    </row>
    <row r="112" spans="1:7" ht="17.7" customHeight="1">
      <c r="A112" s="47"/>
      <c r="B112" s="48"/>
      <c r="C112" s="49"/>
      <c r="D112" s="49"/>
      <c r="E112" s="49"/>
      <c r="F112" s="49"/>
      <c r="G112" s="49"/>
    </row>
    <row r="113" spans="1:7" ht="17.7" customHeight="1">
      <c r="A113" s="47"/>
      <c r="B113" s="48"/>
      <c r="C113" s="49"/>
      <c r="D113" s="49"/>
      <c r="E113" s="49"/>
      <c r="F113" s="49"/>
      <c r="G113" s="49"/>
    </row>
    <row r="114" spans="1:7" ht="17.7" customHeight="1">
      <c r="A114" s="47"/>
      <c r="B114" s="48"/>
      <c r="C114" s="49"/>
      <c r="D114" s="49"/>
      <c r="E114" s="49"/>
      <c r="F114" s="49"/>
      <c r="G114" s="49"/>
    </row>
    <row r="115" spans="1:7" ht="17.7" customHeight="1">
      <c r="A115" s="47"/>
      <c r="B115" s="48"/>
      <c r="C115" s="49"/>
      <c r="D115" s="49"/>
      <c r="E115" s="49"/>
      <c r="F115" s="49"/>
      <c r="G115" s="49"/>
    </row>
    <row r="116" spans="1:7" ht="17.7" customHeight="1">
      <c r="A116" s="47"/>
      <c r="B116" s="48"/>
      <c r="C116" s="49"/>
      <c r="D116" s="49"/>
      <c r="E116" s="49"/>
      <c r="F116" s="49"/>
      <c r="G116" s="49"/>
    </row>
    <row r="117" spans="1:7" ht="17.7" customHeight="1">
      <c r="A117" s="47"/>
      <c r="B117" s="48"/>
      <c r="C117" s="49"/>
      <c r="D117" s="49"/>
      <c r="E117" s="49"/>
      <c r="F117" s="49"/>
      <c r="G117" s="49"/>
    </row>
    <row r="118" spans="1:7" ht="17.7" customHeight="1">
      <c r="A118" s="47"/>
      <c r="B118" s="48"/>
      <c r="C118" s="49"/>
      <c r="D118" s="49"/>
      <c r="E118" s="49"/>
      <c r="F118" s="49"/>
      <c r="G118" s="49"/>
    </row>
    <row r="119" spans="1:7" ht="17.7" customHeight="1">
      <c r="A119" s="47"/>
      <c r="B119" s="48"/>
      <c r="C119" s="49"/>
      <c r="D119" s="49"/>
      <c r="E119" s="49"/>
      <c r="F119" s="49"/>
      <c r="G119" s="49"/>
    </row>
    <row r="120" spans="1:7" ht="17.7" customHeight="1">
      <c r="A120" s="47"/>
      <c r="B120" s="48"/>
      <c r="C120" s="49"/>
      <c r="D120" s="49"/>
      <c r="E120" s="49"/>
      <c r="F120" s="49"/>
      <c r="G120" s="49"/>
    </row>
    <row r="121" spans="1:7" ht="17.7" customHeight="1">
      <c r="A121" s="47"/>
      <c r="B121" s="48"/>
      <c r="C121" s="49"/>
      <c r="D121" s="49"/>
      <c r="E121" s="49"/>
      <c r="F121" s="49"/>
      <c r="G121" s="49"/>
    </row>
    <row r="122" spans="1:7" ht="17.7" customHeight="1">
      <c r="A122" s="47"/>
      <c r="B122" s="48"/>
      <c r="C122" s="49"/>
      <c r="D122" s="49"/>
      <c r="E122" s="49"/>
      <c r="F122" s="49"/>
      <c r="G122" s="49"/>
    </row>
    <row r="123" spans="1:7" ht="17.7" customHeight="1">
      <c r="A123" s="47"/>
      <c r="B123" s="48"/>
      <c r="C123" s="49"/>
      <c r="D123" s="49"/>
      <c r="E123" s="49"/>
      <c r="F123" s="49"/>
      <c r="G123" s="49"/>
    </row>
    <row r="124" spans="1:7" ht="17.7" customHeight="1">
      <c r="A124" s="47"/>
      <c r="B124" s="48"/>
      <c r="C124" s="49"/>
      <c r="D124" s="49"/>
      <c r="E124" s="49"/>
      <c r="F124" s="49"/>
      <c r="G124" s="49"/>
    </row>
    <row r="125" spans="1:7" ht="17.7" customHeight="1">
      <c r="A125" s="47"/>
      <c r="B125" s="48"/>
      <c r="C125" s="49"/>
      <c r="D125" s="49"/>
      <c r="E125" s="49"/>
      <c r="F125" s="49"/>
      <c r="G125" s="49"/>
    </row>
    <row r="126" spans="1:7" ht="17.7" customHeight="1">
      <c r="A126" s="47"/>
      <c r="B126" s="48"/>
      <c r="C126" s="49"/>
      <c r="D126" s="49"/>
      <c r="E126" s="49"/>
      <c r="F126" s="49"/>
      <c r="G126" s="49"/>
    </row>
    <row r="127" spans="1:7" ht="17.7" customHeight="1">
      <c r="A127" s="47"/>
      <c r="B127" s="48"/>
      <c r="C127" s="49"/>
      <c r="D127" s="49"/>
      <c r="E127" s="49"/>
      <c r="F127" s="49"/>
      <c r="G127" s="49"/>
    </row>
    <row r="128" spans="1:7" ht="17.7" customHeight="1">
      <c r="A128" s="47"/>
      <c r="B128" s="48"/>
      <c r="C128" s="49"/>
      <c r="D128" s="49"/>
      <c r="E128" s="49"/>
      <c r="F128" s="49"/>
      <c r="G128" s="49"/>
    </row>
    <row r="129" spans="1:7" ht="17.7" customHeight="1">
      <c r="A129" s="47"/>
      <c r="B129" s="48"/>
      <c r="C129" s="49"/>
      <c r="D129" s="49"/>
      <c r="E129" s="49"/>
      <c r="F129" s="49"/>
      <c r="G129" s="49"/>
    </row>
    <row r="130" spans="1:7" ht="17.7" customHeight="1">
      <c r="A130" s="47"/>
      <c r="B130" s="48"/>
      <c r="C130" s="49"/>
      <c r="D130" s="49"/>
      <c r="E130" s="49"/>
      <c r="F130" s="49"/>
      <c r="G130" s="49"/>
    </row>
    <row r="131" spans="1:7" ht="17.7" customHeight="1">
      <c r="A131" s="47"/>
      <c r="B131" s="48"/>
      <c r="C131" s="49"/>
      <c r="D131" s="49"/>
      <c r="E131" s="49"/>
      <c r="F131" s="49"/>
      <c r="G131" s="49"/>
    </row>
    <row r="132" spans="1:7" ht="17.7" customHeight="1">
      <c r="A132" s="47"/>
      <c r="B132" s="48"/>
      <c r="C132" s="49"/>
      <c r="D132" s="49"/>
      <c r="E132" s="49"/>
      <c r="F132" s="49"/>
      <c r="G132" s="49"/>
    </row>
    <row r="133" spans="1:7" ht="17.7" customHeight="1">
      <c r="A133" s="47"/>
      <c r="B133" s="48"/>
      <c r="C133" s="49"/>
      <c r="D133" s="49"/>
      <c r="E133" s="49"/>
      <c r="F133" s="49"/>
      <c r="G133" s="49"/>
    </row>
    <row r="134" spans="1:7" ht="17.7" customHeight="1">
      <c r="A134" s="47"/>
      <c r="B134" s="48"/>
      <c r="C134" s="49"/>
      <c r="D134" s="49"/>
      <c r="E134" s="49"/>
      <c r="F134" s="49"/>
      <c r="G134" s="49"/>
    </row>
    <row r="135" spans="1:7" ht="17.7" customHeight="1">
      <c r="A135" s="47"/>
      <c r="B135" s="48"/>
      <c r="C135" s="49"/>
      <c r="D135" s="49"/>
      <c r="E135" s="49"/>
      <c r="F135" s="49"/>
      <c r="G135" s="49"/>
    </row>
    <row r="136" spans="1:7" ht="17.7" customHeight="1">
      <c r="A136" s="47"/>
      <c r="B136" s="48"/>
      <c r="C136" s="49"/>
      <c r="D136" s="49"/>
      <c r="E136" s="49"/>
      <c r="F136" s="49"/>
      <c r="G136" s="49"/>
    </row>
    <row r="137" spans="1:7" ht="17.7" customHeight="1">
      <c r="A137" s="47"/>
      <c r="B137" s="48"/>
      <c r="C137" s="49"/>
      <c r="D137" s="49"/>
      <c r="E137" s="49"/>
      <c r="F137" s="49"/>
      <c r="G137" s="49"/>
    </row>
    <row r="138" spans="1:7" ht="17.7" customHeight="1">
      <c r="A138" s="47"/>
      <c r="B138" s="48"/>
      <c r="C138" s="49"/>
      <c r="D138" s="49"/>
      <c r="E138" s="49"/>
      <c r="F138" s="49"/>
      <c r="G138" s="49"/>
    </row>
    <row r="139" spans="1:7" ht="17.7" customHeight="1">
      <c r="A139" s="47"/>
      <c r="B139" s="48"/>
      <c r="C139" s="49"/>
      <c r="D139" s="49"/>
      <c r="E139" s="49"/>
      <c r="F139" s="49"/>
      <c r="G139" s="49"/>
    </row>
    <row r="140" spans="1:7" ht="17.7" customHeight="1">
      <c r="A140" s="47"/>
      <c r="B140" s="48"/>
      <c r="C140" s="49"/>
      <c r="D140" s="49"/>
      <c r="E140" s="49"/>
      <c r="F140" s="49"/>
      <c r="G140" s="49"/>
    </row>
    <row r="141" spans="1:7" ht="17.7" customHeight="1">
      <c r="A141" s="47"/>
      <c r="B141" s="48"/>
      <c r="C141" s="49"/>
      <c r="D141" s="49"/>
      <c r="E141" s="49"/>
      <c r="F141" s="49"/>
      <c r="G141" s="49"/>
    </row>
    <row r="142" spans="1:7" ht="17.7" customHeight="1">
      <c r="A142" s="47"/>
      <c r="B142" s="48"/>
      <c r="C142" s="49"/>
      <c r="D142" s="49"/>
      <c r="E142" s="49"/>
      <c r="F142" s="49"/>
      <c r="G142" s="49"/>
    </row>
    <row r="143" spans="1:7" ht="17.7" customHeight="1">
      <c r="A143" s="47"/>
      <c r="B143" s="48"/>
      <c r="C143" s="49"/>
      <c r="D143" s="49"/>
      <c r="E143" s="49"/>
      <c r="F143" s="49"/>
      <c r="G143" s="49"/>
    </row>
    <row r="144" spans="1:7" ht="17.7" customHeight="1">
      <c r="A144" s="47"/>
      <c r="B144" s="48"/>
      <c r="C144" s="49"/>
      <c r="D144" s="49"/>
      <c r="E144" s="49"/>
      <c r="F144" s="49"/>
      <c r="G144" s="49"/>
    </row>
    <row r="145" spans="1:7" ht="17.7" customHeight="1">
      <c r="A145" s="47"/>
      <c r="B145" s="48"/>
      <c r="C145" s="49"/>
      <c r="D145" s="49"/>
      <c r="E145" s="49"/>
      <c r="F145" s="49"/>
      <c r="G145" s="49"/>
    </row>
    <row r="146" spans="1:7" ht="17.7" customHeight="1">
      <c r="A146" s="47"/>
      <c r="B146" s="48"/>
      <c r="C146" s="49"/>
      <c r="D146" s="49"/>
      <c r="E146" s="49"/>
      <c r="F146" s="49"/>
      <c r="G146" s="49"/>
    </row>
    <row r="147" spans="1:7" ht="17.7" customHeight="1">
      <c r="A147" s="47"/>
      <c r="B147" s="48"/>
      <c r="C147" s="49"/>
      <c r="D147" s="49"/>
      <c r="E147" s="49"/>
      <c r="F147" s="49"/>
      <c r="G147" s="49"/>
    </row>
    <row r="148" spans="1:7" ht="17.7" customHeight="1">
      <c r="A148" s="47"/>
      <c r="B148" s="48"/>
      <c r="C148" s="49"/>
      <c r="D148" s="49"/>
      <c r="E148" s="49"/>
      <c r="F148" s="49"/>
      <c r="G148" s="49"/>
    </row>
    <row r="149" spans="1:7" ht="17.7" customHeight="1">
      <c r="A149" s="47"/>
      <c r="B149" s="48"/>
      <c r="C149" s="49"/>
      <c r="D149" s="49"/>
      <c r="E149" s="49"/>
      <c r="F149" s="49"/>
      <c r="G149" s="49"/>
    </row>
    <row r="150" spans="1:7" ht="17.7" customHeight="1">
      <c r="A150" s="47"/>
      <c r="B150" s="48"/>
      <c r="C150" s="49"/>
      <c r="D150" s="49"/>
      <c r="E150" s="49"/>
      <c r="F150" s="49"/>
      <c r="G150" s="49"/>
    </row>
    <row r="151" spans="1:7" ht="17.7" customHeight="1">
      <c r="A151" s="47"/>
      <c r="B151" s="48"/>
      <c r="C151" s="49"/>
      <c r="D151" s="49"/>
      <c r="E151" s="49"/>
      <c r="F151" s="49"/>
      <c r="G151" s="49"/>
    </row>
    <row r="152" spans="1:7" ht="17.7" customHeight="1">
      <c r="A152" s="47"/>
      <c r="B152" s="48"/>
      <c r="C152" s="49"/>
      <c r="D152" s="49"/>
      <c r="E152" s="49"/>
      <c r="F152" s="49"/>
      <c r="G152" s="49"/>
    </row>
    <row r="153" spans="1:7" ht="17.7" customHeight="1">
      <c r="A153" s="47"/>
      <c r="B153" s="48"/>
      <c r="C153" s="49"/>
      <c r="D153" s="49"/>
      <c r="E153" s="49"/>
      <c r="F153" s="49"/>
      <c r="G153" s="49"/>
    </row>
    <row r="154" spans="1:7" ht="17.7" customHeight="1">
      <c r="A154" s="47"/>
      <c r="B154" s="48"/>
      <c r="C154" s="49"/>
      <c r="D154" s="49"/>
      <c r="E154" s="49"/>
      <c r="F154" s="49"/>
      <c r="G154" s="49"/>
    </row>
    <row r="155" spans="1:7" ht="17.7" customHeight="1">
      <c r="A155" s="47"/>
      <c r="B155" s="48"/>
      <c r="C155" s="49"/>
      <c r="D155" s="49"/>
      <c r="E155" s="49"/>
      <c r="F155" s="49"/>
      <c r="G155" s="49"/>
    </row>
    <row r="156" spans="1:7" ht="17.7" customHeight="1">
      <c r="A156" s="47"/>
      <c r="B156" s="48"/>
      <c r="C156" s="49"/>
      <c r="D156" s="49"/>
      <c r="E156" s="49"/>
      <c r="F156" s="49"/>
      <c r="G156" s="49"/>
    </row>
    <row r="157" spans="1:7" ht="17.7" customHeight="1">
      <c r="A157" s="47"/>
      <c r="B157" s="48"/>
      <c r="C157" s="49"/>
      <c r="D157" s="49"/>
      <c r="E157" s="49"/>
      <c r="F157" s="49"/>
      <c r="G157" s="49"/>
    </row>
    <row r="158" spans="1:7" ht="17.7" customHeight="1">
      <c r="A158" s="47"/>
      <c r="B158" s="48"/>
      <c r="C158" s="49"/>
      <c r="D158" s="49"/>
      <c r="E158" s="49"/>
      <c r="F158" s="49"/>
      <c r="G158" s="49"/>
    </row>
    <row r="159" spans="1:7" ht="17.7" customHeight="1">
      <c r="A159" s="47"/>
      <c r="B159" s="48"/>
      <c r="C159" s="49"/>
      <c r="D159" s="49"/>
      <c r="E159" s="49"/>
      <c r="F159" s="49"/>
      <c r="G159" s="49"/>
    </row>
    <row r="160" spans="1:7" ht="17.7" customHeight="1">
      <c r="A160" s="47"/>
      <c r="B160" s="48"/>
      <c r="C160" s="49"/>
      <c r="D160" s="49"/>
      <c r="E160" s="49"/>
      <c r="F160" s="49"/>
      <c r="G160" s="49"/>
    </row>
    <row r="161" spans="1:7" ht="17.7" customHeight="1">
      <c r="A161" s="47"/>
      <c r="B161" s="48"/>
      <c r="C161" s="49"/>
      <c r="D161" s="49"/>
      <c r="E161" s="49"/>
      <c r="F161" s="49"/>
      <c r="G161" s="49"/>
    </row>
    <row r="162" spans="1:7" ht="17.7" customHeight="1">
      <c r="A162" s="47"/>
      <c r="B162" s="48"/>
      <c r="C162" s="49"/>
      <c r="D162" s="49"/>
      <c r="E162" s="49"/>
      <c r="F162" s="49"/>
      <c r="G162" s="49"/>
    </row>
    <row r="163" spans="1:7" ht="17.7" customHeight="1">
      <c r="A163" s="47"/>
      <c r="B163" s="48"/>
      <c r="C163" s="49"/>
      <c r="D163" s="49"/>
      <c r="E163" s="49"/>
      <c r="F163" s="49"/>
      <c r="G163" s="49"/>
    </row>
    <row r="164" spans="1:7" ht="17.7" customHeight="1">
      <c r="A164" s="47"/>
      <c r="B164" s="48"/>
      <c r="C164" s="49"/>
      <c r="D164" s="49"/>
      <c r="E164" s="49"/>
      <c r="F164" s="49"/>
      <c r="G164" s="49"/>
    </row>
    <row r="165" spans="1:7" ht="17.7" customHeight="1">
      <c r="A165" s="47"/>
      <c r="B165" s="48"/>
      <c r="C165" s="49"/>
      <c r="D165" s="49"/>
      <c r="E165" s="49"/>
      <c r="F165" s="49"/>
      <c r="G165" s="49"/>
    </row>
    <row r="166" spans="1:7" ht="17.7" customHeight="1">
      <c r="A166" s="47"/>
      <c r="B166" s="48"/>
      <c r="C166" s="49"/>
      <c r="D166" s="49"/>
      <c r="E166" s="49"/>
      <c r="F166" s="49"/>
      <c r="G166" s="49"/>
    </row>
    <row r="167" spans="1:7" ht="17.7" customHeight="1">
      <c r="A167" s="47"/>
      <c r="B167" s="48"/>
      <c r="C167" s="49"/>
      <c r="D167" s="49"/>
      <c r="E167" s="49"/>
      <c r="F167" s="49"/>
      <c r="G167" s="49"/>
    </row>
    <row r="168" spans="1:7" ht="17.7" customHeight="1">
      <c r="A168" s="47"/>
      <c r="B168" s="48"/>
      <c r="C168" s="49"/>
      <c r="D168" s="49"/>
      <c r="E168" s="49"/>
      <c r="F168" s="49"/>
      <c r="G168" s="49"/>
    </row>
    <row r="169" spans="1:7" ht="17.7" customHeight="1">
      <c r="A169" s="47"/>
      <c r="B169" s="48"/>
      <c r="C169" s="49"/>
      <c r="D169" s="49"/>
      <c r="E169" s="49"/>
      <c r="F169" s="49"/>
      <c r="G169" s="49"/>
    </row>
    <row r="170" spans="1:7" ht="17.7" customHeight="1">
      <c r="A170" s="47"/>
      <c r="B170" s="48"/>
      <c r="C170" s="49"/>
      <c r="D170" s="49"/>
      <c r="E170" s="49"/>
      <c r="F170" s="49"/>
      <c r="G170" s="49"/>
    </row>
    <row r="171" spans="1:7" ht="17.7" customHeight="1">
      <c r="A171" s="47"/>
      <c r="B171" s="48"/>
      <c r="C171" s="49"/>
      <c r="D171" s="49"/>
      <c r="E171" s="49"/>
      <c r="F171" s="49"/>
      <c r="G171" s="49"/>
    </row>
    <row r="172" spans="1:7" ht="17.7" customHeight="1">
      <c r="A172" s="47"/>
      <c r="B172" s="48"/>
      <c r="C172" s="49"/>
      <c r="D172" s="49"/>
      <c r="E172" s="49"/>
      <c r="F172" s="49"/>
      <c r="G172" s="49"/>
    </row>
    <row r="173" spans="1:7" ht="17.7" customHeight="1">
      <c r="A173" s="47"/>
      <c r="B173" s="48"/>
      <c r="C173" s="49"/>
      <c r="D173" s="49"/>
      <c r="E173" s="49"/>
      <c r="F173" s="49"/>
      <c r="G173" s="49"/>
    </row>
    <row r="174" spans="1:7" ht="17.7" customHeight="1">
      <c r="A174" s="47"/>
      <c r="B174" s="48"/>
      <c r="C174" s="49"/>
      <c r="D174" s="49"/>
      <c r="E174" s="49"/>
      <c r="F174" s="49"/>
      <c r="G174" s="49"/>
    </row>
    <row r="175" spans="1:7" ht="17.7" customHeight="1">
      <c r="A175" s="47"/>
      <c r="B175" s="48"/>
      <c r="C175" s="49"/>
      <c r="D175" s="49"/>
      <c r="E175" s="49"/>
      <c r="F175" s="49"/>
      <c r="G175" s="49"/>
    </row>
    <row r="176" spans="1:7" ht="17.7" customHeight="1">
      <c r="A176" s="47"/>
      <c r="B176" s="48"/>
      <c r="C176" s="49"/>
      <c r="D176" s="49"/>
      <c r="E176" s="49"/>
      <c r="F176" s="49"/>
      <c r="G176" s="49"/>
    </row>
    <row r="177" spans="1:7" ht="17.7" customHeight="1">
      <c r="A177" s="47"/>
      <c r="B177" s="48"/>
      <c r="C177" s="49"/>
      <c r="D177" s="49"/>
      <c r="E177" s="49"/>
      <c r="F177" s="49"/>
      <c r="G177" s="49"/>
    </row>
    <row r="178" spans="1:7" ht="17.7" customHeight="1">
      <c r="A178" s="47"/>
      <c r="B178" s="48"/>
      <c r="C178" s="49"/>
      <c r="D178" s="49"/>
      <c r="E178" s="49"/>
      <c r="F178" s="49"/>
      <c r="G178" s="49"/>
    </row>
    <row r="179" spans="1:7" ht="17.7" customHeight="1">
      <c r="A179" s="47"/>
      <c r="B179" s="48"/>
      <c r="C179" s="49"/>
      <c r="D179" s="49"/>
      <c r="E179" s="49"/>
      <c r="F179" s="49"/>
      <c r="G179" s="49"/>
    </row>
    <row r="180" spans="1:7" ht="17.7" customHeight="1">
      <c r="A180" s="47"/>
      <c r="B180" s="48"/>
      <c r="C180" s="49"/>
      <c r="D180" s="49"/>
      <c r="E180" s="49"/>
      <c r="F180" s="49"/>
      <c r="G180" s="49"/>
    </row>
    <row r="181" spans="1:7" ht="17.7" customHeight="1">
      <c r="A181" s="47"/>
      <c r="B181" s="48"/>
      <c r="C181" s="49"/>
      <c r="D181" s="49"/>
      <c r="E181" s="49"/>
      <c r="F181" s="49"/>
      <c r="G181" s="49"/>
    </row>
    <row r="182" spans="1:7" ht="17.7" customHeight="1">
      <c r="A182" s="47"/>
      <c r="B182" s="48"/>
      <c r="C182" s="49"/>
      <c r="D182" s="49"/>
      <c r="E182" s="49"/>
      <c r="F182" s="49"/>
      <c r="G182" s="49"/>
    </row>
    <row r="183" spans="1:7" ht="17.7" customHeight="1">
      <c r="A183" s="47"/>
      <c r="B183" s="48"/>
      <c r="C183" s="49"/>
      <c r="D183" s="49"/>
      <c r="E183" s="49"/>
      <c r="F183" s="49"/>
      <c r="G183" s="49"/>
    </row>
    <row r="184" spans="1:7" ht="17.7" customHeight="1">
      <c r="A184" s="47"/>
      <c r="B184" s="48"/>
      <c r="C184" s="49"/>
      <c r="D184" s="49"/>
      <c r="E184" s="49"/>
      <c r="F184" s="49"/>
      <c r="G184" s="49"/>
    </row>
    <row r="185" spans="1:7" ht="17.7" customHeight="1">
      <c r="A185" s="47"/>
      <c r="B185" s="48"/>
      <c r="C185" s="49"/>
      <c r="D185" s="49"/>
      <c r="E185" s="49"/>
      <c r="F185" s="49"/>
      <c r="G185" s="49"/>
    </row>
    <row r="186" spans="1:7" ht="17.7" customHeight="1">
      <c r="A186" s="47"/>
      <c r="B186" s="48"/>
      <c r="C186" s="49"/>
      <c r="D186" s="49"/>
      <c r="E186" s="49"/>
      <c r="F186" s="49"/>
      <c r="G186" s="49"/>
    </row>
    <row r="187" spans="1:7" ht="17.7" customHeight="1">
      <c r="A187" s="47"/>
      <c r="B187" s="48"/>
      <c r="C187" s="49"/>
      <c r="D187" s="49"/>
      <c r="E187" s="49"/>
      <c r="F187" s="49"/>
      <c r="G187" s="49"/>
    </row>
    <row r="188" spans="1:7" ht="17.7" customHeight="1">
      <c r="A188" s="47"/>
      <c r="B188" s="48"/>
      <c r="C188" s="49"/>
      <c r="D188" s="49"/>
      <c r="E188" s="49"/>
      <c r="F188" s="49"/>
      <c r="G188" s="49"/>
    </row>
    <row r="189" spans="1:7" ht="17.7" customHeight="1">
      <c r="A189" s="47"/>
      <c r="B189" s="48"/>
      <c r="C189" s="49"/>
      <c r="D189" s="49"/>
      <c r="E189" s="49"/>
      <c r="F189" s="49"/>
      <c r="G189" s="49"/>
    </row>
    <row r="190" spans="1:7" ht="17.7" customHeight="1">
      <c r="A190" s="47"/>
      <c r="B190" s="48"/>
      <c r="C190" s="49"/>
      <c r="D190" s="49"/>
      <c r="E190" s="49"/>
      <c r="F190" s="49"/>
      <c r="G190" s="49"/>
    </row>
    <row r="191" spans="1:7" ht="17.7" customHeight="1">
      <c r="A191" s="47"/>
      <c r="B191" s="48"/>
      <c r="C191" s="49"/>
      <c r="D191" s="49"/>
      <c r="E191" s="49"/>
      <c r="F191" s="49"/>
      <c r="G191" s="49"/>
    </row>
    <row r="192" spans="1:7" ht="17.7" customHeight="1">
      <c r="A192" s="47"/>
      <c r="B192" s="48"/>
      <c r="C192" s="49"/>
      <c r="D192" s="49"/>
      <c r="E192" s="49"/>
      <c r="F192" s="49"/>
      <c r="G192" s="49"/>
    </row>
    <row r="193" spans="1:7" ht="17.7" customHeight="1">
      <c r="A193" s="47"/>
      <c r="B193" s="48"/>
      <c r="C193" s="49"/>
      <c r="D193" s="49"/>
      <c r="E193" s="49"/>
      <c r="F193" s="49"/>
      <c r="G193" s="49"/>
    </row>
    <row r="194" spans="1:7" ht="17.7" customHeight="1">
      <c r="A194" s="47"/>
      <c r="B194" s="48"/>
      <c r="C194" s="49"/>
      <c r="D194" s="49"/>
      <c r="E194" s="49"/>
      <c r="F194" s="49"/>
      <c r="G194" s="49"/>
    </row>
    <row r="195" spans="1:7" ht="17.7" customHeight="1">
      <c r="A195" s="47"/>
      <c r="B195" s="48"/>
      <c r="C195" s="49"/>
      <c r="D195" s="49"/>
      <c r="E195" s="49"/>
      <c r="F195" s="49"/>
      <c r="G195" s="49"/>
    </row>
    <row r="196" spans="1:7" ht="17.7" customHeight="1">
      <c r="A196" s="47"/>
      <c r="B196" s="48"/>
      <c r="C196" s="49"/>
      <c r="D196" s="49"/>
      <c r="E196" s="49"/>
      <c r="F196" s="49"/>
      <c r="G196" s="49"/>
    </row>
    <row r="197" spans="1:7" ht="17.7" customHeight="1">
      <c r="A197" s="47"/>
      <c r="B197" s="48"/>
      <c r="C197" s="49"/>
      <c r="D197" s="49"/>
      <c r="E197" s="49"/>
      <c r="F197" s="49"/>
      <c r="G197" s="49"/>
    </row>
    <row r="198" spans="1:7" ht="17.7" customHeight="1">
      <c r="A198" s="47"/>
      <c r="B198" s="48"/>
      <c r="C198" s="49"/>
      <c r="D198" s="49"/>
      <c r="E198" s="49"/>
      <c r="F198" s="49"/>
      <c r="G198" s="49"/>
    </row>
    <row r="199" spans="1:7" ht="17.7" customHeight="1">
      <c r="A199" s="47"/>
      <c r="B199" s="48"/>
      <c r="C199" s="49"/>
      <c r="D199" s="49"/>
      <c r="E199" s="49"/>
      <c r="F199" s="49"/>
      <c r="G199" s="49"/>
    </row>
    <row r="200" spans="1:7" ht="17.7" customHeight="1">
      <c r="A200" s="47"/>
      <c r="B200" s="48"/>
      <c r="C200" s="49"/>
      <c r="D200" s="49"/>
      <c r="E200" s="49"/>
      <c r="F200" s="49"/>
      <c r="G200" s="49"/>
    </row>
    <row r="201" spans="1:7" ht="17.7" customHeight="1">
      <c r="A201" s="47"/>
      <c r="B201" s="48"/>
      <c r="C201" s="49"/>
      <c r="D201" s="49"/>
      <c r="E201" s="49"/>
      <c r="F201" s="49"/>
      <c r="G201" s="49"/>
    </row>
    <row r="202" spans="1:7" ht="17.7" customHeight="1">
      <c r="A202" s="47"/>
      <c r="B202" s="48"/>
      <c r="C202" s="49"/>
      <c r="D202" s="49"/>
      <c r="E202" s="49"/>
      <c r="F202" s="49"/>
      <c r="G202" s="49"/>
    </row>
    <row r="203" spans="1:7" ht="17.7" customHeight="1">
      <c r="A203" s="47"/>
      <c r="B203" s="48"/>
      <c r="C203" s="49"/>
      <c r="D203" s="49"/>
      <c r="E203" s="49"/>
      <c r="F203" s="49"/>
      <c r="G203" s="49"/>
    </row>
    <row r="204" spans="1:7" ht="17.7" customHeight="1">
      <c r="A204" s="47"/>
      <c r="B204" s="48"/>
      <c r="C204" s="49"/>
      <c r="D204" s="49"/>
      <c r="E204" s="49"/>
      <c r="F204" s="49"/>
      <c r="G204" s="49"/>
    </row>
    <row r="205" spans="1:7" ht="17.7" customHeight="1">
      <c r="A205" s="47"/>
      <c r="B205" s="48"/>
      <c r="C205" s="49"/>
      <c r="D205" s="49"/>
      <c r="E205" s="49"/>
      <c r="F205" s="49"/>
      <c r="G205" s="49"/>
    </row>
    <row r="206" spans="1:7" ht="17.7" customHeight="1">
      <c r="A206" s="47"/>
      <c r="B206" s="48"/>
      <c r="C206" s="49"/>
      <c r="D206" s="49"/>
      <c r="E206" s="49"/>
      <c r="F206" s="49"/>
      <c r="G206" s="49"/>
    </row>
    <row r="207" spans="1:7" ht="17.7" customHeight="1">
      <c r="A207" s="47"/>
      <c r="B207" s="48"/>
      <c r="C207" s="49"/>
      <c r="D207" s="49"/>
      <c r="E207" s="49"/>
      <c r="F207" s="49"/>
      <c r="G207" s="49"/>
    </row>
    <row r="208" spans="1:7" ht="17.7" customHeight="1">
      <c r="A208" s="47"/>
      <c r="B208" s="48"/>
      <c r="C208" s="49"/>
      <c r="D208" s="49"/>
      <c r="E208" s="49"/>
      <c r="F208" s="49"/>
      <c r="G208" s="49"/>
    </row>
    <row r="209" spans="1:7" ht="17.7" customHeight="1">
      <c r="A209" s="47"/>
      <c r="B209" s="48"/>
      <c r="C209" s="49"/>
      <c r="D209" s="49"/>
      <c r="E209" s="49"/>
      <c r="F209" s="49"/>
      <c r="G209" s="49"/>
    </row>
    <row r="210" spans="1:7" ht="17.7" customHeight="1">
      <c r="A210" s="47"/>
      <c r="B210" s="48"/>
      <c r="C210" s="49"/>
      <c r="D210" s="49"/>
      <c r="E210" s="49"/>
      <c r="F210" s="49"/>
      <c r="G210" s="49"/>
    </row>
    <row r="211" spans="1:7" ht="17.7" customHeight="1">
      <c r="A211" s="47"/>
      <c r="B211" s="48"/>
      <c r="C211" s="49"/>
      <c r="D211" s="49"/>
      <c r="E211" s="49"/>
      <c r="F211" s="49"/>
      <c r="G211" s="49"/>
    </row>
    <row r="212" spans="1:7" ht="17.7" customHeight="1">
      <c r="A212" s="47"/>
      <c r="B212" s="48"/>
      <c r="C212" s="49"/>
      <c r="D212" s="49"/>
      <c r="E212" s="49"/>
      <c r="F212" s="49"/>
      <c r="G212" s="49"/>
    </row>
    <row r="213" spans="1:7" ht="17.7" customHeight="1">
      <c r="A213" s="47"/>
      <c r="B213" s="48"/>
      <c r="C213" s="49"/>
      <c r="D213" s="49"/>
      <c r="E213" s="49"/>
      <c r="F213" s="49"/>
      <c r="G213" s="49"/>
    </row>
    <row r="214" spans="1:7" ht="17.7" customHeight="1">
      <c r="A214" s="47"/>
      <c r="B214" s="48"/>
      <c r="C214" s="49"/>
      <c r="D214" s="49"/>
      <c r="E214" s="49"/>
      <c r="F214" s="49"/>
      <c r="G214" s="49"/>
    </row>
    <row r="215" spans="1:7" ht="17.7" customHeight="1">
      <c r="A215" s="47"/>
      <c r="B215" s="48"/>
      <c r="C215" s="49"/>
      <c r="D215" s="49"/>
      <c r="E215" s="49"/>
      <c r="F215" s="49"/>
      <c r="G215" s="49"/>
    </row>
    <row r="216" spans="1:7" ht="17.7" customHeight="1">
      <c r="A216" s="47"/>
      <c r="B216" s="48"/>
      <c r="C216" s="49"/>
      <c r="D216" s="49"/>
      <c r="E216" s="49"/>
      <c r="F216" s="49"/>
      <c r="G216" s="49"/>
    </row>
    <row r="217" spans="1:7" ht="17.7" customHeight="1">
      <c r="A217" s="47"/>
      <c r="B217" s="48"/>
      <c r="C217" s="49"/>
      <c r="D217" s="49"/>
      <c r="E217" s="49"/>
      <c r="F217" s="49"/>
      <c r="G217" s="49"/>
    </row>
    <row r="218" spans="1:7" ht="17.7" customHeight="1">
      <c r="A218" s="47"/>
      <c r="B218" s="48"/>
      <c r="C218" s="49"/>
      <c r="D218" s="49"/>
      <c r="E218" s="49"/>
      <c r="F218" s="49"/>
      <c r="G218" s="49"/>
    </row>
    <row r="219" spans="1:7" ht="17.7" customHeight="1">
      <c r="A219" s="47"/>
      <c r="B219" s="48"/>
      <c r="C219" s="49"/>
      <c r="D219" s="49"/>
      <c r="E219" s="49"/>
      <c r="F219" s="49"/>
      <c r="G219" s="49"/>
    </row>
    <row r="220" spans="1:7" ht="17.7" customHeight="1">
      <c r="A220" s="47"/>
      <c r="B220" s="48"/>
      <c r="C220" s="49"/>
      <c r="D220" s="49"/>
      <c r="E220" s="49"/>
      <c r="F220" s="49"/>
      <c r="G220" s="49"/>
    </row>
    <row r="221" spans="1:7" ht="17.7" customHeight="1">
      <c r="A221" s="47"/>
      <c r="B221" s="48"/>
      <c r="C221" s="49"/>
      <c r="D221" s="49"/>
      <c r="E221" s="49"/>
      <c r="F221" s="49"/>
      <c r="G221" s="49"/>
    </row>
    <row r="222" spans="1:7" ht="17.7" customHeight="1">
      <c r="A222" s="47"/>
      <c r="B222" s="48"/>
      <c r="C222" s="49"/>
      <c r="D222" s="49"/>
      <c r="E222" s="49"/>
      <c r="F222" s="49"/>
      <c r="G222" s="49"/>
    </row>
    <row r="223" spans="1:7" ht="17.7" customHeight="1">
      <c r="A223" s="47"/>
      <c r="B223" s="48"/>
      <c r="C223" s="49"/>
      <c r="D223" s="49"/>
      <c r="E223" s="49"/>
      <c r="F223" s="49"/>
      <c r="G223" s="49"/>
    </row>
    <row r="224" spans="1:7" ht="17.7" customHeight="1">
      <c r="A224" s="47"/>
      <c r="B224" s="48"/>
      <c r="C224" s="49"/>
      <c r="D224" s="49"/>
      <c r="E224" s="49"/>
      <c r="F224" s="49"/>
      <c r="G224" s="49"/>
    </row>
    <row r="225" spans="1:7" ht="17.7" customHeight="1">
      <c r="A225" s="47"/>
      <c r="B225" s="48"/>
      <c r="C225" s="49"/>
      <c r="D225" s="49"/>
      <c r="E225" s="49"/>
      <c r="F225" s="49"/>
      <c r="G225" s="49"/>
    </row>
    <row r="226" spans="1:7" ht="17.7" customHeight="1">
      <c r="A226" s="47"/>
      <c r="B226" s="48"/>
      <c r="C226" s="49"/>
      <c r="D226" s="49"/>
      <c r="E226" s="49"/>
      <c r="F226" s="49"/>
      <c r="G226" s="49"/>
    </row>
    <row r="227" spans="1:7" ht="17.7" customHeight="1">
      <c r="A227" s="47"/>
      <c r="B227" s="48"/>
      <c r="C227" s="49"/>
      <c r="D227" s="49"/>
      <c r="E227" s="49"/>
      <c r="F227" s="49"/>
      <c r="G227" s="49"/>
    </row>
    <row r="228" spans="1:7" ht="17.7" customHeight="1">
      <c r="A228" s="47"/>
      <c r="B228" s="48"/>
      <c r="C228" s="49"/>
      <c r="D228" s="49"/>
      <c r="E228" s="49"/>
      <c r="F228" s="49"/>
      <c r="G228" s="49"/>
    </row>
    <row r="229" spans="1:7" ht="17.7" customHeight="1">
      <c r="A229" s="47"/>
      <c r="B229" s="48"/>
      <c r="C229" s="49"/>
      <c r="D229" s="49"/>
      <c r="E229" s="49"/>
      <c r="F229" s="49"/>
      <c r="G229" s="49"/>
    </row>
    <row r="230" spans="1:7" ht="17.7" customHeight="1">
      <c r="A230" s="47"/>
      <c r="B230" s="48"/>
      <c r="C230" s="49"/>
      <c r="D230" s="49"/>
      <c r="E230" s="49"/>
      <c r="F230" s="49"/>
      <c r="G230" s="49"/>
    </row>
    <row r="231" spans="1:7" ht="17.7" customHeight="1">
      <c r="A231" s="47"/>
      <c r="B231" s="48"/>
      <c r="C231" s="49"/>
      <c r="D231" s="49"/>
      <c r="E231" s="49"/>
      <c r="F231" s="49"/>
      <c r="G231" s="49"/>
    </row>
    <row r="232" spans="1:7" ht="17.7" customHeight="1">
      <c r="A232" s="47"/>
      <c r="B232" s="48"/>
      <c r="C232" s="49"/>
      <c r="D232" s="49"/>
      <c r="E232" s="49"/>
      <c r="F232" s="49"/>
      <c r="G232" s="49"/>
    </row>
    <row r="233" spans="1:7" ht="17.7" customHeight="1">
      <c r="A233" s="47"/>
      <c r="B233" s="48"/>
      <c r="C233" s="49"/>
      <c r="D233" s="49"/>
      <c r="E233" s="49"/>
      <c r="F233" s="49"/>
      <c r="G233" s="49"/>
    </row>
    <row r="234" spans="1:7" ht="17.7" customHeight="1">
      <c r="A234" s="47"/>
      <c r="B234" s="48"/>
      <c r="C234" s="49"/>
      <c r="D234" s="49"/>
      <c r="E234" s="49"/>
      <c r="F234" s="49"/>
      <c r="G234" s="49"/>
    </row>
    <row r="235" spans="1:7" ht="17.7" customHeight="1">
      <c r="A235" s="47"/>
      <c r="B235" s="48"/>
      <c r="C235" s="49"/>
      <c r="D235" s="49"/>
      <c r="E235" s="49"/>
      <c r="F235" s="49"/>
      <c r="G235" s="49"/>
    </row>
    <row r="236" spans="1:7" ht="17.7" customHeight="1">
      <c r="A236" s="47"/>
      <c r="B236" s="48"/>
      <c r="C236" s="49"/>
      <c r="D236" s="49"/>
      <c r="E236" s="49"/>
      <c r="F236" s="49"/>
      <c r="G236" s="49"/>
    </row>
    <row r="237" spans="1:7" ht="17.7" customHeight="1">
      <c r="A237" s="47"/>
      <c r="B237" s="48"/>
      <c r="C237" s="49"/>
      <c r="D237" s="49"/>
      <c r="E237" s="49"/>
      <c r="F237" s="49"/>
      <c r="G237" s="49"/>
    </row>
    <row r="238" spans="1:7" ht="17.7" customHeight="1">
      <c r="A238" s="47"/>
      <c r="B238" s="48"/>
      <c r="C238" s="49"/>
      <c r="D238" s="49"/>
      <c r="E238" s="49"/>
      <c r="F238" s="49"/>
      <c r="G238" s="49"/>
    </row>
    <row r="239" spans="1:7" ht="17.7" customHeight="1">
      <c r="A239" s="47"/>
      <c r="B239" s="48"/>
      <c r="C239" s="49"/>
      <c r="D239" s="49"/>
      <c r="E239" s="49"/>
      <c r="F239" s="49"/>
      <c r="G239" s="49"/>
    </row>
    <row r="240" spans="1:7" ht="17.7" customHeight="1">
      <c r="A240" s="47"/>
      <c r="B240" s="48"/>
      <c r="C240" s="49"/>
      <c r="D240" s="49"/>
      <c r="E240" s="49"/>
      <c r="F240" s="49"/>
      <c r="G240" s="49"/>
    </row>
    <row r="241" spans="1:7" ht="17.7" customHeight="1">
      <c r="A241" s="47"/>
      <c r="B241" s="48"/>
      <c r="C241" s="49"/>
      <c r="D241" s="49"/>
      <c r="E241" s="49"/>
      <c r="F241" s="49"/>
      <c r="G241" s="49"/>
    </row>
    <row r="242" spans="1:7" ht="17.7" customHeight="1">
      <c r="A242" s="47"/>
      <c r="B242" s="48"/>
      <c r="C242" s="49"/>
      <c r="D242" s="49"/>
      <c r="E242" s="49"/>
      <c r="F242" s="49"/>
      <c r="G242" s="49"/>
    </row>
    <row r="243" spans="1:7" ht="17.7" customHeight="1">
      <c r="A243" s="47"/>
      <c r="B243" s="48"/>
      <c r="C243" s="49"/>
      <c r="D243" s="49"/>
      <c r="E243" s="49"/>
      <c r="F243" s="49"/>
      <c r="G243" s="49"/>
    </row>
    <row r="244" spans="1:7" ht="17.7" customHeight="1">
      <c r="A244" s="47"/>
      <c r="B244" s="48"/>
      <c r="C244" s="49"/>
      <c r="D244" s="49"/>
      <c r="E244" s="49"/>
      <c r="F244" s="49"/>
      <c r="G244" s="49"/>
    </row>
    <row r="245" spans="1:7" ht="17.7" customHeight="1">
      <c r="A245" s="47"/>
      <c r="B245" s="48"/>
      <c r="C245" s="49"/>
      <c r="D245" s="49"/>
      <c r="E245" s="49"/>
      <c r="F245" s="49"/>
      <c r="G245" s="49"/>
    </row>
    <row r="246" spans="1:7" ht="17.7" customHeight="1">
      <c r="A246" s="47"/>
      <c r="B246" s="48"/>
      <c r="C246" s="49"/>
      <c r="D246" s="49"/>
      <c r="E246" s="49"/>
      <c r="F246" s="49"/>
      <c r="G246" s="49"/>
    </row>
    <row r="247" spans="1:7" ht="17.7" customHeight="1">
      <c r="A247" s="47"/>
      <c r="B247" s="48"/>
      <c r="C247" s="49"/>
      <c r="D247" s="49"/>
      <c r="E247" s="49"/>
      <c r="F247" s="49"/>
      <c r="G247" s="49"/>
    </row>
    <row r="248" spans="1:7" ht="17.7" customHeight="1">
      <c r="A248" s="47"/>
      <c r="B248" s="48"/>
      <c r="C248" s="49"/>
      <c r="D248" s="49"/>
      <c r="E248" s="49"/>
      <c r="F248" s="49"/>
      <c r="G248" s="49"/>
    </row>
    <row r="249" spans="1:7" ht="17.7" customHeight="1">
      <c r="A249" s="47"/>
      <c r="B249" s="48"/>
      <c r="C249" s="49"/>
      <c r="D249" s="49"/>
      <c r="E249" s="49"/>
      <c r="F249" s="49"/>
      <c r="G249" s="49"/>
    </row>
    <row r="250" spans="1:7" ht="17.7" customHeight="1">
      <c r="A250" s="47"/>
      <c r="B250" s="48"/>
      <c r="C250" s="49"/>
      <c r="D250" s="49"/>
      <c r="E250" s="49"/>
      <c r="F250" s="49"/>
      <c r="G250" s="49"/>
    </row>
    <row r="251" spans="1:7" ht="17.7" customHeight="1">
      <c r="A251" s="47"/>
      <c r="B251" s="48"/>
      <c r="C251" s="49"/>
      <c r="D251" s="49"/>
      <c r="E251" s="49"/>
      <c r="F251" s="49"/>
      <c r="G251" s="49"/>
    </row>
    <row r="252" spans="1:7" ht="17.7" customHeight="1">
      <c r="A252" s="47"/>
      <c r="B252" s="48"/>
      <c r="C252" s="49"/>
      <c r="D252" s="49"/>
      <c r="E252" s="49"/>
      <c r="F252" s="49"/>
      <c r="G252" s="49"/>
    </row>
    <row r="253" spans="1:7" ht="17.7" customHeight="1">
      <c r="A253" s="47"/>
      <c r="B253" s="48"/>
      <c r="C253" s="49"/>
      <c r="D253" s="49"/>
      <c r="E253" s="49"/>
      <c r="F253" s="49"/>
      <c r="G253" s="49"/>
    </row>
    <row r="254" spans="1:7" ht="17.7" customHeight="1">
      <c r="A254" s="47"/>
      <c r="B254" s="48"/>
      <c r="C254" s="49"/>
      <c r="D254" s="49"/>
      <c r="E254" s="49"/>
      <c r="F254" s="49"/>
      <c r="G254" s="49"/>
    </row>
    <row r="255" spans="1:7" ht="17.7" customHeight="1">
      <c r="A255" s="47"/>
      <c r="B255" s="48"/>
      <c r="C255" s="49"/>
      <c r="D255" s="49"/>
      <c r="E255" s="49"/>
      <c r="F255" s="49"/>
      <c r="G255" s="49"/>
    </row>
    <row r="256" spans="1:7" ht="17.7" customHeight="1">
      <c r="A256" s="47"/>
      <c r="B256" s="48"/>
      <c r="C256" s="49"/>
      <c r="D256" s="49"/>
      <c r="E256" s="49"/>
      <c r="F256" s="49"/>
      <c r="G256" s="49"/>
    </row>
    <row r="257" spans="1:7" ht="17.7" customHeight="1">
      <c r="A257" s="47"/>
      <c r="B257" s="48"/>
      <c r="C257" s="49"/>
      <c r="D257" s="49"/>
      <c r="E257" s="49"/>
      <c r="F257" s="49"/>
      <c r="G257" s="49"/>
    </row>
    <row r="258" spans="1:7" ht="17.7" customHeight="1">
      <c r="A258" s="47"/>
      <c r="B258" s="48"/>
      <c r="C258" s="49"/>
      <c r="D258" s="49"/>
      <c r="E258" s="49"/>
      <c r="F258" s="49"/>
      <c r="G258" s="49"/>
    </row>
    <row r="259" spans="1:7" ht="17.7" customHeight="1">
      <c r="A259" s="47"/>
      <c r="B259" s="48"/>
      <c r="C259" s="49"/>
      <c r="D259" s="49"/>
      <c r="E259" s="49"/>
      <c r="F259" s="49"/>
      <c r="G259" s="49"/>
    </row>
    <row r="260" spans="1:7" ht="17.7" customHeight="1">
      <c r="A260" s="47"/>
      <c r="B260" s="48"/>
      <c r="C260" s="49"/>
      <c r="D260" s="49"/>
      <c r="E260" s="49"/>
      <c r="F260" s="49"/>
      <c r="G260" s="49"/>
    </row>
    <row r="261" spans="1:7" ht="17.7" customHeight="1">
      <c r="A261" s="47"/>
      <c r="B261" s="48"/>
      <c r="C261" s="49"/>
      <c r="D261" s="49"/>
      <c r="E261" s="49"/>
      <c r="F261" s="49"/>
      <c r="G261" s="49"/>
    </row>
    <row r="262" spans="1:7" ht="17.7" customHeight="1">
      <c r="A262" s="47"/>
      <c r="B262" s="48"/>
      <c r="C262" s="49"/>
      <c r="D262" s="49"/>
      <c r="E262" s="49"/>
      <c r="F262" s="49"/>
      <c r="G262" s="49"/>
    </row>
    <row r="263" spans="1:7" ht="17.7" customHeight="1">
      <c r="A263" s="47"/>
      <c r="B263" s="48"/>
      <c r="C263" s="49"/>
      <c r="D263" s="49"/>
      <c r="E263" s="49"/>
      <c r="F263" s="49"/>
      <c r="G263" s="49"/>
    </row>
    <row r="264" spans="1:7" ht="17.7" customHeight="1">
      <c r="A264" s="47"/>
      <c r="B264" s="48"/>
      <c r="C264" s="49"/>
      <c r="D264" s="49"/>
      <c r="E264" s="49"/>
      <c r="F264" s="49"/>
      <c r="G264" s="49"/>
    </row>
    <row r="265" spans="1:7" ht="17.7" customHeight="1">
      <c r="A265" s="47"/>
      <c r="B265" s="48"/>
      <c r="C265" s="49"/>
      <c r="D265" s="49"/>
      <c r="E265" s="49"/>
      <c r="F265" s="49"/>
      <c r="G265" s="49"/>
    </row>
    <row r="266" spans="1:7" ht="17.7" customHeight="1">
      <c r="A266" s="47"/>
      <c r="B266" s="48"/>
      <c r="C266" s="49"/>
      <c r="D266" s="49"/>
      <c r="E266" s="49"/>
      <c r="F266" s="49"/>
      <c r="G266" s="49"/>
    </row>
    <row r="267" spans="1:7" ht="17.7" customHeight="1">
      <c r="A267" s="47"/>
      <c r="B267" s="48"/>
      <c r="C267" s="49"/>
      <c r="D267" s="49"/>
      <c r="E267" s="49"/>
      <c r="F267" s="49"/>
      <c r="G267" s="49"/>
    </row>
    <row r="268" spans="1:7" ht="17.7" customHeight="1">
      <c r="A268" s="47"/>
      <c r="B268" s="48"/>
      <c r="C268" s="49"/>
      <c r="D268" s="49"/>
      <c r="E268" s="49"/>
      <c r="F268" s="49"/>
      <c r="G268" s="49"/>
    </row>
    <row r="269" spans="1:7" ht="17.7" customHeight="1">
      <c r="A269" s="47"/>
      <c r="B269" s="48"/>
      <c r="C269" s="49"/>
      <c r="D269" s="49"/>
      <c r="E269" s="49"/>
      <c r="F269" s="49"/>
      <c r="G269" s="49"/>
    </row>
    <row r="270" spans="1:7" ht="17.7" customHeight="1">
      <c r="A270" s="47"/>
      <c r="B270" s="48"/>
      <c r="C270" s="49"/>
      <c r="D270" s="49"/>
      <c r="E270" s="49"/>
      <c r="F270" s="49"/>
      <c r="G270" s="49"/>
    </row>
    <row r="271" spans="1:7" ht="17.7" customHeight="1">
      <c r="A271" s="47"/>
      <c r="B271" s="48"/>
      <c r="C271" s="49"/>
      <c r="D271" s="49"/>
      <c r="E271" s="49"/>
      <c r="F271" s="49"/>
      <c r="G271" s="49"/>
    </row>
    <row r="272" spans="1:7" ht="17.7" customHeight="1">
      <c r="A272" s="47"/>
      <c r="B272" s="48"/>
      <c r="C272" s="49"/>
      <c r="D272" s="49"/>
      <c r="E272" s="49"/>
      <c r="F272" s="49"/>
      <c r="G272" s="49"/>
    </row>
    <row r="273" spans="1:7" ht="17.7" customHeight="1">
      <c r="A273" s="47"/>
      <c r="B273" s="48"/>
      <c r="C273" s="49"/>
      <c r="D273" s="49"/>
      <c r="E273" s="49"/>
      <c r="F273" s="49"/>
      <c r="G273" s="49"/>
    </row>
    <row r="274" spans="1:7" ht="17.7" customHeight="1">
      <c r="A274" s="47"/>
      <c r="B274" s="48"/>
      <c r="C274" s="49"/>
      <c r="D274" s="49"/>
      <c r="E274" s="49"/>
      <c r="F274" s="49"/>
      <c r="G274" s="49"/>
    </row>
    <row r="275" spans="1:7" ht="17.7" customHeight="1">
      <c r="A275" s="47"/>
      <c r="B275" s="48"/>
      <c r="C275" s="49"/>
      <c r="D275" s="49"/>
      <c r="E275" s="49"/>
      <c r="F275" s="49"/>
      <c r="G275" s="49"/>
    </row>
    <row r="276" spans="1:7" ht="17.7" customHeight="1">
      <c r="A276" s="47"/>
      <c r="B276" s="48"/>
      <c r="C276" s="49"/>
      <c r="D276" s="49"/>
      <c r="E276" s="49"/>
      <c r="F276" s="49"/>
      <c r="G276" s="49"/>
    </row>
    <row r="277" spans="1:7" ht="17.7" customHeight="1">
      <c r="A277" s="47"/>
      <c r="B277" s="48"/>
      <c r="C277" s="49"/>
      <c r="D277" s="49"/>
      <c r="E277" s="49"/>
      <c r="F277" s="49"/>
      <c r="G277" s="49"/>
    </row>
    <row r="278" spans="1:7" ht="17.7" customHeight="1">
      <c r="A278" s="47"/>
      <c r="B278" s="48"/>
      <c r="C278" s="49"/>
      <c r="D278" s="49"/>
      <c r="E278" s="49"/>
      <c r="F278" s="49"/>
      <c r="G278" s="49"/>
    </row>
    <row r="279" spans="1:7" ht="17.7" customHeight="1">
      <c r="A279" s="47"/>
      <c r="B279" s="48"/>
      <c r="C279" s="49"/>
      <c r="D279" s="49"/>
      <c r="E279" s="49"/>
      <c r="F279" s="49"/>
      <c r="G279" s="49"/>
    </row>
    <row r="280" spans="1:7" ht="17.7" customHeight="1">
      <c r="A280" s="47"/>
      <c r="B280" s="48"/>
      <c r="C280" s="49"/>
      <c r="D280" s="49"/>
      <c r="E280" s="49"/>
      <c r="F280" s="49"/>
      <c r="G280" s="49"/>
    </row>
    <row r="281" spans="1:7" ht="17.7" customHeight="1">
      <c r="A281" s="47"/>
      <c r="B281" s="48"/>
      <c r="C281" s="49"/>
      <c r="D281" s="49"/>
      <c r="E281" s="49"/>
      <c r="F281" s="49"/>
      <c r="G281" s="49"/>
    </row>
    <row r="282" spans="1:7" ht="17.7" customHeight="1">
      <c r="A282" s="47"/>
      <c r="B282" s="48"/>
      <c r="C282" s="49"/>
      <c r="D282" s="49"/>
      <c r="E282" s="49"/>
      <c r="F282" s="49"/>
      <c r="G282" s="49"/>
    </row>
    <row r="283" spans="1:7" ht="17.7" customHeight="1">
      <c r="A283" s="47"/>
      <c r="B283" s="48"/>
      <c r="C283" s="49"/>
      <c r="D283" s="49"/>
      <c r="E283" s="49"/>
      <c r="F283" s="49"/>
      <c r="G283" s="49"/>
    </row>
    <row r="284" spans="1:7" ht="17.7" customHeight="1">
      <c r="A284" s="47"/>
      <c r="B284" s="48"/>
      <c r="C284" s="49"/>
      <c r="D284" s="49"/>
      <c r="E284" s="49"/>
      <c r="F284" s="49"/>
      <c r="G284" s="49"/>
    </row>
    <row r="285" spans="1:7" ht="17.7" customHeight="1">
      <c r="A285" s="47"/>
      <c r="B285" s="48"/>
      <c r="C285" s="49"/>
      <c r="D285" s="49"/>
      <c r="E285" s="49"/>
      <c r="F285" s="49"/>
      <c r="G285" s="49"/>
    </row>
    <row r="286" spans="1:7" ht="17.7" customHeight="1">
      <c r="A286" s="47"/>
      <c r="B286" s="48"/>
      <c r="C286" s="49"/>
      <c r="D286" s="49"/>
      <c r="E286" s="49"/>
      <c r="F286" s="49"/>
      <c r="G286" s="49"/>
    </row>
    <row r="287" spans="1:7" ht="17.7" customHeight="1">
      <c r="A287" s="47"/>
      <c r="B287" s="48"/>
      <c r="C287" s="49"/>
      <c r="D287" s="49"/>
      <c r="E287" s="49"/>
      <c r="F287" s="49"/>
      <c r="G287" s="49"/>
    </row>
    <row r="288" spans="1:7" ht="17.7" customHeight="1">
      <c r="A288" s="47"/>
      <c r="B288" s="48"/>
      <c r="C288" s="49"/>
      <c r="D288" s="49"/>
      <c r="E288" s="49"/>
      <c r="F288" s="49"/>
      <c r="G288" s="49"/>
    </row>
    <row r="289" spans="1:7" ht="17.7" customHeight="1">
      <c r="A289" s="47"/>
      <c r="B289" s="48"/>
      <c r="C289" s="49"/>
      <c r="D289" s="49"/>
      <c r="E289" s="49"/>
      <c r="F289" s="49"/>
      <c r="G289" s="49"/>
    </row>
    <row r="290" spans="1:7" ht="17.7" customHeight="1">
      <c r="A290" s="47"/>
      <c r="B290" s="48"/>
      <c r="C290" s="49"/>
      <c r="D290" s="49"/>
      <c r="E290" s="49"/>
      <c r="F290" s="49"/>
      <c r="G290" s="49"/>
    </row>
    <row r="291" spans="1:7" ht="17.7" customHeight="1">
      <c r="A291" s="47"/>
      <c r="B291" s="48"/>
      <c r="C291" s="49"/>
      <c r="D291" s="49"/>
      <c r="E291" s="49"/>
      <c r="F291" s="49"/>
      <c r="G291" s="49"/>
    </row>
    <row r="292" spans="1:7" ht="17.7" customHeight="1">
      <c r="A292" s="47"/>
      <c r="B292" s="48"/>
      <c r="C292" s="49"/>
      <c r="D292" s="49"/>
      <c r="E292" s="49"/>
      <c r="F292" s="49"/>
      <c r="G292" s="49"/>
    </row>
    <row r="293" spans="1:7" ht="17.7" customHeight="1">
      <c r="A293" s="47"/>
      <c r="B293" s="48"/>
      <c r="C293" s="49"/>
      <c r="D293" s="49"/>
      <c r="E293" s="49"/>
      <c r="F293" s="49"/>
      <c r="G293" s="49"/>
    </row>
    <row r="294" spans="1:7" ht="17.7" customHeight="1">
      <c r="A294" s="47"/>
      <c r="B294" s="48"/>
      <c r="C294" s="49"/>
      <c r="D294" s="49"/>
      <c r="E294" s="49"/>
      <c r="F294" s="49"/>
      <c r="G294" s="49"/>
    </row>
    <row r="295" spans="1:7" ht="17.7" customHeight="1">
      <c r="A295" s="47"/>
      <c r="B295" s="48"/>
      <c r="C295" s="49"/>
      <c r="D295" s="49"/>
      <c r="E295" s="49"/>
      <c r="F295" s="49"/>
      <c r="G295" s="49"/>
    </row>
    <row r="296" spans="1:7" ht="17.7" customHeight="1">
      <c r="A296" s="47"/>
      <c r="B296" s="48"/>
      <c r="C296" s="49"/>
      <c r="D296" s="49"/>
      <c r="E296" s="49"/>
      <c r="F296" s="49"/>
      <c r="G296" s="49"/>
    </row>
    <row r="297" spans="1:7" ht="17.7" customHeight="1">
      <c r="A297" s="47"/>
      <c r="B297" s="48"/>
      <c r="C297" s="49"/>
      <c r="D297" s="49"/>
      <c r="E297" s="49"/>
      <c r="F297" s="49"/>
      <c r="G297" s="49"/>
    </row>
    <row r="298" spans="1:7" ht="17.7" customHeight="1">
      <c r="A298" s="47"/>
      <c r="B298" s="48"/>
      <c r="C298" s="49"/>
      <c r="D298" s="49"/>
      <c r="E298" s="49"/>
      <c r="F298" s="49"/>
      <c r="G298" s="49"/>
    </row>
    <row r="299" spans="1:7" ht="17.7" customHeight="1">
      <c r="A299" s="47"/>
      <c r="B299" s="48"/>
      <c r="C299" s="49"/>
      <c r="D299" s="49"/>
      <c r="E299" s="49"/>
      <c r="F299" s="49"/>
      <c r="G299" s="49"/>
    </row>
    <row r="300" spans="1:7" ht="17.7" customHeight="1">
      <c r="A300" s="47"/>
      <c r="B300" s="48"/>
      <c r="C300" s="49"/>
      <c r="D300" s="49"/>
      <c r="E300" s="49"/>
      <c r="F300" s="49"/>
      <c r="G300" s="49"/>
    </row>
  </sheetData>
  <sheetProtection formatCells="0" formatColumns="0" formatRows="0" insertHyperlinks="0" sort="0" autoFilter="0" pivotTables="0"/>
  <sortState xmlns:xlrd2="http://schemas.microsoft.com/office/spreadsheetml/2017/richdata2" ref="A5:A79">
    <sortCondition ref="A5:A79"/>
  </sortState>
  <mergeCells count="5">
    <mergeCell ref="A1:G1"/>
    <mergeCell ref="A2:G2"/>
    <mergeCell ref="C3:G3"/>
    <mergeCell ref="A3:A4"/>
    <mergeCell ref="B3:B4"/>
  </mergeCells>
  <printOptions horizontalCentered="1"/>
  <pageMargins left="0.27559055118110237" right="0.27559055118110237" top="0.39370078740157483" bottom="0.59055118110236227" header="0.31496062992125984" footer="0.31496062992125984"/>
  <pageSetup paperSize="9" scale="80" orientation="portrait" r:id="rId1"/>
  <headerFooter>
    <oddFooter>&amp;L&amp;"Arial,Normal"&amp;8AO Restauration&amp;C&amp;"Arial,Normal"&amp;8Cadre de réponse économique - &amp;A&amp;R&amp;"Arial,Normal"&amp;8&amp;P/&amp;N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087EA-54B9-4527-9E24-7D70468FB5F6}">
  <dimension ref="A1:G300"/>
  <sheetViews>
    <sheetView showGridLines="0" zoomScaleNormal="100" workbookViewId="0">
      <pane ySplit="4" topLeftCell="A5" activePane="bottomLeft" state="frozen"/>
      <selection sqref="A1:XFD2"/>
      <selection pane="bottomLeft" activeCell="A15" sqref="A15"/>
    </sheetView>
  </sheetViews>
  <sheetFormatPr baseColWidth="10" defaultColWidth="11.44140625" defaultRowHeight="16.8"/>
  <cols>
    <col min="1" max="1" width="60.5546875" style="5" customWidth="1"/>
    <col min="2" max="2" width="15.5546875" style="5" customWidth="1"/>
    <col min="3" max="7" width="8.5546875" style="5" customWidth="1"/>
    <col min="8" max="16384" width="11.44140625" style="5"/>
  </cols>
  <sheetData>
    <row r="1" spans="1:7" s="26" customFormat="1" ht="24.9" customHeight="1">
      <c r="A1" s="89" t="s">
        <v>184</v>
      </c>
      <c r="B1" s="89"/>
      <c r="C1" s="89"/>
      <c r="D1" s="89"/>
      <c r="E1" s="89"/>
      <c r="F1" s="89"/>
      <c r="G1" s="89"/>
    </row>
    <row r="2" spans="1:7" s="26" customFormat="1" ht="24.9" customHeight="1">
      <c r="A2" s="89" t="str">
        <f>+'Mode d''emploi'!K29</f>
        <v>Indiquer ICI le nom du candidat</v>
      </c>
      <c r="B2" s="89"/>
      <c r="C2" s="89"/>
      <c r="D2" s="89"/>
      <c r="E2" s="89"/>
      <c r="F2" s="89"/>
      <c r="G2" s="89"/>
    </row>
    <row r="3" spans="1:7" ht="65.099999999999994" customHeight="1">
      <c r="A3" s="96" t="s">
        <v>177</v>
      </c>
      <c r="B3" s="207" t="s">
        <v>174</v>
      </c>
      <c r="C3" s="205" t="s">
        <v>178</v>
      </c>
      <c r="D3" s="206"/>
      <c r="E3" s="206"/>
      <c r="F3" s="206"/>
      <c r="G3" s="206"/>
    </row>
    <row r="4" spans="1:7" ht="35.1" customHeight="1">
      <c r="A4" s="96"/>
      <c r="B4" s="207"/>
      <c r="C4" s="16" t="s">
        <v>8</v>
      </c>
      <c r="D4" s="16" t="s">
        <v>9</v>
      </c>
      <c r="E4" s="16" t="s">
        <v>10</v>
      </c>
      <c r="F4" s="16" t="s">
        <v>16</v>
      </c>
      <c r="G4" s="16" t="s">
        <v>17</v>
      </c>
    </row>
    <row r="5" spans="1:7" ht="17.7" customHeight="1">
      <c r="A5" s="47"/>
      <c r="B5" s="48"/>
      <c r="C5" s="49"/>
      <c r="D5" s="49"/>
      <c r="E5" s="49"/>
      <c r="F5" s="49"/>
      <c r="G5" s="49"/>
    </row>
    <row r="6" spans="1:7" ht="17.7" customHeight="1">
      <c r="A6" s="47"/>
      <c r="B6" s="48"/>
      <c r="C6" s="49"/>
      <c r="D6" s="49"/>
      <c r="E6" s="49"/>
      <c r="F6" s="49"/>
      <c r="G6" s="49"/>
    </row>
    <row r="7" spans="1:7" ht="17.7" customHeight="1">
      <c r="A7" s="47"/>
      <c r="B7" s="48"/>
      <c r="C7" s="49"/>
      <c r="D7" s="49"/>
      <c r="E7" s="49"/>
      <c r="F7" s="49"/>
      <c r="G7" s="49"/>
    </row>
    <row r="8" spans="1:7" ht="17.7" customHeight="1">
      <c r="A8" s="47"/>
      <c r="B8" s="48"/>
      <c r="C8" s="49"/>
      <c r="D8" s="49"/>
      <c r="E8" s="49"/>
      <c r="F8" s="49"/>
      <c r="G8" s="49"/>
    </row>
    <row r="9" spans="1:7" ht="17.7" customHeight="1">
      <c r="A9" s="47"/>
      <c r="B9" s="48"/>
      <c r="C9" s="49"/>
      <c r="D9" s="49"/>
      <c r="E9" s="49"/>
      <c r="F9" s="49"/>
      <c r="G9" s="49"/>
    </row>
    <row r="10" spans="1:7" ht="17.7" customHeight="1">
      <c r="A10" s="47"/>
      <c r="B10" s="48"/>
      <c r="C10" s="49"/>
      <c r="D10" s="49"/>
      <c r="E10" s="49"/>
      <c r="F10" s="49"/>
      <c r="G10" s="49"/>
    </row>
    <row r="11" spans="1:7" ht="17.7" customHeight="1">
      <c r="A11" s="47"/>
      <c r="B11" s="48"/>
      <c r="C11" s="49"/>
      <c r="D11" s="49"/>
      <c r="E11" s="49"/>
      <c r="F11" s="49"/>
      <c r="G11" s="49"/>
    </row>
    <row r="12" spans="1:7" ht="17.7" customHeight="1">
      <c r="A12" s="47"/>
      <c r="B12" s="48"/>
      <c r="C12" s="49"/>
      <c r="D12" s="49"/>
      <c r="E12" s="49"/>
      <c r="F12" s="49"/>
      <c r="G12" s="49"/>
    </row>
    <row r="13" spans="1:7" ht="17.7" customHeight="1">
      <c r="A13" s="47"/>
      <c r="B13" s="48"/>
      <c r="C13" s="49"/>
      <c r="D13" s="49"/>
      <c r="E13" s="49"/>
      <c r="F13" s="49"/>
      <c r="G13" s="49"/>
    </row>
    <row r="14" spans="1:7" ht="17.7" customHeight="1">
      <c r="A14" s="47"/>
      <c r="B14" s="48"/>
      <c r="C14" s="49"/>
      <c r="D14" s="49"/>
      <c r="E14" s="49"/>
      <c r="F14" s="49"/>
      <c r="G14" s="49"/>
    </row>
    <row r="15" spans="1:7" ht="17.7" customHeight="1">
      <c r="A15" s="47"/>
      <c r="B15" s="48"/>
      <c r="C15" s="49"/>
      <c r="D15" s="49"/>
      <c r="E15" s="49"/>
      <c r="F15" s="49"/>
      <c r="G15" s="49"/>
    </row>
    <row r="16" spans="1:7" ht="17.7" customHeight="1">
      <c r="A16" s="47"/>
      <c r="B16" s="48"/>
      <c r="C16" s="49"/>
      <c r="D16" s="49"/>
      <c r="E16" s="49"/>
      <c r="F16" s="49"/>
      <c r="G16" s="49"/>
    </row>
    <row r="17" spans="1:7" ht="17.7" customHeight="1">
      <c r="A17" s="47"/>
      <c r="B17" s="48"/>
      <c r="C17" s="49"/>
      <c r="D17" s="49"/>
      <c r="E17" s="49"/>
      <c r="F17" s="49"/>
      <c r="G17" s="49"/>
    </row>
    <row r="18" spans="1:7" ht="17.7" customHeight="1">
      <c r="A18" s="47"/>
      <c r="B18" s="48"/>
      <c r="C18" s="49"/>
      <c r="D18" s="49"/>
      <c r="E18" s="49"/>
      <c r="F18" s="49"/>
      <c r="G18" s="49"/>
    </row>
    <row r="19" spans="1:7" ht="17.7" customHeight="1">
      <c r="A19" s="47"/>
      <c r="B19" s="48"/>
      <c r="C19" s="49"/>
      <c r="D19" s="49"/>
      <c r="E19" s="49"/>
      <c r="F19" s="49"/>
      <c r="G19" s="49"/>
    </row>
    <row r="20" spans="1:7" ht="17.7" customHeight="1">
      <c r="A20" s="47"/>
      <c r="B20" s="48"/>
      <c r="C20" s="49"/>
      <c r="D20" s="49"/>
      <c r="E20" s="49"/>
      <c r="F20" s="49"/>
      <c r="G20" s="49"/>
    </row>
    <row r="21" spans="1:7" ht="17.7" customHeight="1">
      <c r="A21" s="47"/>
      <c r="B21" s="48"/>
      <c r="C21" s="49"/>
      <c r="D21" s="49"/>
      <c r="E21" s="49"/>
      <c r="F21" s="49"/>
      <c r="G21" s="49"/>
    </row>
    <row r="22" spans="1:7" ht="17.7" customHeight="1">
      <c r="A22" s="47"/>
      <c r="B22" s="48"/>
      <c r="C22" s="49"/>
      <c r="D22" s="49"/>
      <c r="E22" s="49"/>
      <c r="F22" s="49"/>
      <c r="G22" s="49"/>
    </row>
    <row r="23" spans="1:7" ht="17.7" customHeight="1">
      <c r="A23" s="47"/>
      <c r="B23" s="48"/>
      <c r="C23" s="49"/>
      <c r="D23" s="49"/>
      <c r="E23" s="49"/>
      <c r="F23" s="49"/>
      <c r="G23" s="49"/>
    </row>
    <row r="24" spans="1:7" ht="17.7" customHeight="1">
      <c r="A24" s="47"/>
      <c r="B24" s="48"/>
      <c r="C24" s="49"/>
      <c r="D24" s="49"/>
      <c r="E24" s="49"/>
      <c r="F24" s="49"/>
      <c r="G24" s="49"/>
    </row>
    <row r="25" spans="1:7" ht="17.7" customHeight="1">
      <c r="A25" s="47"/>
      <c r="B25" s="48"/>
      <c r="C25" s="49"/>
      <c r="D25" s="49"/>
      <c r="E25" s="49"/>
      <c r="F25" s="49"/>
      <c r="G25" s="49"/>
    </row>
    <row r="26" spans="1:7" ht="17.7" customHeight="1">
      <c r="A26" s="47"/>
      <c r="B26" s="48"/>
      <c r="C26" s="49"/>
      <c r="D26" s="49"/>
      <c r="E26" s="49"/>
      <c r="F26" s="49"/>
      <c r="G26" s="49"/>
    </row>
    <row r="27" spans="1:7" ht="17.7" customHeight="1">
      <c r="A27" s="47"/>
      <c r="B27" s="48"/>
      <c r="C27" s="49"/>
      <c r="D27" s="49"/>
      <c r="E27" s="49"/>
      <c r="F27" s="49"/>
      <c r="G27" s="49"/>
    </row>
    <row r="28" spans="1:7" ht="17.7" customHeight="1">
      <c r="A28" s="47"/>
      <c r="B28" s="48"/>
      <c r="C28" s="49"/>
      <c r="D28" s="49"/>
      <c r="E28" s="49"/>
      <c r="F28" s="49"/>
      <c r="G28" s="49"/>
    </row>
    <row r="29" spans="1:7" ht="17.7" customHeight="1">
      <c r="A29" s="47"/>
      <c r="B29" s="48"/>
      <c r="C29" s="49"/>
      <c r="D29" s="49"/>
      <c r="E29" s="49"/>
      <c r="F29" s="49"/>
      <c r="G29" s="49"/>
    </row>
    <row r="30" spans="1:7" ht="17.7" customHeight="1">
      <c r="A30" s="47"/>
      <c r="B30" s="48"/>
      <c r="C30" s="49"/>
      <c r="D30" s="49"/>
      <c r="E30" s="49"/>
      <c r="F30" s="49"/>
      <c r="G30" s="49"/>
    </row>
    <row r="31" spans="1:7" ht="17.7" customHeight="1">
      <c r="A31" s="47"/>
      <c r="B31" s="48"/>
      <c r="C31" s="49"/>
      <c r="D31" s="49"/>
      <c r="E31" s="49"/>
      <c r="F31" s="49"/>
      <c r="G31" s="49"/>
    </row>
    <row r="32" spans="1:7" ht="17.7" customHeight="1">
      <c r="A32" s="47"/>
      <c r="B32" s="48"/>
      <c r="C32" s="49"/>
      <c r="D32" s="49"/>
      <c r="E32" s="49"/>
      <c r="F32" s="49"/>
      <c r="G32" s="49"/>
    </row>
    <row r="33" spans="1:7" ht="17.7" customHeight="1">
      <c r="A33" s="47"/>
      <c r="B33" s="48"/>
      <c r="C33" s="49"/>
      <c r="D33" s="49"/>
      <c r="E33" s="49"/>
      <c r="F33" s="49"/>
      <c r="G33" s="49"/>
    </row>
    <row r="34" spans="1:7" ht="17.7" customHeight="1">
      <c r="A34" s="47"/>
      <c r="B34" s="48"/>
      <c r="C34" s="49"/>
      <c r="D34" s="49"/>
      <c r="E34" s="49"/>
      <c r="F34" s="49"/>
      <c r="G34" s="49"/>
    </row>
    <row r="35" spans="1:7" ht="17.7" customHeight="1">
      <c r="A35" s="47"/>
      <c r="B35" s="48"/>
      <c r="C35" s="49"/>
      <c r="D35" s="49"/>
      <c r="E35" s="49"/>
      <c r="F35" s="49"/>
      <c r="G35" s="49"/>
    </row>
    <row r="36" spans="1:7" ht="17.7" customHeight="1">
      <c r="A36" s="47"/>
      <c r="B36" s="48"/>
      <c r="C36" s="49"/>
      <c r="D36" s="49"/>
      <c r="E36" s="49"/>
      <c r="F36" s="49"/>
      <c r="G36" s="49"/>
    </row>
    <row r="37" spans="1:7" ht="17.7" customHeight="1">
      <c r="A37" s="47"/>
      <c r="B37" s="48"/>
      <c r="C37" s="49"/>
      <c r="D37" s="49"/>
      <c r="E37" s="49"/>
      <c r="F37" s="49"/>
      <c r="G37" s="49"/>
    </row>
    <row r="38" spans="1:7" ht="17.7" customHeight="1">
      <c r="A38" s="47"/>
      <c r="B38" s="48"/>
      <c r="C38" s="49"/>
      <c r="D38" s="49"/>
      <c r="E38" s="49"/>
      <c r="F38" s="49"/>
      <c r="G38" s="49"/>
    </row>
    <row r="39" spans="1:7" ht="17.7" customHeight="1">
      <c r="A39" s="47"/>
      <c r="B39" s="48"/>
      <c r="C39" s="49"/>
      <c r="D39" s="49"/>
      <c r="E39" s="49"/>
      <c r="F39" s="49"/>
      <c r="G39" s="49"/>
    </row>
    <row r="40" spans="1:7" ht="17.7" customHeight="1">
      <c r="A40" s="47"/>
      <c r="B40" s="48"/>
      <c r="C40" s="49"/>
      <c r="D40" s="49"/>
      <c r="E40" s="49"/>
      <c r="F40" s="49"/>
      <c r="G40" s="49"/>
    </row>
    <row r="41" spans="1:7" ht="17.7" customHeight="1">
      <c r="A41" s="47"/>
      <c r="B41" s="48"/>
      <c r="C41" s="49"/>
      <c r="D41" s="49"/>
      <c r="E41" s="49"/>
      <c r="F41" s="49"/>
      <c r="G41" s="49"/>
    </row>
    <row r="42" spans="1:7" ht="17.7" customHeight="1">
      <c r="A42" s="47"/>
      <c r="B42" s="48"/>
      <c r="C42" s="49"/>
      <c r="D42" s="49"/>
      <c r="E42" s="49"/>
      <c r="F42" s="49"/>
      <c r="G42" s="49"/>
    </row>
    <row r="43" spans="1:7" ht="17.7" customHeight="1">
      <c r="A43" s="47"/>
      <c r="B43" s="48"/>
      <c r="C43" s="49"/>
      <c r="D43" s="49"/>
      <c r="E43" s="49"/>
      <c r="F43" s="49"/>
      <c r="G43" s="49"/>
    </row>
    <row r="44" spans="1:7" ht="17.7" customHeight="1">
      <c r="A44" s="47"/>
      <c r="B44" s="48"/>
      <c r="C44" s="49"/>
      <c r="D44" s="49"/>
      <c r="E44" s="49"/>
      <c r="F44" s="49"/>
      <c r="G44" s="49"/>
    </row>
    <row r="45" spans="1:7" ht="17.7" customHeight="1">
      <c r="A45" s="47"/>
      <c r="B45" s="48"/>
      <c r="C45" s="49"/>
      <c r="D45" s="49"/>
      <c r="E45" s="49"/>
      <c r="F45" s="49"/>
      <c r="G45" s="49"/>
    </row>
    <row r="46" spans="1:7" ht="17.7" customHeight="1">
      <c r="A46" s="47"/>
      <c r="B46" s="48"/>
      <c r="C46" s="49"/>
      <c r="D46" s="49"/>
      <c r="E46" s="49"/>
      <c r="F46" s="49"/>
      <c r="G46" s="49"/>
    </row>
    <row r="47" spans="1:7" ht="17.7" customHeight="1">
      <c r="A47" s="47"/>
      <c r="B47" s="48"/>
      <c r="C47" s="49"/>
      <c r="D47" s="49"/>
      <c r="E47" s="49"/>
      <c r="F47" s="49"/>
      <c r="G47" s="49"/>
    </row>
    <row r="48" spans="1:7" ht="17.7" customHeight="1">
      <c r="A48" s="47"/>
      <c r="B48" s="48"/>
      <c r="C48" s="49"/>
      <c r="D48" s="49"/>
      <c r="E48" s="49"/>
      <c r="F48" s="49"/>
      <c r="G48" s="49"/>
    </row>
    <row r="49" spans="1:7" ht="17.7" customHeight="1">
      <c r="A49" s="47"/>
      <c r="B49" s="48"/>
      <c r="C49" s="49"/>
      <c r="D49" s="49"/>
      <c r="E49" s="49"/>
      <c r="F49" s="49"/>
      <c r="G49" s="49"/>
    </row>
    <row r="50" spans="1:7" ht="17.7" customHeight="1">
      <c r="A50" s="47"/>
      <c r="B50" s="48"/>
      <c r="C50" s="49"/>
      <c r="D50" s="49"/>
      <c r="E50" s="49"/>
      <c r="F50" s="49"/>
      <c r="G50" s="49"/>
    </row>
    <row r="51" spans="1:7" ht="17.7" customHeight="1">
      <c r="A51" s="47"/>
      <c r="B51" s="48"/>
      <c r="C51" s="49"/>
      <c r="D51" s="49"/>
      <c r="E51" s="49"/>
      <c r="F51" s="49"/>
      <c r="G51" s="49"/>
    </row>
    <row r="52" spans="1:7" ht="17.7" customHeight="1">
      <c r="A52" s="47"/>
      <c r="B52" s="48"/>
      <c r="C52" s="49"/>
      <c r="D52" s="49"/>
      <c r="E52" s="49"/>
      <c r="F52" s="49"/>
      <c r="G52" s="49"/>
    </row>
    <row r="53" spans="1:7" ht="17.7" customHeight="1">
      <c r="A53" s="47"/>
      <c r="B53" s="48"/>
      <c r="C53" s="49"/>
      <c r="D53" s="49"/>
      <c r="E53" s="49"/>
      <c r="F53" s="49"/>
      <c r="G53" s="49"/>
    </row>
    <row r="54" spans="1:7" ht="17.7" customHeight="1">
      <c r="A54" s="47"/>
      <c r="B54" s="48"/>
      <c r="C54" s="49"/>
      <c r="D54" s="49"/>
      <c r="E54" s="49"/>
      <c r="F54" s="49"/>
      <c r="G54" s="49"/>
    </row>
    <row r="55" spans="1:7" ht="17.7" customHeight="1">
      <c r="A55" s="47"/>
      <c r="B55" s="48"/>
      <c r="C55" s="49"/>
      <c r="D55" s="49"/>
      <c r="E55" s="49"/>
      <c r="F55" s="49"/>
      <c r="G55" s="49"/>
    </row>
    <row r="56" spans="1:7" ht="17.7" customHeight="1">
      <c r="A56" s="47"/>
      <c r="B56" s="48"/>
      <c r="C56" s="49"/>
      <c r="D56" s="49"/>
      <c r="E56" s="49"/>
      <c r="F56" s="49"/>
      <c r="G56" s="49"/>
    </row>
    <row r="57" spans="1:7" ht="17.7" customHeight="1">
      <c r="A57" s="47"/>
      <c r="B57" s="48"/>
      <c r="C57" s="49"/>
      <c r="D57" s="49"/>
      <c r="E57" s="49"/>
      <c r="F57" s="49"/>
      <c r="G57" s="49"/>
    </row>
    <row r="58" spans="1:7" ht="17.7" customHeight="1">
      <c r="A58" s="47"/>
      <c r="B58" s="48"/>
      <c r="C58" s="49"/>
      <c r="D58" s="49"/>
      <c r="E58" s="49"/>
      <c r="F58" s="49"/>
      <c r="G58" s="49"/>
    </row>
    <row r="59" spans="1:7" ht="17.7" customHeight="1">
      <c r="A59" s="47"/>
      <c r="B59" s="48"/>
      <c r="C59" s="49"/>
      <c r="D59" s="49"/>
      <c r="E59" s="49"/>
      <c r="F59" s="49"/>
      <c r="G59" s="49"/>
    </row>
    <row r="60" spans="1:7" ht="17.7" customHeight="1">
      <c r="A60" s="47"/>
      <c r="B60" s="48"/>
      <c r="C60" s="49"/>
      <c r="D60" s="49"/>
      <c r="E60" s="49"/>
      <c r="F60" s="49"/>
      <c r="G60" s="49"/>
    </row>
    <row r="61" spans="1:7" ht="17.7" customHeight="1">
      <c r="A61" s="47"/>
      <c r="B61" s="48"/>
      <c r="C61" s="49"/>
      <c r="D61" s="49"/>
      <c r="E61" s="49"/>
      <c r="F61" s="49"/>
      <c r="G61" s="49"/>
    </row>
    <row r="62" spans="1:7" ht="17.7" customHeight="1">
      <c r="A62" s="47"/>
      <c r="B62" s="48"/>
      <c r="C62" s="49"/>
      <c r="D62" s="49"/>
      <c r="E62" s="49"/>
      <c r="F62" s="49"/>
      <c r="G62" s="49"/>
    </row>
    <row r="63" spans="1:7" ht="17.7" customHeight="1">
      <c r="A63" s="47"/>
      <c r="B63" s="48"/>
      <c r="C63" s="49"/>
      <c r="D63" s="49"/>
      <c r="E63" s="49"/>
      <c r="F63" s="49"/>
      <c r="G63" s="49"/>
    </row>
    <row r="64" spans="1:7" ht="17.7" customHeight="1">
      <c r="A64" s="47"/>
      <c r="B64" s="48"/>
      <c r="C64" s="49"/>
      <c r="D64" s="49"/>
      <c r="E64" s="49"/>
      <c r="F64" s="49"/>
      <c r="G64" s="49"/>
    </row>
    <row r="65" spans="1:7" ht="17.7" customHeight="1">
      <c r="A65" s="47"/>
      <c r="B65" s="48"/>
      <c r="C65" s="49"/>
      <c r="D65" s="49"/>
      <c r="E65" s="49"/>
      <c r="F65" s="49"/>
      <c r="G65" s="49"/>
    </row>
    <row r="66" spans="1:7" ht="17.7" customHeight="1">
      <c r="A66" s="47"/>
      <c r="B66" s="48"/>
      <c r="C66" s="49"/>
      <c r="D66" s="49"/>
      <c r="E66" s="49"/>
      <c r="F66" s="49"/>
      <c r="G66" s="49"/>
    </row>
    <row r="67" spans="1:7" ht="17.7" customHeight="1">
      <c r="A67" s="47"/>
      <c r="B67" s="48"/>
      <c r="C67" s="49"/>
      <c r="D67" s="49"/>
      <c r="E67" s="49"/>
      <c r="F67" s="49"/>
      <c r="G67" s="49"/>
    </row>
    <row r="68" spans="1:7" ht="17.7" customHeight="1">
      <c r="A68" s="47"/>
      <c r="B68" s="48"/>
      <c r="C68" s="49"/>
      <c r="D68" s="49"/>
      <c r="E68" s="49"/>
      <c r="F68" s="49"/>
      <c r="G68" s="49"/>
    </row>
    <row r="69" spans="1:7" ht="17.7" customHeight="1">
      <c r="A69" s="47"/>
      <c r="B69" s="48"/>
      <c r="C69" s="49"/>
      <c r="D69" s="49"/>
      <c r="E69" s="49"/>
      <c r="F69" s="49"/>
      <c r="G69" s="49"/>
    </row>
    <row r="70" spans="1:7" ht="17.7" customHeight="1">
      <c r="A70" s="47"/>
      <c r="B70" s="48"/>
      <c r="C70" s="49"/>
      <c r="D70" s="49"/>
      <c r="E70" s="49"/>
      <c r="F70" s="49"/>
      <c r="G70" s="49"/>
    </row>
    <row r="71" spans="1:7" ht="17.7" customHeight="1">
      <c r="A71" s="47"/>
      <c r="B71" s="48"/>
      <c r="C71" s="49"/>
      <c r="D71" s="49"/>
      <c r="E71" s="49"/>
      <c r="F71" s="49"/>
      <c r="G71" s="49"/>
    </row>
    <row r="72" spans="1:7" ht="17.7" customHeight="1">
      <c r="A72" s="47"/>
      <c r="B72" s="48"/>
      <c r="C72" s="49"/>
      <c r="D72" s="49"/>
      <c r="E72" s="49"/>
      <c r="F72" s="49"/>
      <c r="G72" s="49"/>
    </row>
    <row r="73" spans="1:7" ht="17.7" customHeight="1">
      <c r="A73" s="47"/>
      <c r="B73" s="48"/>
      <c r="C73" s="49"/>
      <c r="D73" s="49"/>
      <c r="E73" s="49"/>
      <c r="F73" s="49"/>
      <c r="G73" s="49"/>
    </row>
    <row r="74" spans="1:7" ht="17.7" customHeight="1">
      <c r="A74" s="47"/>
      <c r="B74" s="48"/>
      <c r="C74" s="49"/>
      <c r="D74" s="49"/>
      <c r="E74" s="49"/>
      <c r="F74" s="49"/>
      <c r="G74" s="49"/>
    </row>
    <row r="75" spans="1:7" ht="17.7" customHeight="1">
      <c r="A75" s="47"/>
      <c r="B75" s="48"/>
      <c r="C75" s="49"/>
      <c r="D75" s="49"/>
      <c r="E75" s="49"/>
      <c r="F75" s="49"/>
      <c r="G75" s="49"/>
    </row>
    <row r="76" spans="1:7" ht="17.7" customHeight="1">
      <c r="A76" s="47"/>
      <c r="B76" s="48"/>
      <c r="C76" s="49"/>
      <c r="D76" s="49"/>
      <c r="E76" s="49"/>
      <c r="F76" s="49"/>
      <c r="G76" s="49"/>
    </row>
    <row r="77" spans="1:7" ht="17.7" customHeight="1">
      <c r="A77" s="47"/>
      <c r="B77" s="48"/>
      <c r="C77" s="49"/>
      <c r="D77" s="49"/>
      <c r="E77" s="49"/>
      <c r="F77" s="49"/>
      <c r="G77" s="49"/>
    </row>
    <row r="78" spans="1:7" ht="17.7" customHeight="1">
      <c r="A78" s="47"/>
      <c r="B78" s="48"/>
      <c r="C78" s="49"/>
      <c r="D78" s="49"/>
      <c r="E78" s="49"/>
      <c r="F78" s="49"/>
      <c r="G78" s="49"/>
    </row>
    <row r="79" spans="1:7" ht="17.7" customHeight="1">
      <c r="A79" s="47"/>
      <c r="B79" s="48"/>
      <c r="C79" s="49"/>
      <c r="D79" s="49"/>
      <c r="E79" s="49"/>
      <c r="F79" s="49"/>
      <c r="G79" s="49"/>
    </row>
    <row r="80" spans="1:7" ht="17.7" customHeight="1">
      <c r="A80" s="47"/>
      <c r="B80" s="48"/>
      <c r="C80" s="49"/>
      <c r="D80" s="49"/>
      <c r="E80" s="49"/>
      <c r="F80" s="49"/>
      <c r="G80" s="49"/>
    </row>
    <row r="81" spans="1:7" ht="17.7" customHeight="1">
      <c r="A81" s="47"/>
      <c r="B81" s="48"/>
      <c r="C81" s="49"/>
      <c r="D81" s="49"/>
      <c r="E81" s="49"/>
      <c r="F81" s="49"/>
      <c r="G81" s="49"/>
    </row>
    <row r="82" spans="1:7" ht="17.7" customHeight="1">
      <c r="A82" s="47"/>
      <c r="B82" s="48"/>
      <c r="C82" s="49"/>
      <c r="D82" s="49"/>
      <c r="E82" s="49"/>
      <c r="F82" s="49"/>
      <c r="G82" s="49"/>
    </row>
    <row r="83" spans="1:7" ht="17.7" customHeight="1">
      <c r="A83" s="47"/>
      <c r="B83" s="48"/>
      <c r="C83" s="49"/>
      <c r="D83" s="49"/>
      <c r="E83" s="49"/>
      <c r="F83" s="49"/>
      <c r="G83" s="49"/>
    </row>
    <row r="84" spans="1:7" ht="17.7" customHeight="1">
      <c r="A84" s="47"/>
      <c r="B84" s="48"/>
      <c r="C84" s="49"/>
      <c r="D84" s="49"/>
      <c r="E84" s="49"/>
      <c r="F84" s="49"/>
      <c r="G84" s="49"/>
    </row>
    <row r="85" spans="1:7" ht="17.7" customHeight="1">
      <c r="A85" s="47"/>
      <c r="B85" s="48"/>
      <c r="C85" s="49"/>
      <c r="D85" s="49"/>
      <c r="E85" s="49"/>
      <c r="F85" s="49"/>
      <c r="G85" s="49"/>
    </row>
    <row r="86" spans="1:7" ht="17.7" customHeight="1">
      <c r="A86" s="47"/>
      <c r="B86" s="48"/>
      <c r="C86" s="49"/>
      <c r="D86" s="49"/>
      <c r="E86" s="49"/>
      <c r="F86" s="49"/>
      <c r="G86" s="49"/>
    </row>
    <row r="87" spans="1:7" ht="17.7" customHeight="1">
      <c r="A87" s="47"/>
      <c r="B87" s="48"/>
      <c r="C87" s="49"/>
      <c r="D87" s="49"/>
      <c r="E87" s="49"/>
      <c r="F87" s="49"/>
      <c r="G87" s="49"/>
    </row>
    <row r="88" spans="1:7" ht="17.7" customHeight="1">
      <c r="A88" s="47"/>
      <c r="B88" s="48"/>
      <c r="C88" s="49"/>
      <c r="D88" s="49"/>
      <c r="E88" s="49"/>
      <c r="F88" s="49"/>
      <c r="G88" s="49"/>
    </row>
    <row r="89" spans="1:7" ht="17.7" customHeight="1">
      <c r="A89" s="47"/>
      <c r="B89" s="48"/>
      <c r="C89" s="49"/>
      <c r="D89" s="49"/>
      <c r="E89" s="49"/>
      <c r="F89" s="49"/>
      <c r="G89" s="49"/>
    </row>
    <row r="90" spans="1:7" ht="17.7" customHeight="1">
      <c r="A90" s="47"/>
      <c r="B90" s="48"/>
      <c r="C90" s="49"/>
      <c r="D90" s="49"/>
      <c r="E90" s="49"/>
      <c r="F90" s="49"/>
      <c r="G90" s="49"/>
    </row>
    <row r="91" spans="1:7" ht="17.7" customHeight="1">
      <c r="A91" s="47"/>
      <c r="B91" s="48"/>
      <c r="C91" s="49"/>
      <c r="D91" s="49"/>
      <c r="E91" s="49"/>
      <c r="F91" s="49"/>
      <c r="G91" s="49"/>
    </row>
    <row r="92" spans="1:7" ht="17.7" customHeight="1">
      <c r="A92" s="47"/>
      <c r="B92" s="48"/>
      <c r="C92" s="49"/>
      <c r="D92" s="49"/>
      <c r="E92" s="49"/>
      <c r="F92" s="49"/>
      <c r="G92" s="49"/>
    </row>
    <row r="93" spans="1:7" ht="17.7" customHeight="1">
      <c r="A93" s="47"/>
      <c r="B93" s="48"/>
      <c r="C93" s="49"/>
      <c r="D93" s="49"/>
      <c r="E93" s="49"/>
      <c r="F93" s="49"/>
      <c r="G93" s="49"/>
    </row>
    <row r="94" spans="1:7" ht="17.7" customHeight="1">
      <c r="A94" s="47"/>
      <c r="B94" s="48"/>
      <c r="C94" s="49"/>
      <c r="D94" s="49"/>
      <c r="E94" s="49"/>
      <c r="F94" s="49"/>
      <c r="G94" s="49"/>
    </row>
    <row r="95" spans="1:7" ht="17.7" customHeight="1">
      <c r="A95" s="47"/>
      <c r="B95" s="48"/>
      <c r="C95" s="49"/>
      <c r="D95" s="49"/>
      <c r="E95" s="49"/>
      <c r="F95" s="49"/>
      <c r="G95" s="49"/>
    </row>
    <row r="96" spans="1:7" ht="17.7" customHeight="1">
      <c r="A96" s="47"/>
      <c r="B96" s="48"/>
      <c r="C96" s="49"/>
      <c r="D96" s="49"/>
      <c r="E96" s="49"/>
      <c r="F96" s="49"/>
      <c r="G96" s="49"/>
    </row>
    <row r="97" spans="1:7" ht="17.7" customHeight="1">
      <c r="A97" s="47"/>
      <c r="B97" s="48"/>
      <c r="C97" s="49"/>
      <c r="D97" s="49"/>
      <c r="E97" s="49"/>
      <c r="F97" s="49"/>
      <c r="G97" s="49"/>
    </row>
    <row r="98" spans="1:7" ht="17.7" customHeight="1">
      <c r="A98" s="47"/>
      <c r="B98" s="48"/>
      <c r="C98" s="49"/>
      <c r="D98" s="49"/>
      <c r="E98" s="49"/>
      <c r="F98" s="49"/>
      <c r="G98" s="49"/>
    </row>
    <row r="99" spans="1:7" ht="17.7" customHeight="1">
      <c r="A99" s="47"/>
      <c r="B99" s="48"/>
      <c r="C99" s="49"/>
      <c r="D99" s="49"/>
      <c r="E99" s="49"/>
      <c r="F99" s="49"/>
      <c r="G99" s="49"/>
    </row>
    <row r="100" spans="1:7" ht="17.7" customHeight="1">
      <c r="A100" s="47"/>
      <c r="B100" s="48"/>
      <c r="C100" s="49"/>
      <c r="D100" s="49"/>
      <c r="E100" s="49"/>
      <c r="F100" s="49"/>
      <c r="G100" s="49"/>
    </row>
    <row r="101" spans="1:7" ht="17.7" customHeight="1">
      <c r="A101" s="47"/>
      <c r="B101" s="48"/>
      <c r="C101" s="49"/>
      <c r="D101" s="49"/>
      <c r="E101" s="49"/>
      <c r="F101" s="49"/>
      <c r="G101" s="49"/>
    </row>
    <row r="102" spans="1:7" ht="17.7" customHeight="1">
      <c r="A102" s="47"/>
      <c r="B102" s="48"/>
      <c r="C102" s="49"/>
      <c r="D102" s="49"/>
      <c r="E102" s="49"/>
      <c r="F102" s="49"/>
      <c r="G102" s="49"/>
    </row>
    <row r="103" spans="1:7" ht="17.7" customHeight="1">
      <c r="A103" s="47"/>
      <c r="B103" s="48"/>
      <c r="C103" s="49"/>
      <c r="D103" s="49"/>
      <c r="E103" s="49"/>
      <c r="F103" s="49"/>
      <c r="G103" s="49"/>
    </row>
    <row r="104" spans="1:7" ht="17.7" customHeight="1">
      <c r="A104" s="47"/>
      <c r="B104" s="48"/>
      <c r="C104" s="49"/>
      <c r="D104" s="49"/>
      <c r="E104" s="49"/>
      <c r="F104" s="49"/>
      <c r="G104" s="49"/>
    </row>
    <row r="105" spans="1:7" ht="17.7" customHeight="1">
      <c r="A105" s="47"/>
      <c r="B105" s="48"/>
      <c r="C105" s="49"/>
      <c r="D105" s="49"/>
      <c r="E105" s="49"/>
      <c r="F105" s="49"/>
      <c r="G105" s="49"/>
    </row>
    <row r="106" spans="1:7" ht="17.7" customHeight="1">
      <c r="A106" s="47"/>
      <c r="B106" s="48"/>
      <c r="C106" s="49"/>
      <c r="D106" s="49"/>
      <c r="E106" s="49"/>
      <c r="F106" s="49"/>
      <c r="G106" s="49"/>
    </row>
    <row r="107" spans="1:7" ht="17.7" customHeight="1">
      <c r="A107" s="47"/>
      <c r="B107" s="48"/>
      <c r="C107" s="49"/>
      <c r="D107" s="49"/>
      <c r="E107" s="49"/>
      <c r="F107" s="49"/>
      <c r="G107" s="49"/>
    </row>
    <row r="108" spans="1:7" ht="17.7" customHeight="1">
      <c r="A108" s="47"/>
      <c r="B108" s="48"/>
      <c r="C108" s="49"/>
      <c r="D108" s="49"/>
      <c r="E108" s="49"/>
      <c r="F108" s="49"/>
      <c r="G108" s="49"/>
    </row>
    <row r="109" spans="1:7" ht="17.7" customHeight="1">
      <c r="A109" s="47"/>
      <c r="B109" s="48"/>
      <c r="C109" s="49"/>
      <c r="D109" s="49"/>
      <c r="E109" s="49"/>
      <c r="F109" s="49"/>
      <c r="G109" s="49"/>
    </row>
    <row r="110" spans="1:7" ht="17.7" customHeight="1">
      <c r="A110" s="47"/>
      <c r="B110" s="48"/>
      <c r="C110" s="49"/>
      <c r="D110" s="49"/>
      <c r="E110" s="49"/>
      <c r="F110" s="49"/>
      <c r="G110" s="49"/>
    </row>
    <row r="111" spans="1:7" ht="17.7" customHeight="1">
      <c r="A111" s="47"/>
      <c r="B111" s="48"/>
      <c r="C111" s="49"/>
      <c r="D111" s="49"/>
      <c r="E111" s="49"/>
      <c r="F111" s="49"/>
      <c r="G111" s="49"/>
    </row>
    <row r="112" spans="1:7" ht="17.7" customHeight="1">
      <c r="A112" s="47"/>
      <c r="B112" s="48"/>
      <c r="C112" s="49"/>
      <c r="D112" s="49"/>
      <c r="E112" s="49"/>
      <c r="F112" s="49"/>
      <c r="G112" s="49"/>
    </row>
    <row r="113" spans="1:7" ht="17.7" customHeight="1">
      <c r="A113" s="47"/>
      <c r="B113" s="48"/>
      <c r="C113" s="49"/>
      <c r="D113" s="49"/>
      <c r="E113" s="49"/>
      <c r="F113" s="49"/>
      <c r="G113" s="49"/>
    </row>
    <row r="114" spans="1:7" ht="17.7" customHeight="1">
      <c r="A114" s="47"/>
      <c r="B114" s="48"/>
      <c r="C114" s="49"/>
      <c r="D114" s="49"/>
      <c r="E114" s="49"/>
      <c r="F114" s="49"/>
      <c r="G114" s="49"/>
    </row>
    <row r="115" spans="1:7" ht="17.7" customHeight="1">
      <c r="A115" s="47"/>
      <c r="B115" s="48"/>
      <c r="C115" s="49"/>
      <c r="D115" s="49"/>
      <c r="E115" s="49"/>
      <c r="F115" s="49"/>
      <c r="G115" s="49"/>
    </row>
    <row r="116" spans="1:7" ht="17.7" customHeight="1">
      <c r="A116" s="47"/>
      <c r="B116" s="48"/>
      <c r="C116" s="49"/>
      <c r="D116" s="49"/>
      <c r="E116" s="49"/>
      <c r="F116" s="49"/>
      <c r="G116" s="49"/>
    </row>
    <row r="117" spans="1:7" ht="17.7" customHeight="1">
      <c r="A117" s="47"/>
      <c r="B117" s="48"/>
      <c r="C117" s="49"/>
      <c r="D117" s="49"/>
      <c r="E117" s="49"/>
      <c r="F117" s="49"/>
      <c r="G117" s="49"/>
    </row>
    <row r="118" spans="1:7" ht="17.7" customHeight="1">
      <c r="A118" s="47"/>
      <c r="B118" s="48"/>
      <c r="C118" s="49"/>
      <c r="D118" s="49"/>
      <c r="E118" s="49"/>
      <c r="F118" s="49"/>
      <c r="G118" s="49"/>
    </row>
    <row r="119" spans="1:7" ht="17.7" customHeight="1">
      <c r="A119" s="47"/>
      <c r="B119" s="48"/>
      <c r="C119" s="49"/>
      <c r="D119" s="49"/>
      <c r="E119" s="49"/>
      <c r="F119" s="49"/>
      <c r="G119" s="49"/>
    </row>
    <row r="120" spans="1:7" ht="17.7" customHeight="1">
      <c r="A120" s="47"/>
      <c r="B120" s="48"/>
      <c r="C120" s="49"/>
      <c r="D120" s="49"/>
      <c r="E120" s="49"/>
      <c r="F120" s="49"/>
      <c r="G120" s="49"/>
    </row>
    <row r="121" spans="1:7" ht="17.7" customHeight="1">
      <c r="A121" s="47"/>
      <c r="B121" s="48"/>
      <c r="C121" s="49"/>
      <c r="D121" s="49"/>
      <c r="E121" s="49"/>
      <c r="F121" s="49"/>
      <c r="G121" s="49"/>
    </row>
    <row r="122" spans="1:7" ht="17.7" customHeight="1">
      <c r="A122" s="47"/>
      <c r="B122" s="48"/>
      <c r="C122" s="49"/>
      <c r="D122" s="49"/>
      <c r="E122" s="49"/>
      <c r="F122" s="49"/>
      <c r="G122" s="49"/>
    </row>
    <row r="123" spans="1:7" ht="17.7" customHeight="1">
      <c r="A123" s="47"/>
      <c r="B123" s="48"/>
      <c r="C123" s="49"/>
      <c r="D123" s="49"/>
      <c r="E123" s="49"/>
      <c r="F123" s="49"/>
      <c r="G123" s="49"/>
    </row>
    <row r="124" spans="1:7" ht="17.7" customHeight="1">
      <c r="A124" s="47"/>
      <c r="B124" s="48"/>
      <c r="C124" s="49"/>
      <c r="D124" s="49"/>
      <c r="E124" s="49"/>
      <c r="F124" s="49"/>
      <c r="G124" s="49"/>
    </row>
    <row r="125" spans="1:7" ht="17.7" customHeight="1">
      <c r="A125" s="47"/>
      <c r="B125" s="48"/>
      <c r="C125" s="49"/>
      <c r="D125" s="49"/>
      <c r="E125" s="49"/>
      <c r="F125" s="49"/>
      <c r="G125" s="49"/>
    </row>
    <row r="126" spans="1:7" ht="17.7" customHeight="1">
      <c r="A126" s="47"/>
      <c r="B126" s="48"/>
      <c r="C126" s="49"/>
      <c r="D126" s="49"/>
      <c r="E126" s="49"/>
      <c r="F126" s="49"/>
      <c r="G126" s="49"/>
    </row>
    <row r="127" spans="1:7" ht="17.7" customHeight="1">
      <c r="A127" s="47"/>
      <c r="B127" s="48"/>
      <c r="C127" s="49"/>
      <c r="D127" s="49"/>
      <c r="E127" s="49"/>
      <c r="F127" s="49"/>
      <c r="G127" s="49"/>
    </row>
    <row r="128" spans="1:7" ht="17.7" customHeight="1">
      <c r="A128" s="47"/>
      <c r="B128" s="48"/>
      <c r="C128" s="49"/>
      <c r="D128" s="49"/>
      <c r="E128" s="49"/>
      <c r="F128" s="49"/>
      <c r="G128" s="49"/>
    </row>
    <row r="129" spans="1:7" ht="17.7" customHeight="1">
      <c r="A129" s="47"/>
      <c r="B129" s="48"/>
      <c r="C129" s="49"/>
      <c r="D129" s="49"/>
      <c r="E129" s="49"/>
      <c r="F129" s="49"/>
      <c r="G129" s="49"/>
    </row>
    <row r="130" spans="1:7" ht="17.7" customHeight="1">
      <c r="A130" s="47"/>
      <c r="B130" s="48"/>
      <c r="C130" s="49"/>
      <c r="D130" s="49"/>
      <c r="E130" s="49"/>
      <c r="F130" s="49"/>
      <c r="G130" s="49"/>
    </row>
    <row r="131" spans="1:7" ht="17.7" customHeight="1">
      <c r="A131" s="47"/>
      <c r="B131" s="48"/>
      <c r="C131" s="49"/>
      <c r="D131" s="49"/>
      <c r="E131" s="49"/>
      <c r="F131" s="49"/>
      <c r="G131" s="49"/>
    </row>
    <row r="132" spans="1:7" ht="17.7" customHeight="1">
      <c r="A132" s="47"/>
      <c r="B132" s="48"/>
      <c r="C132" s="49"/>
      <c r="D132" s="49"/>
      <c r="E132" s="49"/>
      <c r="F132" s="49"/>
      <c r="G132" s="49"/>
    </row>
    <row r="133" spans="1:7" ht="17.7" customHeight="1">
      <c r="A133" s="47"/>
      <c r="B133" s="48"/>
      <c r="C133" s="49"/>
      <c r="D133" s="49"/>
      <c r="E133" s="49"/>
      <c r="F133" s="49"/>
      <c r="G133" s="49"/>
    </row>
    <row r="134" spans="1:7" ht="17.7" customHeight="1">
      <c r="A134" s="47"/>
      <c r="B134" s="48"/>
      <c r="C134" s="49"/>
      <c r="D134" s="49"/>
      <c r="E134" s="49"/>
      <c r="F134" s="49"/>
      <c r="G134" s="49"/>
    </row>
    <row r="135" spans="1:7" ht="17.7" customHeight="1">
      <c r="A135" s="47"/>
      <c r="B135" s="48"/>
      <c r="C135" s="49"/>
      <c r="D135" s="49"/>
      <c r="E135" s="49"/>
      <c r="F135" s="49"/>
      <c r="G135" s="49"/>
    </row>
    <row r="136" spans="1:7" ht="17.7" customHeight="1">
      <c r="A136" s="47"/>
      <c r="B136" s="48"/>
      <c r="C136" s="49"/>
      <c r="D136" s="49"/>
      <c r="E136" s="49"/>
      <c r="F136" s="49"/>
      <c r="G136" s="49"/>
    </row>
    <row r="137" spans="1:7" ht="17.7" customHeight="1">
      <c r="A137" s="47"/>
      <c r="B137" s="48"/>
      <c r="C137" s="49"/>
      <c r="D137" s="49"/>
      <c r="E137" s="49"/>
      <c r="F137" s="49"/>
      <c r="G137" s="49"/>
    </row>
    <row r="138" spans="1:7" ht="17.7" customHeight="1">
      <c r="A138" s="47"/>
      <c r="B138" s="48"/>
      <c r="C138" s="49"/>
      <c r="D138" s="49"/>
      <c r="E138" s="49"/>
      <c r="F138" s="49"/>
      <c r="G138" s="49"/>
    </row>
    <row r="139" spans="1:7" ht="17.7" customHeight="1">
      <c r="A139" s="47"/>
      <c r="B139" s="48"/>
      <c r="C139" s="49"/>
      <c r="D139" s="49"/>
      <c r="E139" s="49"/>
      <c r="F139" s="49"/>
      <c r="G139" s="49"/>
    </row>
    <row r="140" spans="1:7" ht="17.7" customHeight="1">
      <c r="A140" s="47"/>
      <c r="B140" s="48"/>
      <c r="C140" s="49"/>
      <c r="D140" s="49"/>
      <c r="E140" s="49"/>
      <c r="F140" s="49"/>
      <c r="G140" s="49"/>
    </row>
    <row r="141" spans="1:7" ht="17.7" customHeight="1">
      <c r="A141" s="47"/>
      <c r="B141" s="48"/>
      <c r="C141" s="49"/>
      <c r="D141" s="49"/>
      <c r="E141" s="49"/>
      <c r="F141" s="49"/>
      <c r="G141" s="49"/>
    </row>
    <row r="142" spans="1:7" ht="17.7" customHeight="1">
      <c r="A142" s="47"/>
      <c r="B142" s="48"/>
      <c r="C142" s="49"/>
      <c r="D142" s="49"/>
      <c r="E142" s="49"/>
      <c r="F142" s="49"/>
      <c r="G142" s="49"/>
    </row>
    <row r="143" spans="1:7" ht="17.7" customHeight="1">
      <c r="A143" s="47"/>
      <c r="B143" s="48"/>
      <c r="C143" s="49"/>
      <c r="D143" s="49"/>
      <c r="E143" s="49"/>
      <c r="F143" s="49"/>
      <c r="G143" s="49"/>
    </row>
    <row r="144" spans="1:7" ht="17.7" customHeight="1">
      <c r="A144" s="47"/>
      <c r="B144" s="48"/>
      <c r="C144" s="49"/>
      <c r="D144" s="49"/>
      <c r="E144" s="49"/>
      <c r="F144" s="49"/>
      <c r="G144" s="49"/>
    </row>
    <row r="145" spans="1:7" ht="17.7" customHeight="1">
      <c r="A145" s="47"/>
      <c r="B145" s="48"/>
      <c r="C145" s="49"/>
      <c r="D145" s="49"/>
      <c r="E145" s="49"/>
      <c r="F145" s="49"/>
      <c r="G145" s="49"/>
    </row>
    <row r="146" spans="1:7" ht="17.7" customHeight="1">
      <c r="A146" s="47"/>
      <c r="B146" s="48"/>
      <c r="C146" s="49"/>
      <c r="D146" s="49"/>
      <c r="E146" s="49"/>
      <c r="F146" s="49"/>
      <c r="G146" s="49"/>
    </row>
    <row r="147" spans="1:7" ht="17.7" customHeight="1">
      <c r="A147" s="47"/>
      <c r="B147" s="48"/>
      <c r="C147" s="49"/>
      <c r="D147" s="49"/>
      <c r="E147" s="49"/>
      <c r="F147" s="49"/>
      <c r="G147" s="49"/>
    </row>
    <row r="148" spans="1:7" ht="17.7" customHeight="1">
      <c r="A148" s="47"/>
      <c r="B148" s="48"/>
      <c r="C148" s="49"/>
      <c r="D148" s="49"/>
      <c r="E148" s="49"/>
      <c r="F148" s="49"/>
      <c r="G148" s="49"/>
    </row>
    <row r="149" spans="1:7" ht="17.7" customHeight="1">
      <c r="A149" s="47"/>
      <c r="B149" s="48"/>
      <c r="C149" s="49"/>
      <c r="D149" s="49"/>
      <c r="E149" s="49"/>
      <c r="F149" s="49"/>
      <c r="G149" s="49"/>
    </row>
    <row r="150" spans="1:7" ht="17.7" customHeight="1">
      <c r="A150" s="47"/>
      <c r="B150" s="48"/>
      <c r="C150" s="49"/>
      <c r="D150" s="49"/>
      <c r="E150" s="49"/>
      <c r="F150" s="49"/>
      <c r="G150" s="49"/>
    </row>
    <row r="151" spans="1:7" ht="17.7" customHeight="1">
      <c r="A151" s="47"/>
      <c r="B151" s="48"/>
      <c r="C151" s="49"/>
      <c r="D151" s="49"/>
      <c r="E151" s="49"/>
      <c r="F151" s="49"/>
      <c r="G151" s="49"/>
    </row>
    <row r="152" spans="1:7" ht="17.7" customHeight="1">
      <c r="A152" s="47"/>
      <c r="B152" s="48"/>
      <c r="C152" s="49"/>
      <c r="D152" s="49"/>
      <c r="E152" s="49"/>
      <c r="F152" s="49"/>
      <c r="G152" s="49"/>
    </row>
    <row r="153" spans="1:7" ht="17.7" customHeight="1">
      <c r="A153" s="47"/>
      <c r="B153" s="48"/>
      <c r="C153" s="49"/>
      <c r="D153" s="49"/>
      <c r="E153" s="49"/>
      <c r="F153" s="49"/>
      <c r="G153" s="49"/>
    </row>
    <row r="154" spans="1:7" ht="17.7" customHeight="1">
      <c r="A154" s="47"/>
      <c r="B154" s="48"/>
      <c r="C154" s="49"/>
      <c r="D154" s="49"/>
      <c r="E154" s="49"/>
      <c r="F154" s="49"/>
      <c r="G154" s="49"/>
    </row>
    <row r="155" spans="1:7" ht="17.7" customHeight="1">
      <c r="A155" s="47"/>
      <c r="B155" s="48"/>
      <c r="C155" s="49"/>
      <c r="D155" s="49"/>
      <c r="E155" s="49"/>
      <c r="F155" s="49"/>
      <c r="G155" s="49"/>
    </row>
    <row r="156" spans="1:7" ht="17.7" customHeight="1">
      <c r="A156" s="47"/>
      <c r="B156" s="48"/>
      <c r="C156" s="49"/>
      <c r="D156" s="49"/>
      <c r="E156" s="49"/>
      <c r="F156" s="49"/>
      <c r="G156" s="49"/>
    </row>
    <row r="157" spans="1:7" ht="17.7" customHeight="1">
      <c r="A157" s="47"/>
      <c r="B157" s="48"/>
      <c r="C157" s="49"/>
      <c r="D157" s="49"/>
      <c r="E157" s="49"/>
      <c r="F157" s="49"/>
      <c r="G157" s="49"/>
    </row>
    <row r="158" spans="1:7" ht="17.7" customHeight="1">
      <c r="A158" s="47"/>
      <c r="B158" s="48"/>
      <c r="C158" s="49"/>
      <c r="D158" s="49"/>
      <c r="E158" s="49"/>
      <c r="F158" s="49"/>
      <c r="G158" s="49"/>
    </row>
    <row r="159" spans="1:7" ht="17.7" customHeight="1">
      <c r="A159" s="47"/>
      <c r="B159" s="48"/>
      <c r="C159" s="49"/>
      <c r="D159" s="49"/>
      <c r="E159" s="49"/>
      <c r="F159" s="49"/>
      <c r="G159" s="49"/>
    </row>
    <row r="160" spans="1:7" ht="17.7" customHeight="1">
      <c r="A160" s="47"/>
      <c r="B160" s="48"/>
      <c r="C160" s="49"/>
      <c r="D160" s="49"/>
      <c r="E160" s="49"/>
      <c r="F160" s="49"/>
      <c r="G160" s="49"/>
    </row>
    <row r="161" spans="1:7" ht="17.7" customHeight="1">
      <c r="A161" s="47"/>
      <c r="B161" s="48"/>
      <c r="C161" s="49"/>
      <c r="D161" s="49"/>
      <c r="E161" s="49"/>
      <c r="F161" s="49"/>
      <c r="G161" s="49"/>
    </row>
    <row r="162" spans="1:7" ht="17.7" customHeight="1">
      <c r="A162" s="47"/>
      <c r="B162" s="48"/>
      <c r="C162" s="49"/>
      <c r="D162" s="49"/>
      <c r="E162" s="49"/>
      <c r="F162" s="49"/>
      <c r="G162" s="49"/>
    </row>
    <row r="163" spans="1:7" ht="17.7" customHeight="1">
      <c r="A163" s="47"/>
      <c r="B163" s="48"/>
      <c r="C163" s="49"/>
      <c r="D163" s="49"/>
      <c r="E163" s="49"/>
      <c r="F163" s="49"/>
      <c r="G163" s="49"/>
    </row>
    <row r="164" spans="1:7" ht="17.7" customHeight="1">
      <c r="A164" s="47"/>
      <c r="B164" s="48"/>
      <c r="C164" s="49"/>
      <c r="D164" s="49"/>
      <c r="E164" s="49"/>
      <c r="F164" s="49"/>
      <c r="G164" s="49"/>
    </row>
    <row r="165" spans="1:7" ht="17.7" customHeight="1">
      <c r="A165" s="47"/>
      <c r="B165" s="48"/>
      <c r="C165" s="49"/>
      <c r="D165" s="49"/>
      <c r="E165" s="49"/>
      <c r="F165" s="49"/>
      <c r="G165" s="49"/>
    </row>
    <row r="166" spans="1:7" ht="17.7" customHeight="1">
      <c r="A166" s="47"/>
      <c r="B166" s="48"/>
      <c r="C166" s="49"/>
      <c r="D166" s="49"/>
      <c r="E166" s="49"/>
      <c r="F166" s="49"/>
      <c r="G166" s="49"/>
    </row>
    <row r="167" spans="1:7" ht="17.7" customHeight="1">
      <c r="A167" s="47"/>
      <c r="B167" s="48"/>
      <c r="C167" s="49"/>
      <c r="D167" s="49"/>
      <c r="E167" s="49"/>
      <c r="F167" s="49"/>
      <c r="G167" s="49"/>
    </row>
    <row r="168" spans="1:7" ht="17.7" customHeight="1">
      <c r="A168" s="47"/>
      <c r="B168" s="48"/>
      <c r="C168" s="49"/>
      <c r="D168" s="49"/>
      <c r="E168" s="49"/>
      <c r="F168" s="49"/>
      <c r="G168" s="49"/>
    </row>
    <row r="169" spans="1:7" ht="17.7" customHeight="1">
      <c r="A169" s="47"/>
      <c r="B169" s="48"/>
      <c r="C169" s="49"/>
      <c r="D169" s="49"/>
      <c r="E169" s="49"/>
      <c r="F169" s="49"/>
      <c r="G169" s="49"/>
    </row>
    <row r="170" spans="1:7" ht="17.7" customHeight="1">
      <c r="A170" s="47"/>
      <c r="B170" s="48"/>
      <c r="C170" s="49"/>
      <c r="D170" s="49"/>
      <c r="E170" s="49"/>
      <c r="F170" s="49"/>
      <c r="G170" s="49"/>
    </row>
    <row r="171" spans="1:7" ht="17.7" customHeight="1">
      <c r="A171" s="47"/>
      <c r="B171" s="48"/>
      <c r="C171" s="49"/>
      <c r="D171" s="49"/>
      <c r="E171" s="49"/>
      <c r="F171" s="49"/>
      <c r="G171" s="49"/>
    </row>
    <row r="172" spans="1:7" ht="17.7" customHeight="1">
      <c r="A172" s="47"/>
      <c r="B172" s="48"/>
      <c r="C172" s="49"/>
      <c r="D172" s="49"/>
      <c r="E172" s="49"/>
      <c r="F172" s="49"/>
      <c r="G172" s="49"/>
    </row>
    <row r="173" spans="1:7" ht="17.7" customHeight="1">
      <c r="A173" s="47"/>
      <c r="B173" s="48"/>
      <c r="C173" s="49"/>
      <c r="D173" s="49"/>
      <c r="E173" s="49"/>
      <c r="F173" s="49"/>
      <c r="G173" s="49"/>
    </row>
    <row r="174" spans="1:7" ht="17.7" customHeight="1">
      <c r="A174" s="47"/>
      <c r="B174" s="48"/>
      <c r="C174" s="49"/>
      <c r="D174" s="49"/>
      <c r="E174" s="49"/>
      <c r="F174" s="49"/>
      <c r="G174" s="49"/>
    </row>
    <row r="175" spans="1:7" ht="17.7" customHeight="1">
      <c r="A175" s="47"/>
      <c r="B175" s="48"/>
      <c r="C175" s="49"/>
      <c r="D175" s="49"/>
      <c r="E175" s="49"/>
      <c r="F175" s="49"/>
      <c r="G175" s="49"/>
    </row>
    <row r="176" spans="1:7" ht="17.7" customHeight="1">
      <c r="A176" s="47"/>
      <c r="B176" s="48"/>
      <c r="C176" s="49"/>
      <c r="D176" s="49"/>
      <c r="E176" s="49"/>
      <c r="F176" s="49"/>
      <c r="G176" s="49"/>
    </row>
    <row r="177" spans="1:7" ht="17.7" customHeight="1">
      <c r="A177" s="47"/>
      <c r="B177" s="48"/>
      <c r="C177" s="49"/>
      <c r="D177" s="49"/>
      <c r="E177" s="49"/>
      <c r="F177" s="49"/>
      <c r="G177" s="49"/>
    </row>
    <row r="178" spans="1:7" ht="17.7" customHeight="1">
      <c r="A178" s="47"/>
      <c r="B178" s="48"/>
      <c r="C178" s="49"/>
      <c r="D178" s="49"/>
      <c r="E178" s="49"/>
      <c r="F178" s="49"/>
      <c r="G178" s="49"/>
    </row>
    <row r="179" spans="1:7" ht="17.7" customHeight="1">
      <c r="A179" s="47"/>
      <c r="B179" s="48"/>
      <c r="C179" s="49"/>
      <c r="D179" s="49"/>
      <c r="E179" s="49"/>
      <c r="F179" s="49"/>
      <c r="G179" s="49"/>
    </row>
    <row r="180" spans="1:7" ht="17.7" customHeight="1">
      <c r="A180" s="47"/>
      <c r="B180" s="48"/>
      <c r="C180" s="49"/>
      <c r="D180" s="49"/>
      <c r="E180" s="49"/>
      <c r="F180" s="49"/>
      <c r="G180" s="49"/>
    </row>
    <row r="181" spans="1:7" ht="17.7" customHeight="1">
      <c r="A181" s="47"/>
      <c r="B181" s="48"/>
      <c r="C181" s="49"/>
      <c r="D181" s="49"/>
      <c r="E181" s="49"/>
      <c r="F181" s="49"/>
      <c r="G181" s="49"/>
    </row>
    <row r="182" spans="1:7" ht="17.7" customHeight="1">
      <c r="A182" s="47"/>
      <c r="B182" s="48"/>
      <c r="C182" s="49"/>
      <c r="D182" s="49"/>
      <c r="E182" s="49"/>
      <c r="F182" s="49"/>
      <c r="G182" s="49"/>
    </row>
    <row r="183" spans="1:7" ht="17.7" customHeight="1">
      <c r="A183" s="47"/>
      <c r="B183" s="48"/>
      <c r="C183" s="49"/>
      <c r="D183" s="49"/>
      <c r="E183" s="49"/>
      <c r="F183" s="49"/>
      <c r="G183" s="49"/>
    </row>
    <row r="184" spans="1:7" ht="17.7" customHeight="1">
      <c r="A184" s="47"/>
      <c r="B184" s="48"/>
      <c r="C184" s="49"/>
      <c r="D184" s="49"/>
      <c r="E184" s="49"/>
      <c r="F184" s="49"/>
      <c r="G184" s="49"/>
    </row>
    <row r="185" spans="1:7" ht="17.7" customHeight="1">
      <c r="A185" s="47"/>
      <c r="B185" s="48"/>
      <c r="C185" s="49"/>
      <c r="D185" s="49"/>
      <c r="E185" s="49"/>
      <c r="F185" s="49"/>
      <c r="G185" s="49"/>
    </row>
    <row r="186" spans="1:7" ht="17.7" customHeight="1">
      <c r="A186" s="47"/>
      <c r="B186" s="48"/>
      <c r="C186" s="49"/>
      <c r="D186" s="49"/>
      <c r="E186" s="49"/>
      <c r="F186" s="49"/>
      <c r="G186" s="49"/>
    </row>
    <row r="187" spans="1:7" ht="17.7" customHeight="1">
      <c r="A187" s="47"/>
      <c r="B187" s="48"/>
      <c r="C187" s="49"/>
      <c r="D187" s="49"/>
      <c r="E187" s="49"/>
      <c r="F187" s="49"/>
      <c r="G187" s="49"/>
    </row>
    <row r="188" spans="1:7" ht="17.7" customHeight="1">
      <c r="A188" s="47"/>
      <c r="B188" s="48"/>
      <c r="C188" s="49"/>
      <c r="D188" s="49"/>
      <c r="E188" s="49"/>
      <c r="F188" s="49"/>
      <c r="G188" s="49"/>
    </row>
    <row r="189" spans="1:7" ht="17.7" customHeight="1">
      <c r="A189" s="47"/>
      <c r="B189" s="48"/>
      <c r="C189" s="49"/>
      <c r="D189" s="49"/>
      <c r="E189" s="49"/>
      <c r="F189" s="49"/>
      <c r="G189" s="49"/>
    </row>
    <row r="190" spans="1:7" ht="17.7" customHeight="1">
      <c r="A190" s="47"/>
      <c r="B190" s="48"/>
      <c r="C190" s="49"/>
      <c r="D190" s="49"/>
      <c r="E190" s="49"/>
      <c r="F190" s="49"/>
      <c r="G190" s="49"/>
    </row>
    <row r="191" spans="1:7" ht="17.7" customHeight="1">
      <c r="A191" s="47"/>
      <c r="B191" s="48"/>
      <c r="C191" s="49"/>
      <c r="D191" s="49"/>
      <c r="E191" s="49"/>
      <c r="F191" s="49"/>
      <c r="G191" s="49"/>
    </row>
    <row r="192" spans="1:7" ht="17.7" customHeight="1">
      <c r="A192" s="47"/>
      <c r="B192" s="48"/>
      <c r="C192" s="49"/>
      <c r="D192" s="49"/>
      <c r="E192" s="49"/>
      <c r="F192" s="49"/>
      <c r="G192" s="49"/>
    </row>
    <row r="193" spans="1:7" ht="17.7" customHeight="1">
      <c r="A193" s="47"/>
      <c r="B193" s="48"/>
      <c r="C193" s="49"/>
      <c r="D193" s="49"/>
      <c r="E193" s="49"/>
      <c r="F193" s="49"/>
      <c r="G193" s="49"/>
    </row>
    <row r="194" spans="1:7" ht="17.7" customHeight="1">
      <c r="A194" s="47"/>
      <c r="B194" s="48"/>
      <c r="C194" s="49"/>
      <c r="D194" s="49"/>
      <c r="E194" s="49"/>
      <c r="F194" s="49"/>
      <c r="G194" s="49"/>
    </row>
    <row r="195" spans="1:7" ht="17.7" customHeight="1">
      <c r="A195" s="47"/>
      <c r="B195" s="48"/>
      <c r="C195" s="49"/>
      <c r="D195" s="49"/>
      <c r="E195" s="49"/>
      <c r="F195" s="49"/>
      <c r="G195" s="49"/>
    </row>
    <row r="196" spans="1:7" ht="17.7" customHeight="1">
      <c r="A196" s="47"/>
      <c r="B196" s="48"/>
      <c r="C196" s="49"/>
      <c r="D196" s="49"/>
      <c r="E196" s="49"/>
      <c r="F196" s="49"/>
      <c r="G196" s="49"/>
    </row>
    <row r="197" spans="1:7" ht="17.7" customHeight="1">
      <c r="A197" s="47"/>
      <c r="B197" s="48"/>
      <c r="C197" s="49"/>
      <c r="D197" s="49"/>
      <c r="E197" s="49"/>
      <c r="F197" s="49"/>
      <c r="G197" s="49"/>
    </row>
    <row r="198" spans="1:7" ht="17.7" customHeight="1">
      <c r="A198" s="47"/>
      <c r="B198" s="48"/>
      <c r="C198" s="49"/>
      <c r="D198" s="49"/>
      <c r="E198" s="49"/>
      <c r="F198" s="49"/>
      <c r="G198" s="49"/>
    </row>
    <row r="199" spans="1:7" ht="17.7" customHeight="1">
      <c r="A199" s="47"/>
      <c r="B199" s="48"/>
      <c r="C199" s="49"/>
      <c r="D199" s="49"/>
      <c r="E199" s="49"/>
      <c r="F199" s="49"/>
      <c r="G199" s="49"/>
    </row>
    <row r="200" spans="1:7" ht="17.7" customHeight="1">
      <c r="A200" s="47"/>
      <c r="B200" s="48"/>
      <c r="C200" s="49"/>
      <c r="D200" s="49"/>
      <c r="E200" s="49"/>
      <c r="F200" s="49"/>
      <c r="G200" s="49"/>
    </row>
    <row r="201" spans="1:7" ht="17.7" customHeight="1">
      <c r="A201" s="47"/>
      <c r="B201" s="48"/>
      <c r="C201" s="49"/>
      <c r="D201" s="49"/>
      <c r="E201" s="49"/>
      <c r="F201" s="49"/>
      <c r="G201" s="49"/>
    </row>
    <row r="202" spans="1:7" ht="17.7" customHeight="1">
      <c r="A202" s="47"/>
      <c r="B202" s="48"/>
      <c r="C202" s="49"/>
      <c r="D202" s="49"/>
      <c r="E202" s="49"/>
      <c r="F202" s="49"/>
      <c r="G202" s="49"/>
    </row>
    <row r="203" spans="1:7" ht="17.7" customHeight="1">
      <c r="A203" s="47"/>
      <c r="B203" s="48"/>
      <c r="C203" s="49"/>
      <c r="D203" s="49"/>
      <c r="E203" s="49"/>
      <c r="F203" s="49"/>
      <c r="G203" s="49"/>
    </row>
    <row r="204" spans="1:7" ht="17.7" customHeight="1">
      <c r="A204" s="47"/>
      <c r="B204" s="48"/>
      <c r="C204" s="49"/>
      <c r="D204" s="49"/>
      <c r="E204" s="49"/>
      <c r="F204" s="49"/>
      <c r="G204" s="49"/>
    </row>
    <row r="205" spans="1:7" ht="17.7" customHeight="1">
      <c r="A205" s="47"/>
      <c r="B205" s="48"/>
      <c r="C205" s="49"/>
      <c r="D205" s="49"/>
      <c r="E205" s="49"/>
      <c r="F205" s="49"/>
      <c r="G205" s="49"/>
    </row>
    <row r="206" spans="1:7" ht="17.7" customHeight="1">
      <c r="A206" s="47"/>
      <c r="B206" s="48"/>
      <c r="C206" s="49"/>
      <c r="D206" s="49"/>
      <c r="E206" s="49"/>
      <c r="F206" s="49"/>
      <c r="G206" s="49"/>
    </row>
    <row r="207" spans="1:7" ht="17.7" customHeight="1">
      <c r="A207" s="47"/>
      <c r="B207" s="48"/>
      <c r="C207" s="49"/>
      <c r="D207" s="49"/>
      <c r="E207" s="49"/>
      <c r="F207" s="49"/>
      <c r="G207" s="49"/>
    </row>
    <row r="208" spans="1:7" ht="17.7" customHeight="1">
      <c r="A208" s="47"/>
      <c r="B208" s="48"/>
      <c r="C208" s="49"/>
      <c r="D208" s="49"/>
      <c r="E208" s="49"/>
      <c r="F208" s="49"/>
      <c r="G208" s="49"/>
    </row>
    <row r="209" spans="1:7" ht="17.7" customHeight="1">
      <c r="A209" s="47"/>
      <c r="B209" s="48"/>
      <c r="C209" s="49"/>
      <c r="D209" s="49"/>
      <c r="E209" s="49"/>
      <c r="F209" s="49"/>
      <c r="G209" s="49"/>
    </row>
    <row r="210" spans="1:7" ht="17.7" customHeight="1">
      <c r="A210" s="47"/>
      <c r="B210" s="48"/>
      <c r="C210" s="49"/>
      <c r="D210" s="49"/>
      <c r="E210" s="49"/>
      <c r="F210" s="49"/>
      <c r="G210" s="49"/>
    </row>
    <row r="211" spans="1:7" ht="17.7" customHeight="1">
      <c r="A211" s="47"/>
      <c r="B211" s="48"/>
      <c r="C211" s="49"/>
      <c r="D211" s="49"/>
      <c r="E211" s="49"/>
      <c r="F211" s="49"/>
      <c r="G211" s="49"/>
    </row>
    <row r="212" spans="1:7" ht="17.7" customHeight="1">
      <c r="A212" s="47"/>
      <c r="B212" s="48"/>
      <c r="C212" s="49"/>
      <c r="D212" s="49"/>
      <c r="E212" s="49"/>
      <c r="F212" s="49"/>
      <c r="G212" s="49"/>
    </row>
    <row r="213" spans="1:7" ht="17.7" customHeight="1">
      <c r="A213" s="47"/>
      <c r="B213" s="48"/>
      <c r="C213" s="49"/>
      <c r="D213" s="49"/>
      <c r="E213" s="49"/>
      <c r="F213" s="49"/>
      <c r="G213" s="49"/>
    </row>
    <row r="214" spans="1:7" ht="17.7" customHeight="1">
      <c r="A214" s="47"/>
      <c r="B214" s="48"/>
      <c r="C214" s="49"/>
      <c r="D214" s="49"/>
      <c r="E214" s="49"/>
      <c r="F214" s="49"/>
      <c r="G214" s="49"/>
    </row>
    <row r="215" spans="1:7" ht="17.7" customHeight="1">
      <c r="A215" s="47"/>
      <c r="B215" s="48"/>
      <c r="C215" s="49"/>
      <c r="D215" s="49"/>
      <c r="E215" s="49"/>
      <c r="F215" s="49"/>
      <c r="G215" s="49"/>
    </row>
    <row r="216" spans="1:7" ht="17.7" customHeight="1">
      <c r="A216" s="47"/>
      <c r="B216" s="48"/>
      <c r="C216" s="49"/>
      <c r="D216" s="49"/>
      <c r="E216" s="49"/>
      <c r="F216" s="49"/>
      <c r="G216" s="49"/>
    </row>
    <row r="217" spans="1:7" ht="17.7" customHeight="1">
      <c r="A217" s="47"/>
      <c r="B217" s="48"/>
      <c r="C217" s="49"/>
      <c r="D217" s="49"/>
      <c r="E217" s="49"/>
      <c r="F217" s="49"/>
      <c r="G217" s="49"/>
    </row>
    <row r="218" spans="1:7" ht="17.7" customHeight="1">
      <c r="A218" s="47"/>
      <c r="B218" s="48"/>
      <c r="C218" s="49"/>
      <c r="D218" s="49"/>
      <c r="E218" s="49"/>
      <c r="F218" s="49"/>
      <c r="G218" s="49"/>
    </row>
    <row r="219" spans="1:7" ht="17.7" customHeight="1">
      <c r="A219" s="47"/>
      <c r="B219" s="48"/>
      <c r="C219" s="49"/>
      <c r="D219" s="49"/>
      <c r="E219" s="49"/>
      <c r="F219" s="49"/>
      <c r="G219" s="49"/>
    </row>
    <row r="220" spans="1:7" ht="17.7" customHeight="1">
      <c r="A220" s="47"/>
      <c r="B220" s="48"/>
      <c r="C220" s="49"/>
      <c r="D220" s="49"/>
      <c r="E220" s="49"/>
      <c r="F220" s="49"/>
      <c r="G220" s="49"/>
    </row>
    <row r="221" spans="1:7" ht="17.7" customHeight="1">
      <c r="A221" s="47"/>
      <c r="B221" s="48"/>
      <c r="C221" s="49"/>
      <c r="D221" s="49"/>
      <c r="E221" s="49"/>
      <c r="F221" s="49"/>
      <c r="G221" s="49"/>
    </row>
    <row r="222" spans="1:7" ht="17.7" customHeight="1">
      <c r="A222" s="47"/>
      <c r="B222" s="48"/>
      <c r="C222" s="49"/>
      <c r="D222" s="49"/>
      <c r="E222" s="49"/>
      <c r="F222" s="49"/>
      <c r="G222" s="49"/>
    </row>
    <row r="223" spans="1:7" ht="17.7" customHeight="1">
      <c r="A223" s="47"/>
      <c r="B223" s="48"/>
      <c r="C223" s="49"/>
      <c r="D223" s="49"/>
      <c r="E223" s="49"/>
      <c r="F223" s="49"/>
      <c r="G223" s="49"/>
    </row>
    <row r="224" spans="1:7" ht="17.7" customHeight="1">
      <c r="A224" s="47"/>
      <c r="B224" s="48"/>
      <c r="C224" s="49"/>
      <c r="D224" s="49"/>
      <c r="E224" s="49"/>
      <c r="F224" s="49"/>
      <c r="G224" s="49"/>
    </row>
    <row r="225" spans="1:7" ht="17.7" customHeight="1">
      <c r="A225" s="47"/>
      <c r="B225" s="48"/>
      <c r="C225" s="49"/>
      <c r="D225" s="49"/>
      <c r="E225" s="49"/>
      <c r="F225" s="49"/>
      <c r="G225" s="49"/>
    </row>
    <row r="226" spans="1:7" ht="17.7" customHeight="1">
      <c r="A226" s="47"/>
      <c r="B226" s="48"/>
      <c r="C226" s="49"/>
      <c r="D226" s="49"/>
      <c r="E226" s="49"/>
      <c r="F226" s="49"/>
      <c r="G226" s="49"/>
    </row>
    <row r="227" spans="1:7" ht="17.7" customHeight="1">
      <c r="A227" s="47"/>
      <c r="B227" s="48"/>
      <c r="C227" s="49"/>
      <c r="D227" s="49"/>
      <c r="E227" s="49"/>
      <c r="F227" s="49"/>
      <c r="G227" s="49"/>
    </row>
    <row r="228" spans="1:7" ht="17.7" customHeight="1">
      <c r="A228" s="47"/>
      <c r="B228" s="48"/>
      <c r="C228" s="49"/>
      <c r="D228" s="49"/>
      <c r="E228" s="49"/>
      <c r="F228" s="49"/>
      <c r="G228" s="49"/>
    </row>
    <row r="229" spans="1:7" ht="17.7" customHeight="1">
      <c r="A229" s="47"/>
      <c r="B229" s="48"/>
      <c r="C229" s="49"/>
      <c r="D229" s="49"/>
      <c r="E229" s="49"/>
      <c r="F229" s="49"/>
      <c r="G229" s="49"/>
    </row>
    <row r="230" spans="1:7" ht="17.7" customHeight="1">
      <c r="A230" s="47"/>
      <c r="B230" s="48"/>
      <c r="C230" s="49"/>
      <c r="D230" s="49"/>
      <c r="E230" s="49"/>
      <c r="F230" s="49"/>
      <c r="G230" s="49"/>
    </row>
    <row r="231" spans="1:7" ht="17.7" customHeight="1">
      <c r="A231" s="47"/>
      <c r="B231" s="48"/>
      <c r="C231" s="49"/>
      <c r="D231" s="49"/>
      <c r="E231" s="49"/>
      <c r="F231" s="49"/>
      <c r="G231" s="49"/>
    </row>
    <row r="232" spans="1:7" ht="17.7" customHeight="1">
      <c r="A232" s="47"/>
      <c r="B232" s="48"/>
      <c r="C232" s="49"/>
      <c r="D232" s="49"/>
      <c r="E232" s="49"/>
      <c r="F232" s="49"/>
      <c r="G232" s="49"/>
    </row>
    <row r="233" spans="1:7" ht="17.7" customHeight="1">
      <c r="A233" s="47"/>
      <c r="B233" s="48"/>
      <c r="C233" s="49"/>
      <c r="D233" s="49"/>
      <c r="E233" s="49"/>
      <c r="F233" s="49"/>
      <c r="G233" s="49"/>
    </row>
    <row r="234" spans="1:7" ht="17.7" customHeight="1">
      <c r="A234" s="47"/>
      <c r="B234" s="48"/>
      <c r="C234" s="49"/>
      <c r="D234" s="49"/>
      <c r="E234" s="49"/>
      <c r="F234" s="49"/>
      <c r="G234" s="49"/>
    </row>
    <row r="235" spans="1:7" ht="17.7" customHeight="1">
      <c r="A235" s="47"/>
      <c r="B235" s="48"/>
      <c r="C235" s="49"/>
      <c r="D235" s="49"/>
      <c r="E235" s="49"/>
      <c r="F235" s="49"/>
      <c r="G235" s="49"/>
    </row>
    <row r="236" spans="1:7" ht="17.7" customHeight="1">
      <c r="A236" s="47"/>
      <c r="B236" s="48"/>
      <c r="C236" s="49"/>
      <c r="D236" s="49"/>
      <c r="E236" s="49"/>
      <c r="F236" s="49"/>
      <c r="G236" s="49"/>
    </row>
    <row r="237" spans="1:7" ht="17.7" customHeight="1">
      <c r="A237" s="47"/>
      <c r="B237" s="48"/>
      <c r="C237" s="49"/>
      <c r="D237" s="49"/>
      <c r="E237" s="49"/>
      <c r="F237" s="49"/>
      <c r="G237" s="49"/>
    </row>
    <row r="238" spans="1:7" ht="17.7" customHeight="1">
      <c r="A238" s="47"/>
      <c r="B238" s="48"/>
      <c r="C238" s="49"/>
      <c r="D238" s="49"/>
      <c r="E238" s="49"/>
      <c r="F238" s="49"/>
      <c r="G238" s="49"/>
    </row>
    <row r="239" spans="1:7" ht="17.7" customHeight="1">
      <c r="A239" s="47"/>
      <c r="B239" s="48"/>
      <c r="C239" s="49"/>
      <c r="D239" s="49"/>
      <c r="E239" s="49"/>
      <c r="F239" s="49"/>
      <c r="G239" s="49"/>
    </row>
    <row r="240" spans="1:7" ht="17.7" customHeight="1">
      <c r="A240" s="47"/>
      <c r="B240" s="48"/>
      <c r="C240" s="49"/>
      <c r="D240" s="49"/>
      <c r="E240" s="49"/>
      <c r="F240" s="49"/>
      <c r="G240" s="49"/>
    </row>
    <row r="241" spans="1:7" ht="17.7" customHeight="1">
      <c r="A241" s="47"/>
      <c r="B241" s="48"/>
      <c r="C241" s="49"/>
      <c r="D241" s="49"/>
      <c r="E241" s="49"/>
      <c r="F241" s="49"/>
      <c r="G241" s="49"/>
    </row>
    <row r="242" spans="1:7" ht="17.7" customHeight="1">
      <c r="A242" s="47"/>
      <c r="B242" s="48"/>
      <c r="C242" s="49"/>
      <c r="D242" s="49"/>
      <c r="E242" s="49"/>
      <c r="F242" s="49"/>
      <c r="G242" s="49"/>
    </row>
    <row r="243" spans="1:7" ht="17.7" customHeight="1">
      <c r="A243" s="47"/>
      <c r="B243" s="48"/>
      <c r="C243" s="49"/>
      <c r="D243" s="49"/>
      <c r="E243" s="49"/>
      <c r="F243" s="49"/>
      <c r="G243" s="49"/>
    </row>
    <row r="244" spans="1:7" ht="17.7" customHeight="1">
      <c r="A244" s="47"/>
      <c r="B244" s="48"/>
      <c r="C244" s="49"/>
      <c r="D244" s="49"/>
      <c r="E244" s="49"/>
      <c r="F244" s="49"/>
      <c r="G244" s="49"/>
    </row>
    <row r="245" spans="1:7" ht="17.7" customHeight="1">
      <c r="A245" s="47"/>
      <c r="B245" s="48"/>
      <c r="C245" s="49"/>
      <c r="D245" s="49"/>
      <c r="E245" s="49"/>
      <c r="F245" s="49"/>
      <c r="G245" s="49"/>
    </row>
    <row r="246" spans="1:7" ht="17.7" customHeight="1">
      <c r="A246" s="47"/>
      <c r="B246" s="48"/>
      <c r="C246" s="49"/>
      <c r="D246" s="49"/>
      <c r="E246" s="49"/>
      <c r="F246" s="49"/>
      <c r="G246" s="49"/>
    </row>
    <row r="247" spans="1:7" ht="17.7" customHeight="1">
      <c r="A247" s="47"/>
      <c r="B247" s="48"/>
      <c r="C247" s="49"/>
      <c r="D247" s="49"/>
      <c r="E247" s="49"/>
      <c r="F247" s="49"/>
      <c r="G247" s="49"/>
    </row>
    <row r="248" spans="1:7" ht="17.7" customHeight="1">
      <c r="A248" s="47"/>
      <c r="B248" s="48"/>
      <c r="C248" s="49"/>
      <c r="D248" s="49"/>
      <c r="E248" s="49"/>
      <c r="F248" s="49"/>
      <c r="G248" s="49"/>
    </row>
    <row r="249" spans="1:7" ht="17.7" customHeight="1">
      <c r="A249" s="47"/>
      <c r="B249" s="48"/>
      <c r="C249" s="49"/>
      <c r="D249" s="49"/>
      <c r="E249" s="49"/>
      <c r="F249" s="49"/>
      <c r="G249" s="49"/>
    </row>
    <row r="250" spans="1:7" ht="17.7" customHeight="1">
      <c r="A250" s="47"/>
      <c r="B250" s="48"/>
      <c r="C250" s="49"/>
      <c r="D250" s="49"/>
      <c r="E250" s="49"/>
      <c r="F250" s="49"/>
      <c r="G250" s="49"/>
    </row>
    <row r="251" spans="1:7" ht="17.7" customHeight="1">
      <c r="A251" s="47"/>
      <c r="B251" s="48"/>
      <c r="C251" s="49"/>
      <c r="D251" s="49"/>
      <c r="E251" s="49"/>
      <c r="F251" s="49"/>
      <c r="G251" s="49"/>
    </row>
    <row r="252" spans="1:7" ht="17.7" customHeight="1">
      <c r="A252" s="47"/>
      <c r="B252" s="48"/>
      <c r="C252" s="49"/>
      <c r="D252" s="49"/>
      <c r="E252" s="49"/>
      <c r="F252" s="49"/>
      <c r="G252" s="49"/>
    </row>
    <row r="253" spans="1:7" ht="17.7" customHeight="1">
      <c r="A253" s="47"/>
      <c r="B253" s="48"/>
      <c r="C253" s="49"/>
      <c r="D253" s="49"/>
      <c r="E253" s="49"/>
      <c r="F253" s="49"/>
      <c r="G253" s="49"/>
    </row>
    <row r="254" spans="1:7" ht="17.7" customHeight="1">
      <c r="A254" s="47"/>
      <c r="B254" s="48"/>
      <c r="C254" s="49"/>
      <c r="D254" s="49"/>
      <c r="E254" s="49"/>
      <c r="F254" s="49"/>
      <c r="G254" s="49"/>
    </row>
    <row r="255" spans="1:7" ht="17.7" customHeight="1">
      <c r="A255" s="47"/>
      <c r="B255" s="48"/>
      <c r="C255" s="49"/>
      <c r="D255" s="49"/>
      <c r="E255" s="49"/>
      <c r="F255" s="49"/>
      <c r="G255" s="49"/>
    </row>
    <row r="256" spans="1:7" ht="17.7" customHeight="1">
      <c r="A256" s="47"/>
      <c r="B256" s="48"/>
      <c r="C256" s="49"/>
      <c r="D256" s="49"/>
      <c r="E256" s="49"/>
      <c r="F256" s="49"/>
      <c r="G256" s="49"/>
    </row>
    <row r="257" spans="1:7" ht="17.7" customHeight="1">
      <c r="A257" s="47"/>
      <c r="B257" s="48"/>
      <c r="C257" s="49"/>
      <c r="D257" s="49"/>
      <c r="E257" s="49"/>
      <c r="F257" s="49"/>
      <c r="G257" s="49"/>
    </row>
    <row r="258" spans="1:7" ht="17.7" customHeight="1">
      <c r="A258" s="47"/>
      <c r="B258" s="48"/>
      <c r="C258" s="49"/>
      <c r="D258" s="49"/>
      <c r="E258" s="49"/>
      <c r="F258" s="49"/>
      <c r="G258" s="49"/>
    </row>
    <row r="259" spans="1:7" ht="17.7" customHeight="1">
      <c r="A259" s="47"/>
      <c r="B259" s="48"/>
      <c r="C259" s="49"/>
      <c r="D259" s="49"/>
      <c r="E259" s="49"/>
      <c r="F259" s="49"/>
      <c r="G259" s="49"/>
    </row>
    <row r="260" spans="1:7" ht="17.7" customHeight="1">
      <c r="A260" s="47"/>
      <c r="B260" s="48"/>
      <c r="C260" s="49"/>
      <c r="D260" s="49"/>
      <c r="E260" s="49"/>
      <c r="F260" s="49"/>
      <c r="G260" s="49"/>
    </row>
    <row r="261" spans="1:7" ht="17.7" customHeight="1">
      <c r="A261" s="47"/>
      <c r="B261" s="48"/>
      <c r="C261" s="49"/>
      <c r="D261" s="49"/>
      <c r="E261" s="49"/>
      <c r="F261" s="49"/>
      <c r="G261" s="49"/>
    </row>
    <row r="262" spans="1:7" ht="17.7" customHeight="1">
      <c r="A262" s="47"/>
      <c r="B262" s="48"/>
      <c r="C262" s="49"/>
      <c r="D262" s="49"/>
      <c r="E262" s="49"/>
      <c r="F262" s="49"/>
      <c r="G262" s="49"/>
    </row>
    <row r="263" spans="1:7" ht="17.7" customHeight="1">
      <c r="A263" s="47"/>
      <c r="B263" s="48"/>
      <c r="C263" s="49"/>
      <c r="D263" s="49"/>
      <c r="E263" s="49"/>
      <c r="F263" s="49"/>
      <c r="G263" s="49"/>
    </row>
    <row r="264" spans="1:7" ht="17.7" customHeight="1">
      <c r="A264" s="47"/>
      <c r="B264" s="48"/>
      <c r="C264" s="49"/>
      <c r="D264" s="49"/>
      <c r="E264" s="49"/>
      <c r="F264" s="49"/>
      <c r="G264" s="49"/>
    </row>
    <row r="265" spans="1:7" ht="17.7" customHeight="1">
      <c r="A265" s="47"/>
      <c r="B265" s="48"/>
      <c r="C265" s="49"/>
      <c r="D265" s="49"/>
      <c r="E265" s="49"/>
      <c r="F265" s="49"/>
      <c r="G265" s="49"/>
    </row>
    <row r="266" spans="1:7" ht="17.7" customHeight="1">
      <c r="A266" s="47"/>
      <c r="B266" s="48"/>
      <c r="C266" s="49"/>
      <c r="D266" s="49"/>
      <c r="E266" s="49"/>
      <c r="F266" s="49"/>
      <c r="G266" s="49"/>
    </row>
    <row r="267" spans="1:7" ht="17.7" customHeight="1">
      <c r="A267" s="47"/>
      <c r="B267" s="48"/>
      <c r="C267" s="49"/>
      <c r="D267" s="49"/>
      <c r="E267" s="49"/>
      <c r="F267" s="49"/>
      <c r="G267" s="49"/>
    </row>
    <row r="268" spans="1:7" ht="17.7" customHeight="1">
      <c r="A268" s="47"/>
      <c r="B268" s="48"/>
      <c r="C268" s="49"/>
      <c r="D268" s="49"/>
      <c r="E268" s="49"/>
      <c r="F268" s="49"/>
      <c r="G268" s="49"/>
    </row>
    <row r="269" spans="1:7" ht="17.7" customHeight="1">
      <c r="A269" s="47"/>
      <c r="B269" s="48"/>
      <c r="C269" s="49"/>
      <c r="D269" s="49"/>
      <c r="E269" s="49"/>
      <c r="F269" s="49"/>
      <c r="G269" s="49"/>
    </row>
    <row r="270" spans="1:7" ht="17.7" customHeight="1">
      <c r="A270" s="47"/>
      <c r="B270" s="48"/>
      <c r="C270" s="49"/>
      <c r="D270" s="49"/>
      <c r="E270" s="49"/>
      <c r="F270" s="49"/>
      <c r="G270" s="49"/>
    </row>
    <row r="271" spans="1:7" ht="17.7" customHeight="1">
      <c r="A271" s="47"/>
      <c r="B271" s="48"/>
      <c r="C271" s="49"/>
      <c r="D271" s="49"/>
      <c r="E271" s="49"/>
      <c r="F271" s="49"/>
      <c r="G271" s="49"/>
    </row>
    <row r="272" spans="1:7" ht="17.7" customHeight="1">
      <c r="A272" s="47"/>
      <c r="B272" s="48"/>
      <c r="C272" s="49"/>
      <c r="D272" s="49"/>
      <c r="E272" s="49"/>
      <c r="F272" s="49"/>
      <c r="G272" s="49"/>
    </row>
    <row r="273" spans="1:7" ht="17.7" customHeight="1">
      <c r="A273" s="47"/>
      <c r="B273" s="48"/>
      <c r="C273" s="49"/>
      <c r="D273" s="49"/>
      <c r="E273" s="49"/>
      <c r="F273" s="49"/>
      <c r="G273" s="49"/>
    </row>
    <row r="274" spans="1:7" ht="17.7" customHeight="1">
      <c r="A274" s="47"/>
      <c r="B274" s="48"/>
      <c r="C274" s="49"/>
      <c r="D274" s="49"/>
      <c r="E274" s="49"/>
      <c r="F274" s="49"/>
      <c r="G274" s="49"/>
    </row>
    <row r="275" spans="1:7" ht="17.7" customHeight="1">
      <c r="A275" s="47"/>
      <c r="B275" s="48"/>
      <c r="C275" s="49"/>
      <c r="D275" s="49"/>
      <c r="E275" s="49"/>
      <c r="F275" s="49"/>
      <c r="G275" s="49"/>
    </row>
    <row r="276" spans="1:7" ht="17.7" customHeight="1">
      <c r="A276" s="47"/>
      <c r="B276" s="48"/>
      <c r="C276" s="49"/>
      <c r="D276" s="49"/>
      <c r="E276" s="49"/>
      <c r="F276" s="49"/>
      <c r="G276" s="49"/>
    </row>
    <row r="277" spans="1:7" ht="17.7" customHeight="1">
      <c r="A277" s="47"/>
      <c r="B277" s="48"/>
      <c r="C277" s="49"/>
      <c r="D277" s="49"/>
      <c r="E277" s="49"/>
      <c r="F277" s="49"/>
      <c r="G277" s="49"/>
    </row>
    <row r="278" spans="1:7" ht="17.7" customHeight="1">
      <c r="A278" s="47"/>
      <c r="B278" s="48"/>
      <c r="C278" s="49"/>
      <c r="D278" s="49"/>
      <c r="E278" s="49"/>
      <c r="F278" s="49"/>
      <c r="G278" s="49"/>
    </row>
    <row r="279" spans="1:7" ht="17.7" customHeight="1">
      <c r="A279" s="47"/>
      <c r="B279" s="48"/>
      <c r="C279" s="49"/>
      <c r="D279" s="49"/>
      <c r="E279" s="49"/>
      <c r="F279" s="49"/>
      <c r="G279" s="49"/>
    </row>
    <row r="280" spans="1:7" ht="17.7" customHeight="1">
      <c r="A280" s="47"/>
      <c r="B280" s="48"/>
      <c r="C280" s="49"/>
      <c r="D280" s="49"/>
      <c r="E280" s="49"/>
      <c r="F280" s="49"/>
      <c r="G280" s="49"/>
    </row>
    <row r="281" spans="1:7" ht="17.7" customHeight="1">
      <c r="A281" s="47"/>
      <c r="B281" s="48"/>
      <c r="C281" s="49"/>
      <c r="D281" s="49"/>
      <c r="E281" s="49"/>
      <c r="F281" s="49"/>
      <c r="G281" s="49"/>
    </row>
    <row r="282" spans="1:7" ht="17.7" customHeight="1">
      <c r="A282" s="47"/>
      <c r="B282" s="48"/>
      <c r="C282" s="49"/>
      <c r="D282" s="49"/>
      <c r="E282" s="49"/>
      <c r="F282" s="49"/>
      <c r="G282" s="49"/>
    </row>
    <row r="283" spans="1:7" ht="17.7" customHeight="1">
      <c r="A283" s="47"/>
      <c r="B283" s="48"/>
      <c r="C283" s="49"/>
      <c r="D283" s="49"/>
      <c r="E283" s="49"/>
      <c r="F283" s="49"/>
      <c r="G283" s="49"/>
    </row>
    <row r="284" spans="1:7" ht="17.7" customHeight="1">
      <c r="A284" s="47"/>
      <c r="B284" s="48"/>
      <c r="C284" s="49"/>
      <c r="D284" s="49"/>
      <c r="E284" s="49"/>
      <c r="F284" s="49"/>
      <c r="G284" s="49"/>
    </row>
    <row r="285" spans="1:7" ht="17.7" customHeight="1">
      <c r="A285" s="47"/>
      <c r="B285" s="48"/>
      <c r="C285" s="49"/>
      <c r="D285" s="49"/>
      <c r="E285" s="49"/>
      <c r="F285" s="49"/>
      <c r="G285" s="49"/>
    </row>
    <row r="286" spans="1:7" ht="17.7" customHeight="1">
      <c r="A286" s="47"/>
      <c r="B286" s="48"/>
      <c r="C286" s="49"/>
      <c r="D286" s="49"/>
      <c r="E286" s="49"/>
      <c r="F286" s="49"/>
      <c r="G286" s="49"/>
    </row>
    <row r="287" spans="1:7" ht="17.7" customHeight="1">
      <c r="A287" s="47"/>
      <c r="B287" s="48"/>
      <c r="C287" s="49"/>
      <c r="D287" s="49"/>
      <c r="E287" s="49"/>
      <c r="F287" s="49"/>
      <c r="G287" s="49"/>
    </row>
    <row r="288" spans="1:7" ht="17.7" customHeight="1">
      <c r="A288" s="47"/>
      <c r="B288" s="48"/>
      <c r="C288" s="49"/>
      <c r="D288" s="49"/>
      <c r="E288" s="49"/>
      <c r="F288" s="49"/>
      <c r="G288" s="49"/>
    </row>
    <row r="289" spans="1:7" ht="17.7" customHeight="1">
      <c r="A289" s="47"/>
      <c r="B289" s="48"/>
      <c r="C289" s="49"/>
      <c r="D289" s="49"/>
      <c r="E289" s="49"/>
      <c r="F289" s="49"/>
      <c r="G289" s="49"/>
    </row>
    <row r="290" spans="1:7" ht="17.7" customHeight="1">
      <c r="A290" s="47"/>
      <c r="B290" s="48"/>
      <c r="C290" s="49"/>
      <c r="D290" s="49"/>
      <c r="E290" s="49"/>
      <c r="F290" s="49"/>
      <c r="G290" s="49"/>
    </row>
    <row r="291" spans="1:7" ht="17.7" customHeight="1">
      <c r="A291" s="47"/>
      <c r="B291" s="48"/>
      <c r="C291" s="49"/>
      <c r="D291" s="49"/>
      <c r="E291" s="49"/>
      <c r="F291" s="49"/>
      <c r="G291" s="49"/>
    </row>
    <row r="292" spans="1:7" ht="17.7" customHeight="1">
      <c r="A292" s="47"/>
      <c r="B292" s="48"/>
      <c r="C292" s="49"/>
      <c r="D292" s="49"/>
      <c r="E292" s="49"/>
      <c r="F292" s="49"/>
      <c r="G292" s="49"/>
    </row>
    <row r="293" spans="1:7" ht="17.7" customHeight="1">
      <c r="A293" s="47"/>
      <c r="B293" s="48"/>
      <c r="C293" s="49"/>
      <c r="D293" s="49"/>
      <c r="E293" s="49"/>
      <c r="F293" s="49"/>
      <c r="G293" s="49"/>
    </row>
    <row r="294" spans="1:7" ht="17.7" customHeight="1">
      <c r="A294" s="47"/>
      <c r="B294" s="48"/>
      <c r="C294" s="49"/>
      <c r="D294" s="49"/>
      <c r="E294" s="49"/>
      <c r="F294" s="49"/>
      <c r="G294" s="49"/>
    </row>
    <row r="295" spans="1:7" ht="17.7" customHeight="1">
      <c r="A295" s="47"/>
      <c r="B295" s="48"/>
      <c r="C295" s="49"/>
      <c r="D295" s="49"/>
      <c r="E295" s="49"/>
      <c r="F295" s="49"/>
      <c r="G295" s="49"/>
    </row>
    <row r="296" spans="1:7" ht="17.7" customHeight="1">
      <c r="A296" s="47"/>
      <c r="B296" s="48"/>
      <c r="C296" s="49"/>
      <c r="D296" s="49"/>
      <c r="E296" s="49"/>
      <c r="F296" s="49"/>
      <c r="G296" s="49"/>
    </row>
    <row r="297" spans="1:7" ht="17.7" customHeight="1">
      <c r="A297" s="47"/>
      <c r="B297" s="48"/>
      <c r="C297" s="49"/>
      <c r="D297" s="49"/>
      <c r="E297" s="49"/>
      <c r="F297" s="49"/>
      <c r="G297" s="49"/>
    </row>
    <row r="298" spans="1:7" ht="17.7" customHeight="1">
      <c r="A298" s="47"/>
      <c r="B298" s="48"/>
      <c r="C298" s="49"/>
      <c r="D298" s="49"/>
      <c r="E298" s="49"/>
      <c r="F298" s="49"/>
      <c r="G298" s="49"/>
    </row>
    <row r="299" spans="1:7" ht="17.7" customHeight="1">
      <c r="A299" s="47"/>
      <c r="B299" s="48"/>
      <c r="C299" s="49"/>
      <c r="D299" s="49"/>
      <c r="E299" s="49"/>
      <c r="F299" s="49"/>
      <c r="G299" s="49"/>
    </row>
    <row r="300" spans="1:7" ht="17.7" customHeight="1">
      <c r="A300" s="47"/>
      <c r="B300" s="48"/>
      <c r="C300" s="49"/>
      <c r="D300" s="49"/>
      <c r="E300" s="49"/>
      <c r="F300" s="49"/>
      <c r="G300" s="49"/>
    </row>
  </sheetData>
  <sheetProtection formatCells="0" formatColumns="0" formatRows="0" insertHyperlinks="0" sort="0" autoFilter="0" pivotTables="0"/>
  <mergeCells count="5">
    <mergeCell ref="A1:G1"/>
    <mergeCell ref="A2:G2"/>
    <mergeCell ref="A3:A4"/>
    <mergeCell ref="B3:B4"/>
    <mergeCell ref="C3:G3"/>
  </mergeCells>
  <printOptions horizontalCentered="1"/>
  <pageMargins left="0.27559055118110237" right="0.27559055118110237" top="0.39370078740157483" bottom="0.59055118110236227" header="0.31496062992125984" footer="0.31496062992125984"/>
  <pageSetup paperSize="9" scale="80" orientation="portrait" r:id="rId1"/>
  <headerFooter>
    <oddFooter>&amp;L&amp;"Arial,Normal"&amp;8AO Restauration&amp;C&amp;"Arial,Normal"&amp;8Cadre de réponse économique - &amp;A&amp;R&amp;"Arial,Normal"&amp;8&amp;P/&amp;N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7D9B7-83B1-432D-9487-FFC4C4819079}">
  <dimension ref="A1:G300"/>
  <sheetViews>
    <sheetView showGridLines="0" zoomScaleNormal="100" workbookViewId="0">
      <pane ySplit="4" topLeftCell="A5" activePane="bottomLeft" state="frozen"/>
      <selection sqref="A1:XFD2"/>
      <selection pane="bottomLeft" activeCell="L19" sqref="L19"/>
    </sheetView>
  </sheetViews>
  <sheetFormatPr baseColWidth="10" defaultColWidth="11.44140625" defaultRowHeight="16.8"/>
  <cols>
    <col min="1" max="1" width="60.5546875" style="5" customWidth="1"/>
    <col min="2" max="2" width="15.5546875" style="5" customWidth="1"/>
    <col min="3" max="7" width="8.5546875" style="5" customWidth="1"/>
    <col min="8" max="16384" width="11.44140625" style="5"/>
  </cols>
  <sheetData>
    <row r="1" spans="1:7" s="26" customFormat="1" ht="24.9" customHeight="1">
      <c r="A1" s="89" t="s">
        <v>179</v>
      </c>
      <c r="B1" s="89"/>
      <c r="C1" s="89"/>
      <c r="D1" s="89"/>
      <c r="E1" s="89"/>
      <c r="F1" s="89"/>
      <c r="G1" s="89"/>
    </row>
    <row r="2" spans="1:7" s="26" customFormat="1" ht="24.9" customHeight="1">
      <c r="A2" s="89" t="str">
        <f>+'Mode d''emploi'!K29</f>
        <v>Indiquer ICI le nom du candidat</v>
      </c>
      <c r="B2" s="89"/>
      <c r="C2" s="89"/>
      <c r="D2" s="89"/>
      <c r="E2" s="89"/>
      <c r="F2" s="89"/>
      <c r="G2" s="89"/>
    </row>
    <row r="3" spans="1:7" ht="65.099999999999994" customHeight="1">
      <c r="A3" s="96" t="s">
        <v>177</v>
      </c>
      <c r="B3" s="207" t="s">
        <v>174</v>
      </c>
      <c r="C3" s="205" t="s">
        <v>180</v>
      </c>
      <c r="D3" s="206"/>
      <c r="E3" s="206"/>
      <c r="F3" s="206"/>
      <c r="G3" s="206"/>
    </row>
    <row r="4" spans="1:7" ht="35.1" customHeight="1">
      <c r="A4" s="96"/>
      <c r="B4" s="207"/>
      <c r="C4" s="16" t="s">
        <v>8</v>
      </c>
      <c r="D4" s="16" t="s">
        <v>9</v>
      </c>
      <c r="E4" s="16" t="s">
        <v>10</v>
      </c>
      <c r="F4" s="16" t="s">
        <v>16</v>
      </c>
      <c r="G4" s="16" t="s">
        <v>17</v>
      </c>
    </row>
    <row r="5" spans="1:7" ht="17.7" customHeight="1">
      <c r="A5" s="47"/>
      <c r="B5" s="48"/>
      <c r="C5" s="49"/>
      <c r="D5" s="49"/>
      <c r="E5" s="49"/>
      <c r="F5" s="49"/>
      <c r="G5" s="49"/>
    </row>
    <row r="6" spans="1:7" ht="17.7" customHeight="1">
      <c r="A6" s="47"/>
      <c r="B6" s="48"/>
      <c r="C6" s="49"/>
      <c r="D6" s="49"/>
      <c r="E6" s="49"/>
      <c r="F6" s="49"/>
      <c r="G6" s="49"/>
    </row>
    <row r="7" spans="1:7" ht="17.7" customHeight="1">
      <c r="A7" s="47"/>
      <c r="B7" s="48"/>
      <c r="C7" s="49"/>
      <c r="D7" s="49"/>
      <c r="E7" s="49"/>
      <c r="F7" s="49"/>
      <c r="G7" s="49"/>
    </row>
    <row r="8" spans="1:7" ht="17.7" customHeight="1">
      <c r="A8" s="47"/>
      <c r="B8" s="48"/>
      <c r="C8" s="49"/>
      <c r="D8" s="49"/>
      <c r="E8" s="49"/>
      <c r="F8" s="49"/>
      <c r="G8" s="49"/>
    </row>
    <row r="9" spans="1:7" ht="17.7" customHeight="1">
      <c r="A9" s="47"/>
      <c r="B9" s="48"/>
      <c r="C9" s="49"/>
      <c r="D9" s="49"/>
      <c r="E9" s="49"/>
      <c r="F9" s="49"/>
      <c r="G9" s="49"/>
    </row>
    <row r="10" spans="1:7" ht="17.7" customHeight="1">
      <c r="A10" s="47"/>
      <c r="B10" s="48"/>
      <c r="C10" s="49"/>
      <c r="D10" s="49"/>
      <c r="E10" s="49"/>
      <c r="F10" s="49"/>
      <c r="G10" s="49"/>
    </row>
    <row r="11" spans="1:7" ht="17.7" customHeight="1">
      <c r="A11" s="47"/>
      <c r="B11" s="48"/>
      <c r="C11" s="49"/>
      <c r="D11" s="49"/>
      <c r="E11" s="49"/>
      <c r="F11" s="49"/>
      <c r="G11" s="49"/>
    </row>
    <row r="12" spans="1:7" ht="17.7" customHeight="1">
      <c r="A12" s="47"/>
      <c r="B12" s="48"/>
      <c r="C12" s="49"/>
      <c r="D12" s="49"/>
      <c r="E12" s="49"/>
      <c r="F12" s="49"/>
      <c r="G12" s="49"/>
    </row>
    <row r="13" spans="1:7" ht="17.7" customHeight="1">
      <c r="A13" s="47"/>
      <c r="B13" s="48"/>
      <c r="C13" s="49"/>
      <c r="D13" s="49"/>
      <c r="E13" s="49"/>
      <c r="F13" s="49"/>
      <c r="G13" s="49"/>
    </row>
    <row r="14" spans="1:7" ht="17.7" customHeight="1">
      <c r="A14" s="47"/>
      <c r="B14" s="48"/>
      <c r="C14" s="49"/>
      <c r="D14" s="49"/>
      <c r="E14" s="49"/>
      <c r="F14" s="49"/>
      <c r="G14" s="49"/>
    </row>
    <row r="15" spans="1:7" ht="17.7" customHeight="1">
      <c r="A15" s="47"/>
      <c r="B15" s="48"/>
      <c r="C15" s="49"/>
      <c r="D15" s="49"/>
      <c r="E15" s="49"/>
      <c r="F15" s="49"/>
      <c r="G15" s="49"/>
    </row>
    <row r="16" spans="1:7" ht="17.7" customHeight="1">
      <c r="A16" s="47"/>
      <c r="B16" s="48"/>
      <c r="C16" s="49"/>
      <c r="D16" s="49"/>
      <c r="E16" s="49"/>
      <c r="F16" s="49"/>
      <c r="G16" s="49"/>
    </row>
    <row r="17" spans="1:7" ht="17.7" customHeight="1">
      <c r="A17" s="47"/>
      <c r="B17" s="48"/>
      <c r="C17" s="49"/>
      <c r="D17" s="49"/>
      <c r="E17" s="49"/>
      <c r="F17" s="49"/>
      <c r="G17" s="49"/>
    </row>
    <row r="18" spans="1:7" ht="17.7" customHeight="1">
      <c r="A18" s="47"/>
      <c r="B18" s="48"/>
      <c r="C18" s="49"/>
      <c r="D18" s="49"/>
      <c r="E18" s="49"/>
      <c r="F18" s="49"/>
      <c r="G18" s="49"/>
    </row>
    <row r="19" spans="1:7" ht="17.7" customHeight="1">
      <c r="A19" s="47"/>
      <c r="B19" s="48"/>
      <c r="C19" s="49"/>
      <c r="D19" s="49"/>
      <c r="E19" s="49"/>
      <c r="F19" s="49"/>
      <c r="G19" s="49"/>
    </row>
    <row r="20" spans="1:7" ht="17.7" customHeight="1">
      <c r="A20" s="47"/>
      <c r="B20" s="48"/>
      <c r="C20" s="49"/>
      <c r="D20" s="49"/>
      <c r="E20" s="49"/>
      <c r="F20" s="49"/>
      <c r="G20" s="49"/>
    </row>
    <row r="21" spans="1:7" ht="17.7" customHeight="1">
      <c r="A21" s="47"/>
      <c r="B21" s="48"/>
      <c r="C21" s="49"/>
      <c r="D21" s="49"/>
      <c r="E21" s="49"/>
      <c r="F21" s="49"/>
      <c r="G21" s="49"/>
    </row>
    <row r="22" spans="1:7" ht="17.7" customHeight="1">
      <c r="A22" s="47"/>
      <c r="B22" s="48"/>
      <c r="C22" s="49"/>
      <c r="D22" s="49"/>
      <c r="E22" s="49"/>
      <c r="F22" s="49"/>
      <c r="G22" s="49"/>
    </row>
    <row r="23" spans="1:7" ht="17.7" customHeight="1">
      <c r="A23" s="47"/>
      <c r="B23" s="48"/>
      <c r="C23" s="49"/>
      <c r="D23" s="49"/>
      <c r="E23" s="49"/>
      <c r="F23" s="49"/>
      <c r="G23" s="49"/>
    </row>
    <row r="24" spans="1:7" ht="17.7" customHeight="1">
      <c r="A24" s="47"/>
      <c r="B24" s="48"/>
      <c r="C24" s="49"/>
      <c r="D24" s="49"/>
      <c r="E24" s="49"/>
      <c r="F24" s="49"/>
      <c r="G24" s="49"/>
    </row>
    <row r="25" spans="1:7" ht="17.7" customHeight="1">
      <c r="A25" s="47"/>
      <c r="B25" s="48"/>
      <c r="C25" s="49"/>
      <c r="D25" s="49"/>
      <c r="E25" s="49"/>
      <c r="F25" s="49"/>
      <c r="G25" s="49"/>
    </row>
    <row r="26" spans="1:7" ht="17.7" customHeight="1">
      <c r="A26" s="47"/>
      <c r="B26" s="48"/>
      <c r="C26" s="49"/>
      <c r="D26" s="49"/>
      <c r="E26" s="49"/>
      <c r="F26" s="49"/>
      <c r="G26" s="49"/>
    </row>
    <row r="27" spans="1:7" ht="17.7" customHeight="1">
      <c r="A27" s="47"/>
      <c r="B27" s="48"/>
      <c r="C27" s="49"/>
      <c r="D27" s="49"/>
      <c r="E27" s="49"/>
      <c r="F27" s="49"/>
      <c r="G27" s="49"/>
    </row>
    <row r="28" spans="1:7" ht="17.7" customHeight="1">
      <c r="A28" s="47"/>
      <c r="B28" s="48"/>
      <c r="C28" s="49"/>
      <c r="D28" s="49"/>
      <c r="E28" s="49"/>
      <c r="F28" s="49"/>
      <c r="G28" s="49"/>
    </row>
    <row r="29" spans="1:7" ht="17.7" customHeight="1">
      <c r="A29" s="47"/>
      <c r="B29" s="48"/>
      <c r="C29" s="49"/>
      <c r="D29" s="49"/>
      <c r="E29" s="49"/>
      <c r="F29" s="49"/>
      <c r="G29" s="49"/>
    </row>
    <row r="30" spans="1:7" ht="17.7" customHeight="1">
      <c r="A30" s="47"/>
      <c r="B30" s="48"/>
      <c r="C30" s="49"/>
      <c r="D30" s="49"/>
      <c r="E30" s="49"/>
      <c r="F30" s="49"/>
      <c r="G30" s="49"/>
    </row>
    <row r="31" spans="1:7" ht="17.7" customHeight="1">
      <c r="A31" s="47"/>
      <c r="B31" s="48"/>
      <c r="C31" s="49"/>
      <c r="D31" s="49"/>
      <c r="E31" s="49"/>
      <c r="F31" s="49"/>
      <c r="G31" s="49"/>
    </row>
    <row r="32" spans="1:7" ht="17.7" customHeight="1">
      <c r="A32" s="47"/>
      <c r="B32" s="48"/>
      <c r="C32" s="49"/>
      <c r="D32" s="49"/>
      <c r="E32" s="49"/>
      <c r="F32" s="49"/>
      <c r="G32" s="49"/>
    </row>
    <row r="33" spans="1:7" ht="17.7" customHeight="1">
      <c r="A33" s="47"/>
      <c r="B33" s="48"/>
      <c r="C33" s="49"/>
      <c r="D33" s="49"/>
      <c r="E33" s="49"/>
      <c r="F33" s="49"/>
      <c r="G33" s="49"/>
    </row>
    <row r="34" spans="1:7" ht="17.7" customHeight="1">
      <c r="A34" s="47"/>
      <c r="B34" s="48"/>
      <c r="C34" s="49"/>
      <c r="D34" s="49"/>
      <c r="E34" s="49"/>
      <c r="F34" s="49"/>
      <c r="G34" s="49"/>
    </row>
    <row r="35" spans="1:7" ht="17.7" customHeight="1">
      <c r="A35" s="47"/>
      <c r="B35" s="48"/>
      <c r="C35" s="49"/>
      <c r="D35" s="49"/>
      <c r="E35" s="49"/>
      <c r="F35" s="49"/>
      <c r="G35" s="49"/>
    </row>
    <row r="36" spans="1:7" ht="17.7" customHeight="1">
      <c r="A36" s="47"/>
      <c r="B36" s="48"/>
      <c r="C36" s="49"/>
      <c r="D36" s="49"/>
      <c r="E36" s="49"/>
      <c r="F36" s="49"/>
      <c r="G36" s="49"/>
    </row>
    <row r="37" spans="1:7" ht="17.7" customHeight="1">
      <c r="A37" s="47"/>
      <c r="B37" s="48"/>
      <c r="C37" s="49"/>
      <c r="D37" s="49"/>
      <c r="E37" s="49"/>
      <c r="F37" s="49"/>
      <c r="G37" s="49"/>
    </row>
    <row r="38" spans="1:7" ht="17.7" customHeight="1">
      <c r="A38" s="47"/>
      <c r="B38" s="48"/>
      <c r="C38" s="49"/>
      <c r="D38" s="49"/>
      <c r="E38" s="49"/>
      <c r="F38" s="49"/>
      <c r="G38" s="49"/>
    </row>
    <row r="39" spans="1:7" ht="17.7" customHeight="1">
      <c r="A39" s="47"/>
      <c r="B39" s="48"/>
      <c r="C39" s="49"/>
      <c r="D39" s="49"/>
      <c r="E39" s="49"/>
      <c r="F39" s="49"/>
      <c r="G39" s="49"/>
    </row>
    <row r="40" spans="1:7" ht="17.7" customHeight="1">
      <c r="A40" s="47"/>
      <c r="B40" s="48"/>
      <c r="C40" s="49"/>
      <c r="D40" s="49"/>
      <c r="E40" s="49"/>
      <c r="F40" s="49"/>
      <c r="G40" s="49"/>
    </row>
    <row r="41" spans="1:7" ht="17.7" customHeight="1">
      <c r="A41" s="47"/>
      <c r="B41" s="48"/>
      <c r="C41" s="49"/>
      <c r="D41" s="49"/>
      <c r="E41" s="49"/>
      <c r="F41" s="49"/>
      <c r="G41" s="49"/>
    </row>
    <row r="42" spans="1:7" ht="17.7" customHeight="1">
      <c r="A42" s="47"/>
      <c r="B42" s="48"/>
      <c r="C42" s="49"/>
      <c r="D42" s="49"/>
      <c r="E42" s="49"/>
      <c r="F42" s="49"/>
      <c r="G42" s="49"/>
    </row>
    <row r="43" spans="1:7" ht="17.7" customHeight="1">
      <c r="A43" s="47"/>
      <c r="B43" s="48"/>
      <c r="C43" s="49"/>
      <c r="D43" s="49"/>
      <c r="E43" s="49"/>
      <c r="F43" s="49"/>
      <c r="G43" s="49"/>
    </row>
    <row r="44" spans="1:7" ht="17.7" customHeight="1">
      <c r="A44" s="47"/>
      <c r="B44" s="48"/>
      <c r="C44" s="49"/>
      <c r="D44" s="49"/>
      <c r="E44" s="49"/>
      <c r="F44" s="49"/>
      <c r="G44" s="49"/>
    </row>
    <row r="45" spans="1:7" ht="17.7" customHeight="1">
      <c r="A45" s="47"/>
      <c r="B45" s="48"/>
      <c r="C45" s="49"/>
      <c r="D45" s="49"/>
      <c r="E45" s="49"/>
      <c r="F45" s="49"/>
      <c r="G45" s="49"/>
    </row>
    <row r="46" spans="1:7" ht="17.7" customHeight="1">
      <c r="A46" s="47"/>
      <c r="B46" s="48"/>
      <c r="C46" s="49"/>
      <c r="D46" s="49"/>
      <c r="E46" s="49"/>
      <c r="F46" s="49"/>
      <c r="G46" s="49"/>
    </row>
    <row r="47" spans="1:7" ht="17.7" customHeight="1">
      <c r="A47" s="47"/>
      <c r="B47" s="48"/>
      <c r="C47" s="49"/>
      <c r="D47" s="49"/>
      <c r="E47" s="49"/>
      <c r="F47" s="49"/>
      <c r="G47" s="49"/>
    </row>
    <row r="48" spans="1:7" ht="17.7" customHeight="1">
      <c r="A48" s="47"/>
      <c r="B48" s="48"/>
      <c r="C48" s="49"/>
      <c r="D48" s="49"/>
      <c r="E48" s="49"/>
      <c r="F48" s="49"/>
      <c r="G48" s="49"/>
    </row>
    <row r="49" spans="1:7" ht="17.7" customHeight="1">
      <c r="A49" s="47"/>
      <c r="B49" s="48"/>
      <c r="C49" s="49"/>
      <c r="D49" s="49"/>
      <c r="E49" s="49"/>
      <c r="F49" s="49"/>
      <c r="G49" s="49"/>
    </row>
    <row r="50" spans="1:7" ht="17.7" customHeight="1">
      <c r="A50" s="47"/>
      <c r="B50" s="48"/>
      <c r="C50" s="49"/>
      <c r="D50" s="49"/>
      <c r="E50" s="49"/>
      <c r="F50" s="49"/>
      <c r="G50" s="49"/>
    </row>
    <row r="51" spans="1:7" ht="17.7" customHeight="1">
      <c r="A51" s="47"/>
      <c r="B51" s="48"/>
      <c r="C51" s="49"/>
      <c r="D51" s="49"/>
      <c r="E51" s="49"/>
      <c r="F51" s="49"/>
      <c r="G51" s="49"/>
    </row>
    <row r="52" spans="1:7" ht="17.7" customHeight="1">
      <c r="A52" s="47"/>
      <c r="B52" s="48"/>
      <c r="C52" s="49"/>
      <c r="D52" s="49"/>
      <c r="E52" s="49"/>
      <c r="F52" s="49"/>
      <c r="G52" s="49"/>
    </row>
    <row r="53" spans="1:7" ht="17.7" customHeight="1">
      <c r="A53" s="47"/>
      <c r="B53" s="48"/>
      <c r="C53" s="49"/>
      <c r="D53" s="49"/>
      <c r="E53" s="49"/>
      <c r="F53" s="49"/>
      <c r="G53" s="49"/>
    </row>
    <row r="54" spans="1:7" ht="17.7" customHeight="1">
      <c r="A54" s="47"/>
      <c r="B54" s="48"/>
      <c r="C54" s="49"/>
      <c r="D54" s="49"/>
      <c r="E54" s="49"/>
      <c r="F54" s="49"/>
      <c r="G54" s="49"/>
    </row>
    <row r="55" spans="1:7" ht="17.7" customHeight="1">
      <c r="A55" s="47"/>
      <c r="B55" s="48"/>
      <c r="C55" s="49"/>
      <c r="D55" s="49"/>
      <c r="E55" s="49"/>
      <c r="F55" s="49"/>
      <c r="G55" s="49"/>
    </row>
    <row r="56" spans="1:7" ht="17.7" customHeight="1">
      <c r="A56" s="47"/>
      <c r="B56" s="48"/>
      <c r="C56" s="49"/>
      <c r="D56" s="49"/>
      <c r="E56" s="49"/>
      <c r="F56" s="49"/>
      <c r="G56" s="49"/>
    </row>
    <row r="57" spans="1:7" ht="17.7" customHeight="1">
      <c r="A57" s="47"/>
      <c r="B57" s="48"/>
      <c r="C57" s="49"/>
      <c r="D57" s="49"/>
      <c r="E57" s="49"/>
      <c r="F57" s="49"/>
      <c r="G57" s="49"/>
    </row>
    <row r="58" spans="1:7" ht="17.7" customHeight="1">
      <c r="A58" s="47"/>
      <c r="B58" s="48"/>
      <c r="C58" s="49"/>
      <c r="D58" s="49"/>
      <c r="E58" s="49"/>
      <c r="F58" s="49"/>
      <c r="G58" s="49"/>
    </row>
    <row r="59" spans="1:7" ht="17.7" customHeight="1">
      <c r="A59" s="47"/>
      <c r="B59" s="48"/>
      <c r="C59" s="49"/>
      <c r="D59" s="49"/>
      <c r="E59" s="49"/>
      <c r="F59" s="49"/>
      <c r="G59" s="49"/>
    </row>
    <row r="60" spans="1:7" ht="17.7" customHeight="1">
      <c r="A60" s="47"/>
      <c r="B60" s="48"/>
      <c r="C60" s="49"/>
      <c r="D60" s="49"/>
      <c r="E60" s="49"/>
      <c r="F60" s="49"/>
      <c r="G60" s="49"/>
    </row>
    <row r="61" spans="1:7" ht="17.7" customHeight="1">
      <c r="A61" s="47"/>
      <c r="B61" s="48"/>
      <c r="C61" s="49"/>
      <c r="D61" s="49"/>
      <c r="E61" s="49"/>
      <c r="F61" s="49"/>
      <c r="G61" s="49"/>
    </row>
    <row r="62" spans="1:7" ht="17.7" customHeight="1">
      <c r="A62" s="47"/>
      <c r="B62" s="48"/>
      <c r="C62" s="49"/>
      <c r="D62" s="49"/>
      <c r="E62" s="49"/>
      <c r="F62" s="49"/>
      <c r="G62" s="49"/>
    </row>
    <row r="63" spans="1:7" ht="17.7" customHeight="1">
      <c r="A63" s="47"/>
      <c r="B63" s="48"/>
      <c r="C63" s="49"/>
      <c r="D63" s="49"/>
      <c r="E63" s="49"/>
      <c r="F63" s="49"/>
      <c r="G63" s="49"/>
    </row>
    <row r="64" spans="1:7" ht="17.7" customHeight="1">
      <c r="A64" s="47"/>
      <c r="B64" s="48"/>
      <c r="C64" s="49"/>
      <c r="D64" s="49"/>
      <c r="E64" s="49"/>
      <c r="F64" s="49"/>
      <c r="G64" s="49"/>
    </row>
    <row r="65" spans="1:7" ht="17.7" customHeight="1">
      <c r="A65" s="47"/>
      <c r="B65" s="48"/>
      <c r="C65" s="49"/>
      <c r="D65" s="49"/>
      <c r="E65" s="49"/>
      <c r="F65" s="49"/>
      <c r="G65" s="49"/>
    </row>
    <row r="66" spans="1:7" ht="17.7" customHeight="1">
      <c r="A66" s="47"/>
      <c r="B66" s="48"/>
      <c r="C66" s="49"/>
      <c r="D66" s="49"/>
      <c r="E66" s="49"/>
      <c r="F66" s="49"/>
      <c r="G66" s="49"/>
    </row>
    <row r="67" spans="1:7" ht="17.7" customHeight="1">
      <c r="A67" s="47"/>
      <c r="B67" s="48"/>
      <c r="C67" s="49"/>
      <c r="D67" s="49"/>
      <c r="E67" s="49"/>
      <c r="F67" s="49"/>
      <c r="G67" s="49"/>
    </row>
    <row r="68" spans="1:7" ht="17.7" customHeight="1">
      <c r="A68" s="47"/>
      <c r="B68" s="48"/>
      <c r="C68" s="49"/>
      <c r="D68" s="49"/>
      <c r="E68" s="49"/>
      <c r="F68" s="49"/>
      <c r="G68" s="49"/>
    </row>
    <row r="69" spans="1:7" ht="17.7" customHeight="1">
      <c r="A69" s="47"/>
      <c r="B69" s="48"/>
      <c r="C69" s="49"/>
      <c r="D69" s="49"/>
      <c r="E69" s="49"/>
      <c r="F69" s="49"/>
      <c r="G69" s="49"/>
    </row>
    <row r="70" spans="1:7" ht="17.7" customHeight="1">
      <c r="A70" s="47"/>
      <c r="B70" s="48"/>
      <c r="C70" s="49"/>
      <c r="D70" s="49"/>
      <c r="E70" s="49"/>
      <c r="F70" s="49"/>
      <c r="G70" s="49"/>
    </row>
    <row r="71" spans="1:7" ht="17.7" customHeight="1">
      <c r="A71" s="47"/>
      <c r="B71" s="48"/>
      <c r="C71" s="49"/>
      <c r="D71" s="49"/>
      <c r="E71" s="49"/>
      <c r="F71" s="49"/>
      <c r="G71" s="49"/>
    </row>
    <row r="72" spans="1:7" ht="17.7" customHeight="1">
      <c r="A72" s="47"/>
      <c r="B72" s="48"/>
      <c r="C72" s="49"/>
      <c r="D72" s="49"/>
      <c r="E72" s="49"/>
      <c r="F72" s="49"/>
      <c r="G72" s="49"/>
    </row>
    <row r="73" spans="1:7" ht="17.7" customHeight="1">
      <c r="A73" s="47"/>
      <c r="B73" s="48"/>
      <c r="C73" s="49"/>
      <c r="D73" s="49"/>
      <c r="E73" s="49"/>
      <c r="F73" s="49"/>
      <c r="G73" s="49"/>
    </row>
    <row r="74" spans="1:7" ht="17.7" customHeight="1">
      <c r="A74" s="47"/>
      <c r="B74" s="48"/>
      <c r="C74" s="49"/>
      <c r="D74" s="49"/>
      <c r="E74" s="49"/>
      <c r="F74" s="49"/>
      <c r="G74" s="49"/>
    </row>
    <row r="75" spans="1:7" ht="17.7" customHeight="1">
      <c r="A75" s="47"/>
      <c r="B75" s="48"/>
      <c r="C75" s="49"/>
      <c r="D75" s="49"/>
      <c r="E75" s="49"/>
      <c r="F75" s="49"/>
      <c r="G75" s="49"/>
    </row>
    <row r="76" spans="1:7" ht="17.7" customHeight="1">
      <c r="A76" s="47"/>
      <c r="B76" s="48"/>
      <c r="C76" s="49"/>
      <c r="D76" s="49"/>
      <c r="E76" s="49"/>
      <c r="F76" s="49"/>
      <c r="G76" s="49"/>
    </row>
    <row r="77" spans="1:7" ht="17.7" customHeight="1">
      <c r="A77" s="47"/>
      <c r="B77" s="48"/>
      <c r="C77" s="49"/>
      <c r="D77" s="49"/>
      <c r="E77" s="49"/>
      <c r="F77" s="49"/>
      <c r="G77" s="49"/>
    </row>
    <row r="78" spans="1:7" ht="17.7" customHeight="1">
      <c r="A78" s="47"/>
      <c r="B78" s="48"/>
      <c r="C78" s="49"/>
      <c r="D78" s="49"/>
      <c r="E78" s="49"/>
      <c r="F78" s="49"/>
      <c r="G78" s="49"/>
    </row>
    <row r="79" spans="1:7" ht="17.7" customHeight="1">
      <c r="A79" s="47"/>
      <c r="B79" s="48"/>
      <c r="C79" s="49"/>
      <c r="D79" s="49"/>
      <c r="E79" s="49"/>
      <c r="F79" s="49"/>
      <c r="G79" s="49"/>
    </row>
    <row r="80" spans="1:7" ht="17.7" customHeight="1">
      <c r="A80" s="47"/>
      <c r="B80" s="48"/>
      <c r="C80" s="49"/>
      <c r="D80" s="49"/>
      <c r="E80" s="49"/>
      <c r="F80" s="49"/>
      <c r="G80" s="49"/>
    </row>
    <row r="81" spans="1:7" ht="17.7" customHeight="1">
      <c r="A81" s="47"/>
      <c r="B81" s="48"/>
      <c r="C81" s="49"/>
      <c r="D81" s="49"/>
      <c r="E81" s="49"/>
      <c r="F81" s="49"/>
      <c r="G81" s="49"/>
    </row>
    <row r="82" spans="1:7" ht="17.7" customHeight="1">
      <c r="A82" s="47"/>
      <c r="B82" s="48"/>
      <c r="C82" s="49"/>
      <c r="D82" s="49"/>
      <c r="E82" s="49"/>
      <c r="F82" s="49"/>
      <c r="G82" s="49"/>
    </row>
    <row r="83" spans="1:7" ht="17.7" customHeight="1">
      <c r="A83" s="47"/>
      <c r="B83" s="48"/>
      <c r="C83" s="49"/>
      <c r="D83" s="49"/>
      <c r="E83" s="49"/>
      <c r="F83" s="49"/>
      <c r="G83" s="49"/>
    </row>
    <row r="84" spans="1:7" ht="17.7" customHeight="1">
      <c r="A84" s="47"/>
      <c r="B84" s="48"/>
      <c r="C84" s="49"/>
      <c r="D84" s="49"/>
      <c r="E84" s="49"/>
      <c r="F84" s="49"/>
      <c r="G84" s="49"/>
    </row>
    <row r="85" spans="1:7" ht="17.7" customHeight="1">
      <c r="A85" s="47"/>
      <c r="B85" s="48"/>
      <c r="C85" s="49"/>
      <c r="D85" s="49"/>
      <c r="E85" s="49"/>
      <c r="F85" s="49"/>
      <c r="G85" s="49"/>
    </row>
    <row r="86" spans="1:7" ht="17.7" customHeight="1">
      <c r="A86" s="47"/>
      <c r="B86" s="48"/>
      <c r="C86" s="49"/>
      <c r="D86" s="49"/>
      <c r="E86" s="49"/>
      <c r="F86" s="49"/>
      <c r="G86" s="49"/>
    </row>
    <row r="87" spans="1:7" ht="17.7" customHeight="1">
      <c r="A87" s="47"/>
      <c r="B87" s="48"/>
      <c r="C87" s="49"/>
      <c r="D87" s="49"/>
      <c r="E87" s="49"/>
      <c r="F87" s="49"/>
      <c r="G87" s="49"/>
    </row>
    <row r="88" spans="1:7" ht="17.7" customHeight="1">
      <c r="A88" s="47"/>
      <c r="B88" s="48"/>
      <c r="C88" s="49"/>
      <c r="D88" s="49"/>
      <c r="E88" s="49"/>
      <c r="F88" s="49"/>
      <c r="G88" s="49"/>
    </row>
    <row r="89" spans="1:7" ht="17.7" customHeight="1">
      <c r="A89" s="47"/>
      <c r="B89" s="48"/>
      <c r="C89" s="49"/>
      <c r="D89" s="49"/>
      <c r="E89" s="49"/>
      <c r="F89" s="49"/>
      <c r="G89" s="49"/>
    </row>
    <row r="90" spans="1:7" ht="17.7" customHeight="1">
      <c r="A90" s="47"/>
      <c r="B90" s="48"/>
      <c r="C90" s="49"/>
      <c r="D90" s="49"/>
      <c r="E90" s="49"/>
      <c r="F90" s="49"/>
      <c r="G90" s="49"/>
    </row>
    <row r="91" spans="1:7" ht="17.7" customHeight="1">
      <c r="A91" s="47"/>
      <c r="B91" s="48"/>
      <c r="C91" s="49"/>
      <c r="D91" s="49"/>
      <c r="E91" s="49"/>
      <c r="F91" s="49"/>
      <c r="G91" s="49"/>
    </row>
    <row r="92" spans="1:7" ht="17.7" customHeight="1">
      <c r="A92" s="47"/>
      <c r="B92" s="48"/>
      <c r="C92" s="49"/>
      <c r="D92" s="49"/>
      <c r="E92" s="49"/>
      <c r="F92" s="49"/>
      <c r="G92" s="49"/>
    </row>
    <row r="93" spans="1:7" ht="17.7" customHeight="1">
      <c r="A93" s="47"/>
      <c r="B93" s="48"/>
      <c r="C93" s="49"/>
      <c r="D93" s="49"/>
      <c r="E93" s="49"/>
      <c r="F93" s="49"/>
      <c r="G93" s="49"/>
    </row>
    <row r="94" spans="1:7" ht="17.7" customHeight="1">
      <c r="A94" s="47"/>
      <c r="B94" s="48"/>
      <c r="C94" s="49"/>
      <c r="D94" s="49"/>
      <c r="E94" s="49"/>
      <c r="F94" s="49"/>
      <c r="G94" s="49"/>
    </row>
    <row r="95" spans="1:7" ht="17.7" customHeight="1">
      <c r="A95" s="47"/>
      <c r="B95" s="48"/>
      <c r="C95" s="49"/>
      <c r="D95" s="49"/>
      <c r="E95" s="49"/>
      <c r="F95" s="49"/>
      <c r="G95" s="49"/>
    </row>
    <row r="96" spans="1:7" ht="17.7" customHeight="1">
      <c r="A96" s="47"/>
      <c r="B96" s="48"/>
      <c r="C96" s="49"/>
      <c r="D96" s="49"/>
      <c r="E96" s="49"/>
      <c r="F96" s="49"/>
      <c r="G96" s="49"/>
    </row>
    <row r="97" spans="1:7" ht="17.7" customHeight="1">
      <c r="A97" s="47"/>
      <c r="B97" s="48"/>
      <c r="C97" s="49"/>
      <c r="D97" s="49"/>
      <c r="E97" s="49"/>
      <c r="F97" s="49"/>
      <c r="G97" s="49"/>
    </row>
    <row r="98" spans="1:7" ht="17.7" customHeight="1">
      <c r="A98" s="47"/>
      <c r="B98" s="48"/>
      <c r="C98" s="49"/>
      <c r="D98" s="49"/>
      <c r="E98" s="49"/>
      <c r="F98" s="49"/>
      <c r="G98" s="49"/>
    </row>
    <row r="99" spans="1:7" ht="17.7" customHeight="1">
      <c r="A99" s="47"/>
      <c r="B99" s="48"/>
      <c r="C99" s="49"/>
      <c r="D99" s="49"/>
      <c r="E99" s="49"/>
      <c r="F99" s="49"/>
      <c r="G99" s="49"/>
    </row>
    <row r="100" spans="1:7" ht="17.7" customHeight="1">
      <c r="A100" s="47"/>
      <c r="B100" s="48"/>
      <c r="C100" s="49"/>
      <c r="D100" s="49"/>
      <c r="E100" s="49"/>
      <c r="F100" s="49"/>
      <c r="G100" s="49"/>
    </row>
    <row r="101" spans="1:7" ht="17.7" customHeight="1">
      <c r="A101" s="47"/>
      <c r="B101" s="48"/>
      <c r="C101" s="49"/>
      <c r="D101" s="49"/>
      <c r="E101" s="49"/>
      <c r="F101" s="49"/>
      <c r="G101" s="49"/>
    </row>
    <row r="102" spans="1:7" ht="17.7" customHeight="1">
      <c r="A102" s="47"/>
      <c r="B102" s="48"/>
      <c r="C102" s="49"/>
      <c r="D102" s="49"/>
      <c r="E102" s="49"/>
      <c r="F102" s="49"/>
      <c r="G102" s="49"/>
    </row>
    <row r="103" spans="1:7" ht="17.7" customHeight="1">
      <c r="A103" s="47"/>
      <c r="B103" s="48"/>
      <c r="C103" s="49"/>
      <c r="D103" s="49"/>
      <c r="E103" s="49"/>
      <c r="F103" s="49"/>
      <c r="G103" s="49"/>
    </row>
    <row r="104" spans="1:7" ht="17.7" customHeight="1">
      <c r="A104" s="47"/>
      <c r="B104" s="48"/>
      <c r="C104" s="49"/>
      <c r="D104" s="49"/>
      <c r="E104" s="49"/>
      <c r="F104" s="49"/>
      <c r="G104" s="49"/>
    </row>
    <row r="105" spans="1:7" ht="17.7" customHeight="1">
      <c r="A105" s="47"/>
      <c r="B105" s="48"/>
      <c r="C105" s="49"/>
      <c r="D105" s="49"/>
      <c r="E105" s="49"/>
      <c r="F105" s="49"/>
      <c r="G105" s="49"/>
    </row>
    <row r="106" spans="1:7" ht="17.7" customHeight="1">
      <c r="A106" s="47"/>
      <c r="B106" s="48"/>
      <c r="C106" s="49"/>
      <c r="D106" s="49"/>
      <c r="E106" s="49"/>
      <c r="F106" s="49"/>
      <c r="G106" s="49"/>
    </row>
    <row r="107" spans="1:7" ht="17.7" customHeight="1">
      <c r="A107" s="47"/>
      <c r="B107" s="48"/>
      <c r="C107" s="49"/>
      <c r="D107" s="49"/>
      <c r="E107" s="49"/>
      <c r="F107" s="49"/>
      <c r="G107" s="49"/>
    </row>
    <row r="108" spans="1:7" ht="17.7" customHeight="1">
      <c r="A108" s="47"/>
      <c r="B108" s="48"/>
      <c r="C108" s="49"/>
      <c r="D108" s="49"/>
      <c r="E108" s="49"/>
      <c r="F108" s="49"/>
      <c r="G108" s="49"/>
    </row>
    <row r="109" spans="1:7" ht="17.7" customHeight="1">
      <c r="A109" s="47"/>
      <c r="B109" s="48"/>
      <c r="C109" s="49"/>
      <c r="D109" s="49"/>
      <c r="E109" s="49"/>
      <c r="F109" s="49"/>
      <c r="G109" s="49"/>
    </row>
    <row r="110" spans="1:7" ht="17.7" customHeight="1">
      <c r="A110" s="47"/>
      <c r="B110" s="48"/>
      <c r="C110" s="49"/>
      <c r="D110" s="49"/>
      <c r="E110" s="49"/>
      <c r="F110" s="49"/>
      <c r="G110" s="49"/>
    </row>
    <row r="111" spans="1:7" ht="17.7" customHeight="1">
      <c r="A111" s="47"/>
      <c r="B111" s="48"/>
      <c r="C111" s="49"/>
      <c r="D111" s="49"/>
      <c r="E111" s="49"/>
      <c r="F111" s="49"/>
      <c r="G111" s="49"/>
    </row>
    <row r="112" spans="1:7" ht="17.7" customHeight="1">
      <c r="A112" s="47"/>
      <c r="B112" s="48"/>
      <c r="C112" s="49"/>
      <c r="D112" s="49"/>
      <c r="E112" s="49"/>
      <c r="F112" s="49"/>
      <c r="G112" s="49"/>
    </row>
    <row r="113" spans="1:7" ht="17.7" customHeight="1">
      <c r="A113" s="47"/>
      <c r="B113" s="48"/>
      <c r="C113" s="49"/>
      <c r="D113" s="49"/>
      <c r="E113" s="49"/>
      <c r="F113" s="49"/>
      <c r="G113" s="49"/>
    </row>
    <row r="114" spans="1:7" ht="17.7" customHeight="1">
      <c r="A114" s="47"/>
      <c r="B114" s="48"/>
      <c r="C114" s="49"/>
      <c r="D114" s="49"/>
      <c r="E114" s="49"/>
      <c r="F114" s="49"/>
      <c r="G114" s="49"/>
    </row>
    <row r="115" spans="1:7" ht="17.7" customHeight="1">
      <c r="A115" s="47"/>
      <c r="B115" s="48"/>
      <c r="C115" s="49"/>
      <c r="D115" s="49"/>
      <c r="E115" s="49"/>
      <c r="F115" s="49"/>
      <c r="G115" s="49"/>
    </row>
    <row r="116" spans="1:7" ht="17.7" customHeight="1">
      <c r="A116" s="47"/>
      <c r="B116" s="48"/>
      <c r="C116" s="49"/>
      <c r="D116" s="49"/>
      <c r="E116" s="49"/>
      <c r="F116" s="49"/>
      <c r="G116" s="49"/>
    </row>
    <row r="117" spans="1:7" ht="17.7" customHeight="1">
      <c r="A117" s="47"/>
      <c r="B117" s="48"/>
      <c r="C117" s="49"/>
      <c r="D117" s="49"/>
      <c r="E117" s="49"/>
      <c r="F117" s="49"/>
      <c r="G117" s="49"/>
    </row>
    <row r="118" spans="1:7" ht="17.7" customHeight="1">
      <c r="A118" s="47"/>
      <c r="B118" s="48"/>
      <c r="C118" s="49"/>
      <c r="D118" s="49"/>
      <c r="E118" s="49"/>
      <c r="F118" s="49"/>
      <c r="G118" s="49"/>
    </row>
    <row r="119" spans="1:7" ht="17.7" customHeight="1">
      <c r="A119" s="47"/>
      <c r="B119" s="48"/>
      <c r="C119" s="49"/>
      <c r="D119" s="49"/>
      <c r="E119" s="49"/>
      <c r="F119" s="49"/>
      <c r="G119" s="49"/>
    </row>
    <row r="120" spans="1:7" ht="17.7" customHeight="1">
      <c r="A120" s="47"/>
      <c r="B120" s="48"/>
      <c r="C120" s="49"/>
      <c r="D120" s="49"/>
      <c r="E120" s="49"/>
      <c r="F120" s="49"/>
      <c r="G120" s="49"/>
    </row>
    <row r="121" spans="1:7" ht="17.7" customHeight="1">
      <c r="A121" s="47"/>
      <c r="B121" s="48"/>
      <c r="C121" s="49"/>
      <c r="D121" s="49"/>
      <c r="E121" s="49"/>
      <c r="F121" s="49"/>
      <c r="G121" s="49"/>
    </row>
    <row r="122" spans="1:7" ht="17.7" customHeight="1">
      <c r="A122" s="47"/>
      <c r="B122" s="48"/>
      <c r="C122" s="49"/>
      <c r="D122" s="49"/>
      <c r="E122" s="49"/>
      <c r="F122" s="49"/>
      <c r="G122" s="49"/>
    </row>
    <row r="123" spans="1:7" ht="17.7" customHeight="1">
      <c r="A123" s="47"/>
      <c r="B123" s="48"/>
      <c r="C123" s="49"/>
      <c r="D123" s="49"/>
      <c r="E123" s="49"/>
      <c r="F123" s="49"/>
      <c r="G123" s="49"/>
    </row>
    <row r="124" spans="1:7" ht="17.7" customHeight="1">
      <c r="A124" s="47"/>
      <c r="B124" s="48"/>
      <c r="C124" s="49"/>
      <c r="D124" s="49"/>
      <c r="E124" s="49"/>
      <c r="F124" s="49"/>
      <c r="G124" s="49"/>
    </row>
    <row r="125" spans="1:7" ht="17.7" customHeight="1">
      <c r="A125" s="47"/>
      <c r="B125" s="48"/>
      <c r="C125" s="49"/>
      <c r="D125" s="49"/>
      <c r="E125" s="49"/>
      <c r="F125" s="49"/>
      <c r="G125" s="49"/>
    </row>
    <row r="126" spans="1:7" ht="17.7" customHeight="1">
      <c r="A126" s="47"/>
      <c r="B126" s="48"/>
      <c r="C126" s="49"/>
      <c r="D126" s="49"/>
      <c r="E126" s="49"/>
      <c r="F126" s="49"/>
      <c r="G126" s="49"/>
    </row>
    <row r="127" spans="1:7" ht="17.7" customHeight="1">
      <c r="A127" s="47"/>
      <c r="B127" s="48"/>
      <c r="C127" s="49"/>
      <c r="D127" s="49"/>
      <c r="E127" s="49"/>
      <c r="F127" s="49"/>
      <c r="G127" s="49"/>
    </row>
    <row r="128" spans="1:7" ht="17.7" customHeight="1">
      <c r="A128" s="47"/>
      <c r="B128" s="48"/>
      <c r="C128" s="49"/>
      <c r="D128" s="49"/>
      <c r="E128" s="49"/>
      <c r="F128" s="49"/>
      <c r="G128" s="49"/>
    </row>
    <row r="129" spans="1:7" ht="17.7" customHeight="1">
      <c r="A129" s="47"/>
      <c r="B129" s="48"/>
      <c r="C129" s="49"/>
      <c r="D129" s="49"/>
      <c r="E129" s="49"/>
      <c r="F129" s="49"/>
      <c r="G129" s="49"/>
    </row>
    <row r="130" spans="1:7" ht="17.7" customHeight="1">
      <c r="A130" s="47"/>
      <c r="B130" s="48"/>
      <c r="C130" s="49"/>
      <c r="D130" s="49"/>
      <c r="E130" s="49"/>
      <c r="F130" s="49"/>
      <c r="G130" s="49"/>
    </row>
    <row r="131" spans="1:7" ht="17.7" customHeight="1">
      <c r="A131" s="47"/>
      <c r="B131" s="48"/>
      <c r="C131" s="49"/>
      <c r="D131" s="49"/>
      <c r="E131" s="49"/>
      <c r="F131" s="49"/>
      <c r="G131" s="49"/>
    </row>
    <row r="132" spans="1:7" ht="17.7" customHeight="1">
      <c r="A132" s="47"/>
      <c r="B132" s="48"/>
      <c r="C132" s="49"/>
      <c r="D132" s="49"/>
      <c r="E132" s="49"/>
      <c r="F132" s="49"/>
      <c r="G132" s="49"/>
    </row>
    <row r="133" spans="1:7" ht="17.7" customHeight="1">
      <c r="A133" s="47"/>
      <c r="B133" s="48"/>
      <c r="C133" s="49"/>
      <c r="D133" s="49"/>
      <c r="E133" s="49"/>
      <c r="F133" s="49"/>
      <c r="G133" s="49"/>
    </row>
    <row r="134" spans="1:7" ht="17.7" customHeight="1">
      <c r="A134" s="47"/>
      <c r="B134" s="48"/>
      <c r="C134" s="49"/>
      <c r="D134" s="49"/>
      <c r="E134" s="49"/>
      <c r="F134" s="49"/>
      <c r="G134" s="49"/>
    </row>
    <row r="135" spans="1:7" ht="17.7" customHeight="1">
      <c r="A135" s="47"/>
      <c r="B135" s="48"/>
      <c r="C135" s="49"/>
      <c r="D135" s="49"/>
      <c r="E135" s="49"/>
      <c r="F135" s="49"/>
      <c r="G135" s="49"/>
    </row>
    <row r="136" spans="1:7" ht="17.7" customHeight="1">
      <c r="A136" s="47"/>
      <c r="B136" s="48"/>
      <c r="C136" s="49"/>
      <c r="D136" s="49"/>
      <c r="E136" s="49"/>
      <c r="F136" s="49"/>
      <c r="G136" s="49"/>
    </row>
    <row r="137" spans="1:7" ht="17.7" customHeight="1">
      <c r="A137" s="47"/>
      <c r="B137" s="48"/>
      <c r="C137" s="49"/>
      <c r="D137" s="49"/>
      <c r="E137" s="49"/>
      <c r="F137" s="49"/>
      <c r="G137" s="49"/>
    </row>
    <row r="138" spans="1:7" ht="17.7" customHeight="1">
      <c r="A138" s="47"/>
      <c r="B138" s="48"/>
      <c r="C138" s="49"/>
      <c r="D138" s="49"/>
      <c r="E138" s="49"/>
      <c r="F138" s="49"/>
      <c r="G138" s="49"/>
    </row>
    <row r="139" spans="1:7" ht="17.7" customHeight="1">
      <c r="A139" s="47"/>
      <c r="B139" s="48"/>
      <c r="C139" s="49"/>
      <c r="D139" s="49"/>
      <c r="E139" s="49"/>
      <c r="F139" s="49"/>
      <c r="G139" s="49"/>
    </row>
    <row r="140" spans="1:7" ht="17.7" customHeight="1">
      <c r="A140" s="47"/>
      <c r="B140" s="48"/>
      <c r="C140" s="49"/>
      <c r="D140" s="49"/>
      <c r="E140" s="49"/>
      <c r="F140" s="49"/>
      <c r="G140" s="49"/>
    </row>
    <row r="141" spans="1:7" ht="17.7" customHeight="1">
      <c r="A141" s="47"/>
      <c r="B141" s="48"/>
      <c r="C141" s="49"/>
      <c r="D141" s="49"/>
      <c r="E141" s="49"/>
      <c r="F141" s="49"/>
      <c r="G141" s="49"/>
    </row>
    <row r="142" spans="1:7" ht="17.7" customHeight="1">
      <c r="A142" s="47"/>
      <c r="B142" s="48"/>
      <c r="C142" s="49"/>
      <c r="D142" s="49"/>
      <c r="E142" s="49"/>
      <c r="F142" s="49"/>
      <c r="G142" s="49"/>
    </row>
    <row r="143" spans="1:7" ht="17.7" customHeight="1">
      <c r="A143" s="47"/>
      <c r="B143" s="48"/>
      <c r="C143" s="49"/>
      <c r="D143" s="49"/>
      <c r="E143" s="49"/>
      <c r="F143" s="49"/>
      <c r="G143" s="49"/>
    </row>
    <row r="144" spans="1:7" ht="17.7" customHeight="1">
      <c r="A144" s="47"/>
      <c r="B144" s="48"/>
      <c r="C144" s="49"/>
      <c r="D144" s="49"/>
      <c r="E144" s="49"/>
      <c r="F144" s="49"/>
      <c r="G144" s="49"/>
    </row>
    <row r="145" spans="1:7" ht="17.7" customHeight="1">
      <c r="A145" s="47"/>
      <c r="B145" s="48"/>
      <c r="C145" s="49"/>
      <c r="D145" s="49"/>
      <c r="E145" s="49"/>
      <c r="F145" s="49"/>
      <c r="G145" s="49"/>
    </row>
    <row r="146" spans="1:7" ht="17.7" customHeight="1">
      <c r="A146" s="47"/>
      <c r="B146" s="48"/>
      <c r="C146" s="49"/>
      <c r="D146" s="49"/>
      <c r="E146" s="49"/>
      <c r="F146" s="49"/>
      <c r="G146" s="49"/>
    </row>
    <row r="147" spans="1:7" ht="17.7" customHeight="1">
      <c r="A147" s="47"/>
      <c r="B147" s="48"/>
      <c r="C147" s="49"/>
      <c r="D147" s="49"/>
      <c r="E147" s="49"/>
      <c r="F147" s="49"/>
      <c r="G147" s="49"/>
    </row>
    <row r="148" spans="1:7" ht="17.7" customHeight="1">
      <c r="A148" s="47"/>
      <c r="B148" s="48"/>
      <c r="C148" s="49"/>
      <c r="D148" s="49"/>
      <c r="E148" s="49"/>
      <c r="F148" s="49"/>
      <c r="G148" s="49"/>
    </row>
    <row r="149" spans="1:7" ht="17.7" customHeight="1">
      <c r="A149" s="47"/>
      <c r="B149" s="48"/>
      <c r="C149" s="49"/>
      <c r="D149" s="49"/>
      <c r="E149" s="49"/>
      <c r="F149" s="49"/>
      <c r="G149" s="49"/>
    </row>
    <row r="150" spans="1:7" ht="17.7" customHeight="1">
      <c r="A150" s="47"/>
      <c r="B150" s="48"/>
      <c r="C150" s="49"/>
      <c r="D150" s="49"/>
      <c r="E150" s="49"/>
      <c r="F150" s="49"/>
      <c r="G150" s="49"/>
    </row>
    <row r="151" spans="1:7" ht="17.7" customHeight="1">
      <c r="A151" s="47"/>
      <c r="B151" s="48"/>
      <c r="C151" s="49"/>
      <c r="D151" s="49"/>
      <c r="E151" s="49"/>
      <c r="F151" s="49"/>
      <c r="G151" s="49"/>
    </row>
    <row r="152" spans="1:7" ht="17.7" customHeight="1">
      <c r="A152" s="47"/>
      <c r="B152" s="48"/>
      <c r="C152" s="49"/>
      <c r="D152" s="49"/>
      <c r="E152" s="49"/>
      <c r="F152" s="49"/>
      <c r="G152" s="49"/>
    </row>
    <row r="153" spans="1:7" ht="17.7" customHeight="1">
      <c r="A153" s="47"/>
      <c r="B153" s="48"/>
      <c r="C153" s="49"/>
      <c r="D153" s="49"/>
      <c r="E153" s="49"/>
      <c r="F153" s="49"/>
      <c r="G153" s="49"/>
    </row>
    <row r="154" spans="1:7" ht="17.7" customHeight="1">
      <c r="A154" s="47"/>
      <c r="B154" s="48"/>
      <c r="C154" s="49"/>
      <c r="D154" s="49"/>
      <c r="E154" s="49"/>
      <c r="F154" s="49"/>
      <c r="G154" s="49"/>
    </row>
    <row r="155" spans="1:7" ht="17.7" customHeight="1">
      <c r="A155" s="47"/>
      <c r="B155" s="48"/>
      <c r="C155" s="49"/>
      <c r="D155" s="49"/>
      <c r="E155" s="49"/>
      <c r="F155" s="49"/>
      <c r="G155" s="49"/>
    </row>
    <row r="156" spans="1:7" ht="17.7" customHeight="1">
      <c r="A156" s="47"/>
      <c r="B156" s="48"/>
      <c r="C156" s="49"/>
      <c r="D156" s="49"/>
      <c r="E156" s="49"/>
      <c r="F156" s="49"/>
      <c r="G156" s="49"/>
    </row>
    <row r="157" spans="1:7" ht="17.7" customHeight="1">
      <c r="A157" s="47"/>
      <c r="B157" s="48"/>
      <c r="C157" s="49"/>
      <c r="D157" s="49"/>
      <c r="E157" s="49"/>
      <c r="F157" s="49"/>
      <c r="G157" s="49"/>
    </row>
    <row r="158" spans="1:7" ht="17.7" customHeight="1">
      <c r="A158" s="47"/>
      <c r="B158" s="48"/>
      <c r="C158" s="49"/>
      <c r="D158" s="49"/>
      <c r="E158" s="49"/>
      <c r="F158" s="49"/>
      <c r="G158" s="49"/>
    </row>
    <row r="159" spans="1:7" ht="17.7" customHeight="1">
      <c r="A159" s="47"/>
      <c r="B159" s="48"/>
      <c r="C159" s="49"/>
      <c r="D159" s="49"/>
      <c r="E159" s="49"/>
      <c r="F159" s="49"/>
      <c r="G159" s="49"/>
    </row>
    <row r="160" spans="1:7" ht="17.7" customHeight="1">
      <c r="A160" s="47"/>
      <c r="B160" s="48"/>
      <c r="C160" s="49"/>
      <c r="D160" s="49"/>
      <c r="E160" s="49"/>
      <c r="F160" s="49"/>
      <c r="G160" s="49"/>
    </row>
    <row r="161" spans="1:7" ht="17.7" customHeight="1">
      <c r="A161" s="47"/>
      <c r="B161" s="48"/>
      <c r="C161" s="49"/>
      <c r="D161" s="49"/>
      <c r="E161" s="49"/>
      <c r="F161" s="49"/>
      <c r="G161" s="49"/>
    </row>
    <row r="162" spans="1:7" ht="17.7" customHeight="1">
      <c r="A162" s="47"/>
      <c r="B162" s="48"/>
      <c r="C162" s="49"/>
      <c r="D162" s="49"/>
      <c r="E162" s="49"/>
      <c r="F162" s="49"/>
      <c r="G162" s="49"/>
    </row>
    <row r="163" spans="1:7" ht="17.7" customHeight="1">
      <c r="A163" s="47"/>
      <c r="B163" s="48"/>
      <c r="C163" s="49"/>
      <c r="D163" s="49"/>
      <c r="E163" s="49"/>
      <c r="F163" s="49"/>
      <c r="G163" s="49"/>
    </row>
    <row r="164" spans="1:7" ht="17.7" customHeight="1">
      <c r="A164" s="47"/>
      <c r="B164" s="48"/>
      <c r="C164" s="49"/>
      <c r="D164" s="49"/>
      <c r="E164" s="49"/>
      <c r="F164" s="49"/>
      <c r="G164" s="49"/>
    </row>
    <row r="165" spans="1:7" ht="17.7" customHeight="1">
      <c r="A165" s="47"/>
      <c r="B165" s="48"/>
      <c r="C165" s="49"/>
      <c r="D165" s="49"/>
      <c r="E165" s="49"/>
      <c r="F165" s="49"/>
      <c r="G165" s="49"/>
    </row>
    <row r="166" spans="1:7" ht="17.7" customHeight="1">
      <c r="A166" s="47"/>
      <c r="B166" s="48"/>
      <c r="C166" s="49"/>
      <c r="D166" s="49"/>
      <c r="E166" s="49"/>
      <c r="F166" s="49"/>
      <c r="G166" s="49"/>
    </row>
    <row r="167" spans="1:7" ht="17.7" customHeight="1">
      <c r="A167" s="47"/>
      <c r="B167" s="48"/>
      <c r="C167" s="49"/>
      <c r="D167" s="49"/>
      <c r="E167" s="49"/>
      <c r="F167" s="49"/>
      <c r="G167" s="49"/>
    </row>
    <row r="168" spans="1:7" ht="17.7" customHeight="1">
      <c r="A168" s="47"/>
      <c r="B168" s="48"/>
      <c r="C168" s="49"/>
      <c r="D168" s="49"/>
      <c r="E168" s="49"/>
      <c r="F168" s="49"/>
      <c r="G168" s="49"/>
    </row>
    <row r="169" spans="1:7" ht="17.7" customHeight="1">
      <c r="A169" s="47"/>
      <c r="B169" s="48"/>
      <c r="C169" s="49"/>
      <c r="D169" s="49"/>
      <c r="E169" s="49"/>
      <c r="F169" s="49"/>
      <c r="G169" s="49"/>
    </row>
    <row r="170" spans="1:7" ht="17.7" customHeight="1">
      <c r="A170" s="47"/>
      <c r="B170" s="48"/>
      <c r="C170" s="49"/>
      <c r="D170" s="49"/>
      <c r="E170" s="49"/>
      <c r="F170" s="49"/>
      <c r="G170" s="49"/>
    </row>
    <row r="171" spans="1:7" ht="17.7" customHeight="1">
      <c r="A171" s="47"/>
      <c r="B171" s="48"/>
      <c r="C171" s="49"/>
      <c r="D171" s="49"/>
      <c r="E171" s="49"/>
      <c r="F171" s="49"/>
      <c r="G171" s="49"/>
    </row>
    <row r="172" spans="1:7" ht="17.7" customHeight="1">
      <c r="A172" s="47"/>
      <c r="B172" s="48"/>
      <c r="C172" s="49"/>
      <c r="D172" s="49"/>
      <c r="E172" s="49"/>
      <c r="F172" s="49"/>
      <c r="G172" s="49"/>
    </row>
    <row r="173" spans="1:7" ht="17.7" customHeight="1">
      <c r="A173" s="47"/>
      <c r="B173" s="48"/>
      <c r="C173" s="49"/>
      <c r="D173" s="49"/>
      <c r="E173" s="49"/>
      <c r="F173" s="49"/>
      <c r="G173" s="49"/>
    </row>
    <row r="174" spans="1:7" ht="17.7" customHeight="1">
      <c r="A174" s="47"/>
      <c r="B174" s="48"/>
      <c r="C174" s="49"/>
      <c r="D174" s="49"/>
      <c r="E174" s="49"/>
      <c r="F174" s="49"/>
      <c r="G174" s="49"/>
    </row>
    <row r="175" spans="1:7" ht="17.7" customHeight="1">
      <c r="A175" s="47"/>
      <c r="B175" s="48"/>
      <c r="C175" s="49"/>
      <c r="D175" s="49"/>
      <c r="E175" s="49"/>
      <c r="F175" s="49"/>
      <c r="G175" s="49"/>
    </row>
    <row r="176" spans="1:7" ht="17.7" customHeight="1">
      <c r="A176" s="47"/>
      <c r="B176" s="48"/>
      <c r="C176" s="49"/>
      <c r="D176" s="49"/>
      <c r="E176" s="49"/>
      <c r="F176" s="49"/>
      <c r="G176" s="49"/>
    </row>
    <row r="177" spans="1:7" ht="17.7" customHeight="1">
      <c r="A177" s="47"/>
      <c r="B177" s="48"/>
      <c r="C177" s="49"/>
      <c r="D177" s="49"/>
      <c r="E177" s="49"/>
      <c r="F177" s="49"/>
      <c r="G177" s="49"/>
    </row>
    <row r="178" spans="1:7" ht="17.7" customHeight="1">
      <c r="A178" s="47"/>
      <c r="B178" s="48"/>
      <c r="C178" s="49"/>
      <c r="D178" s="49"/>
      <c r="E178" s="49"/>
      <c r="F178" s="49"/>
      <c r="G178" s="49"/>
    </row>
    <row r="179" spans="1:7" ht="17.7" customHeight="1">
      <c r="A179" s="47"/>
      <c r="B179" s="48"/>
      <c r="C179" s="49"/>
      <c r="D179" s="49"/>
      <c r="E179" s="49"/>
      <c r="F179" s="49"/>
      <c r="G179" s="49"/>
    </row>
    <row r="180" spans="1:7" ht="17.7" customHeight="1">
      <c r="A180" s="47"/>
      <c r="B180" s="48"/>
      <c r="C180" s="49"/>
      <c r="D180" s="49"/>
      <c r="E180" s="49"/>
      <c r="F180" s="49"/>
      <c r="G180" s="49"/>
    </row>
    <row r="181" spans="1:7" ht="17.7" customHeight="1">
      <c r="A181" s="47"/>
      <c r="B181" s="48"/>
      <c r="C181" s="49"/>
      <c r="D181" s="49"/>
      <c r="E181" s="49"/>
      <c r="F181" s="49"/>
      <c r="G181" s="49"/>
    </row>
    <row r="182" spans="1:7" ht="17.7" customHeight="1">
      <c r="A182" s="47"/>
      <c r="B182" s="48"/>
      <c r="C182" s="49"/>
      <c r="D182" s="49"/>
      <c r="E182" s="49"/>
      <c r="F182" s="49"/>
      <c r="G182" s="49"/>
    </row>
    <row r="183" spans="1:7" ht="17.7" customHeight="1">
      <c r="A183" s="47"/>
      <c r="B183" s="48"/>
      <c r="C183" s="49"/>
      <c r="D183" s="49"/>
      <c r="E183" s="49"/>
      <c r="F183" s="49"/>
      <c r="G183" s="49"/>
    </row>
    <row r="184" spans="1:7" ht="17.7" customHeight="1">
      <c r="A184" s="47"/>
      <c r="B184" s="48"/>
      <c r="C184" s="49"/>
      <c r="D184" s="49"/>
      <c r="E184" s="49"/>
      <c r="F184" s="49"/>
      <c r="G184" s="49"/>
    </row>
    <row r="185" spans="1:7" ht="17.7" customHeight="1">
      <c r="A185" s="47"/>
      <c r="B185" s="48"/>
      <c r="C185" s="49"/>
      <c r="D185" s="49"/>
      <c r="E185" s="49"/>
      <c r="F185" s="49"/>
      <c r="G185" s="49"/>
    </row>
    <row r="186" spans="1:7" ht="17.7" customHeight="1">
      <c r="A186" s="47"/>
      <c r="B186" s="48"/>
      <c r="C186" s="49"/>
      <c r="D186" s="49"/>
      <c r="E186" s="49"/>
      <c r="F186" s="49"/>
      <c r="G186" s="49"/>
    </row>
    <row r="187" spans="1:7" ht="17.7" customHeight="1">
      <c r="A187" s="47"/>
      <c r="B187" s="48"/>
      <c r="C187" s="49"/>
      <c r="D187" s="49"/>
      <c r="E187" s="49"/>
      <c r="F187" s="49"/>
      <c r="G187" s="49"/>
    </row>
    <row r="188" spans="1:7" ht="17.7" customHeight="1">
      <c r="A188" s="47"/>
      <c r="B188" s="48"/>
      <c r="C188" s="49"/>
      <c r="D188" s="49"/>
      <c r="E188" s="49"/>
      <c r="F188" s="49"/>
      <c r="G188" s="49"/>
    </row>
    <row r="189" spans="1:7" ht="17.7" customHeight="1">
      <c r="A189" s="47"/>
      <c r="B189" s="48"/>
      <c r="C189" s="49"/>
      <c r="D189" s="49"/>
      <c r="E189" s="49"/>
      <c r="F189" s="49"/>
      <c r="G189" s="49"/>
    </row>
    <row r="190" spans="1:7" ht="17.7" customHeight="1">
      <c r="A190" s="47"/>
      <c r="B190" s="48"/>
      <c r="C190" s="49"/>
      <c r="D190" s="49"/>
      <c r="E190" s="49"/>
      <c r="F190" s="49"/>
      <c r="G190" s="49"/>
    </row>
    <row r="191" spans="1:7" ht="17.7" customHeight="1">
      <c r="A191" s="47"/>
      <c r="B191" s="48"/>
      <c r="C191" s="49"/>
      <c r="D191" s="49"/>
      <c r="E191" s="49"/>
      <c r="F191" s="49"/>
      <c r="G191" s="49"/>
    </row>
    <row r="192" spans="1:7" ht="17.7" customHeight="1">
      <c r="A192" s="47"/>
      <c r="B192" s="48"/>
      <c r="C192" s="49"/>
      <c r="D192" s="49"/>
      <c r="E192" s="49"/>
      <c r="F192" s="49"/>
      <c r="G192" s="49"/>
    </row>
    <row r="193" spans="1:7" ht="17.7" customHeight="1">
      <c r="A193" s="47"/>
      <c r="B193" s="48"/>
      <c r="C193" s="49"/>
      <c r="D193" s="49"/>
      <c r="E193" s="49"/>
      <c r="F193" s="49"/>
      <c r="G193" s="49"/>
    </row>
    <row r="194" spans="1:7" ht="17.7" customHeight="1">
      <c r="A194" s="47"/>
      <c r="B194" s="48"/>
      <c r="C194" s="49"/>
      <c r="D194" s="49"/>
      <c r="E194" s="49"/>
      <c r="F194" s="49"/>
      <c r="G194" s="49"/>
    </row>
    <row r="195" spans="1:7" ht="17.7" customHeight="1">
      <c r="A195" s="47"/>
      <c r="B195" s="48"/>
      <c r="C195" s="49"/>
      <c r="D195" s="49"/>
      <c r="E195" s="49"/>
      <c r="F195" s="49"/>
      <c r="G195" s="49"/>
    </row>
    <row r="196" spans="1:7" ht="17.7" customHeight="1">
      <c r="A196" s="47"/>
      <c r="B196" s="48"/>
      <c r="C196" s="49"/>
      <c r="D196" s="49"/>
      <c r="E196" s="49"/>
      <c r="F196" s="49"/>
      <c r="G196" s="49"/>
    </row>
    <row r="197" spans="1:7" ht="17.7" customHeight="1">
      <c r="A197" s="47"/>
      <c r="B197" s="48"/>
      <c r="C197" s="49"/>
      <c r="D197" s="49"/>
      <c r="E197" s="49"/>
      <c r="F197" s="49"/>
      <c r="G197" s="49"/>
    </row>
    <row r="198" spans="1:7" ht="17.7" customHeight="1">
      <c r="A198" s="47"/>
      <c r="B198" s="48"/>
      <c r="C198" s="49"/>
      <c r="D198" s="49"/>
      <c r="E198" s="49"/>
      <c r="F198" s="49"/>
      <c r="G198" s="49"/>
    </row>
    <row r="199" spans="1:7" ht="17.7" customHeight="1">
      <c r="A199" s="47"/>
      <c r="B199" s="48"/>
      <c r="C199" s="49"/>
      <c r="D199" s="49"/>
      <c r="E199" s="49"/>
      <c r="F199" s="49"/>
      <c r="G199" s="49"/>
    </row>
    <row r="200" spans="1:7" ht="17.7" customHeight="1">
      <c r="A200" s="47"/>
      <c r="B200" s="48"/>
      <c r="C200" s="49"/>
      <c r="D200" s="49"/>
      <c r="E200" s="49"/>
      <c r="F200" s="49"/>
      <c r="G200" s="49"/>
    </row>
    <row r="201" spans="1:7" ht="17.7" customHeight="1">
      <c r="A201" s="47"/>
      <c r="B201" s="48"/>
      <c r="C201" s="49"/>
      <c r="D201" s="49"/>
      <c r="E201" s="49"/>
      <c r="F201" s="49"/>
      <c r="G201" s="49"/>
    </row>
    <row r="202" spans="1:7" ht="17.7" customHeight="1">
      <c r="A202" s="47"/>
      <c r="B202" s="48"/>
      <c r="C202" s="49"/>
      <c r="D202" s="49"/>
      <c r="E202" s="49"/>
      <c r="F202" s="49"/>
      <c r="G202" s="49"/>
    </row>
    <row r="203" spans="1:7" ht="17.7" customHeight="1">
      <c r="A203" s="47"/>
      <c r="B203" s="48"/>
      <c r="C203" s="49"/>
      <c r="D203" s="49"/>
      <c r="E203" s="49"/>
      <c r="F203" s="49"/>
      <c r="G203" s="49"/>
    </row>
    <row r="204" spans="1:7" ht="17.7" customHeight="1">
      <c r="A204" s="47"/>
      <c r="B204" s="48"/>
      <c r="C204" s="49"/>
      <c r="D204" s="49"/>
      <c r="E204" s="49"/>
      <c r="F204" s="49"/>
      <c r="G204" s="49"/>
    </row>
    <row r="205" spans="1:7" ht="17.7" customHeight="1">
      <c r="A205" s="47"/>
      <c r="B205" s="48"/>
      <c r="C205" s="49"/>
      <c r="D205" s="49"/>
      <c r="E205" s="49"/>
      <c r="F205" s="49"/>
      <c r="G205" s="49"/>
    </row>
    <row r="206" spans="1:7" ht="17.7" customHeight="1">
      <c r="A206" s="47"/>
      <c r="B206" s="48"/>
      <c r="C206" s="49"/>
      <c r="D206" s="49"/>
      <c r="E206" s="49"/>
      <c r="F206" s="49"/>
      <c r="G206" s="49"/>
    </row>
    <row r="207" spans="1:7" ht="17.7" customHeight="1">
      <c r="A207" s="47"/>
      <c r="B207" s="48"/>
      <c r="C207" s="49"/>
      <c r="D207" s="49"/>
      <c r="E207" s="49"/>
      <c r="F207" s="49"/>
      <c r="G207" s="49"/>
    </row>
    <row r="208" spans="1:7" ht="17.7" customHeight="1">
      <c r="A208" s="47"/>
      <c r="B208" s="48"/>
      <c r="C208" s="49"/>
      <c r="D208" s="49"/>
      <c r="E208" s="49"/>
      <c r="F208" s="49"/>
      <c r="G208" s="49"/>
    </row>
    <row r="209" spans="1:7" ht="17.7" customHeight="1">
      <c r="A209" s="47"/>
      <c r="B209" s="48"/>
      <c r="C209" s="49"/>
      <c r="D209" s="49"/>
      <c r="E209" s="49"/>
      <c r="F209" s="49"/>
      <c r="G209" s="49"/>
    </row>
    <row r="210" spans="1:7" ht="17.7" customHeight="1">
      <c r="A210" s="47"/>
      <c r="B210" s="48"/>
      <c r="C210" s="49"/>
      <c r="D210" s="49"/>
      <c r="E210" s="49"/>
      <c r="F210" s="49"/>
      <c r="G210" s="49"/>
    </row>
    <row r="211" spans="1:7" ht="17.7" customHeight="1">
      <c r="A211" s="47"/>
      <c r="B211" s="48"/>
      <c r="C211" s="49"/>
      <c r="D211" s="49"/>
      <c r="E211" s="49"/>
      <c r="F211" s="49"/>
      <c r="G211" s="49"/>
    </row>
    <row r="212" spans="1:7" ht="17.7" customHeight="1">
      <c r="A212" s="47"/>
      <c r="B212" s="48"/>
      <c r="C212" s="49"/>
      <c r="D212" s="49"/>
      <c r="E212" s="49"/>
      <c r="F212" s="49"/>
      <c r="G212" s="49"/>
    </row>
    <row r="213" spans="1:7" ht="17.7" customHeight="1">
      <c r="A213" s="47"/>
      <c r="B213" s="48"/>
      <c r="C213" s="49"/>
      <c r="D213" s="49"/>
      <c r="E213" s="49"/>
      <c r="F213" s="49"/>
      <c r="G213" s="49"/>
    </row>
    <row r="214" spans="1:7" ht="17.7" customHeight="1">
      <c r="A214" s="47"/>
      <c r="B214" s="48"/>
      <c r="C214" s="49"/>
      <c r="D214" s="49"/>
      <c r="E214" s="49"/>
      <c r="F214" s="49"/>
      <c r="G214" s="49"/>
    </row>
    <row r="215" spans="1:7" ht="17.7" customHeight="1">
      <c r="A215" s="47"/>
      <c r="B215" s="48"/>
      <c r="C215" s="49"/>
      <c r="D215" s="49"/>
      <c r="E215" s="49"/>
      <c r="F215" s="49"/>
      <c r="G215" s="49"/>
    </row>
    <row r="216" spans="1:7" ht="17.7" customHeight="1">
      <c r="A216" s="47"/>
      <c r="B216" s="48"/>
      <c r="C216" s="49"/>
      <c r="D216" s="49"/>
      <c r="E216" s="49"/>
      <c r="F216" s="49"/>
      <c r="G216" s="49"/>
    </row>
    <row r="217" spans="1:7" ht="17.7" customHeight="1">
      <c r="A217" s="47"/>
      <c r="B217" s="48"/>
      <c r="C217" s="49"/>
      <c r="D217" s="49"/>
      <c r="E217" s="49"/>
      <c r="F217" s="49"/>
      <c r="G217" s="49"/>
    </row>
    <row r="218" spans="1:7" ht="17.7" customHeight="1">
      <c r="A218" s="47"/>
      <c r="B218" s="48"/>
      <c r="C218" s="49"/>
      <c r="D218" s="49"/>
      <c r="E218" s="49"/>
      <c r="F218" s="49"/>
      <c r="G218" s="49"/>
    </row>
    <row r="219" spans="1:7" ht="17.7" customHeight="1">
      <c r="A219" s="47"/>
      <c r="B219" s="48"/>
      <c r="C219" s="49"/>
      <c r="D219" s="49"/>
      <c r="E219" s="49"/>
      <c r="F219" s="49"/>
      <c r="G219" s="49"/>
    </row>
    <row r="220" spans="1:7" ht="17.7" customHeight="1">
      <c r="A220" s="47"/>
      <c r="B220" s="48"/>
      <c r="C220" s="49"/>
      <c r="D220" s="49"/>
      <c r="E220" s="49"/>
      <c r="F220" s="49"/>
      <c r="G220" s="49"/>
    </row>
    <row r="221" spans="1:7" ht="17.7" customHeight="1">
      <c r="A221" s="47"/>
      <c r="B221" s="48"/>
      <c r="C221" s="49"/>
      <c r="D221" s="49"/>
      <c r="E221" s="49"/>
      <c r="F221" s="49"/>
      <c r="G221" s="49"/>
    </row>
    <row r="222" spans="1:7" ht="17.7" customHeight="1">
      <c r="A222" s="47"/>
      <c r="B222" s="48"/>
      <c r="C222" s="49"/>
      <c r="D222" s="49"/>
      <c r="E222" s="49"/>
      <c r="F222" s="49"/>
      <c r="G222" s="49"/>
    </row>
    <row r="223" spans="1:7" ht="17.7" customHeight="1">
      <c r="A223" s="47"/>
      <c r="B223" s="48"/>
      <c r="C223" s="49"/>
      <c r="D223" s="49"/>
      <c r="E223" s="49"/>
      <c r="F223" s="49"/>
      <c r="G223" s="49"/>
    </row>
    <row r="224" spans="1:7" ht="17.7" customHeight="1">
      <c r="A224" s="47"/>
      <c r="B224" s="48"/>
      <c r="C224" s="49"/>
      <c r="D224" s="49"/>
      <c r="E224" s="49"/>
      <c r="F224" s="49"/>
      <c r="G224" s="49"/>
    </row>
    <row r="225" spans="1:7" ht="17.7" customHeight="1">
      <c r="A225" s="47"/>
      <c r="B225" s="48"/>
      <c r="C225" s="49"/>
      <c r="D225" s="49"/>
      <c r="E225" s="49"/>
      <c r="F225" s="49"/>
      <c r="G225" s="49"/>
    </row>
    <row r="226" spans="1:7" ht="17.7" customHeight="1">
      <c r="A226" s="47"/>
      <c r="B226" s="48"/>
      <c r="C226" s="49"/>
      <c r="D226" s="49"/>
      <c r="E226" s="49"/>
      <c r="F226" s="49"/>
      <c r="G226" s="49"/>
    </row>
    <row r="227" spans="1:7" ht="17.7" customHeight="1">
      <c r="A227" s="47"/>
      <c r="B227" s="48"/>
      <c r="C227" s="49"/>
      <c r="D227" s="49"/>
      <c r="E227" s="49"/>
      <c r="F227" s="49"/>
      <c r="G227" s="49"/>
    </row>
    <row r="228" spans="1:7" ht="17.7" customHeight="1">
      <c r="A228" s="47"/>
      <c r="B228" s="48"/>
      <c r="C228" s="49"/>
      <c r="D228" s="49"/>
      <c r="E228" s="49"/>
      <c r="F228" s="49"/>
      <c r="G228" s="49"/>
    </row>
    <row r="229" spans="1:7" ht="17.7" customHeight="1">
      <c r="A229" s="47"/>
      <c r="B229" s="48"/>
      <c r="C229" s="49"/>
      <c r="D229" s="49"/>
      <c r="E229" s="49"/>
      <c r="F229" s="49"/>
      <c r="G229" s="49"/>
    </row>
    <row r="230" spans="1:7" ht="17.7" customHeight="1">
      <c r="A230" s="47"/>
      <c r="B230" s="48"/>
      <c r="C230" s="49"/>
      <c r="D230" s="49"/>
      <c r="E230" s="49"/>
      <c r="F230" s="49"/>
      <c r="G230" s="49"/>
    </row>
    <row r="231" spans="1:7" ht="17.7" customHeight="1">
      <c r="A231" s="47"/>
      <c r="B231" s="48"/>
      <c r="C231" s="49"/>
      <c r="D231" s="49"/>
      <c r="E231" s="49"/>
      <c r="F231" s="49"/>
      <c r="G231" s="49"/>
    </row>
    <row r="232" spans="1:7" ht="17.7" customHeight="1">
      <c r="A232" s="47"/>
      <c r="B232" s="48"/>
      <c r="C232" s="49"/>
      <c r="D232" s="49"/>
      <c r="E232" s="49"/>
      <c r="F232" s="49"/>
      <c r="G232" s="49"/>
    </row>
    <row r="233" spans="1:7" ht="17.7" customHeight="1">
      <c r="A233" s="47"/>
      <c r="B233" s="48"/>
      <c r="C233" s="49"/>
      <c r="D233" s="49"/>
      <c r="E233" s="49"/>
      <c r="F233" s="49"/>
      <c r="G233" s="49"/>
    </row>
    <row r="234" spans="1:7" ht="17.7" customHeight="1">
      <c r="A234" s="47"/>
      <c r="B234" s="48"/>
      <c r="C234" s="49"/>
      <c r="D234" s="49"/>
      <c r="E234" s="49"/>
      <c r="F234" s="49"/>
      <c r="G234" s="49"/>
    </row>
    <row r="235" spans="1:7" ht="17.7" customHeight="1">
      <c r="A235" s="47"/>
      <c r="B235" s="48"/>
      <c r="C235" s="49"/>
      <c r="D235" s="49"/>
      <c r="E235" s="49"/>
      <c r="F235" s="49"/>
      <c r="G235" s="49"/>
    </row>
    <row r="236" spans="1:7" ht="17.7" customHeight="1">
      <c r="A236" s="47"/>
      <c r="B236" s="48"/>
      <c r="C236" s="49"/>
      <c r="D236" s="49"/>
      <c r="E236" s="49"/>
      <c r="F236" s="49"/>
      <c r="G236" s="49"/>
    </row>
    <row r="237" spans="1:7" ht="17.7" customHeight="1">
      <c r="A237" s="47"/>
      <c r="B237" s="48"/>
      <c r="C237" s="49"/>
      <c r="D237" s="49"/>
      <c r="E237" s="49"/>
      <c r="F237" s="49"/>
      <c r="G237" s="49"/>
    </row>
    <row r="238" spans="1:7" ht="17.7" customHeight="1">
      <c r="A238" s="47"/>
      <c r="B238" s="48"/>
      <c r="C238" s="49"/>
      <c r="D238" s="49"/>
      <c r="E238" s="49"/>
      <c r="F238" s="49"/>
      <c r="G238" s="49"/>
    </row>
    <row r="239" spans="1:7" ht="17.7" customHeight="1">
      <c r="A239" s="47"/>
      <c r="B239" s="48"/>
      <c r="C239" s="49"/>
      <c r="D239" s="49"/>
      <c r="E239" s="49"/>
      <c r="F239" s="49"/>
      <c r="G239" s="49"/>
    </row>
    <row r="240" spans="1:7" ht="17.7" customHeight="1">
      <c r="A240" s="47"/>
      <c r="B240" s="48"/>
      <c r="C240" s="49"/>
      <c r="D240" s="49"/>
      <c r="E240" s="49"/>
      <c r="F240" s="49"/>
      <c r="G240" s="49"/>
    </row>
    <row r="241" spans="1:7" ht="17.7" customHeight="1">
      <c r="A241" s="47"/>
      <c r="B241" s="48"/>
      <c r="C241" s="49"/>
      <c r="D241" s="49"/>
      <c r="E241" s="49"/>
      <c r="F241" s="49"/>
      <c r="G241" s="49"/>
    </row>
    <row r="242" spans="1:7" ht="17.7" customHeight="1">
      <c r="A242" s="47"/>
      <c r="B242" s="48"/>
      <c r="C242" s="49"/>
      <c r="D242" s="49"/>
      <c r="E242" s="49"/>
      <c r="F242" s="49"/>
      <c r="G242" s="49"/>
    </row>
    <row r="243" spans="1:7" ht="17.7" customHeight="1">
      <c r="A243" s="47"/>
      <c r="B243" s="48"/>
      <c r="C243" s="49"/>
      <c r="D243" s="49"/>
      <c r="E243" s="49"/>
      <c r="F243" s="49"/>
      <c r="G243" s="49"/>
    </row>
    <row r="244" spans="1:7" ht="17.7" customHeight="1">
      <c r="A244" s="47"/>
      <c r="B244" s="48"/>
      <c r="C244" s="49"/>
      <c r="D244" s="49"/>
      <c r="E244" s="49"/>
      <c r="F244" s="49"/>
      <c r="G244" s="49"/>
    </row>
    <row r="245" spans="1:7" ht="17.7" customHeight="1">
      <c r="A245" s="47"/>
      <c r="B245" s="48"/>
      <c r="C245" s="49"/>
      <c r="D245" s="49"/>
      <c r="E245" s="49"/>
      <c r="F245" s="49"/>
      <c r="G245" s="49"/>
    </row>
    <row r="246" spans="1:7" ht="17.7" customHeight="1">
      <c r="A246" s="47"/>
      <c r="B246" s="48"/>
      <c r="C246" s="49"/>
      <c r="D246" s="49"/>
      <c r="E246" s="49"/>
      <c r="F246" s="49"/>
      <c r="G246" s="49"/>
    </row>
    <row r="247" spans="1:7" ht="17.7" customHeight="1">
      <c r="A247" s="47"/>
      <c r="B247" s="48"/>
      <c r="C247" s="49"/>
      <c r="D247" s="49"/>
      <c r="E247" s="49"/>
      <c r="F247" s="49"/>
      <c r="G247" s="49"/>
    </row>
    <row r="248" spans="1:7" ht="17.7" customHeight="1">
      <c r="A248" s="47"/>
      <c r="B248" s="48"/>
      <c r="C248" s="49"/>
      <c r="D248" s="49"/>
      <c r="E248" s="49"/>
      <c r="F248" s="49"/>
      <c r="G248" s="49"/>
    </row>
    <row r="249" spans="1:7" ht="17.7" customHeight="1">
      <c r="A249" s="47"/>
      <c r="B249" s="48"/>
      <c r="C249" s="49"/>
      <c r="D249" s="49"/>
      <c r="E249" s="49"/>
      <c r="F249" s="49"/>
      <c r="G249" s="49"/>
    </row>
    <row r="250" spans="1:7" ht="17.7" customHeight="1">
      <c r="A250" s="47"/>
      <c r="B250" s="48"/>
      <c r="C250" s="49"/>
      <c r="D250" s="49"/>
      <c r="E250" s="49"/>
      <c r="F250" s="49"/>
      <c r="G250" s="49"/>
    </row>
    <row r="251" spans="1:7" ht="17.7" customHeight="1">
      <c r="A251" s="47"/>
      <c r="B251" s="48"/>
      <c r="C251" s="49"/>
      <c r="D251" s="49"/>
      <c r="E251" s="49"/>
      <c r="F251" s="49"/>
      <c r="G251" s="49"/>
    </row>
    <row r="252" spans="1:7" ht="17.7" customHeight="1">
      <c r="A252" s="47"/>
      <c r="B252" s="48"/>
      <c r="C252" s="49"/>
      <c r="D252" s="49"/>
      <c r="E252" s="49"/>
      <c r="F252" s="49"/>
      <c r="G252" s="49"/>
    </row>
    <row r="253" spans="1:7" ht="17.7" customHeight="1">
      <c r="A253" s="47"/>
      <c r="B253" s="48"/>
      <c r="C253" s="49"/>
      <c r="D253" s="49"/>
      <c r="E253" s="49"/>
      <c r="F253" s="49"/>
      <c r="G253" s="49"/>
    </row>
    <row r="254" spans="1:7" ht="17.7" customHeight="1">
      <c r="A254" s="47"/>
      <c r="B254" s="48"/>
      <c r="C254" s="49"/>
      <c r="D254" s="49"/>
      <c r="E254" s="49"/>
      <c r="F254" s="49"/>
      <c r="G254" s="49"/>
    </row>
    <row r="255" spans="1:7" ht="17.7" customHeight="1">
      <c r="A255" s="47"/>
      <c r="B255" s="48"/>
      <c r="C255" s="49"/>
      <c r="D255" s="49"/>
      <c r="E255" s="49"/>
      <c r="F255" s="49"/>
      <c r="G255" s="49"/>
    </row>
    <row r="256" spans="1:7" ht="17.7" customHeight="1">
      <c r="A256" s="47"/>
      <c r="B256" s="48"/>
      <c r="C256" s="49"/>
      <c r="D256" s="49"/>
      <c r="E256" s="49"/>
      <c r="F256" s="49"/>
      <c r="G256" s="49"/>
    </row>
    <row r="257" spans="1:7" ht="17.7" customHeight="1">
      <c r="A257" s="47"/>
      <c r="B257" s="48"/>
      <c r="C257" s="49"/>
      <c r="D257" s="49"/>
      <c r="E257" s="49"/>
      <c r="F257" s="49"/>
      <c r="G257" s="49"/>
    </row>
    <row r="258" spans="1:7" ht="17.7" customHeight="1">
      <c r="A258" s="47"/>
      <c r="B258" s="48"/>
      <c r="C258" s="49"/>
      <c r="D258" s="49"/>
      <c r="E258" s="49"/>
      <c r="F258" s="49"/>
      <c r="G258" s="49"/>
    </row>
    <row r="259" spans="1:7" ht="17.7" customHeight="1">
      <c r="A259" s="47"/>
      <c r="B259" s="48"/>
      <c r="C259" s="49"/>
      <c r="D259" s="49"/>
      <c r="E259" s="49"/>
      <c r="F259" s="49"/>
      <c r="G259" s="49"/>
    </row>
    <row r="260" spans="1:7" ht="17.7" customHeight="1">
      <c r="A260" s="47"/>
      <c r="B260" s="48"/>
      <c r="C260" s="49"/>
      <c r="D260" s="49"/>
      <c r="E260" s="49"/>
      <c r="F260" s="49"/>
      <c r="G260" s="49"/>
    </row>
    <row r="261" spans="1:7" ht="17.7" customHeight="1">
      <c r="A261" s="47"/>
      <c r="B261" s="48"/>
      <c r="C261" s="49"/>
      <c r="D261" s="49"/>
      <c r="E261" s="49"/>
      <c r="F261" s="49"/>
      <c r="G261" s="49"/>
    </row>
    <row r="262" spans="1:7" ht="17.7" customHeight="1">
      <c r="A262" s="47"/>
      <c r="B262" s="48"/>
      <c r="C262" s="49"/>
      <c r="D262" s="49"/>
      <c r="E262" s="49"/>
      <c r="F262" s="49"/>
      <c r="G262" s="49"/>
    </row>
    <row r="263" spans="1:7" ht="17.7" customHeight="1">
      <c r="A263" s="47"/>
      <c r="B263" s="48"/>
      <c r="C263" s="49"/>
      <c r="D263" s="49"/>
      <c r="E263" s="49"/>
      <c r="F263" s="49"/>
      <c r="G263" s="49"/>
    </row>
    <row r="264" spans="1:7" ht="17.7" customHeight="1">
      <c r="A264" s="47"/>
      <c r="B264" s="48"/>
      <c r="C264" s="49"/>
      <c r="D264" s="49"/>
      <c r="E264" s="49"/>
      <c r="F264" s="49"/>
      <c r="G264" s="49"/>
    </row>
    <row r="265" spans="1:7" ht="17.7" customHeight="1">
      <c r="A265" s="47"/>
      <c r="B265" s="48"/>
      <c r="C265" s="49"/>
      <c r="D265" s="49"/>
      <c r="E265" s="49"/>
      <c r="F265" s="49"/>
      <c r="G265" s="49"/>
    </row>
    <row r="266" spans="1:7" ht="17.7" customHeight="1">
      <c r="A266" s="47"/>
      <c r="B266" s="48"/>
      <c r="C266" s="49"/>
      <c r="D266" s="49"/>
      <c r="E266" s="49"/>
      <c r="F266" s="49"/>
      <c r="G266" s="49"/>
    </row>
    <row r="267" spans="1:7" ht="17.7" customHeight="1">
      <c r="A267" s="47"/>
      <c r="B267" s="48"/>
      <c r="C267" s="49"/>
      <c r="D267" s="49"/>
      <c r="E267" s="49"/>
      <c r="F267" s="49"/>
      <c r="G267" s="49"/>
    </row>
    <row r="268" spans="1:7" ht="17.7" customHeight="1">
      <c r="A268" s="47"/>
      <c r="B268" s="48"/>
      <c r="C268" s="49"/>
      <c r="D268" s="49"/>
      <c r="E268" s="49"/>
      <c r="F268" s="49"/>
      <c r="G268" s="49"/>
    </row>
    <row r="269" spans="1:7" ht="17.7" customHeight="1">
      <c r="A269" s="47"/>
      <c r="B269" s="48"/>
      <c r="C269" s="49"/>
      <c r="D269" s="49"/>
      <c r="E269" s="49"/>
      <c r="F269" s="49"/>
      <c r="G269" s="49"/>
    </row>
    <row r="270" spans="1:7" ht="17.7" customHeight="1">
      <c r="A270" s="47"/>
      <c r="B270" s="48"/>
      <c r="C270" s="49"/>
      <c r="D270" s="49"/>
      <c r="E270" s="49"/>
      <c r="F270" s="49"/>
      <c r="G270" s="49"/>
    </row>
    <row r="271" spans="1:7" ht="17.7" customHeight="1">
      <c r="A271" s="47"/>
      <c r="B271" s="48"/>
      <c r="C271" s="49"/>
      <c r="D271" s="49"/>
      <c r="E271" s="49"/>
      <c r="F271" s="49"/>
      <c r="G271" s="49"/>
    </row>
    <row r="272" spans="1:7" ht="17.7" customHeight="1">
      <c r="A272" s="47"/>
      <c r="B272" s="48"/>
      <c r="C272" s="49"/>
      <c r="D272" s="49"/>
      <c r="E272" s="49"/>
      <c r="F272" s="49"/>
      <c r="G272" s="49"/>
    </row>
    <row r="273" spans="1:7" ht="17.7" customHeight="1">
      <c r="A273" s="47"/>
      <c r="B273" s="48"/>
      <c r="C273" s="49"/>
      <c r="D273" s="49"/>
      <c r="E273" s="49"/>
      <c r="F273" s="49"/>
      <c r="G273" s="49"/>
    </row>
    <row r="274" spans="1:7" ht="17.7" customHeight="1">
      <c r="A274" s="47"/>
      <c r="B274" s="48"/>
      <c r="C274" s="49"/>
      <c r="D274" s="49"/>
      <c r="E274" s="49"/>
      <c r="F274" s="49"/>
      <c r="G274" s="49"/>
    </row>
    <row r="275" spans="1:7" ht="17.7" customHeight="1">
      <c r="A275" s="47"/>
      <c r="B275" s="48"/>
      <c r="C275" s="49"/>
      <c r="D275" s="49"/>
      <c r="E275" s="49"/>
      <c r="F275" s="49"/>
      <c r="G275" s="49"/>
    </row>
    <row r="276" spans="1:7" ht="17.7" customHeight="1">
      <c r="A276" s="47"/>
      <c r="B276" s="48"/>
      <c r="C276" s="49"/>
      <c r="D276" s="49"/>
      <c r="E276" s="49"/>
      <c r="F276" s="49"/>
      <c r="G276" s="49"/>
    </row>
    <row r="277" spans="1:7" ht="17.7" customHeight="1">
      <c r="A277" s="47"/>
      <c r="B277" s="48"/>
      <c r="C277" s="49"/>
      <c r="D277" s="49"/>
      <c r="E277" s="49"/>
      <c r="F277" s="49"/>
      <c r="G277" s="49"/>
    </row>
    <row r="278" spans="1:7" ht="17.7" customHeight="1">
      <c r="A278" s="47"/>
      <c r="B278" s="48"/>
      <c r="C278" s="49"/>
      <c r="D278" s="49"/>
      <c r="E278" s="49"/>
      <c r="F278" s="49"/>
      <c r="G278" s="49"/>
    </row>
    <row r="279" spans="1:7" ht="17.7" customHeight="1">
      <c r="A279" s="47"/>
      <c r="B279" s="48"/>
      <c r="C279" s="49"/>
      <c r="D279" s="49"/>
      <c r="E279" s="49"/>
      <c r="F279" s="49"/>
      <c r="G279" s="49"/>
    </row>
    <row r="280" spans="1:7" ht="17.7" customHeight="1">
      <c r="A280" s="47"/>
      <c r="B280" s="48"/>
      <c r="C280" s="49"/>
      <c r="D280" s="49"/>
      <c r="E280" s="49"/>
      <c r="F280" s="49"/>
      <c r="G280" s="49"/>
    </row>
    <row r="281" spans="1:7" ht="17.7" customHeight="1">
      <c r="A281" s="47"/>
      <c r="B281" s="48"/>
      <c r="C281" s="49"/>
      <c r="D281" s="49"/>
      <c r="E281" s="49"/>
      <c r="F281" s="49"/>
      <c r="G281" s="49"/>
    </row>
    <row r="282" spans="1:7" ht="17.7" customHeight="1">
      <c r="A282" s="47"/>
      <c r="B282" s="48"/>
      <c r="C282" s="49"/>
      <c r="D282" s="49"/>
      <c r="E282" s="49"/>
      <c r="F282" s="49"/>
      <c r="G282" s="49"/>
    </row>
    <row r="283" spans="1:7" ht="17.7" customHeight="1">
      <c r="A283" s="47"/>
      <c r="B283" s="48"/>
      <c r="C283" s="49"/>
      <c r="D283" s="49"/>
      <c r="E283" s="49"/>
      <c r="F283" s="49"/>
      <c r="G283" s="49"/>
    </row>
    <row r="284" spans="1:7" ht="17.7" customHeight="1">
      <c r="A284" s="47"/>
      <c r="B284" s="48"/>
      <c r="C284" s="49"/>
      <c r="D284" s="49"/>
      <c r="E284" s="49"/>
      <c r="F284" s="49"/>
      <c r="G284" s="49"/>
    </row>
    <row r="285" spans="1:7" ht="17.7" customHeight="1">
      <c r="A285" s="47"/>
      <c r="B285" s="48"/>
      <c r="C285" s="49"/>
      <c r="D285" s="49"/>
      <c r="E285" s="49"/>
      <c r="F285" s="49"/>
      <c r="G285" s="49"/>
    </row>
    <row r="286" spans="1:7" ht="17.7" customHeight="1">
      <c r="A286" s="47"/>
      <c r="B286" s="48"/>
      <c r="C286" s="49"/>
      <c r="D286" s="49"/>
      <c r="E286" s="49"/>
      <c r="F286" s="49"/>
      <c r="G286" s="49"/>
    </row>
    <row r="287" spans="1:7" ht="17.7" customHeight="1">
      <c r="A287" s="47"/>
      <c r="B287" s="48"/>
      <c r="C287" s="49"/>
      <c r="D287" s="49"/>
      <c r="E287" s="49"/>
      <c r="F287" s="49"/>
      <c r="G287" s="49"/>
    </row>
    <row r="288" spans="1:7" ht="17.7" customHeight="1">
      <c r="A288" s="47"/>
      <c r="B288" s="48"/>
      <c r="C288" s="49"/>
      <c r="D288" s="49"/>
      <c r="E288" s="49"/>
      <c r="F288" s="49"/>
      <c r="G288" s="49"/>
    </row>
    <row r="289" spans="1:7" ht="17.7" customHeight="1">
      <c r="A289" s="47"/>
      <c r="B289" s="48"/>
      <c r="C289" s="49"/>
      <c r="D289" s="49"/>
      <c r="E289" s="49"/>
      <c r="F289" s="49"/>
      <c r="G289" s="49"/>
    </row>
    <row r="290" spans="1:7" ht="17.7" customHeight="1">
      <c r="A290" s="47"/>
      <c r="B290" s="48"/>
      <c r="C290" s="49"/>
      <c r="D290" s="49"/>
      <c r="E290" s="49"/>
      <c r="F290" s="49"/>
      <c r="G290" s="49"/>
    </row>
    <row r="291" spans="1:7" ht="17.7" customHeight="1">
      <c r="A291" s="47"/>
      <c r="B291" s="48"/>
      <c r="C291" s="49"/>
      <c r="D291" s="49"/>
      <c r="E291" s="49"/>
      <c r="F291" s="49"/>
      <c r="G291" s="49"/>
    </row>
    <row r="292" spans="1:7" ht="17.7" customHeight="1">
      <c r="A292" s="47"/>
      <c r="B292" s="48"/>
      <c r="C292" s="49"/>
      <c r="D292" s="49"/>
      <c r="E292" s="49"/>
      <c r="F292" s="49"/>
      <c r="G292" s="49"/>
    </row>
    <row r="293" spans="1:7" ht="17.7" customHeight="1">
      <c r="A293" s="47"/>
      <c r="B293" s="48"/>
      <c r="C293" s="49"/>
      <c r="D293" s="49"/>
      <c r="E293" s="49"/>
      <c r="F293" s="49"/>
      <c r="G293" s="49"/>
    </row>
    <row r="294" spans="1:7" ht="17.7" customHeight="1">
      <c r="A294" s="47"/>
      <c r="B294" s="48"/>
      <c r="C294" s="49"/>
      <c r="D294" s="49"/>
      <c r="E294" s="49"/>
      <c r="F294" s="49"/>
      <c r="G294" s="49"/>
    </row>
    <row r="295" spans="1:7" ht="17.7" customHeight="1">
      <c r="A295" s="47"/>
      <c r="B295" s="48"/>
      <c r="C295" s="49"/>
      <c r="D295" s="49"/>
      <c r="E295" s="49"/>
      <c r="F295" s="49"/>
      <c r="G295" s="49"/>
    </row>
    <row r="296" spans="1:7" ht="17.7" customHeight="1">
      <c r="A296" s="47"/>
      <c r="B296" s="48"/>
      <c r="C296" s="49"/>
      <c r="D296" s="49"/>
      <c r="E296" s="49"/>
      <c r="F296" s="49"/>
      <c r="G296" s="49"/>
    </row>
    <row r="297" spans="1:7" ht="17.7" customHeight="1">
      <c r="A297" s="47"/>
      <c r="B297" s="48"/>
      <c r="C297" s="49"/>
      <c r="D297" s="49"/>
      <c r="E297" s="49"/>
      <c r="F297" s="49"/>
      <c r="G297" s="49"/>
    </row>
    <row r="298" spans="1:7" ht="17.7" customHeight="1">
      <c r="A298" s="47"/>
      <c r="B298" s="48"/>
      <c r="C298" s="49"/>
      <c r="D298" s="49"/>
      <c r="E298" s="49"/>
      <c r="F298" s="49"/>
      <c r="G298" s="49"/>
    </row>
    <row r="299" spans="1:7" ht="17.7" customHeight="1">
      <c r="A299" s="47"/>
      <c r="B299" s="48"/>
      <c r="C299" s="49"/>
      <c r="D299" s="49"/>
      <c r="E299" s="49"/>
      <c r="F299" s="49"/>
      <c r="G299" s="49"/>
    </row>
    <row r="300" spans="1:7" ht="17.7" customHeight="1">
      <c r="A300" s="47"/>
      <c r="B300" s="48"/>
      <c r="C300" s="49"/>
      <c r="D300" s="49"/>
      <c r="E300" s="49"/>
      <c r="F300" s="49"/>
      <c r="G300" s="49"/>
    </row>
  </sheetData>
  <sheetProtection formatCells="0" formatColumns="0" formatRows="0" insertHyperlinks="0" sort="0" autoFilter="0" pivotTables="0"/>
  <mergeCells count="5">
    <mergeCell ref="A1:G1"/>
    <mergeCell ref="A2:G2"/>
    <mergeCell ref="A3:A4"/>
    <mergeCell ref="B3:B4"/>
    <mergeCell ref="C3:G3"/>
  </mergeCells>
  <printOptions horizontalCentered="1"/>
  <pageMargins left="0.27559055118110237" right="0.27559055118110237" top="0.39370078740157483" bottom="0.59055118110236227" header="0.31496062992125984" footer="0.31496062992125984"/>
  <pageSetup paperSize="9" scale="80" orientation="portrait" r:id="rId1"/>
  <headerFooter>
    <oddFooter>&amp;L&amp;"Arial,Normal"&amp;8AO Restauration&amp;C&amp;"Arial,Normal"&amp;8Cadre de réponse économique - &amp;A&amp;R&amp;"Arial,Normal"&amp;8&amp;P/&amp;N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16</vt:i4>
      </vt:variant>
      <vt:variant>
        <vt:lpstr>Plages nommées</vt:lpstr>
      </vt:variant>
      <vt:variant>
        <vt:i4>19</vt:i4>
      </vt:variant>
    </vt:vector>
  </HeadingPairs>
  <TitlesOfParts>
    <vt:vector size="35" baseType="lpstr">
      <vt:lpstr>Mode d'emploi</vt:lpstr>
      <vt:lpstr>Tranches activité</vt:lpstr>
      <vt:lpstr>Sourcing appros 1</vt:lpstr>
      <vt:lpstr>Sourcing appros 2</vt:lpstr>
      <vt:lpstr>Structure de l'offre</vt:lpstr>
      <vt:lpstr>Coûts alim.</vt:lpstr>
      <vt:lpstr>Tarification Hors d'oeuvre</vt:lpstr>
      <vt:lpstr>Tarification Plats</vt:lpstr>
      <vt:lpstr>Tarification Desserts</vt:lpstr>
      <vt:lpstr>Main d'oeuvre</vt:lpstr>
      <vt:lpstr>Maintenance préventive</vt:lpstr>
      <vt:lpstr>Forfait frais fixes</vt:lpstr>
      <vt:lpstr>BPU - Frigos connectés</vt:lpstr>
      <vt:lpstr>Synthèse frais fixes</vt:lpstr>
      <vt:lpstr>Récap coûts contractuels</vt:lpstr>
      <vt:lpstr>DQE</vt:lpstr>
      <vt:lpstr>DQE!Impression_des_titres</vt:lpstr>
      <vt:lpstr>'Forfait frais fixes'!Impression_des_titres</vt:lpstr>
      <vt:lpstr>'Main d''oeuvre'!Impression_des_titres</vt:lpstr>
      <vt:lpstr>'Maintenance préventive'!Impression_des_titres</vt:lpstr>
      <vt:lpstr>'Récap coûts contractuels'!Impression_des_titres</vt:lpstr>
      <vt:lpstr>'Structure de l''offre'!Impression_des_titres</vt:lpstr>
      <vt:lpstr>'Synthèse frais fixes'!Impression_des_titres</vt:lpstr>
      <vt:lpstr>'Tarification Desserts'!Impression_des_titres</vt:lpstr>
      <vt:lpstr>'Tarification Hors d''oeuvre'!Impression_des_titres</vt:lpstr>
      <vt:lpstr>'Tarification Plats'!Impression_des_titres</vt:lpstr>
      <vt:lpstr>'BPU - Frigos connectés'!Zone_d_impression</vt:lpstr>
      <vt:lpstr>'Coûts alim.'!Zone_d_impression</vt:lpstr>
      <vt:lpstr>DQE!Zone_d_impression</vt:lpstr>
      <vt:lpstr>'Forfait frais fixes'!Zone_d_impression</vt:lpstr>
      <vt:lpstr>'Main d''oeuvre'!Zone_d_impression</vt:lpstr>
      <vt:lpstr>'Maintenance préventive'!Zone_d_impression</vt:lpstr>
      <vt:lpstr>'Mode d''emploi'!Zone_d_impression</vt:lpstr>
      <vt:lpstr>'Récap coûts contractuels'!Zone_d_impression</vt:lpstr>
      <vt:lpstr>'Tranches activité'!Zone_d_impression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Cadre de réponse économique - Consultation restauration</dc:title>
  <dc:subject>AO Restauration DILA</dc:subject>
  <dc:creator>PH Partners (MFS) pour DILA</dc:creator>
  <cp:lastModifiedBy>DAVID Hugo</cp:lastModifiedBy>
  <cp:lastPrinted>2025-06-19T09:21:32Z</cp:lastPrinted>
  <dcterms:created xsi:type="dcterms:W3CDTF">2010-10-20T21:03:05Z</dcterms:created>
  <dcterms:modified xsi:type="dcterms:W3CDTF">2025-08-12T10:22:02Z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