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le1" sheetId="1" state="visible" r:id="rId2"/>
  </sheets>
  <definedNames>
    <definedName function="false" hidden="false" localSheetId="0" name="_xlnm.Print_Titles" vbProcedure="false">Feuille1!$1:$4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<sst xmlns="http://schemas.openxmlformats.org/spreadsheetml/2006/main" count="94" uniqueCount="60">
  <si>
    <t xml:space="preserve">Tunnel de Foix</t>
  </si>
  <si>
    <t xml:space="preserve">Avant métré des réseaux assainissement et drainage</t>
  </si>
  <si>
    <t xml:space="preserve">Drainage extrados</t>
  </si>
  <si>
    <t xml:space="preserve">Drainage plateforme</t>
  </si>
  <si>
    <t xml:space="preserve">Assainissement TMD</t>
  </si>
  <si>
    <t xml:space="preserve">PM drainage</t>
  </si>
  <si>
    <t xml:space="preserve">PM
Regards
 sIphoÏdes</t>
  </si>
  <si>
    <t xml:space="preserve">Drain
 extrados
 Est</t>
  </si>
  <si>
    <t xml:space="preserve">collecteur
 Ø500
 Est</t>
  </si>
  <si>
    <t xml:space="preserve">collecteur
 Ø500
 Ouest</t>
  </si>
  <si>
    <t xml:space="preserve">Drain
 extrados
 Ouest</t>
  </si>
  <si>
    <t xml:space="preserve">Regard
niche drainage
 (nombre)</t>
  </si>
  <si>
    <t xml:space="preserve">Drainage extrados 
ouvrages annexes</t>
  </si>
  <si>
    <t xml:space="preserve">Ø100
 Est</t>
  </si>
  <si>
    <t xml:space="preserve">Ø100
 Ouest</t>
  </si>
  <si>
    <t xml:space="preserve">Ø250
 Est
(extrados)</t>
  </si>
  <si>
    <t xml:space="preserve">Ø250
 central</t>
  </si>
  <si>
    <t xml:space="preserve">Collecteur
 Ø400</t>
  </si>
  <si>
    <t xml:space="preserve">Caniveau
 à fente</t>
  </si>
  <si>
    <t xml:space="preserve">Regard 
siphoïde (NB)</t>
  </si>
  <si>
    <t xml:space="preserve">Réseaux extérieurs</t>
  </si>
  <si>
    <t xml:space="preserve">Numéros de Prix</t>
  </si>
  <si>
    <t xml:space="preserve">Inspection Vidéo Prix F23</t>
  </si>
  <si>
    <t xml:space="preserve">Quantités marché (sans arrondi) TUNNEL</t>
  </si>
  <si>
    <t xml:space="preserve">Ml / Unit</t>
  </si>
  <si>
    <t xml:space="preserve">Drain extrados integré à la structure (1/2 Ø180)</t>
  </si>
  <si>
    <t xml:space="preserve">F10 ou F26 ( si inf à 10 m entre regards) </t>
  </si>
  <si>
    <t xml:space="preserve">oui</t>
  </si>
  <si>
    <t xml:space="preserve">Collecteur drainage Ø500</t>
  </si>
  <si>
    <t xml:space="preserve">F11</t>
  </si>
  <si>
    <t xml:space="preserve">Niche de drainage/sécurité à ouvrir pour entretien</t>
  </si>
  <si>
    <t xml:space="preserve">F06 pour le lavage  </t>
  </si>
  <si>
    <t xml:space="preserve">Drainage des ouvrages annexes (1/2 Ø180 si accessible)</t>
  </si>
  <si>
    <t xml:space="preserve">oui si accessible</t>
  </si>
  <si>
    <t xml:space="preserve">Drainage de chaussée Ø100 (accessible ?)</t>
  </si>
  <si>
    <t xml:space="preserve">Drainage de chaussée accessible zone Trias</t>
  </si>
  <si>
    <t xml:space="preserve">Drainage Ø250 accessible en zone Trias</t>
  </si>
  <si>
    <t xml:space="preserve">Caniveau à fente Ø350 assainissement TMD</t>
  </si>
  <si>
    <t xml:space="preserve">F13</t>
  </si>
  <si>
    <t xml:space="preserve">Collecteur Ø400 assainissement TMD</t>
  </si>
  <si>
    <t xml:space="preserve">Quantités marché (sans arrondi) TÊTE NORD</t>
  </si>
  <si>
    <t xml:space="preserve">Diamètre 500 mm </t>
  </si>
  <si>
    <t xml:space="preserve">F12</t>
  </si>
  <si>
    <t xml:space="preserve">By pass AGCP
 - Abri n°1</t>
  </si>
  <si>
    <t xml:space="preserve">Diamètre 300 mm </t>
  </si>
  <si>
    <t xml:space="preserve">Diamètre 600 mm</t>
  </si>
  <si>
    <t xml:space="preserve">Diamètre 400 mm</t>
  </si>
  <si>
    <t xml:space="preserve">Quantités marché (sans arrondi) TÊTE SUD</t>
  </si>
  <si>
    <t xml:space="preserve">GR - PL
 - Abri n°2</t>
  </si>
  <si>
    <t xml:space="preserve">Diamètre 200 mm </t>
  </si>
  <si>
    <t xml:space="preserve">Diamètre 400 mm </t>
  </si>
  <si>
    <t xml:space="preserve">Diamètre 500 mm</t>
  </si>
  <si>
    <t xml:space="preserve">Point haut
 973,00</t>
  </si>
  <si>
    <t xml:space="preserve">↕</t>
  </si>
  <si>
    <t xml:space="preserve">Drainage continu en zone de point Haut</t>
  </si>
  <si>
    <t xml:space="preserve">Diamètre 1000 mm</t>
  </si>
  <si>
    <t xml:space="preserve">GR - PL+AGCP 
VL - Abri n°3</t>
  </si>
  <si>
    <t xml:space="preserve">(Barrage)</t>
  </si>
  <si>
    <t xml:space="preserve">+2Ø250 trans</t>
  </si>
  <si>
    <t xml:space="preserve">Amorce by pass
AGCP
 - Abri n°4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</si>
</sst>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#,##0.00"/>
  </numFmts>
  <fonts count="19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FFFFFF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i val="true"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b val="true"/>
      <sz val="18"/>
      <color rgb="FF000000"/>
      <name val="Arial"/>
      <family val="2"/>
      <charset val="1"/>
    </font>
    <font>
      <b val="true"/>
      <sz val="24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u val="single"/>
      <sz val="10"/>
      <color rgb="FF0000EE"/>
      <name val="Arial"/>
      <family val="2"/>
      <charset val="1"/>
    </font>
    <font>
      <sz val="10"/>
      <color rgb="FF996600"/>
      <name val="Arial"/>
      <family val="2"/>
      <charset val="1"/>
    </font>
    <font>
      <b val="true"/>
      <i val="true"/>
      <u val="single"/>
      <sz val="10"/>
      <color rgb="FF000000"/>
      <name val="Arial"/>
      <family val="2"/>
      <charset val="1"/>
    </font>
    <font>
      <b val="true"/>
      <sz val="10"/>
      <color rgb="FF4472C4"/>
      <name val="Arial"/>
      <family val="2"/>
      <charset val="1"/>
    </font>
    <font>
      <sz val="10"/>
      <color rgb="FF2F75B5"/>
      <name val="Arial"/>
      <family val="2"/>
      <charset val="1"/>
    </font>
    <font>
      <b val="true"/>
      <sz val="20"/>
      <color rgb="FF000000"/>
      <name val="Calibri"/>
      <family val="2"/>
      <charset val="1"/>
    </font>
    <font>
      <sz val="10"/>
      <color rgb="FF4472C4"/>
      <name val="Arial"/>
      <family val="2"/>
      <charset val="1"/>
    </font>
  </fonts>
  <fills count="15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DEEBF7"/>
      </patternFill>
    </fill>
    <fill>
      <patternFill patternType="solid">
        <fgColor rgb="FFFFFFCC"/>
        <bgColor rgb="FFFFFFFF"/>
      </patternFill>
    </fill>
    <fill>
      <patternFill patternType="solid">
        <fgColor rgb="FFD0CECE"/>
        <bgColor rgb="FFD9D9D9"/>
      </patternFill>
    </fill>
    <fill>
      <patternFill patternType="solid">
        <fgColor rgb="FFDEEBF7"/>
        <bgColor rgb="FFDDDDDD"/>
      </patternFill>
    </fill>
    <fill>
      <patternFill patternType="solid">
        <fgColor rgb="FFFF0000"/>
        <bgColor rgb="FFCC000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DDDDDD"/>
      </patternFill>
    </fill>
  </fills>
  <borders count="19">
    <border diagonalUp="false" diagonalDown="false">
      <left/>
      <right/>
      <top/>
      <bottom/>
      <diagonal/>
    </border>
    <border diagonalUp="false" diagonalDown="false">
      <left/>
      <right/>
      <top/>
      <bottom style="thick"/>
      <diagonal/>
    </border>
    <border diagonalUp="false" diagonalDown="false">
      <left style="thick"/>
      <right/>
      <top style="thick"/>
      <bottom style="thin"/>
      <diagonal/>
    </border>
    <border diagonalUp="false" diagonalDown="false">
      <left style="thin"/>
      <right style="thick"/>
      <top style="thick"/>
      <bottom/>
      <diagonal/>
    </border>
    <border diagonalUp="false" diagonalDown="false">
      <left style="thick"/>
      <right style="thick"/>
      <top style="thick"/>
      <bottom style="thin"/>
      <diagonal/>
    </border>
    <border diagonalUp="false" diagonalDown="false">
      <left style="thick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ck"/>
      <right style="thin"/>
      <top style="thin"/>
      <bottom style="thin"/>
      <diagonal/>
    </border>
    <border diagonalUp="false" diagonalDown="false">
      <left style="thin"/>
      <right style="thick"/>
      <top style="thin"/>
      <bottom style="thin"/>
      <diagonal/>
    </border>
    <border diagonalUp="false" diagonalDown="false">
      <left style="thick"/>
      <right/>
      <top/>
      <bottom/>
      <diagonal/>
    </border>
    <border diagonalUp="false" diagonalDown="false">
      <left style="thick"/>
      <right style="thin"/>
      <top/>
      <bottom style="thick"/>
      <diagonal/>
    </border>
    <border diagonalUp="false" diagonalDown="false">
      <left style="thin"/>
      <right style="thin"/>
      <top/>
      <bottom style="thick"/>
      <diagonal/>
    </border>
    <border diagonalUp="false" diagonalDown="false">
      <left/>
      <right style="thin"/>
      <top/>
      <bottom style="thick"/>
      <diagonal/>
    </border>
    <border diagonalUp="false" diagonalDown="false">
      <left style="thin"/>
      <right/>
      <top/>
      <bottom style="thick"/>
      <diagonal/>
    </border>
    <border diagonalUp="false" diagonalDown="false">
      <left style="thick"/>
      <right style="thin"/>
      <top style="thin"/>
      <bottom style="thick"/>
      <diagonal/>
    </border>
    <border diagonalUp="false" diagonalDown="false">
      <left style="thin"/>
      <right style="thin"/>
      <top style="thin"/>
      <bottom style="thick"/>
      <diagonal/>
    </border>
    <border diagonalUp="false" diagonalDown="false">
      <left style="thin"/>
      <right style="thick"/>
      <top style="thin"/>
      <bottom style="thick"/>
      <diagonal/>
    </border>
  </borders>
  <cellStyleXfs count="3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9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5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6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0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5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7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6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9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9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9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9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9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9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9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9" borderId="10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5" fillId="1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1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1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10" borderId="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0" fillId="10" borderId="8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1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0" borderId="10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5" fillId="11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7" fillId="11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11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1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1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11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1" borderId="1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11" borderId="10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8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9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12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2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3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2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2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13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14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4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4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14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4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4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4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10" borderId="8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13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13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3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13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3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3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3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3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3" borderId="18" xfId="0" applyFont="false" applyBorder="true" applyAlignment="true" applyProtection="false">
      <alignment horizontal="right" vertical="center" textRotation="0" wrapText="false" indent="0" shrinkToFit="false"/>
      <protection locked="true" hidden="false"/>
    </xf>
  </cellXfs>
  <cellStyles count="2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2 6" xfId="21"/>
    <cellStyle name="Accent 3 7" xfId="22"/>
    <cellStyle name="Accent 4" xfId="23"/>
    <cellStyle name="Bad 8" xfId="24"/>
    <cellStyle name="Error 9" xfId="25"/>
    <cellStyle name="Footnote 10" xfId="26"/>
    <cellStyle name="Good 11" xfId="27"/>
    <cellStyle name="Heading 1 13" xfId="28"/>
    <cellStyle name="Heading 12" xfId="29"/>
    <cellStyle name="Heading 2 14" xfId="30"/>
    <cellStyle name="Hyperlink 15" xfId="31"/>
    <cellStyle name="Neutral 16" xfId="32"/>
    <cellStyle name="Result 17" xfId="33"/>
    <cellStyle name="Status 18" xfId="34"/>
    <cellStyle name="Text 19" xfId="35"/>
    <cellStyle name="Warning 20" xfId="36"/>
  </cellStyle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D0CECE"/>
      <rgbColor rgb="FF808080"/>
      <rgbColor rgb="FF9999FF"/>
      <rgbColor rgb="FF993366"/>
      <rgbColor rgb="FFFFFFCC"/>
      <rgbColor rgb="FFDEEBF7"/>
      <rgbColor rgb="FF660066"/>
      <rgbColor rgb="FFFF8080"/>
      <rgbColor rgb="FF2F75B5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DDDD"/>
      <rgbColor rgb="FFCCFFCC"/>
      <rgbColor rgb="FFFFFF99"/>
      <rgbColor rgb="FF99CCFF"/>
      <rgbColor rgb="FFFF99CC"/>
      <rgbColor rgb="FFCC99FF"/>
      <rgbColor rgb="FFFFCCCC"/>
      <rgbColor rgb="FF4472C4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Y80"/>
  <sheetViews>
    <sheetView showFormulas="false" showGridLines="true" showRowColHeaders="true" showZeros="true" rightToLeft="false" tabSelected="true" showOutlineSymbols="true" defaultGridColor="true" view="normal" topLeftCell="A1" colorId="64" zoomScale="115" zoomScaleNormal="115" zoomScalePageLayoutView="100" workbookViewId="0">
      <pane xSplit="2" ySplit="4" topLeftCell="R5" activePane="bottomRight" state="frozen"/>
      <selection pane="topLeft" activeCell="A1" activeCellId="0" sqref="A1"/>
      <selection pane="topRight" activeCell="R1" activeCellId="0" sqref="R1"/>
      <selection pane="bottomLeft" activeCell="A5" activeCellId="0" sqref="A5"/>
      <selection pane="bottomRight" activeCell="X34" activeCellId="0" sqref="X34:X37"/>
    </sheetView>
  </sheetViews>
  <sheetFormatPr defaultColWidth="11.171875" defaultRowHeight="12.75" zeroHeight="false" outlineLevelRow="0" outlineLevelCol="0"/>
  <cols>
    <col collapsed="false" customWidth="true" hidden="false" outlineLevel="0" max="1" min="1" style="1" width="10"/>
    <col collapsed="false" customWidth="true" hidden="false" outlineLevel="0" max="2" min="2" style="0" width="11.3"/>
    <col collapsed="false" customWidth="true" hidden="false" outlineLevel="0" max="3" min="3" style="2" width="8.41"/>
    <col collapsed="false" customWidth="true" hidden="false" outlineLevel="0" max="4" min="4" style="2" width="13.7"/>
    <col collapsed="false" customWidth="true" hidden="false" outlineLevel="0" max="5" min="5" style="2" width="8.71"/>
    <col collapsed="false" customWidth="true" hidden="false" outlineLevel="0" max="6" min="6" style="2" width="8.41"/>
    <col collapsed="false" customWidth="true" hidden="false" outlineLevel="0" max="7" min="7" style="3" width="14.28"/>
    <col collapsed="false" customWidth="true" hidden="false" outlineLevel="0" max="8" min="8" style="2" width="14.57"/>
    <col collapsed="false" customWidth="true" hidden="false" outlineLevel="0" max="9" min="9" style="2" width="7.29"/>
    <col collapsed="false" customWidth="true" hidden="false" outlineLevel="0" max="10" min="10" style="2" width="8.86"/>
    <col collapsed="false" customWidth="true" hidden="false" outlineLevel="0" max="11" min="11" style="2" width="9.85"/>
    <col collapsed="false" customWidth="true" hidden="false" outlineLevel="0" max="12" min="12" style="2" width="11.3"/>
    <col collapsed="false" customWidth="true" hidden="false" outlineLevel="0" max="13" min="13" style="0" width="9.59"/>
    <col collapsed="false" customWidth="true" hidden="false" outlineLevel="0" max="14" min="14" style="2" width="8.41"/>
    <col collapsed="false" customWidth="true" hidden="false" outlineLevel="0" max="15" min="15" style="4" width="12.29"/>
    <col collapsed="false" customWidth="true" hidden="false" outlineLevel="0" max="24" min="24" style="0" width="33.22"/>
    <col collapsed="false" customWidth="true" hidden="false" outlineLevel="0" max="25" min="25" style="0" width="23.19"/>
    <col collapsed="false" customWidth="true" hidden="false" outlineLevel="0" max="26" min="26" style="0" width="23.43"/>
  </cols>
  <sheetData>
    <row r="1" customFormat="false" ht="12.75" hidden="false" customHeight="false" outlineLevel="0" collapsed="false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customFormat="false" ht="13.5" hidden="false" customHeight="false" outlineLevel="0" collapsed="false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customFormat="false" ht="13.5" hidden="false" customHeight="false" outlineLevel="0" collapsed="false">
      <c r="A3" s="7"/>
      <c r="C3" s="8" t="s">
        <v>2</v>
      </c>
      <c r="D3" s="8"/>
      <c r="E3" s="8"/>
      <c r="F3" s="8"/>
      <c r="G3" s="8"/>
      <c r="H3" s="8"/>
      <c r="I3" s="9" t="s">
        <v>3</v>
      </c>
      <c r="J3" s="9"/>
      <c r="K3" s="9"/>
      <c r="L3" s="9"/>
      <c r="M3" s="10" t="s">
        <v>4</v>
      </c>
      <c r="N3" s="10"/>
      <c r="O3" s="10"/>
    </row>
    <row r="4" customFormat="false" ht="51" hidden="false" customHeight="false" outlineLevel="0" collapsed="false">
      <c r="A4" s="11" t="s">
        <v>5</v>
      </c>
      <c r="B4" s="12" t="s">
        <v>6</v>
      </c>
      <c r="C4" s="13" t="s">
        <v>7</v>
      </c>
      <c r="D4" s="14" t="s">
        <v>8</v>
      </c>
      <c r="E4" s="13" t="s">
        <v>9</v>
      </c>
      <c r="F4" s="13" t="s">
        <v>10</v>
      </c>
      <c r="G4" s="15" t="s">
        <v>11</v>
      </c>
      <c r="H4" s="16" t="s">
        <v>12</v>
      </c>
      <c r="I4" s="17" t="s">
        <v>13</v>
      </c>
      <c r="J4" s="13" t="s">
        <v>14</v>
      </c>
      <c r="K4" s="13" t="s">
        <v>15</v>
      </c>
      <c r="L4" s="18" t="s">
        <v>16</v>
      </c>
      <c r="M4" s="19" t="s">
        <v>17</v>
      </c>
      <c r="N4" s="13" t="s">
        <v>18</v>
      </c>
      <c r="O4" s="20" t="s">
        <v>19</v>
      </c>
    </row>
    <row r="5" customFormat="false" ht="30" hidden="false" customHeight="true" outlineLevel="0" collapsed="false">
      <c r="A5" s="21" t="s">
        <v>20</v>
      </c>
      <c r="B5" s="21"/>
      <c r="C5" s="22"/>
      <c r="D5" s="14" t="n">
        <f aca="false">5+3+27</f>
        <v>35</v>
      </c>
      <c r="E5" s="23" t="n">
        <f aca="false">28+5</f>
        <v>33</v>
      </c>
      <c r="F5" s="22"/>
      <c r="G5" s="24" t="n">
        <v>4</v>
      </c>
      <c r="H5" s="25"/>
      <c r="I5" s="26"/>
      <c r="J5" s="22"/>
      <c r="K5" s="22"/>
      <c r="L5" s="27"/>
      <c r="M5" s="28" t="n">
        <v>30</v>
      </c>
      <c r="N5" s="22"/>
      <c r="O5" s="29"/>
      <c r="X5" s="0" t="s">
        <v>21</v>
      </c>
      <c r="Y5" s="0" t="s">
        <v>22</v>
      </c>
    </row>
    <row r="6" customFormat="false" ht="12.75" hidden="false" customHeight="false" outlineLevel="0" collapsed="false">
      <c r="A6" s="30" t="n">
        <v>0</v>
      </c>
      <c r="B6" s="24" t="n">
        <v>0</v>
      </c>
      <c r="C6" s="22"/>
      <c r="D6" s="31"/>
      <c r="E6" s="22"/>
      <c r="F6" s="22"/>
      <c r="G6" s="32"/>
      <c r="H6" s="25"/>
      <c r="I6" s="26"/>
      <c r="J6" s="22"/>
      <c r="K6" s="22"/>
      <c r="L6" s="27"/>
      <c r="M6" s="33"/>
      <c r="N6" s="22"/>
      <c r="O6" s="29" t="n">
        <v>1</v>
      </c>
      <c r="R6" s="34" t="s">
        <v>23</v>
      </c>
      <c r="S6" s="34"/>
      <c r="T6" s="34"/>
      <c r="U6" s="34"/>
      <c r="V6" s="34"/>
      <c r="W6" s="35" t="s">
        <v>24</v>
      </c>
    </row>
    <row r="7" customFormat="false" ht="12.75" hidden="false" customHeight="false" outlineLevel="0" collapsed="false">
      <c r="A7" s="30" t="n">
        <v>47.5</v>
      </c>
      <c r="B7" s="36"/>
      <c r="C7" s="22"/>
      <c r="D7" s="31"/>
      <c r="E7" s="22"/>
      <c r="F7" s="22"/>
      <c r="G7" s="32"/>
      <c r="H7" s="25"/>
      <c r="I7" s="26"/>
      <c r="J7" s="22"/>
      <c r="K7" s="22"/>
      <c r="L7" s="27"/>
      <c r="M7" s="28"/>
      <c r="N7" s="22"/>
      <c r="O7" s="29"/>
      <c r="R7" s="37" t="s">
        <v>25</v>
      </c>
      <c r="S7" s="37"/>
      <c r="T7" s="37"/>
      <c r="U7" s="37"/>
      <c r="V7" s="37"/>
      <c r="W7" s="22" t="n">
        <f aca="false">C80+F80</f>
        <v>3710.2</v>
      </c>
      <c r="X7" s="0" t="s">
        <v>26</v>
      </c>
      <c r="Y7" s="0" t="s">
        <v>27</v>
      </c>
    </row>
    <row r="8" customFormat="false" ht="12.75" hidden="false" customHeight="false" outlineLevel="0" collapsed="false">
      <c r="A8" s="30" t="n">
        <v>64.5</v>
      </c>
      <c r="B8" s="36"/>
      <c r="C8" s="22"/>
      <c r="D8" s="31"/>
      <c r="E8" s="22"/>
      <c r="F8" s="22"/>
      <c r="G8" s="32"/>
      <c r="H8" s="25"/>
      <c r="I8" s="26"/>
      <c r="J8" s="22"/>
      <c r="K8" s="22"/>
      <c r="L8" s="27"/>
      <c r="M8" s="28"/>
      <c r="N8" s="22"/>
      <c r="O8" s="29"/>
      <c r="R8" s="37" t="s">
        <v>28</v>
      </c>
      <c r="S8" s="37"/>
      <c r="T8" s="37"/>
      <c r="U8" s="37"/>
      <c r="V8" s="37"/>
      <c r="W8" s="22" t="n">
        <f aca="false">D80+E80</f>
        <v>3783</v>
      </c>
      <c r="X8" s="0" t="s">
        <v>29</v>
      </c>
      <c r="Y8" s="0" t="s">
        <v>27</v>
      </c>
    </row>
    <row r="9" customFormat="false" ht="12.75" hidden="false" customHeight="false" outlineLevel="0" collapsed="false">
      <c r="A9" s="30"/>
      <c r="B9" s="38" t="n">
        <v>88</v>
      </c>
      <c r="C9" s="39"/>
      <c r="D9" s="40"/>
      <c r="E9" s="39"/>
      <c r="F9" s="39"/>
      <c r="G9" s="38"/>
      <c r="H9" s="41"/>
      <c r="I9" s="42"/>
      <c r="J9" s="39"/>
      <c r="K9" s="39"/>
      <c r="L9" s="43"/>
      <c r="M9" s="44" t="n">
        <f aca="false">B9-B6</f>
        <v>88</v>
      </c>
      <c r="N9" s="39" t="n">
        <f aca="false">M9</f>
        <v>88</v>
      </c>
      <c r="O9" s="45" t="n">
        <v>1</v>
      </c>
      <c r="R9" s="37" t="s">
        <v>30</v>
      </c>
      <c r="S9" s="37"/>
      <c r="T9" s="37"/>
      <c r="U9" s="37"/>
      <c r="V9" s="37"/>
      <c r="W9" s="22" t="n">
        <f aca="false">G80</f>
        <v>47</v>
      </c>
      <c r="X9" s="0" t="s">
        <v>31</v>
      </c>
      <c r="Y9" s="0" t="s">
        <v>27</v>
      </c>
    </row>
    <row r="10" customFormat="false" ht="12.75" hidden="false" customHeight="false" outlineLevel="0" collapsed="false">
      <c r="A10" s="30" t="n">
        <v>97</v>
      </c>
      <c r="B10" s="36"/>
      <c r="C10" s="22"/>
      <c r="D10" s="31"/>
      <c r="E10" s="22"/>
      <c r="F10" s="22"/>
      <c r="G10" s="32"/>
      <c r="H10" s="25"/>
      <c r="I10" s="26"/>
      <c r="J10" s="22"/>
      <c r="K10" s="22"/>
      <c r="L10" s="27"/>
      <c r="M10" s="22"/>
      <c r="N10" s="22"/>
      <c r="O10" s="29"/>
      <c r="R10" s="37" t="s">
        <v>32</v>
      </c>
      <c r="S10" s="37"/>
      <c r="T10" s="37"/>
      <c r="U10" s="37"/>
      <c r="V10" s="37"/>
      <c r="W10" s="22" t="n">
        <f aca="false">H80</f>
        <v>506</v>
      </c>
      <c r="X10" s="0" t="s">
        <v>26</v>
      </c>
      <c r="Y10" s="0" t="s">
        <v>33</v>
      </c>
    </row>
    <row r="11" customFormat="false" ht="12.75" hidden="false" customHeight="false" outlineLevel="0" collapsed="false">
      <c r="A11" s="30" t="n">
        <v>106</v>
      </c>
      <c r="B11" s="36"/>
      <c r="C11" s="22" t="n">
        <f aca="false">A11-A7</f>
        <v>58.5</v>
      </c>
      <c r="D11" s="31" t="n">
        <f aca="false">A11-A6</f>
        <v>106</v>
      </c>
      <c r="E11" s="22" t="n">
        <f aca="false">A11-A6</f>
        <v>106</v>
      </c>
      <c r="F11" s="22" t="n">
        <f aca="false">A11-A7</f>
        <v>58.5</v>
      </c>
      <c r="G11" s="32" t="n">
        <v>2</v>
      </c>
      <c r="H11" s="25"/>
      <c r="I11" s="26" t="n">
        <f aca="false">A11-A8</f>
        <v>41.5</v>
      </c>
      <c r="J11" s="22" t="n">
        <f aca="false">A11-A8</f>
        <v>41.5</v>
      </c>
      <c r="K11" s="22"/>
      <c r="L11" s="27"/>
      <c r="M11" s="22"/>
      <c r="N11" s="22"/>
      <c r="O11" s="29"/>
      <c r="R11" s="37" t="s">
        <v>34</v>
      </c>
      <c r="S11" s="37"/>
      <c r="T11" s="37"/>
      <c r="U11" s="37"/>
      <c r="V11" s="37"/>
      <c r="W11" s="22" t="n">
        <f aca="false">I80-I52+J80-J52</f>
        <v>3793</v>
      </c>
      <c r="X11" s="0" t="s">
        <v>26</v>
      </c>
      <c r="Y11" s="0" t="s">
        <v>33</v>
      </c>
    </row>
    <row r="12" customFormat="false" ht="12.75" hidden="false" customHeight="false" outlineLevel="0" collapsed="false">
      <c r="A12" s="30"/>
      <c r="B12" s="38" t="n">
        <v>140</v>
      </c>
      <c r="C12" s="39"/>
      <c r="D12" s="40"/>
      <c r="E12" s="39"/>
      <c r="F12" s="39"/>
      <c r="G12" s="38"/>
      <c r="H12" s="41"/>
      <c r="I12" s="42"/>
      <c r="J12" s="39"/>
      <c r="K12" s="39"/>
      <c r="L12" s="43"/>
      <c r="M12" s="39" t="n">
        <f aca="false">B12-B9</f>
        <v>52</v>
      </c>
      <c r="N12" s="39" t="n">
        <f aca="false">M12</f>
        <v>52</v>
      </c>
      <c r="O12" s="45" t="n">
        <v>1</v>
      </c>
      <c r="R12" s="37" t="s">
        <v>35</v>
      </c>
      <c r="S12" s="37"/>
      <c r="T12" s="37"/>
      <c r="U12" s="37"/>
      <c r="V12" s="37"/>
      <c r="W12" s="22" t="n">
        <f aca="false">I52+J52</f>
        <v>60</v>
      </c>
      <c r="X12" s="0" t="s">
        <v>26</v>
      </c>
      <c r="Y12" s="0" t="s">
        <v>27</v>
      </c>
    </row>
    <row r="13" customFormat="false" ht="12.75" hidden="false" customHeight="false" outlineLevel="0" collapsed="false">
      <c r="A13" s="30"/>
      <c r="B13" s="38" t="n">
        <v>190</v>
      </c>
      <c r="C13" s="39"/>
      <c r="D13" s="40"/>
      <c r="E13" s="39"/>
      <c r="F13" s="39"/>
      <c r="G13" s="38"/>
      <c r="H13" s="41"/>
      <c r="I13" s="42"/>
      <c r="J13" s="39"/>
      <c r="K13" s="39"/>
      <c r="L13" s="43"/>
      <c r="M13" s="39" t="n">
        <f aca="false">B13-B12</f>
        <v>50</v>
      </c>
      <c r="N13" s="39" t="n">
        <f aca="false">M13</f>
        <v>50</v>
      </c>
      <c r="O13" s="45" t="n">
        <v>1</v>
      </c>
      <c r="R13" s="37" t="s">
        <v>36</v>
      </c>
      <c r="S13" s="37"/>
      <c r="T13" s="37"/>
      <c r="U13" s="37"/>
      <c r="V13" s="37"/>
      <c r="W13" s="22" t="n">
        <f aca="false">K80+L80</f>
        <v>477</v>
      </c>
      <c r="X13" s="0" t="s">
        <v>26</v>
      </c>
      <c r="Y13" s="0" t="s">
        <v>27</v>
      </c>
    </row>
    <row r="14" customFormat="false" ht="12.75" hidden="false" customHeight="false" outlineLevel="0" collapsed="false">
      <c r="A14" s="30" t="n">
        <v>214</v>
      </c>
      <c r="B14" s="36"/>
      <c r="C14" s="22" t="n">
        <v>108</v>
      </c>
      <c r="D14" s="31" t="n">
        <f aca="false">C14</f>
        <v>108</v>
      </c>
      <c r="E14" s="31" t="n">
        <f aca="false">D14</f>
        <v>108</v>
      </c>
      <c r="F14" s="31" t="n">
        <f aca="false">E14</f>
        <v>108</v>
      </c>
      <c r="G14" s="32" t="n">
        <v>2</v>
      </c>
      <c r="H14" s="25"/>
      <c r="I14" s="26" t="n">
        <f aca="false">A14-A11</f>
        <v>108</v>
      </c>
      <c r="J14" s="22" t="n">
        <f aca="false">I14</f>
        <v>108</v>
      </c>
      <c r="K14" s="22"/>
      <c r="L14" s="27"/>
      <c r="M14" s="22"/>
      <c r="N14" s="22"/>
      <c r="O14" s="29"/>
      <c r="R14" s="37" t="s">
        <v>37</v>
      </c>
      <c r="S14" s="37"/>
      <c r="T14" s="37"/>
      <c r="U14" s="37"/>
      <c r="V14" s="37"/>
      <c r="W14" s="22" t="n">
        <f aca="false">N80</f>
        <v>2140</v>
      </c>
      <c r="X14" s="0" t="s">
        <v>38</v>
      </c>
      <c r="Y14" s="0" t="s">
        <v>27</v>
      </c>
    </row>
    <row r="15" customFormat="false" ht="12.75" hidden="false" customHeight="false" outlineLevel="0" collapsed="false">
      <c r="A15" s="30"/>
      <c r="B15" s="38" t="n">
        <v>244</v>
      </c>
      <c r="C15" s="39"/>
      <c r="D15" s="40"/>
      <c r="E15" s="39"/>
      <c r="F15" s="39"/>
      <c r="G15" s="38"/>
      <c r="H15" s="41"/>
      <c r="I15" s="42"/>
      <c r="J15" s="39"/>
      <c r="K15" s="39"/>
      <c r="L15" s="43"/>
      <c r="M15" s="39" t="n">
        <f aca="false">B15-B13</f>
        <v>54</v>
      </c>
      <c r="N15" s="39" t="n">
        <f aca="false">M15</f>
        <v>54</v>
      </c>
      <c r="O15" s="45" t="n">
        <v>1</v>
      </c>
      <c r="R15" s="37" t="s">
        <v>39</v>
      </c>
      <c r="S15" s="37"/>
      <c r="T15" s="37"/>
      <c r="U15" s="37"/>
      <c r="V15" s="37"/>
      <c r="W15" s="22" t="n">
        <f aca="false">M80</f>
        <v>2240</v>
      </c>
      <c r="X15" s="0" t="s">
        <v>29</v>
      </c>
      <c r="Y15" s="0" t="s">
        <v>27</v>
      </c>
    </row>
    <row r="16" customFormat="false" ht="12.75" hidden="false" customHeight="false" outlineLevel="0" collapsed="false">
      <c r="A16" s="30"/>
      <c r="B16" s="38" t="n">
        <v>295</v>
      </c>
      <c r="C16" s="39"/>
      <c r="D16" s="40"/>
      <c r="E16" s="39"/>
      <c r="F16" s="39"/>
      <c r="G16" s="38"/>
      <c r="H16" s="41"/>
      <c r="I16" s="42"/>
      <c r="J16" s="39"/>
      <c r="K16" s="39"/>
      <c r="L16" s="43"/>
      <c r="M16" s="39" t="n">
        <f aca="false">B16-B15</f>
        <v>51</v>
      </c>
      <c r="N16" s="39" t="n">
        <f aca="false">M16</f>
        <v>51</v>
      </c>
      <c r="O16" s="45" t="n">
        <v>1</v>
      </c>
      <c r="R16" s="37" t="s">
        <v>28</v>
      </c>
      <c r="S16" s="37"/>
      <c r="T16" s="37"/>
      <c r="U16" s="37"/>
      <c r="V16" s="37"/>
      <c r="W16" s="22" t="n">
        <f aca="false">O80</f>
        <v>40</v>
      </c>
      <c r="X16" s="0" t="s">
        <v>29</v>
      </c>
      <c r="Y16" s="0" t="s">
        <v>27</v>
      </c>
    </row>
    <row r="17" customFormat="false" ht="12.75" hidden="false" customHeight="false" outlineLevel="0" collapsed="false">
      <c r="A17" s="30" t="n">
        <v>307</v>
      </c>
      <c r="B17" s="36"/>
      <c r="C17" s="22" t="n">
        <f aca="false">A17-A14</f>
        <v>93</v>
      </c>
      <c r="D17" s="22" t="n">
        <f aca="false">C17</f>
        <v>93</v>
      </c>
      <c r="E17" s="22" t="n">
        <f aca="false">D17</f>
        <v>93</v>
      </c>
      <c r="F17" s="22" t="n">
        <f aca="false">E17</f>
        <v>93</v>
      </c>
      <c r="G17" s="32" t="n">
        <v>2</v>
      </c>
      <c r="H17" s="25"/>
      <c r="I17" s="26" t="n">
        <f aca="false">A17-A14</f>
        <v>93</v>
      </c>
      <c r="J17" s="22" t="n">
        <f aca="false">I17</f>
        <v>93</v>
      </c>
      <c r="K17" s="22"/>
      <c r="L17" s="27"/>
      <c r="M17" s="22"/>
      <c r="N17" s="22"/>
      <c r="O17" s="29"/>
    </row>
    <row r="18" customFormat="false" ht="12.75" hidden="false" customHeight="false" outlineLevel="0" collapsed="false">
      <c r="A18" s="30"/>
      <c r="B18" s="38" t="n">
        <v>347</v>
      </c>
      <c r="C18" s="39"/>
      <c r="D18" s="40"/>
      <c r="E18" s="39"/>
      <c r="F18" s="39"/>
      <c r="G18" s="38"/>
      <c r="H18" s="41"/>
      <c r="I18" s="42"/>
      <c r="J18" s="39"/>
      <c r="K18" s="39"/>
      <c r="L18" s="43"/>
      <c r="M18" s="39" t="n">
        <f aca="false">B18-B16</f>
        <v>52</v>
      </c>
      <c r="N18" s="39" t="n">
        <f aca="false">M18</f>
        <v>52</v>
      </c>
      <c r="O18" s="45"/>
    </row>
    <row r="19" customFormat="false" ht="12.75" hidden="false" customHeight="false" outlineLevel="0" collapsed="false">
      <c r="A19" s="30"/>
      <c r="B19" s="38" t="n">
        <v>395</v>
      </c>
      <c r="C19" s="39"/>
      <c r="D19" s="40"/>
      <c r="E19" s="39"/>
      <c r="F19" s="39"/>
      <c r="G19" s="38"/>
      <c r="H19" s="41"/>
      <c r="I19" s="42"/>
      <c r="J19" s="39"/>
      <c r="K19" s="39"/>
      <c r="L19" s="43"/>
      <c r="M19" s="39" t="n">
        <f aca="false">B19-B18</f>
        <v>48</v>
      </c>
      <c r="N19" s="39" t="n">
        <f aca="false">M19</f>
        <v>48</v>
      </c>
      <c r="O19" s="45"/>
    </row>
    <row r="20" customFormat="false" ht="12.75" hidden="false" customHeight="false" outlineLevel="0" collapsed="false">
      <c r="A20" s="30" t="n">
        <v>419</v>
      </c>
      <c r="B20" s="36"/>
      <c r="C20" s="22" t="n">
        <f aca="false">A20-A17</f>
        <v>112</v>
      </c>
      <c r="D20" s="31" t="n">
        <f aca="false">C20</f>
        <v>112</v>
      </c>
      <c r="E20" s="31" t="n">
        <f aca="false">D20</f>
        <v>112</v>
      </c>
      <c r="F20" s="31" t="n">
        <f aca="false">E20</f>
        <v>112</v>
      </c>
      <c r="G20" s="32" t="n">
        <v>2</v>
      </c>
      <c r="H20" s="25"/>
      <c r="I20" s="26" t="n">
        <f aca="false">A20-A17</f>
        <v>112</v>
      </c>
      <c r="J20" s="22" t="n">
        <f aca="false">I20</f>
        <v>112</v>
      </c>
      <c r="K20" s="22"/>
      <c r="L20" s="27"/>
      <c r="M20" s="22"/>
      <c r="N20" s="22"/>
      <c r="O20" s="29"/>
      <c r="R20" s="34" t="s">
        <v>40</v>
      </c>
      <c r="S20" s="34"/>
      <c r="T20" s="34"/>
      <c r="U20" s="34"/>
      <c r="V20" s="34"/>
      <c r="W20" s="35" t="s">
        <v>24</v>
      </c>
    </row>
    <row r="21" customFormat="false" ht="12.75" hidden="false" customHeight="false" outlineLevel="0" collapsed="false">
      <c r="A21" s="30"/>
      <c r="B21" s="38" t="n">
        <v>444</v>
      </c>
      <c r="C21" s="39"/>
      <c r="D21" s="40"/>
      <c r="E21" s="39"/>
      <c r="F21" s="39"/>
      <c r="G21" s="38"/>
      <c r="H21" s="41"/>
      <c r="I21" s="42"/>
      <c r="J21" s="39"/>
      <c r="K21" s="39"/>
      <c r="L21" s="43"/>
      <c r="M21" s="39" t="n">
        <f aca="false">B21-B19</f>
        <v>49</v>
      </c>
      <c r="N21" s="39" t="n">
        <f aca="false">M21</f>
        <v>49</v>
      </c>
      <c r="O21" s="45" t="n">
        <v>1</v>
      </c>
      <c r="R21" s="37" t="s">
        <v>41</v>
      </c>
      <c r="S21" s="37"/>
      <c r="T21" s="37"/>
      <c r="U21" s="37"/>
      <c r="V21" s="37"/>
      <c r="W21" s="22" t="n">
        <f aca="false">5+3+27+7</f>
        <v>42</v>
      </c>
      <c r="X21" s="0" t="s">
        <v>42</v>
      </c>
      <c r="Y21" s="0" t="s">
        <v>27</v>
      </c>
    </row>
    <row r="22" customFormat="false" ht="24" hidden="false" customHeight="false" outlineLevel="0" collapsed="false">
      <c r="A22" s="46" t="n">
        <v>477</v>
      </c>
      <c r="B22" s="47"/>
      <c r="C22" s="48" t="n">
        <f aca="false">A22-A20-6.4/2</f>
        <v>54.8</v>
      </c>
      <c r="D22" s="49"/>
      <c r="E22" s="48"/>
      <c r="F22" s="48" t="n">
        <f aca="false">A22-A20-16/2</f>
        <v>50</v>
      </c>
      <c r="G22" s="50" t="s">
        <v>43</v>
      </c>
      <c r="H22" s="51" t="n">
        <f aca="false">2*28+2*26</f>
        <v>108</v>
      </c>
      <c r="I22" s="52"/>
      <c r="J22" s="48"/>
      <c r="K22" s="48"/>
      <c r="L22" s="53"/>
      <c r="M22" s="48"/>
      <c r="N22" s="48"/>
      <c r="O22" s="54"/>
      <c r="R22" s="37" t="s">
        <v>44</v>
      </c>
      <c r="S22" s="37"/>
      <c r="T22" s="37"/>
      <c r="U22" s="37"/>
      <c r="V22" s="37"/>
      <c r="W22" s="22" t="n">
        <v>8</v>
      </c>
      <c r="X22" s="0" t="s">
        <v>42</v>
      </c>
      <c r="Y22" s="0" t="s">
        <v>27</v>
      </c>
    </row>
    <row r="23" customFormat="false" ht="12.75" hidden="false" customHeight="false" outlineLevel="0" collapsed="false">
      <c r="A23" s="30"/>
      <c r="B23" s="38" t="n">
        <v>493</v>
      </c>
      <c r="C23" s="39"/>
      <c r="D23" s="40"/>
      <c r="E23" s="39"/>
      <c r="F23" s="39"/>
      <c r="G23" s="38"/>
      <c r="H23" s="41"/>
      <c r="I23" s="42"/>
      <c r="J23" s="39"/>
      <c r="K23" s="39"/>
      <c r="L23" s="43"/>
      <c r="M23" s="39" t="n">
        <f aca="false">B23-B21</f>
        <v>49</v>
      </c>
      <c r="N23" s="39" t="n">
        <f aca="false">M23</f>
        <v>49</v>
      </c>
      <c r="O23" s="45" t="n">
        <v>1</v>
      </c>
      <c r="R23" s="37" t="s">
        <v>45</v>
      </c>
      <c r="S23" s="37"/>
      <c r="T23" s="37"/>
      <c r="U23" s="37"/>
      <c r="V23" s="37"/>
      <c r="W23" s="22" t="n">
        <f aca="false">27+33</f>
        <v>60</v>
      </c>
      <c r="X23" s="0" t="s">
        <v>42</v>
      </c>
      <c r="Y23" s="0" t="s">
        <v>27</v>
      </c>
    </row>
    <row r="24" customFormat="false" ht="12.75" hidden="false" customHeight="false" outlineLevel="0" collapsed="false">
      <c r="A24" s="30" t="n">
        <v>515</v>
      </c>
      <c r="B24" s="36"/>
      <c r="C24" s="22" t="n">
        <f aca="false">A24-A22-6.4/2</f>
        <v>34.8</v>
      </c>
      <c r="D24" s="31" t="n">
        <f aca="false">A24-A20</f>
        <v>96</v>
      </c>
      <c r="E24" s="31" t="n">
        <f aca="false">A24-A20</f>
        <v>96</v>
      </c>
      <c r="F24" s="31" t="n">
        <f aca="false">A24-A22-16/2</f>
        <v>30</v>
      </c>
      <c r="G24" s="32" t="n">
        <v>2</v>
      </c>
      <c r="H24" s="25"/>
      <c r="I24" s="26" t="n">
        <f aca="false">A24-A20</f>
        <v>96</v>
      </c>
      <c r="J24" s="22" t="n">
        <f aca="false">I24</f>
        <v>96</v>
      </c>
      <c r="K24" s="22"/>
      <c r="L24" s="27"/>
      <c r="M24" s="22"/>
      <c r="N24" s="22"/>
      <c r="O24" s="29"/>
      <c r="R24" s="37" t="s">
        <v>46</v>
      </c>
      <c r="S24" s="37"/>
      <c r="T24" s="37"/>
      <c r="U24" s="37"/>
      <c r="V24" s="37"/>
      <c r="W24" s="22" t="n">
        <f aca="false">10+14+4</f>
        <v>28</v>
      </c>
      <c r="X24" s="0" t="s">
        <v>42</v>
      </c>
      <c r="Y24" s="0" t="s">
        <v>27</v>
      </c>
    </row>
    <row r="25" customFormat="false" ht="12.75" hidden="false" customHeight="false" outlineLevel="0" collapsed="false">
      <c r="A25" s="30"/>
      <c r="B25" s="38" t="n">
        <v>543</v>
      </c>
      <c r="C25" s="39"/>
      <c r="D25" s="40"/>
      <c r="E25" s="39"/>
      <c r="F25" s="39"/>
      <c r="G25" s="38"/>
      <c r="H25" s="41"/>
      <c r="I25" s="42"/>
      <c r="J25" s="39"/>
      <c r="K25" s="39"/>
      <c r="L25" s="43"/>
      <c r="M25" s="39" t="n">
        <f aca="false">B25-B23</f>
        <v>50</v>
      </c>
      <c r="N25" s="39" t="n">
        <f aca="false">M25</f>
        <v>50</v>
      </c>
      <c r="O25" s="45" t="n">
        <v>1</v>
      </c>
      <c r="R25" s="37"/>
      <c r="S25" s="37"/>
      <c r="T25" s="37"/>
      <c r="U25" s="37"/>
      <c r="V25" s="37"/>
      <c r="W25" s="22"/>
    </row>
    <row r="26" customFormat="false" ht="12.75" hidden="false" customHeight="false" outlineLevel="0" collapsed="false">
      <c r="A26" s="30"/>
      <c r="B26" s="38" t="n">
        <v>604</v>
      </c>
      <c r="C26" s="39"/>
      <c r="D26" s="40"/>
      <c r="E26" s="39"/>
      <c r="F26" s="39"/>
      <c r="G26" s="38"/>
      <c r="H26" s="41"/>
      <c r="I26" s="42"/>
      <c r="J26" s="39"/>
      <c r="K26" s="39"/>
      <c r="L26" s="43"/>
      <c r="M26" s="39" t="n">
        <f aca="false">B26-B25</f>
        <v>61</v>
      </c>
      <c r="N26" s="39" t="n">
        <f aca="false">M26</f>
        <v>61</v>
      </c>
      <c r="O26" s="45" t="n">
        <v>1</v>
      </c>
      <c r="R26" s="37"/>
      <c r="S26" s="37"/>
      <c r="T26" s="37"/>
      <c r="U26" s="37"/>
      <c r="V26" s="37"/>
      <c r="W26" s="22"/>
    </row>
    <row r="27" customFormat="false" ht="12.75" hidden="false" customHeight="false" outlineLevel="0" collapsed="false">
      <c r="A27" s="30" t="n">
        <v>611</v>
      </c>
      <c r="B27" s="36"/>
      <c r="C27" s="22" t="n">
        <f aca="false">A27-A24</f>
        <v>96</v>
      </c>
      <c r="D27" s="31" t="n">
        <f aca="false">C27</f>
        <v>96</v>
      </c>
      <c r="E27" s="31" t="n">
        <f aca="false">D27</f>
        <v>96</v>
      </c>
      <c r="F27" s="31" t="n">
        <f aca="false">E27</f>
        <v>96</v>
      </c>
      <c r="G27" s="32" t="n">
        <v>2</v>
      </c>
      <c r="H27" s="25"/>
      <c r="I27" s="26" t="n">
        <f aca="false">A27-A24</f>
        <v>96</v>
      </c>
      <c r="J27" s="22" t="n">
        <f aca="false">I27</f>
        <v>96</v>
      </c>
      <c r="K27" s="22"/>
      <c r="L27" s="27"/>
      <c r="M27" s="22"/>
      <c r="N27" s="22"/>
      <c r="O27" s="29"/>
      <c r="R27" s="37"/>
      <c r="S27" s="37"/>
      <c r="T27" s="37"/>
      <c r="U27" s="37"/>
      <c r="V27" s="37"/>
      <c r="W27" s="22"/>
    </row>
    <row r="28" customFormat="false" ht="12.75" hidden="false" customHeight="false" outlineLevel="0" collapsed="false">
      <c r="A28" s="30"/>
      <c r="B28" s="38" t="n">
        <v>654</v>
      </c>
      <c r="C28" s="39"/>
      <c r="D28" s="40"/>
      <c r="E28" s="39"/>
      <c r="F28" s="39"/>
      <c r="G28" s="38"/>
      <c r="H28" s="41"/>
      <c r="I28" s="42"/>
      <c r="J28" s="39"/>
      <c r="K28" s="39"/>
      <c r="L28" s="43"/>
      <c r="M28" s="39" t="n">
        <f aca="false">B28-B26</f>
        <v>50</v>
      </c>
      <c r="N28" s="39" t="n">
        <f aca="false">M28</f>
        <v>50</v>
      </c>
      <c r="O28" s="45" t="n">
        <v>1</v>
      </c>
      <c r="R28" s="37"/>
      <c r="S28" s="37"/>
      <c r="T28" s="37"/>
      <c r="U28" s="37"/>
      <c r="V28" s="37"/>
      <c r="W28" s="22"/>
    </row>
    <row r="29" customFormat="false" ht="12.75" hidden="false" customHeight="false" outlineLevel="0" collapsed="false">
      <c r="A29" s="30"/>
      <c r="B29" s="38" t="n">
        <v>711</v>
      </c>
      <c r="C29" s="39"/>
      <c r="D29" s="40"/>
      <c r="E29" s="39"/>
      <c r="F29" s="39"/>
      <c r="G29" s="38"/>
      <c r="H29" s="41"/>
      <c r="I29" s="42"/>
      <c r="J29" s="39"/>
      <c r="K29" s="39"/>
      <c r="L29" s="43"/>
      <c r="M29" s="39" t="n">
        <f aca="false">B29-B28</f>
        <v>57</v>
      </c>
      <c r="N29" s="39" t="n">
        <f aca="false">M29</f>
        <v>57</v>
      </c>
      <c r="O29" s="45" t="n">
        <v>1</v>
      </c>
      <c r="R29" s="37"/>
      <c r="S29" s="37"/>
      <c r="T29" s="37"/>
      <c r="U29" s="37"/>
      <c r="V29" s="37"/>
      <c r="W29" s="22"/>
    </row>
    <row r="30" customFormat="false" ht="11.25" hidden="false" customHeight="true" outlineLevel="0" collapsed="false">
      <c r="A30" s="30" t="n">
        <v>718</v>
      </c>
      <c r="B30" s="36"/>
      <c r="C30" s="22" t="n">
        <f aca="false">A30-A27</f>
        <v>107</v>
      </c>
      <c r="D30" s="31" t="n">
        <f aca="false">C30</f>
        <v>107</v>
      </c>
      <c r="E30" s="31" t="n">
        <f aca="false">D30</f>
        <v>107</v>
      </c>
      <c r="F30" s="31" t="n">
        <f aca="false">E30</f>
        <v>107</v>
      </c>
      <c r="G30" s="32" t="n">
        <v>2</v>
      </c>
      <c r="H30" s="25"/>
      <c r="I30" s="26" t="n">
        <f aca="false">A30-A27</f>
        <v>107</v>
      </c>
      <c r="J30" s="22" t="n">
        <f aca="false">I30</f>
        <v>107</v>
      </c>
      <c r="K30" s="22"/>
      <c r="L30" s="27"/>
      <c r="M30" s="22"/>
      <c r="N30" s="22"/>
      <c r="O30" s="29"/>
      <c r="R30" s="37"/>
      <c r="S30" s="37"/>
      <c r="T30" s="37"/>
      <c r="U30" s="37"/>
      <c r="V30" s="37"/>
      <c r="W30" s="22"/>
    </row>
    <row r="31" customFormat="false" ht="12.75" hidden="false" customHeight="false" outlineLevel="0" collapsed="false">
      <c r="A31" s="30"/>
      <c r="B31" s="38" t="n">
        <v>760</v>
      </c>
      <c r="C31" s="39"/>
      <c r="D31" s="40"/>
      <c r="E31" s="39"/>
      <c r="F31" s="39"/>
      <c r="G31" s="38"/>
      <c r="H31" s="41"/>
      <c r="I31" s="42"/>
      <c r="J31" s="39"/>
      <c r="K31" s="39"/>
      <c r="L31" s="43"/>
      <c r="M31" s="39" t="n">
        <f aca="false">B31-B29</f>
        <v>49</v>
      </c>
      <c r="N31" s="39" t="n">
        <f aca="false">M31</f>
        <v>49</v>
      </c>
      <c r="O31" s="45" t="n">
        <v>1</v>
      </c>
    </row>
    <row r="32" customFormat="false" ht="12.75" hidden="false" customHeight="false" outlineLevel="0" collapsed="false">
      <c r="A32" s="30"/>
      <c r="B32" s="38" t="n">
        <v>811</v>
      </c>
      <c r="C32" s="39"/>
      <c r="D32" s="40"/>
      <c r="E32" s="39"/>
      <c r="F32" s="39"/>
      <c r="G32" s="38"/>
      <c r="H32" s="41"/>
      <c r="I32" s="42"/>
      <c r="J32" s="39"/>
      <c r="K32" s="39"/>
      <c r="L32" s="43"/>
      <c r="M32" s="39" t="n">
        <f aca="false">B32-B31</f>
        <v>51</v>
      </c>
      <c r="N32" s="39" t="n">
        <f aca="false">M32</f>
        <v>51</v>
      </c>
      <c r="O32" s="45" t="n">
        <v>1</v>
      </c>
    </row>
    <row r="33" customFormat="false" ht="12.75" hidden="false" customHeight="false" outlineLevel="0" collapsed="false">
      <c r="A33" s="30" t="n">
        <v>815</v>
      </c>
      <c r="B33" s="36"/>
      <c r="C33" s="22" t="n">
        <f aca="false">A33-A30</f>
        <v>97</v>
      </c>
      <c r="D33" s="31" t="n">
        <f aca="false">C33</f>
        <v>97</v>
      </c>
      <c r="E33" s="31" t="n">
        <f aca="false">D33</f>
        <v>97</v>
      </c>
      <c r="F33" s="31" t="n">
        <f aca="false">E33</f>
        <v>97</v>
      </c>
      <c r="G33" s="32" t="n">
        <v>2</v>
      </c>
      <c r="H33" s="25"/>
      <c r="I33" s="26" t="n">
        <f aca="false">A33-A30</f>
        <v>97</v>
      </c>
      <c r="J33" s="22" t="n">
        <f aca="false">I33</f>
        <v>97</v>
      </c>
      <c r="K33" s="22"/>
      <c r="L33" s="27"/>
      <c r="M33" s="22"/>
      <c r="N33" s="22"/>
      <c r="O33" s="29" t="n">
        <v>1</v>
      </c>
      <c r="R33" s="34" t="s">
        <v>47</v>
      </c>
      <c r="S33" s="34"/>
      <c r="T33" s="34"/>
      <c r="U33" s="34"/>
      <c r="V33" s="34"/>
      <c r="W33" s="35" t="s">
        <v>24</v>
      </c>
    </row>
    <row r="34" customFormat="false" ht="24" hidden="false" customHeight="false" outlineLevel="0" collapsed="false">
      <c r="A34" s="46" t="n">
        <v>840</v>
      </c>
      <c r="B34" s="47"/>
      <c r="C34" s="48" t="n">
        <f aca="false">A34-A33-28/2</f>
        <v>11</v>
      </c>
      <c r="D34" s="49"/>
      <c r="E34" s="48"/>
      <c r="F34" s="48" t="n">
        <f aca="false">A34-A33-16/2</f>
        <v>17</v>
      </c>
      <c r="G34" s="50" t="s">
        <v>48</v>
      </c>
      <c r="H34" s="51" t="n">
        <f aca="false">2*40+2*29</f>
        <v>138</v>
      </c>
      <c r="I34" s="52"/>
      <c r="J34" s="48"/>
      <c r="K34" s="48"/>
      <c r="L34" s="53"/>
      <c r="M34" s="48"/>
      <c r="N34" s="48"/>
      <c r="O34" s="54"/>
      <c r="R34" s="37" t="s">
        <v>49</v>
      </c>
      <c r="S34" s="37"/>
      <c r="T34" s="37"/>
      <c r="U34" s="37"/>
      <c r="V34" s="37"/>
      <c r="W34" s="22" t="n">
        <v>15</v>
      </c>
      <c r="X34" s="0" t="s">
        <v>42</v>
      </c>
      <c r="Y34" s="0" t="s">
        <v>27</v>
      </c>
    </row>
    <row r="35" customFormat="false" ht="12.75" hidden="false" customHeight="false" outlineLevel="0" collapsed="false">
      <c r="A35" s="30"/>
      <c r="B35" s="38" t="n">
        <v>869</v>
      </c>
      <c r="C35" s="39"/>
      <c r="D35" s="40"/>
      <c r="E35" s="39"/>
      <c r="F35" s="39"/>
      <c r="G35" s="38"/>
      <c r="H35" s="41"/>
      <c r="I35" s="42"/>
      <c r="J35" s="39"/>
      <c r="K35" s="39"/>
      <c r="L35" s="43"/>
      <c r="M35" s="39" t="n">
        <f aca="false">B35-B32</f>
        <v>58</v>
      </c>
      <c r="N35" s="39" t="n">
        <f aca="false">M35</f>
        <v>58</v>
      </c>
      <c r="O35" s="45" t="n">
        <v>1</v>
      </c>
      <c r="R35" s="37" t="s">
        <v>50</v>
      </c>
      <c r="S35" s="37"/>
      <c r="T35" s="37"/>
      <c r="U35" s="37"/>
      <c r="V35" s="37"/>
      <c r="W35" s="22" t="n">
        <f aca="false">11+14+55</f>
        <v>80</v>
      </c>
      <c r="X35" s="0" t="s">
        <v>42</v>
      </c>
      <c r="Y35" s="0" t="s">
        <v>27</v>
      </c>
    </row>
    <row r="36" customFormat="false" ht="12.75" hidden="false" customHeight="false" outlineLevel="0" collapsed="false">
      <c r="A36" s="30" t="n">
        <v>911</v>
      </c>
      <c r="B36" s="36"/>
      <c r="C36" s="22" t="n">
        <f aca="false">A36-A34-28/2</f>
        <v>57</v>
      </c>
      <c r="D36" s="31" t="n">
        <f aca="false">A36-A33</f>
        <v>96</v>
      </c>
      <c r="E36" s="31" t="n">
        <f aca="false">D36</f>
        <v>96</v>
      </c>
      <c r="F36" s="22" t="n">
        <f aca="false">A36-A34-16/2</f>
        <v>63</v>
      </c>
      <c r="G36" s="32" t="n">
        <v>2</v>
      </c>
      <c r="H36" s="25"/>
      <c r="I36" s="26" t="n">
        <f aca="false">A36-A33</f>
        <v>96</v>
      </c>
      <c r="J36" s="22" t="n">
        <f aca="false">I36</f>
        <v>96</v>
      </c>
      <c r="K36" s="22"/>
      <c r="L36" s="27"/>
      <c r="M36" s="22"/>
      <c r="N36" s="22"/>
      <c r="O36" s="29"/>
      <c r="R36" s="37" t="s">
        <v>51</v>
      </c>
      <c r="S36" s="37"/>
      <c r="T36" s="37"/>
      <c r="U36" s="37"/>
      <c r="V36" s="37"/>
      <c r="W36" s="22" t="n">
        <f aca="false">13+10</f>
        <v>23</v>
      </c>
      <c r="X36" s="0" t="s">
        <v>42</v>
      </c>
      <c r="Y36" s="0" t="s">
        <v>27</v>
      </c>
    </row>
    <row r="37" customFormat="false" ht="51" hidden="false" customHeight="true" outlineLevel="0" collapsed="false">
      <c r="A37" s="55" t="s">
        <v>52</v>
      </c>
      <c r="B37" s="56" t="s">
        <v>53</v>
      </c>
      <c r="C37" s="57" t="n">
        <f aca="false">A39-A36</f>
        <v>97</v>
      </c>
      <c r="D37" s="58" t="n">
        <f aca="false">C37</f>
        <v>97</v>
      </c>
      <c r="E37" s="58" t="n">
        <f aca="false">D37</f>
        <v>97</v>
      </c>
      <c r="F37" s="58" t="n">
        <f aca="false">E37</f>
        <v>97</v>
      </c>
      <c r="G37" s="59" t="s">
        <v>54</v>
      </c>
      <c r="H37" s="59"/>
      <c r="I37" s="60" t="n">
        <f aca="false">A39-A36</f>
        <v>97</v>
      </c>
      <c r="J37" s="57" t="n">
        <f aca="false">I37</f>
        <v>97</v>
      </c>
      <c r="K37" s="61" t="s">
        <v>54</v>
      </c>
      <c r="L37" s="61"/>
      <c r="M37" s="57" t="n">
        <f aca="false">B38-B35</f>
        <v>108</v>
      </c>
      <c r="N37" s="57" t="n">
        <f aca="false">M37</f>
        <v>108</v>
      </c>
      <c r="O37" s="62"/>
      <c r="R37" s="37" t="s">
        <v>55</v>
      </c>
      <c r="S37" s="37"/>
      <c r="T37" s="37"/>
      <c r="U37" s="37"/>
      <c r="V37" s="37"/>
      <c r="W37" s="22" t="n">
        <f aca="false">20+20</f>
        <v>40</v>
      </c>
      <c r="X37" s="0" t="s">
        <v>42</v>
      </c>
      <c r="Y37" s="0" t="s">
        <v>27</v>
      </c>
    </row>
    <row r="38" customFormat="false" ht="12.75" hidden="false" customHeight="false" outlineLevel="0" collapsed="false">
      <c r="A38" s="30"/>
      <c r="B38" s="38" t="n">
        <v>977</v>
      </c>
      <c r="C38" s="39"/>
      <c r="D38" s="40"/>
      <c r="E38" s="39"/>
      <c r="F38" s="39"/>
      <c r="G38" s="38"/>
      <c r="H38" s="41"/>
      <c r="I38" s="42"/>
      <c r="J38" s="39"/>
      <c r="K38" s="39"/>
      <c r="L38" s="43"/>
      <c r="M38" s="39" t="n">
        <f aca="false">B40-B38</f>
        <v>42</v>
      </c>
      <c r="N38" s="39" t="n">
        <f aca="false">M38</f>
        <v>42</v>
      </c>
      <c r="O38" s="45" t="n">
        <v>1</v>
      </c>
      <c r="R38" s="37"/>
      <c r="S38" s="37"/>
      <c r="T38" s="37"/>
      <c r="U38" s="37"/>
      <c r="V38" s="37"/>
      <c r="W38" s="22"/>
    </row>
    <row r="39" customFormat="false" ht="12.75" hidden="false" customHeight="false" outlineLevel="0" collapsed="false">
      <c r="A39" s="30" t="n">
        <v>1008</v>
      </c>
      <c r="B39" s="36"/>
      <c r="C39" s="22" t="n">
        <f aca="false">A42-A39</f>
        <v>95</v>
      </c>
      <c r="D39" s="31" t="n">
        <f aca="false">C39</f>
        <v>95</v>
      </c>
      <c r="E39" s="31" t="n">
        <f aca="false">D39</f>
        <v>95</v>
      </c>
      <c r="F39" s="31" t="n">
        <f aca="false">E39</f>
        <v>95</v>
      </c>
      <c r="G39" s="32" t="n">
        <v>2</v>
      </c>
      <c r="H39" s="25"/>
      <c r="I39" s="26" t="n">
        <f aca="false">A42-A39</f>
        <v>95</v>
      </c>
      <c r="J39" s="22" t="n">
        <f aca="false">I39</f>
        <v>95</v>
      </c>
      <c r="K39" s="22"/>
      <c r="L39" s="27"/>
      <c r="M39" s="22"/>
      <c r="N39" s="22"/>
      <c r="O39" s="29"/>
      <c r="R39" s="37"/>
      <c r="S39" s="37"/>
      <c r="T39" s="37"/>
      <c r="U39" s="37"/>
      <c r="V39" s="37"/>
      <c r="W39" s="22"/>
    </row>
    <row r="40" customFormat="false" ht="12.75" hidden="false" customHeight="false" outlineLevel="0" collapsed="false">
      <c r="A40" s="30"/>
      <c r="B40" s="38" t="n">
        <v>1019</v>
      </c>
      <c r="C40" s="39"/>
      <c r="D40" s="40"/>
      <c r="E40" s="39"/>
      <c r="F40" s="39"/>
      <c r="G40" s="38"/>
      <c r="H40" s="41"/>
      <c r="I40" s="42"/>
      <c r="J40" s="39"/>
      <c r="K40" s="39"/>
      <c r="L40" s="43"/>
      <c r="M40" s="39" t="n">
        <f aca="false">B41-B40</f>
        <v>47</v>
      </c>
      <c r="N40" s="39" t="n">
        <f aca="false">M40</f>
        <v>47</v>
      </c>
      <c r="O40" s="45" t="n">
        <v>1</v>
      </c>
      <c r="R40" s="37"/>
      <c r="S40" s="37"/>
      <c r="T40" s="37"/>
      <c r="U40" s="37"/>
      <c r="V40" s="37"/>
      <c r="W40" s="22"/>
    </row>
    <row r="41" customFormat="false" ht="12.75" hidden="false" customHeight="false" outlineLevel="0" collapsed="false">
      <c r="A41" s="30"/>
      <c r="B41" s="38" t="n">
        <v>1066</v>
      </c>
      <c r="C41" s="39"/>
      <c r="D41" s="40"/>
      <c r="E41" s="39"/>
      <c r="F41" s="39"/>
      <c r="G41" s="38"/>
      <c r="H41" s="41"/>
      <c r="I41" s="42"/>
      <c r="J41" s="39"/>
      <c r="K41" s="39"/>
      <c r="L41" s="43"/>
      <c r="M41" s="39" t="n">
        <f aca="false">B43-B41</f>
        <v>53</v>
      </c>
      <c r="N41" s="39" t="n">
        <f aca="false">M41</f>
        <v>53</v>
      </c>
      <c r="O41" s="45" t="n">
        <v>1</v>
      </c>
      <c r="R41" s="37"/>
      <c r="S41" s="37"/>
      <c r="T41" s="37"/>
      <c r="U41" s="37"/>
      <c r="V41" s="37"/>
      <c r="W41" s="22"/>
    </row>
    <row r="42" customFormat="false" ht="12.75" hidden="false" customHeight="false" outlineLevel="0" collapsed="false">
      <c r="A42" s="30" t="n">
        <v>1103</v>
      </c>
      <c r="B42" s="36"/>
      <c r="C42" s="22" t="n">
        <f aca="false">A45-A42</f>
        <v>96</v>
      </c>
      <c r="D42" s="31" t="n">
        <f aca="false">C42</f>
        <v>96</v>
      </c>
      <c r="E42" s="31" t="n">
        <f aca="false">D42</f>
        <v>96</v>
      </c>
      <c r="F42" s="31" t="n">
        <f aca="false">E42</f>
        <v>96</v>
      </c>
      <c r="G42" s="32" t="n">
        <v>2</v>
      </c>
      <c r="H42" s="25"/>
      <c r="I42" s="26" t="n">
        <f aca="false">A45-A42</f>
        <v>96</v>
      </c>
      <c r="J42" s="22" t="n">
        <f aca="false">I42</f>
        <v>96</v>
      </c>
      <c r="K42" s="22"/>
      <c r="L42" s="27"/>
      <c r="M42" s="22"/>
      <c r="N42" s="22"/>
      <c r="O42" s="29"/>
      <c r="R42" s="37"/>
      <c r="S42" s="37"/>
      <c r="T42" s="37"/>
      <c r="U42" s="37"/>
      <c r="V42" s="37"/>
      <c r="W42" s="22"/>
    </row>
    <row r="43" customFormat="false" ht="12.75" hidden="false" customHeight="false" outlineLevel="0" collapsed="false">
      <c r="A43" s="30"/>
      <c r="B43" s="38" t="n">
        <v>1119</v>
      </c>
      <c r="C43" s="39"/>
      <c r="D43" s="40"/>
      <c r="E43" s="39"/>
      <c r="F43" s="39"/>
      <c r="G43" s="38"/>
      <c r="H43" s="41"/>
      <c r="I43" s="42"/>
      <c r="J43" s="39"/>
      <c r="K43" s="39"/>
      <c r="L43" s="43"/>
      <c r="M43" s="39" t="n">
        <f aca="false">B44-B43</f>
        <v>54</v>
      </c>
      <c r="N43" s="39" t="n">
        <f aca="false">M43</f>
        <v>54</v>
      </c>
      <c r="O43" s="45" t="n">
        <v>1</v>
      </c>
      <c r="R43" s="37"/>
      <c r="S43" s="37"/>
      <c r="T43" s="37"/>
      <c r="U43" s="37"/>
      <c r="V43" s="37"/>
      <c r="W43" s="22"/>
    </row>
    <row r="44" customFormat="false" ht="12.75" hidden="false" customHeight="false" outlineLevel="0" collapsed="false">
      <c r="A44" s="30"/>
      <c r="B44" s="38" t="n">
        <v>1173</v>
      </c>
      <c r="C44" s="39"/>
      <c r="D44" s="40"/>
      <c r="E44" s="39"/>
      <c r="F44" s="39"/>
      <c r="G44" s="38"/>
      <c r="H44" s="41"/>
      <c r="I44" s="42"/>
      <c r="J44" s="39"/>
      <c r="K44" s="39"/>
      <c r="L44" s="43"/>
      <c r="M44" s="39" t="n">
        <f aca="false">B46-B44</f>
        <v>50</v>
      </c>
      <c r="N44" s="39" t="n">
        <f aca="false">M44</f>
        <v>50</v>
      </c>
      <c r="O44" s="45" t="n">
        <v>1</v>
      </c>
    </row>
    <row r="45" customFormat="false" ht="12.75" hidden="false" customHeight="false" outlineLevel="0" collapsed="false">
      <c r="A45" s="30" t="n">
        <v>1199</v>
      </c>
      <c r="B45" s="63"/>
      <c r="C45" s="22" t="n">
        <f aca="false">A48-A45-28/2</f>
        <v>69</v>
      </c>
      <c r="D45" s="31" t="n">
        <f aca="false">A49-A45</f>
        <v>108</v>
      </c>
      <c r="E45" s="22" t="n">
        <f aca="false">A49-A45</f>
        <v>108</v>
      </c>
      <c r="F45" s="22" t="n">
        <f aca="false">A48-A45-16/2</f>
        <v>75</v>
      </c>
      <c r="G45" s="32" t="n">
        <v>2</v>
      </c>
      <c r="H45" s="25"/>
      <c r="I45" s="26" t="n">
        <f aca="false">A49-A45</f>
        <v>108</v>
      </c>
      <c r="J45" s="22" t="n">
        <f aca="false">I45</f>
        <v>108</v>
      </c>
      <c r="K45" s="22"/>
      <c r="L45" s="27"/>
      <c r="M45" s="22"/>
      <c r="N45" s="22"/>
      <c r="O45" s="29"/>
    </row>
    <row r="46" customFormat="false" ht="12.75" hidden="false" customHeight="false" outlineLevel="0" collapsed="false">
      <c r="A46" s="30"/>
      <c r="B46" s="38" t="n">
        <v>1223</v>
      </c>
      <c r="C46" s="39"/>
      <c r="D46" s="40"/>
      <c r="E46" s="39"/>
      <c r="F46" s="39"/>
      <c r="G46" s="38"/>
      <c r="H46" s="41"/>
      <c r="I46" s="42"/>
      <c r="J46" s="39"/>
      <c r="K46" s="39"/>
      <c r="L46" s="43"/>
      <c r="M46" s="39" t="n">
        <f aca="false">B47-B46</f>
        <v>51</v>
      </c>
      <c r="N46" s="39" t="n">
        <f aca="false">M46</f>
        <v>51</v>
      </c>
      <c r="O46" s="45" t="n">
        <v>1</v>
      </c>
    </row>
    <row r="47" customFormat="false" ht="12.75" hidden="false" customHeight="false" outlineLevel="0" collapsed="false">
      <c r="A47" s="30"/>
      <c r="B47" s="38" t="n">
        <v>1274</v>
      </c>
      <c r="C47" s="39"/>
      <c r="D47" s="40"/>
      <c r="E47" s="39"/>
      <c r="F47" s="39"/>
      <c r="G47" s="38"/>
      <c r="H47" s="41"/>
      <c r="I47" s="42"/>
      <c r="J47" s="39"/>
      <c r="K47" s="39"/>
      <c r="L47" s="43"/>
      <c r="M47" s="39" t="n">
        <f aca="false">B50-B47</f>
        <v>51</v>
      </c>
      <c r="N47" s="39" t="n">
        <f aca="false">M47</f>
        <v>51</v>
      </c>
      <c r="O47" s="45" t="n">
        <v>1</v>
      </c>
    </row>
    <row r="48" customFormat="false" ht="25.5" hidden="false" customHeight="false" outlineLevel="0" collapsed="false">
      <c r="A48" s="46" t="n">
        <v>1282</v>
      </c>
      <c r="B48" s="47"/>
      <c r="C48" s="48" t="n">
        <f aca="false">A49-A48-28/2</f>
        <v>11</v>
      </c>
      <c r="D48" s="49"/>
      <c r="E48" s="48"/>
      <c r="F48" s="48" t="n">
        <f aca="false">A49-A48-16/2</f>
        <v>17</v>
      </c>
      <c r="G48" s="50" t="s">
        <v>56</v>
      </c>
      <c r="H48" s="51" t="n">
        <f aca="false">2*40+2*28</f>
        <v>136</v>
      </c>
      <c r="I48" s="52"/>
      <c r="J48" s="48"/>
      <c r="K48" s="48"/>
      <c r="L48" s="53"/>
      <c r="M48" s="48"/>
      <c r="N48" s="48"/>
      <c r="O48" s="54"/>
    </row>
    <row r="49" customFormat="false" ht="12.75" hidden="false" customHeight="false" outlineLevel="0" collapsed="false">
      <c r="A49" s="30" t="n">
        <v>1307</v>
      </c>
      <c r="B49" s="36"/>
      <c r="C49" s="22" t="n">
        <f aca="false">A52-A49</f>
        <v>112</v>
      </c>
      <c r="D49" s="31"/>
      <c r="E49" s="22"/>
      <c r="F49" s="22" t="n">
        <f aca="false">A52-A49</f>
        <v>112</v>
      </c>
      <c r="G49" s="32" t="n">
        <v>2</v>
      </c>
      <c r="H49" s="25"/>
      <c r="I49" s="26" t="n">
        <f aca="false">A52-A49</f>
        <v>112</v>
      </c>
      <c r="J49" s="22" t="n">
        <f aca="false">I49</f>
        <v>112</v>
      </c>
      <c r="K49" s="22"/>
      <c r="L49" s="27"/>
      <c r="M49" s="22"/>
      <c r="N49" s="22"/>
      <c r="O49" s="29"/>
    </row>
    <row r="50" customFormat="false" ht="12.75" hidden="false" customHeight="false" outlineLevel="0" collapsed="false">
      <c r="A50" s="30"/>
      <c r="B50" s="38" t="n">
        <v>1325</v>
      </c>
      <c r="C50" s="39"/>
      <c r="D50" s="40"/>
      <c r="E50" s="39"/>
      <c r="F50" s="39"/>
      <c r="G50" s="38"/>
      <c r="H50" s="41"/>
      <c r="I50" s="42"/>
      <c r="J50" s="39"/>
      <c r="K50" s="39"/>
      <c r="L50" s="43"/>
      <c r="M50" s="39" t="n">
        <f aca="false">B51-B50</f>
        <v>52</v>
      </c>
      <c r="N50" s="39" t="n">
        <f aca="false">M50</f>
        <v>52</v>
      </c>
      <c r="O50" s="45" t="n">
        <v>1</v>
      </c>
    </row>
    <row r="51" customFormat="false" ht="12.75" hidden="false" customHeight="false" outlineLevel="0" collapsed="false">
      <c r="A51" s="30"/>
      <c r="B51" s="38" t="n">
        <v>1377</v>
      </c>
      <c r="C51" s="39"/>
      <c r="D51" s="40"/>
      <c r="E51" s="39"/>
      <c r="F51" s="39"/>
      <c r="G51" s="38"/>
      <c r="H51" s="41"/>
      <c r="I51" s="64" t="s">
        <v>57</v>
      </c>
      <c r="J51" s="64"/>
      <c r="K51" s="39"/>
      <c r="L51" s="43"/>
      <c r="M51" s="39" t="n">
        <f aca="false">B53-B51</f>
        <v>50</v>
      </c>
      <c r="N51" s="39" t="n">
        <f aca="false">M51</f>
        <v>50</v>
      </c>
      <c r="O51" s="45" t="n">
        <v>1</v>
      </c>
    </row>
    <row r="52" customFormat="false" ht="12.75" hidden="false" customHeight="false" outlineLevel="0" collapsed="false">
      <c r="A52" s="30" t="n">
        <v>1419</v>
      </c>
      <c r="B52" s="36"/>
      <c r="C52" s="22"/>
      <c r="D52" s="31"/>
      <c r="E52" s="22"/>
      <c r="F52" s="22"/>
      <c r="G52" s="32" t="n">
        <v>1</v>
      </c>
      <c r="H52" s="25"/>
      <c r="I52" s="65" t="n">
        <v>30</v>
      </c>
      <c r="J52" s="66" t="n">
        <v>30</v>
      </c>
      <c r="K52" s="67"/>
      <c r="L52" s="68" t="n">
        <f aca="false">A58-A52</f>
        <v>151</v>
      </c>
      <c r="M52" s="22"/>
      <c r="N52" s="22"/>
      <c r="O52" s="29"/>
    </row>
    <row r="53" customFormat="false" ht="12.75" hidden="false" customHeight="false" outlineLevel="0" collapsed="false">
      <c r="A53" s="30"/>
      <c r="B53" s="38" t="n">
        <v>1427</v>
      </c>
      <c r="C53" s="39"/>
      <c r="D53" s="40"/>
      <c r="E53" s="39"/>
      <c r="F53" s="39"/>
      <c r="G53" s="38"/>
      <c r="H53" s="41"/>
      <c r="I53" s="42"/>
      <c r="J53" s="39"/>
      <c r="K53" s="39"/>
      <c r="L53" s="43"/>
      <c r="M53" s="39" t="n">
        <f aca="false">B55-B53</f>
        <v>50</v>
      </c>
      <c r="N53" s="39" t="n">
        <f aca="false">M53</f>
        <v>50</v>
      </c>
      <c r="O53" s="45" t="n">
        <v>1</v>
      </c>
    </row>
    <row r="54" customFormat="false" ht="12.75" hidden="false" customHeight="false" outlineLevel="0" collapsed="false">
      <c r="A54" s="30" t="n">
        <v>1447</v>
      </c>
      <c r="B54" s="36"/>
      <c r="C54" s="22"/>
      <c r="D54" s="31"/>
      <c r="E54" s="22"/>
      <c r="F54" s="22"/>
      <c r="G54" s="32" t="n">
        <v>2</v>
      </c>
      <c r="H54" s="25"/>
      <c r="I54" s="69" t="s">
        <v>58</v>
      </c>
      <c r="J54" s="69"/>
      <c r="K54" s="66" t="n">
        <f aca="false">A58-A54+28*2</f>
        <v>179</v>
      </c>
      <c r="L54" s="70"/>
      <c r="M54" s="22"/>
      <c r="N54" s="22"/>
      <c r="O54" s="29"/>
    </row>
    <row r="55" customFormat="false" ht="12.75" hidden="false" customHeight="false" outlineLevel="0" collapsed="false">
      <c r="A55" s="30"/>
      <c r="B55" s="71" t="n">
        <v>1477</v>
      </c>
      <c r="C55" s="72"/>
      <c r="D55" s="73"/>
      <c r="E55" s="72"/>
      <c r="F55" s="72"/>
      <c r="G55" s="74"/>
      <c r="H55" s="75"/>
      <c r="I55" s="76"/>
      <c r="J55" s="72"/>
      <c r="K55" s="72"/>
      <c r="L55" s="77"/>
      <c r="M55" s="72" t="n">
        <f aca="false">B57-B55</f>
        <v>51</v>
      </c>
      <c r="N55" s="39" t="n">
        <f aca="false">M55</f>
        <v>51</v>
      </c>
      <c r="O55" s="45" t="n">
        <v>1</v>
      </c>
    </row>
    <row r="56" customFormat="false" ht="12.75" hidden="false" customHeight="false" outlineLevel="0" collapsed="false">
      <c r="A56" s="30" t="n">
        <v>1510</v>
      </c>
      <c r="B56" s="36"/>
      <c r="C56" s="22"/>
      <c r="D56" s="31"/>
      <c r="E56" s="22"/>
      <c r="F56" s="22"/>
      <c r="G56" s="32" t="n">
        <v>1</v>
      </c>
      <c r="H56" s="25"/>
      <c r="I56" s="26"/>
      <c r="J56" s="22"/>
      <c r="K56" s="67"/>
      <c r="L56" s="70"/>
      <c r="M56" s="22"/>
      <c r="N56" s="22"/>
      <c r="O56" s="29"/>
    </row>
    <row r="57" customFormat="false" ht="12.75" hidden="false" customHeight="false" outlineLevel="0" collapsed="false">
      <c r="A57" s="30"/>
      <c r="B57" s="38" t="n">
        <v>1528</v>
      </c>
      <c r="C57" s="39"/>
      <c r="D57" s="40"/>
      <c r="E57" s="39"/>
      <c r="F57" s="39"/>
      <c r="G57" s="38"/>
      <c r="H57" s="41"/>
      <c r="I57" s="42"/>
      <c r="J57" s="39"/>
      <c r="K57" s="39"/>
      <c r="L57" s="43"/>
      <c r="M57" s="39" t="n">
        <f aca="false">B59-B57</f>
        <v>48</v>
      </c>
      <c r="N57" s="39" t="n">
        <f aca="false">M57</f>
        <v>48</v>
      </c>
      <c r="O57" s="45" t="n">
        <v>1</v>
      </c>
    </row>
    <row r="58" customFormat="false" ht="12.75" hidden="false" customHeight="false" outlineLevel="0" collapsed="false">
      <c r="A58" s="30" t="n">
        <v>1570</v>
      </c>
      <c r="B58" s="36"/>
      <c r="C58" s="22" t="n">
        <f aca="false">A60-A58</f>
        <v>38</v>
      </c>
      <c r="D58" s="31"/>
      <c r="E58" s="22"/>
      <c r="F58" s="22" t="n">
        <f aca="false">A60-A58</f>
        <v>38</v>
      </c>
      <c r="G58" s="32" t="n">
        <v>1</v>
      </c>
      <c r="H58" s="25"/>
      <c r="I58" s="26"/>
      <c r="J58" s="22"/>
      <c r="K58" s="66" t="n">
        <f aca="false">A63-A58</f>
        <v>147</v>
      </c>
      <c r="L58" s="70"/>
      <c r="M58" s="22"/>
      <c r="N58" s="22"/>
      <c r="O58" s="29"/>
    </row>
    <row r="59" customFormat="false" ht="12.75" hidden="false" customHeight="false" outlineLevel="0" collapsed="false">
      <c r="A59" s="78"/>
      <c r="B59" s="38" t="n">
        <v>1576</v>
      </c>
      <c r="C59" s="39"/>
      <c r="D59" s="40"/>
      <c r="E59" s="39"/>
      <c r="F59" s="39"/>
      <c r="G59" s="38"/>
      <c r="H59" s="41"/>
      <c r="I59" s="42" t="n">
        <v>8</v>
      </c>
      <c r="J59" s="39" t="n">
        <v>8</v>
      </c>
      <c r="K59" s="39"/>
      <c r="L59" s="43"/>
      <c r="M59" s="39" t="n">
        <f aca="false">B61-B59</f>
        <v>54</v>
      </c>
      <c r="N59" s="39" t="n">
        <f aca="false">M59</f>
        <v>54</v>
      </c>
      <c r="O59" s="45" t="n">
        <v>1</v>
      </c>
    </row>
    <row r="60" customFormat="false" ht="12.75" hidden="false" customHeight="false" outlineLevel="0" collapsed="false">
      <c r="A60" s="30" t="n">
        <v>1608</v>
      </c>
      <c r="B60" s="36"/>
      <c r="C60" s="22" t="n">
        <f aca="false">A63-A60</f>
        <v>109</v>
      </c>
      <c r="D60" s="31" t="n">
        <f aca="false">A63-A60</f>
        <v>109</v>
      </c>
      <c r="E60" s="22" t="n">
        <f aca="false">A63-A60</f>
        <v>109</v>
      </c>
      <c r="F60" s="22" t="n">
        <f aca="false">A63-A60</f>
        <v>109</v>
      </c>
      <c r="G60" s="32" t="n">
        <v>2</v>
      </c>
      <c r="H60" s="25"/>
      <c r="I60" s="26" t="n">
        <f aca="false">A63-A60</f>
        <v>109</v>
      </c>
      <c r="J60" s="22" t="n">
        <f aca="false">I60</f>
        <v>109</v>
      </c>
      <c r="K60" s="22"/>
      <c r="L60" s="27"/>
      <c r="M60" s="22"/>
      <c r="N60" s="22"/>
      <c r="O60" s="29"/>
    </row>
    <row r="61" customFormat="false" ht="12.75" hidden="false" customHeight="false" outlineLevel="0" collapsed="false">
      <c r="A61" s="30"/>
      <c r="B61" s="38" t="n">
        <v>1630</v>
      </c>
      <c r="C61" s="39"/>
      <c r="D61" s="40"/>
      <c r="E61" s="39"/>
      <c r="F61" s="39"/>
      <c r="G61" s="38"/>
      <c r="H61" s="41"/>
      <c r="I61" s="42"/>
      <c r="J61" s="39"/>
      <c r="K61" s="39"/>
      <c r="L61" s="43"/>
      <c r="M61" s="39" t="n">
        <f aca="false">B62-B61</f>
        <v>44</v>
      </c>
      <c r="N61" s="39" t="n">
        <f aca="false">M61</f>
        <v>44</v>
      </c>
      <c r="O61" s="45" t="n">
        <v>1</v>
      </c>
    </row>
    <row r="62" customFormat="false" ht="12.75" hidden="false" customHeight="false" outlineLevel="0" collapsed="false">
      <c r="A62" s="30"/>
      <c r="B62" s="38" t="n">
        <v>1674</v>
      </c>
      <c r="C62" s="39"/>
      <c r="D62" s="40"/>
      <c r="E62" s="39"/>
      <c r="F62" s="39"/>
      <c r="G62" s="38"/>
      <c r="H62" s="41"/>
      <c r="I62" s="42"/>
      <c r="J62" s="39"/>
      <c r="K62" s="39"/>
      <c r="L62" s="43"/>
      <c r="M62" s="39" t="n">
        <f aca="false">B64-B62</f>
        <v>54</v>
      </c>
      <c r="N62" s="39" t="n">
        <f aca="false">M62</f>
        <v>54</v>
      </c>
      <c r="O62" s="45" t="n">
        <v>1</v>
      </c>
    </row>
    <row r="63" customFormat="false" ht="12.75" hidden="false" customHeight="false" outlineLevel="0" collapsed="false">
      <c r="A63" s="30" t="n">
        <v>1717</v>
      </c>
      <c r="B63" s="36"/>
      <c r="C63" s="22" t="n">
        <f aca="false">A65-A63-6.4/2</f>
        <v>36.8</v>
      </c>
      <c r="D63" s="31" t="n">
        <f aca="false">A67-A63</f>
        <v>94</v>
      </c>
      <c r="E63" s="22" t="n">
        <f aca="false">A67-A63</f>
        <v>94</v>
      </c>
      <c r="F63" s="22" t="n">
        <f aca="false">A65-A63-16/2</f>
        <v>32</v>
      </c>
      <c r="G63" s="32" t="n">
        <v>2</v>
      </c>
      <c r="H63" s="25"/>
      <c r="I63" s="26" t="n">
        <f aca="false">A67-A63</f>
        <v>94</v>
      </c>
      <c r="J63" s="22" t="n">
        <f aca="false">I63</f>
        <v>94</v>
      </c>
      <c r="K63" s="22"/>
      <c r="L63" s="27"/>
      <c r="M63" s="22"/>
      <c r="N63" s="22"/>
      <c r="O63" s="29"/>
    </row>
    <row r="64" customFormat="false" ht="12.75" hidden="false" customHeight="false" outlineLevel="0" collapsed="false">
      <c r="A64" s="30"/>
      <c r="B64" s="38" t="n">
        <v>1728</v>
      </c>
      <c r="C64" s="39"/>
      <c r="D64" s="40"/>
      <c r="E64" s="39"/>
      <c r="F64" s="39"/>
      <c r="G64" s="38"/>
      <c r="H64" s="41"/>
      <c r="I64" s="42"/>
      <c r="J64" s="39"/>
      <c r="K64" s="39"/>
      <c r="L64" s="43"/>
      <c r="M64" s="39" t="n">
        <f aca="false">B66-B64</f>
        <v>49</v>
      </c>
      <c r="N64" s="39" t="n">
        <f aca="false">M64</f>
        <v>49</v>
      </c>
      <c r="O64" s="45" t="n">
        <v>1</v>
      </c>
    </row>
    <row r="65" customFormat="false" ht="51" hidden="false" customHeight="false" outlineLevel="0" collapsed="false">
      <c r="A65" s="46" t="n">
        <v>1757</v>
      </c>
      <c r="B65" s="47"/>
      <c r="C65" s="48" t="n">
        <f aca="false">A67-A65-6.4/2</f>
        <v>50.8</v>
      </c>
      <c r="D65" s="49"/>
      <c r="E65" s="48"/>
      <c r="F65" s="48" t="n">
        <f aca="false">A67-A65-16/2</f>
        <v>46</v>
      </c>
      <c r="G65" s="50" t="s">
        <v>59</v>
      </c>
      <c r="H65" s="79" t="n">
        <f aca="false">2*16+2*46</f>
        <v>124</v>
      </c>
      <c r="I65" s="52"/>
      <c r="J65" s="48"/>
      <c r="K65" s="48"/>
      <c r="L65" s="53"/>
      <c r="M65" s="48"/>
      <c r="N65" s="48"/>
      <c r="O65" s="54"/>
    </row>
    <row r="66" customFormat="false" ht="12.75" hidden="false" customHeight="false" outlineLevel="0" collapsed="false">
      <c r="A66" s="30"/>
      <c r="B66" s="38" t="n">
        <v>1777</v>
      </c>
      <c r="C66" s="39"/>
      <c r="D66" s="40"/>
      <c r="E66" s="39"/>
      <c r="F66" s="39"/>
      <c r="G66" s="38"/>
      <c r="H66" s="41"/>
      <c r="I66" s="42"/>
      <c r="J66" s="39"/>
      <c r="K66" s="39"/>
      <c r="L66" s="43"/>
      <c r="M66" s="39" t="n">
        <f aca="false">B68-B66</f>
        <v>51</v>
      </c>
      <c r="N66" s="39" t="n">
        <f aca="false">M66</f>
        <v>51</v>
      </c>
      <c r="O66" s="45" t="n">
        <v>1</v>
      </c>
    </row>
    <row r="67" customFormat="false" ht="12.75" hidden="false" customHeight="false" outlineLevel="0" collapsed="false">
      <c r="A67" s="30" t="n">
        <v>1811</v>
      </c>
      <c r="B67" s="36"/>
      <c r="C67" s="22" t="n">
        <f aca="false">A70-A67</f>
        <v>107</v>
      </c>
      <c r="D67" s="31" t="n">
        <f aca="false">C67</f>
        <v>107</v>
      </c>
      <c r="E67" s="31" t="n">
        <f aca="false">D67</f>
        <v>107</v>
      </c>
      <c r="F67" s="31" t="n">
        <f aca="false">E67</f>
        <v>107</v>
      </c>
      <c r="G67" s="32" t="n">
        <v>2</v>
      </c>
      <c r="H67" s="25"/>
      <c r="I67" s="26" t="n">
        <f aca="false">A70-A67</f>
        <v>107</v>
      </c>
      <c r="J67" s="22" t="n">
        <f aca="false">I67</f>
        <v>107</v>
      </c>
      <c r="K67" s="22"/>
      <c r="L67" s="27"/>
      <c r="M67" s="22"/>
      <c r="N67" s="22"/>
      <c r="O67" s="29"/>
    </row>
    <row r="68" customFormat="false" ht="12.75" hidden="false" customHeight="false" outlineLevel="0" collapsed="false">
      <c r="A68" s="30"/>
      <c r="B68" s="38" t="n">
        <v>1828</v>
      </c>
      <c r="C68" s="39"/>
      <c r="D68" s="40"/>
      <c r="E68" s="39"/>
      <c r="F68" s="39"/>
      <c r="G68" s="38"/>
      <c r="H68" s="41"/>
      <c r="I68" s="42"/>
      <c r="J68" s="39"/>
      <c r="K68" s="39"/>
      <c r="L68" s="43"/>
      <c r="M68" s="39" t="n">
        <f aca="false">B69-B68</f>
        <v>49</v>
      </c>
      <c r="N68" s="39" t="n">
        <f aca="false">M68</f>
        <v>49</v>
      </c>
      <c r="O68" s="45" t="n">
        <v>1</v>
      </c>
    </row>
    <row r="69" customFormat="false" ht="12.75" hidden="false" customHeight="false" outlineLevel="0" collapsed="false">
      <c r="A69" s="30"/>
      <c r="B69" s="38" t="n">
        <v>1877</v>
      </c>
      <c r="C69" s="39"/>
      <c r="D69" s="40"/>
      <c r="E69" s="39"/>
      <c r="F69" s="39"/>
      <c r="G69" s="38"/>
      <c r="H69" s="41"/>
      <c r="I69" s="42"/>
      <c r="J69" s="39"/>
      <c r="K69" s="39"/>
      <c r="L69" s="43"/>
      <c r="M69" s="39" t="n">
        <f aca="false">B71-B69</f>
        <v>49</v>
      </c>
      <c r="N69" s="39" t="n">
        <f aca="false">M69</f>
        <v>49</v>
      </c>
      <c r="O69" s="45" t="n">
        <v>1</v>
      </c>
    </row>
    <row r="70" customFormat="false" ht="12.75" hidden="false" customHeight="false" outlineLevel="0" collapsed="false">
      <c r="A70" s="30" t="n">
        <v>1918</v>
      </c>
      <c r="B70" s="36"/>
      <c r="C70" s="22" t="n">
        <f aca="false">A73-A70</f>
        <v>97</v>
      </c>
      <c r="D70" s="31" t="n">
        <f aca="false">C70</f>
        <v>97</v>
      </c>
      <c r="E70" s="31" t="n">
        <f aca="false">D70</f>
        <v>97</v>
      </c>
      <c r="F70" s="31" t="n">
        <f aca="false">E70</f>
        <v>97</v>
      </c>
      <c r="G70" s="32" t="n">
        <v>2</v>
      </c>
      <c r="H70" s="25"/>
      <c r="I70" s="26" t="n">
        <f aca="false">A73-A70</f>
        <v>97</v>
      </c>
      <c r="J70" s="22" t="n">
        <f aca="false">I70</f>
        <v>97</v>
      </c>
      <c r="K70" s="22"/>
      <c r="L70" s="27"/>
      <c r="M70" s="22"/>
      <c r="N70" s="22"/>
      <c r="O70" s="29"/>
    </row>
    <row r="71" customFormat="false" ht="12.75" hidden="false" customHeight="false" outlineLevel="0" collapsed="false">
      <c r="A71" s="30"/>
      <c r="B71" s="38" t="n">
        <v>1926</v>
      </c>
      <c r="C71" s="39"/>
      <c r="D71" s="40"/>
      <c r="E71" s="39"/>
      <c r="F71" s="39"/>
      <c r="G71" s="38"/>
      <c r="H71" s="41"/>
      <c r="I71" s="42"/>
      <c r="J71" s="39"/>
      <c r="K71" s="39"/>
      <c r="L71" s="43"/>
      <c r="M71" s="39" t="n">
        <f aca="false">B72-B71</f>
        <v>52</v>
      </c>
      <c r="N71" s="39" t="n">
        <f aca="false">M71</f>
        <v>52</v>
      </c>
      <c r="O71" s="45" t="n">
        <v>1</v>
      </c>
    </row>
    <row r="72" customFormat="false" ht="12.75" hidden="false" customHeight="false" outlineLevel="0" collapsed="false">
      <c r="A72" s="30"/>
      <c r="B72" s="38" t="n">
        <v>1978</v>
      </c>
      <c r="C72" s="39"/>
      <c r="D72" s="40"/>
      <c r="E72" s="39"/>
      <c r="F72" s="39"/>
      <c r="G72" s="38"/>
      <c r="H72" s="41"/>
      <c r="I72" s="42"/>
      <c r="J72" s="39"/>
      <c r="K72" s="39"/>
      <c r="L72" s="43"/>
      <c r="M72" s="39" t="n">
        <f aca="false">B74-B72</f>
        <v>49</v>
      </c>
      <c r="N72" s="39" t="n">
        <f aca="false">M72</f>
        <v>49</v>
      </c>
      <c r="O72" s="45" t="n">
        <v>1</v>
      </c>
    </row>
    <row r="73" customFormat="false" ht="12.75" hidden="false" customHeight="false" outlineLevel="0" collapsed="false">
      <c r="A73" s="30" t="n">
        <v>2015</v>
      </c>
      <c r="B73" s="36"/>
      <c r="C73" s="22" t="n">
        <f aca="false">A76-A73-16/2</f>
        <v>74</v>
      </c>
      <c r="D73" s="31" t="n">
        <f aca="false">A78-A73</f>
        <v>127</v>
      </c>
      <c r="E73" s="22" t="n">
        <f aca="false">D73</f>
        <v>127</v>
      </c>
      <c r="F73" s="22" t="n">
        <f aca="false">A76-A73-28/2</f>
        <v>68</v>
      </c>
      <c r="G73" s="32" t="n">
        <v>2</v>
      </c>
      <c r="H73" s="25"/>
      <c r="I73" s="26" t="n">
        <f aca="false">A78-A73</f>
        <v>127</v>
      </c>
      <c r="J73" s="22" t="n">
        <f aca="false">I73</f>
        <v>127</v>
      </c>
      <c r="K73" s="22"/>
      <c r="L73" s="27"/>
      <c r="M73" s="22"/>
      <c r="N73" s="22"/>
      <c r="O73" s="29"/>
    </row>
    <row r="74" customFormat="false" ht="12.75" hidden="false" customHeight="false" outlineLevel="0" collapsed="false">
      <c r="A74" s="30"/>
      <c r="B74" s="38" t="n">
        <v>2027</v>
      </c>
      <c r="C74" s="39"/>
      <c r="D74" s="40"/>
      <c r="E74" s="39"/>
      <c r="F74" s="39"/>
      <c r="G74" s="38"/>
      <c r="H74" s="41"/>
      <c r="I74" s="42"/>
      <c r="J74" s="39"/>
      <c r="K74" s="39"/>
      <c r="L74" s="43"/>
      <c r="M74" s="39" t="n">
        <f aca="false">B75-B74</f>
        <v>60</v>
      </c>
      <c r="N74" s="39" t="n">
        <f aca="false">M74</f>
        <v>60</v>
      </c>
      <c r="O74" s="45" t="n">
        <v>1</v>
      </c>
    </row>
    <row r="75" customFormat="false" ht="12.75" hidden="false" customHeight="false" outlineLevel="0" collapsed="false">
      <c r="A75" s="30"/>
      <c r="B75" s="38" t="n">
        <v>2087</v>
      </c>
      <c r="C75" s="39"/>
      <c r="D75" s="40"/>
      <c r="E75" s="39"/>
      <c r="F75" s="39"/>
      <c r="G75" s="38"/>
      <c r="H75" s="41"/>
      <c r="I75" s="42"/>
      <c r="J75" s="39"/>
      <c r="K75" s="39"/>
      <c r="L75" s="43"/>
      <c r="M75" s="39" t="n">
        <f aca="false">B77-B75</f>
        <v>53</v>
      </c>
      <c r="N75" s="39" t="n">
        <f aca="false">M75</f>
        <v>53</v>
      </c>
      <c r="O75" s="45" t="n">
        <v>1</v>
      </c>
    </row>
    <row r="76" customFormat="false" ht="12.75" hidden="false" customHeight="false" outlineLevel="0" collapsed="false">
      <c r="A76" s="30" t="n">
        <v>2097</v>
      </c>
      <c r="B76" s="36"/>
      <c r="C76" s="22" t="n">
        <f aca="false">A78-A76-16/2</f>
        <v>37</v>
      </c>
      <c r="D76" s="31"/>
      <c r="E76" s="22"/>
      <c r="F76" s="22" t="n">
        <f aca="false">A78-A76-28/2</f>
        <v>31</v>
      </c>
      <c r="G76" s="32"/>
      <c r="H76" s="25"/>
      <c r="I76" s="26"/>
      <c r="J76" s="22"/>
      <c r="K76" s="22"/>
      <c r="L76" s="27"/>
      <c r="M76" s="22"/>
      <c r="N76" s="22"/>
      <c r="O76" s="29"/>
    </row>
    <row r="77" customFormat="false" ht="12.75" hidden="false" customHeight="false" outlineLevel="0" collapsed="false">
      <c r="A77" s="30"/>
      <c r="B77" s="38" t="n">
        <v>2140</v>
      </c>
      <c r="C77" s="39"/>
      <c r="D77" s="39"/>
      <c r="E77" s="39"/>
      <c r="F77" s="39"/>
      <c r="G77" s="38"/>
      <c r="H77" s="39"/>
      <c r="I77" s="42"/>
      <c r="J77" s="39"/>
      <c r="K77" s="39"/>
      <c r="L77" s="43"/>
      <c r="M77" s="39"/>
      <c r="N77" s="39"/>
      <c r="O77" s="45" t="n">
        <v>1</v>
      </c>
    </row>
    <row r="78" customFormat="false" ht="12.75" hidden="false" customHeight="false" outlineLevel="0" collapsed="false">
      <c r="A78" s="30" t="n">
        <v>2142</v>
      </c>
      <c r="B78" s="36"/>
      <c r="C78" s="22"/>
      <c r="D78" s="22"/>
      <c r="E78" s="22"/>
      <c r="F78" s="22"/>
      <c r="G78" s="32"/>
      <c r="H78" s="22"/>
      <c r="I78" s="80"/>
      <c r="J78" s="22"/>
      <c r="K78" s="22"/>
      <c r="L78" s="27"/>
      <c r="M78" s="22"/>
      <c r="N78" s="22"/>
      <c r="O78" s="29"/>
    </row>
    <row r="79" customFormat="false" ht="13.5" hidden="false" customHeight="false" outlineLevel="0" collapsed="false">
      <c r="A79" s="81" t="s">
        <v>20</v>
      </c>
      <c r="B79" s="81"/>
      <c r="C79" s="82"/>
      <c r="D79" s="83" t="n">
        <v>18</v>
      </c>
      <c r="E79" s="82" t="n">
        <v>15</v>
      </c>
      <c r="F79" s="82"/>
      <c r="G79" s="84" t="n">
        <v>2</v>
      </c>
      <c r="H79" s="85"/>
      <c r="I79" s="86"/>
      <c r="J79" s="87"/>
      <c r="K79" s="87"/>
      <c r="L79" s="88"/>
      <c r="M79" s="87" t="n">
        <v>70</v>
      </c>
      <c r="N79" s="87"/>
      <c r="O79" s="89"/>
    </row>
    <row r="80" customFormat="false" ht="13.5" hidden="false" customHeight="false" outlineLevel="0" collapsed="false">
      <c r="C80" s="2" t="n">
        <f aca="false">SUM(C5:C79)</f>
        <v>1858.7</v>
      </c>
      <c r="D80" s="2" t="n">
        <f aca="false">SUM(D5:D79)</f>
        <v>1894</v>
      </c>
      <c r="E80" s="2" t="n">
        <f aca="false">SUM(E5:E79)</f>
        <v>1889</v>
      </c>
      <c r="F80" s="2" t="n">
        <f aca="false">SUM(F5:F79)</f>
        <v>1851.5</v>
      </c>
      <c r="G80" s="2" t="n">
        <f aca="false">SUM(G5:G79)</f>
        <v>47</v>
      </c>
      <c r="H80" s="2" t="n">
        <f aca="false">SUM(H5:H79)</f>
        <v>506</v>
      </c>
      <c r="I80" s="2" t="n">
        <f aca="false">SUM(I5:I79)</f>
        <v>1926.5</v>
      </c>
      <c r="J80" s="2" t="n">
        <f aca="false">SUM(J5:J79)</f>
        <v>1926.5</v>
      </c>
      <c r="K80" s="2" t="n">
        <f aca="false">SUM(K5:K79)</f>
        <v>326</v>
      </c>
      <c r="L80" s="2" t="n">
        <f aca="false">SUM(L5:L79)</f>
        <v>151</v>
      </c>
      <c r="M80" s="2" t="n">
        <f aca="false">SUM(M5:M79)</f>
        <v>2240</v>
      </c>
      <c r="N80" s="2" t="n">
        <f aca="false">SUM(N5:N79)</f>
        <v>2140</v>
      </c>
      <c r="O80" s="2" t="n">
        <f aca="false">SUM(O5:O79)</f>
        <v>40</v>
      </c>
    </row>
  </sheetData>
  <mergeCells count="43">
    <mergeCell ref="A1:O1"/>
    <mergeCell ref="A2:O2"/>
    <mergeCell ref="C3:H3"/>
    <mergeCell ref="I3:L3"/>
    <mergeCell ref="M3:O3"/>
    <mergeCell ref="A5:B5"/>
    <mergeCell ref="R6:V6"/>
    <mergeCell ref="R7:V7"/>
    <mergeCell ref="R8:V8"/>
    <mergeCell ref="R9:V9"/>
    <mergeCell ref="R10:V10"/>
    <mergeCell ref="R11:V11"/>
    <mergeCell ref="R12:V12"/>
    <mergeCell ref="R13:V13"/>
    <mergeCell ref="R14:V14"/>
    <mergeCell ref="R15:V15"/>
    <mergeCell ref="R16:V16"/>
    <mergeCell ref="R20:V20"/>
    <mergeCell ref="R21:V21"/>
    <mergeCell ref="R22:V22"/>
    <mergeCell ref="R23:V23"/>
    <mergeCell ref="R24:V24"/>
    <mergeCell ref="R25:V25"/>
    <mergeCell ref="R26:V26"/>
    <mergeCell ref="R27:V27"/>
    <mergeCell ref="R28:V28"/>
    <mergeCell ref="R29:V29"/>
    <mergeCell ref="R30:V30"/>
    <mergeCell ref="R33:V33"/>
    <mergeCell ref="R34:V34"/>
    <mergeCell ref="R35:V35"/>
    <mergeCell ref="R36:V36"/>
    <mergeCell ref="K37:L37"/>
    <mergeCell ref="R37:V37"/>
    <mergeCell ref="R38:V38"/>
    <mergeCell ref="R39:V39"/>
    <mergeCell ref="R40:V40"/>
    <mergeCell ref="R41:V41"/>
    <mergeCell ref="R42:V42"/>
    <mergeCell ref="R43:V43"/>
    <mergeCell ref="I51:J51"/>
    <mergeCell ref="I54:J54"/>
    <mergeCell ref="A79:B79"/>
  </mergeCells>
  <printOptions headings="false" gridLines="false" gridLinesSet="true" horizontalCentered="false" verticalCentered="false"/>
  <pageMargins left="0" right="0" top="0.39375" bottom="0.39375" header="0" footer="0"/>
  <pageSetup paperSize="8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2025-06-16T15:04:53Z</dcterms:created>
  <dc:creator/>
  <dc:description/>
  <dc:language>fr-CH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