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E:\A&amp;F_Budget\Marchés\Entretien - nettoyage du monument\2026\Pieces du marché - base de travail\travail\"/>
    </mc:Choice>
  </mc:AlternateContent>
  <xr:revisionPtr revIDLastSave="0" documentId="13_ncr:1_{9B5A12E1-1DDD-43E3-85A1-B2AE7AAA1040}" xr6:coauthVersionLast="36" xr6:coauthVersionMax="36" xr10:uidLastSave="{00000000-0000-0000-0000-000000000000}"/>
  <bookViews>
    <workbookView xWindow="0" yWindow="0" windowWidth="28800" windowHeight="12300" tabRatio="729" xr2:uid="{00000000-000D-0000-FFFF-FFFF00000000}"/>
  </bookViews>
  <sheets>
    <sheet name="Présentation et exemple" sheetId="6" r:id="rId1"/>
    <sheet name="Regulier - forfaitaire" sheetId="1" r:id="rId2"/>
    <sheet name="Regulier - Jour" sheetId="2" r:id="rId3"/>
    <sheet name="Regulier - hebdo" sheetId="3" r:id="rId4"/>
    <sheet name="Regulier - mensuel" sheetId="4" r:id="rId5"/>
    <sheet name="estimation heures par jour" sheetId="5" r:id="rId6"/>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6" i="5" l="1"/>
  <c r="E56" i="5"/>
  <c r="F55" i="5"/>
  <c r="F52" i="5"/>
  <c r="E52" i="5"/>
  <c r="F51" i="5"/>
  <c r="F48" i="5"/>
  <c r="E48" i="5"/>
  <c r="F47" i="5"/>
  <c r="E92" i="2" l="1"/>
  <c r="F150" i="1"/>
  <c r="H150" i="1"/>
  <c r="D105" i="2" l="1"/>
  <c r="D103" i="2"/>
  <c r="E18" i="5" l="1"/>
  <c r="D18" i="5"/>
  <c r="E12" i="5"/>
  <c r="D12" i="5"/>
  <c r="E70" i="4"/>
  <c r="E73" i="4" s="1"/>
  <c r="D70" i="4"/>
  <c r="D20" i="5" s="1"/>
  <c r="D24" i="5" s="1"/>
  <c r="D89" i="3"/>
  <c r="E91" i="3"/>
  <c r="E14" i="5" s="1"/>
  <c r="E16" i="5" s="1"/>
  <c r="D91" i="3"/>
  <c r="D14" i="5" s="1"/>
  <c r="D16" i="5" s="1"/>
  <c r="E85" i="3"/>
  <c r="E87" i="3" s="1"/>
  <c r="D85" i="3"/>
  <c r="D87" i="3" s="1"/>
  <c r="E95" i="3"/>
  <c r="D95" i="3"/>
  <c r="E89" i="3"/>
  <c r="E96" i="2"/>
  <c r="E94" i="2"/>
  <c r="E89" i="2"/>
  <c r="E88" i="2"/>
  <c r="E86" i="2"/>
  <c r="E84" i="2"/>
  <c r="E81" i="2"/>
  <c r="E79" i="2"/>
  <c r="E78" i="2"/>
  <c r="E77" i="2"/>
  <c r="E75" i="2"/>
  <c r="E70" i="2"/>
  <c r="E68" i="2"/>
  <c r="E67" i="2"/>
  <c r="E66" i="2"/>
  <c r="E59" i="2"/>
  <c r="E57" i="2"/>
  <c r="E56" i="2"/>
  <c r="E52" i="2"/>
  <c r="E51" i="2"/>
  <c r="E49" i="2"/>
  <c r="E48" i="2"/>
  <c r="E46" i="2"/>
  <c r="E44" i="2"/>
  <c r="E31" i="2"/>
  <c r="E18" i="2"/>
  <c r="E105" i="2" s="1"/>
  <c r="E11" i="2"/>
  <c r="D100" i="2"/>
  <c r="D101" i="2" s="1"/>
  <c r="D3" i="5" s="1"/>
  <c r="H62" i="1"/>
  <c r="F62" i="1"/>
  <c r="D173" i="1"/>
  <c r="D169" i="1"/>
  <c r="H169" i="1" s="1"/>
  <c r="D116" i="1"/>
  <c r="H116" i="1" s="1"/>
  <c r="H113" i="1"/>
  <c r="H175" i="1"/>
  <c r="H174" i="1"/>
  <c r="H173" i="1"/>
  <c r="H171" i="1"/>
  <c r="H170" i="1"/>
  <c r="H165" i="1"/>
  <c r="H164" i="1"/>
  <c r="H162" i="1"/>
  <c r="H159" i="1"/>
  <c r="H158" i="1"/>
  <c r="H157" i="1"/>
  <c r="H156" i="1"/>
  <c r="H154" i="1"/>
  <c r="H153" i="1"/>
  <c r="H152" i="1"/>
  <c r="H151" i="1"/>
  <c r="H149" i="1"/>
  <c r="H147" i="1"/>
  <c r="H146" i="1"/>
  <c r="H145" i="1"/>
  <c r="H144" i="1"/>
  <c r="H142" i="1"/>
  <c r="H141" i="1"/>
  <c r="H140" i="1"/>
  <c r="H138" i="1"/>
  <c r="H137" i="1"/>
  <c r="H136" i="1"/>
  <c r="H135" i="1"/>
  <c r="H133" i="1"/>
  <c r="H132" i="1"/>
  <c r="H130" i="1"/>
  <c r="H128" i="1"/>
  <c r="H127" i="1"/>
  <c r="H125" i="1"/>
  <c r="H124" i="1"/>
  <c r="H123" i="1"/>
  <c r="H121" i="1"/>
  <c r="H120" i="1"/>
  <c r="H119" i="1"/>
  <c r="H118" i="1"/>
  <c r="H117" i="1"/>
  <c r="H114" i="1"/>
  <c r="H112" i="1"/>
  <c r="H110" i="1"/>
  <c r="H106" i="1"/>
  <c r="H102" i="1"/>
  <c r="H100" i="1"/>
  <c r="H99" i="1"/>
  <c r="H97" i="1"/>
  <c r="H95" i="1"/>
  <c r="H94" i="1"/>
  <c r="D86" i="1"/>
  <c r="H86" i="1" s="1"/>
  <c r="H92" i="1"/>
  <c r="H91" i="1"/>
  <c r="H87" i="1"/>
  <c r="H85" i="1"/>
  <c r="H84" i="1"/>
  <c r="H83" i="1"/>
  <c r="H81" i="1"/>
  <c r="H78" i="1"/>
  <c r="H76" i="1"/>
  <c r="H71" i="1"/>
  <c r="H69" i="1"/>
  <c r="H68" i="1"/>
  <c r="H67" i="1"/>
  <c r="H66" i="1"/>
  <c r="H64" i="1"/>
  <c r="H61" i="1"/>
  <c r="H59" i="1"/>
  <c r="H58" i="1"/>
  <c r="H54" i="1"/>
  <c r="H52" i="1"/>
  <c r="H51" i="1"/>
  <c r="H49" i="1"/>
  <c r="H47" i="1"/>
  <c r="H45" i="1"/>
  <c r="H33" i="1"/>
  <c r="H31" i="1"/>
  <c r="H19" i="1"/>
  <c r="H17" i="1"/>
  <c r="F17" i="1"/>
  <c r="F19" i="1"/>
  <c r="H11" i="1"/>
  <c r="F128" i="1"/>
  <c r="F127" i="1"/>
  <c r="D73" i="4" l="1"/>
  <c r="E20" i="5"/>
  <c r="E24" i="5" s="1"/>
  <c r="E71" i="4"/>
  <c r="E72" i="4"/>
  <c r="H177" i="1"/>
  <c r="C181" i="1" s="1"/>
  <c r="D21" i="5"/>
  <c r="D22" i="5"/>
  <c r="D51" i="5" s="1"/>
  <c r="E51" i="5" s="1"/>
  <c r="D71" i="4"/>
  <c r="D72" i="4"/>
  <c r="D86" i="3"/>
  <c r="D8" i="5"/>
  <c r="D11" i="5" s="1"/>
  <c r="E8" i="5"/>
  <c r="E11" i="5" s="1"/>
  <c r="D2" i="5"/>
  <c r="D15" i="5"/>
  <c r="E21" i="5"/>
  <c r="E15" i="5"/>
  <c r="E17" i="5"/>
  <c r="D17" i="5"/>
  <c r="D23" i="5"/>
  <c r="D102" i="2"/>
  <c r="D4" i="5" s="1"/>
  <c r="D88" i="3"/>
  <c r="E86" i="3"/>
  <c r="E88" i="3"/>
  <c r="E100" i="2"/>
  <c r="D55" i="5" l="1"/>
  <c r="E55" i="5" s="1"/>
  <c r="D48" i="5"/>
  <c r="D52" i="5"/>
  <c r="D56" i="5"/>
  <c r="D50" i="5"/>
  <c r="D54" i="5"/>
  <c r="E23" i="5"/>
  <c r="E22" i="5"/>
  <c r="G179" i="1"/>
  <c r="C182" i="1" s="1"/>
  <c r="C183" i="1" s="1"/>
  <c r="C184" i="1" s="1"/>
  <c r="E10" i="5"/>
  <c r="D9" i="5"/>
  <c r="D46" i="5" s="1"/>
  <c r="D10" i="5"/>
  <c r="D47" i="5" s="1"/>
  <c r="E47" i="5" s="1"/>
  <c r="D104" i="2"/>
  <c r="D6" i="5" s="1"/>
  <c r="D5" i="5"/>
  <c r="E9" i="5"/>
  <c r="E101" i="2"/>
  <c r="E103" i="2" s="1"/>
  <c r="E2" i="5"/>
  <c r="D28" i="5" s="1"/>
  <c r="E93" i="3"/>
  <c r="E94" i="3"/>
  <c r="E92" i="3"/>
  <c r="F30" i="5" l="1"/>
  <c r="E30" i="5"/>
  <c r="F29" i="5"/>
  <c r="D29" i="5"/>
  <c r="E46" i="5"/>
  <c r="F46" i="5"/>
  <c r="F54" i="5"/>
  <c r="E54" i="5"/>
  <c r="F50" i="5"/>
  <c r="E50" i="5"/>
  <c r="E29" i="5"/>
  <c r="D30" i="5"/>
  <c r="F28" i="5"/>
  <c r="E28" i="5"/>
  <c r="E3" i="5"/>
  <c r="E102" i="2"/>
  <c r="E4" i="5" s="1"/>
  <c r="D93" i="3"/>
  <c r="D92" i="3"/>
  <c r="D94" i="3"/>
  <c r="F175" i="1"/>
  <c r="F174" i="1"/>
  <c r="F173" i="1"/>
  <c r="F171" i="1"/>
  <c r="F170" i="1"/>
  <c r="F169" i="1"/>
  <c r="F165" i="1"/>
  <c r="F164" i="1"/>
  <c r="F162" i="1"/>
  <c r="F159" i="1"/>
  <c r="F158" i="1"/>
  <c r="F157" i="1"/>
  <c r="F156" i="1"/>
  <c r="F154" i="1"/>
  <c r="F153" i="1"/>
  <c r="F152" i="1"/>
  <c r="F151" i="1"/>
  <c r="F149" i="1"/>
  <c r="F147" i="1"/>
  <c r="F146" i="1"/>
  <c r="F145" i="1"/>
  <c r="F144" i="1"/>
  <c r="F142" i="1"/>
  <c r="F141" i="1"/>
  <c r="F140" i="1"/>
  <c r="F138" i="1"/>
  <c r="F137" i="1"/>
  <c r="F136" i="1"/>
  <c r="F135" i="1"/>
  <c r="F133" i="1"/>
  <c r="F132" i="1"/>
  <c r="F130" i="1"/>
  <c r="F125" i="1"/>
  <c r="F124" i="1"/>
  <c r="F123" i="1"/>
  <c r="F121" i="1"/>
  <c r="F120" i="1"/>
  <c r="F119" i="1"/>
  <c r="F118" i="1"/>
  <c r="F117" i="1"/>
  <c r="F116" i="1"/>
  <c r="F114" i="1"/>
  <c r="F113" i="1"/>
  <c r="F112" i="1"/>
  <c r="F110" i="1"/>
  <c r="F106" i="1"/>
  <c r="F102" i="1"/>
  <c r="F100" i="1"/>
  <c r="F99" i="1"/>
  <c r="F97" i="1"/>
  <c r="F95" i="1"/>
  <c r="F94" i="1"/>
  <c r="F92" i="1"/>
  <c r="F91" i="1"/>
  <c r="F87" i="1"/>
  <c r="F86" i="1"/>
  <c r="F85" i="1"/>
  <c r="F84" i="1"/>
  <c r="F83" i="1"/>
  <c r="F81" i="1"/>
  <c r="F78" i="1"/>
  <c r="F76" i="1"/>
  <c r="F71" i="1"/>
  <c r="F69" i="1"/>
  <c r="F68" i="1"/>
  <c r="F67" i="1"/>
  <c r="F66" i="1"/>
  <c r="F64" i="1"/>
  <c r="F61" i="1"/>
  <c r="F59" i="1"/>
  <c r="F58" i="1"/>
  <c r="F54" i="1"/>
  <c r="F52" i="1"/>
  <c r="F51" i="1"/>
  <c r="F49" i="1"/>
  <c r="F47" i="1"/>
  <c r="F45" i="1"/>
  <c r="F33" i="1"/>
  <c r="F31" i="1"/>
  <c r="F11" i="1"/>
  <c r="F34" i="5" l="1"/>
  <c r="F33" i="5"/>
  <c r="E34" i="5"/>
  <c r="D32" i="5"/>
  <c r="D34" i="5"/>
  <c r="D33" i="5"/>
  <c r="E33" i="5" s="1"/>
  <c r="E104" i="2"/>
  <c r="E6" i="5" s="1"/>
  <c r="E5" i="5"/>
  <c r="F177" i="1"/>
  <c r="E38" i="5" l="1"/>
  <c r="F38" i="5"/>
  <c r="F37" i="5"/>
  <c r="D36" i="5"/>
  <c r="D37" i="5"/>
  <c r="E37" i="5" s="1"/>
  <c r="D38" i="5"/>
  <c r="F32" i="5"/>
  <c r="E32" i="5"/>
  <c r="F36" i="5" l="1"/>
  <c r="E36" i="5"/>
</calcChain>
</file>

<file path=xl/sharedStrings.xml><?xml version="1.0" encoding="utf-8"?>
<sst xmlns="http://schemas.openxmlformats.org/spreadsheetml/2006/main" count="841" uniqueCount="243">
  <si>
    <t xml:space="preserve">Prestations de nettoyage  des Tours et remparts d'Aigues-Mortes 
</t>
  </si>
  <si>
    <t xml:space="preserve">DECOMPOSITION DU PRIX GLOBAL ET FORFAITAIRE </t>
  </si>
  <si>
    <t xml:space="preserve"> (D.P.G.F.) </t>
  </si>
  <si>
    <t>SURFACES</t>
  </si>
  <si>
    <r>
      <t xml:space="preserve">NOMBRE D'HEURES </t>
    </r>
    <r>
      <rPr>
        <u/>
        <sz val="10"/>
        <rFont val="Calibri"/>
        <family val="2"/>
      </rPr>
      <t>ESTIMEES PAR LE MONUMENT</t>
    </r>
  </si>
  <si>
    <r>
      <t xml:space="preserve">NOMBRE D'HEURES </t>
    </r>
    <r>
      <rPr>
        <u/>
        <sz val="10"/>
        <rFont val="Calibri"/>
        <family val="2"/>
      </rPr>
      <t>ESTIMEES PAR L'ENTREPRISE</t>
    </r>
  </si>
  <si>
    <t>(en centièmes)</t>
  </si>
  <si>
    <t>PAR PASSAGE</t>
  </si>
  <si>
    <t>PAR AN</t>
  </si>
  <si>
    <t>9,45 m²</t>
  </si>
  <si>
    <t>Nettoyer et désinfecter les cuvettes, lunettes et lavabos</t>
  </si>
  <si>
    <t xml:space="preserve">1/Jour sept à juin   </t>
  </si>
  <si>
    <t>2/Jour juil. à août</t>
  </si>
  <si>
    <t>Nettoyer et désinfecter robinetterie et miroiterie</t>
  </si>
  <si>
    <t>Nettoyer et désinfecter les sèches mains</t>
  </si>
  <si>
    <t>Nettoyer et désinfecter le change bébé</t>
  </si>
  <si>
    <t>Balayer et laver les sols avec produits désinfectants et désodorisants</t>
  </si>
  <si>
    <t>Vider les poubelles et remplacer les sacs</t>
  </si>
  <si>
    <t>Approvisionner en consommable (essuies mains, savon, papier…)</t>
  </si>
  <si>
    <t>1/mois</t>
  </si>
  <si>
    <t>15 m²</t>
  </si>
  <si>
    <t>Nettoyer et désinfecter les cuvettes, lunettes, urinoirs et lavabos</t>
  </si>
  <si>
    <t>6,97 m²</t>
  </si>
  <si>
    <t>Nettoyer et désinfecter : cuvette, lunette, lavabo</t>
  </si>
  <si>
    <t>Vider les corbeilles et remplacer les sacs</t>
  </si>
  <si>
    <t>LOGIS DU GOUVERNEUR RDC : Couloir des sanitaires</t>
  </si>
  <si>
    <t>8,2 m²</t>
  </si>
  <si>
    <t>LOGIS DU GOUVERNEUR RDC : hall boissons</t>
  </si>
  <si>
    <t>16,6 m²</t>
  </si>
  <si>
    <t>Aspirer le sol et laver les sols avec produits désinfectants et désodorisants</t>
  </si>
  <si>
    <t>55 m²</t>
  </si>
  <si>
    <t>Aspirer et nettoyer le sol</t>
  </si>
  <si>
    <t>1/Semaine</t>
  </si>
  <si>
    <t>Nettoyer les portes vitrées</t>
  </si>
  <si>
    <t>Nettoyer les luminaires</t>
  </si>
  <si>
    <t>Nettoyer le mobilier (chaises, meuble…)</t>
  </si>
  <si>
    <t>LOGIS DU GOUVERNEUR RDC : boutique</t>
  </si>
  <si>
    <t>LOGIS DU GOUVERNEUR RDC=&gt;3ème : escalier administratif</t>
  </si>
  <si>
    <t>0,90m de large sur 10,5m de hauteur.</t>
  </si>
  <si>
    <t>Aspirer et laver les escaliers</t>
  </si>
  <si>
    <t>4 paliers : 2m² environ chacun</t>
  </si>
  <si>
    <t>1/Mois</t>
  </si>
  <si>
    <t>LOGIS DU GOUVERNEUR 1er : Entrée personnel</t>
  </si>
  <si>
    <t>50 m²</t>
  </si>
  <si>
    <t>Aspirer le sol</t>
  </si>
  <si>
    <t>Nettoyer et désinfecter les portes et poignées (1 porte)</t>
  </si>
  <si>
    <t>LOGIS DU GOUVERNEUR 1er : WC du personnel</t>
  </si>
  <si>
    <t>3,2 m²</t>
  </si>
  <si>
    <t>Nettoyer et désinfecter la cuvette, lunette, abattant et lavabo</t>
  </si>
  <si>
    <t>1/Jour</t>
  </si>
  <si>
    <t>Aspirer et laver le sol avec produits désinfectants et désodorisants</t>
  </si>
  <si>
    <t>Vider la corbeille et remplacer le sac</t>
  </si>
  <si>
    <t>Nettoyer et désinfecter la porte et la faïence (1porte)</t>
  </si>
  <si>
    <t>LOGIS DU GOUVERNEUR 1er : local du personnel et vestiaires</t>
  </si>
  <si>
    <t>64,4 m²</t>
  </si>
  <si>
    <t>Nettoyer l'évier et les lavabos</t>
  </si>
  <si>
    <t>Nettoyer meuble en bois</t>
  </si>
  <si>
    <t>Nettoyer et désinfecter les portes et poignées (3portes)</t>
  </si>
  <si>
    <t>200 m²</t>
  </si>
  <si>
    <t>Ramasser les papiers, etc.</t>
  </si>
  <si>
    <t>1/jour</t>
  </si>
  <si>
    <t>Passer l'aspirateur</t>
  </si>
  <si>
    <t>1/semaine</t>
  </si>
  <si>
    <t>Nettoyer le sol</t>
  </si>
  <si>
    <t>Nettoyer les éléments d'exposition :</t>
  </si>
  <si>
    <t>- Ecran TV, dalles tactiles</t>
  </si>
  <si>
    <t>- Meubles, vitrines</t>
  </si>
  <si>
    <t>Nettoyer et désinfecter les portes et poignées (3 portes)</t>
  </si>
  <si>
    <t>LOGIS DU GOUVERNEUR 1er : passage vers le rempart et la cour d’honneur</t>
  </si>
  <si>
    <t>Balayer Guano chauve souris</t>
  </si>
  <si>
    <t>Dépoussiérer les éléments de signalétique</t>
  </si>
  <si>
    <t>Nettoyer et désinfecter les portes et poignées (2 portes)</t>
  </si>
  <si>
    <t>LOGIS DU GOUVERNEUR RDC=&gt;2ème : escalier d'honneur</t>
  </si>
  <si>
    <t>42,2 m²</t>
  </si>
  <si>
    <t>Passer l'aspirateur escalier et balustrade</t>
  </si>
  <si>
    <t>Nettoyer la vitre de l'escalier (intérieur et  à hauteur d'homme)</t>
  </si>
  <si>
    <t>LOGIS DU GOUVERNEUR RDC=&gt;3ème : ascenseur</t>
  </si>
  <si>
    <t>Nettoyer les parois, la porte et nettoyer puis désinfecter les boutons et rambarde</t>
  </si>
  <si>
    <t>Aspirer et laver le sol, ainsi que les barres de seuils de chaque étage</t>
  </si>
  <si>
    <t>Balayer et aspirer l'accès à la Tour de Constance</t>
  </si>
  <si>
    <t>LOGIS DU GOUVERNEUR 2nd : bureaux administratifs</t>
  </si>
  <si>
    <t>155,8 m²</t>
  </si>
  <si>
    <t>Vider les poubelles</t>
  </si>
  <si>
    <t>Nettoyer et désinfecter les bureaux, tables de réunion, chaises, luminaires, téléphone, photocopieur…</t>
  </si>
  <si>
    <t>Nettoyer et désinfecter les portes et poignées (6portes)</t>
  </si>
  <si>
    <t>EXTERIEUR : Cour d'entrée</t>
  </si>
  <si>
    <t>350 m²</t>
  </si>
  <si>
    <t>Vider la poubelle et remplacer le sac</t>
  </si>
  <si>
    <t>Ramasser les papiers et feuilles</t>
  </si>
  <si>
    <t>EXTERIEUR : Cour d'honneur</t>
  </si>
  <si>
    <t>1093 m²</t>
  </si>
  <si>
    <t>Rentrer le conteneur</t>
  </si>
  <si>
    <t>5/semaine</t>
  </si>
  <si>
    <t>EXTERIEUR : Elévateur rempart</t>
  </si>
  <si>
    <t>5m²</t>
  </si>
  <si>
    <t>Balayer</t>
  </si>
  <si>
    <t>Nettoyer boutons de l'élévateur, main courante, rambarde de sécurité</t>
  </si>
  <si>
    <t>EXTERIEUR : Chemin de ronde</t>
  </si>
  <si>
    <t>6 poubelles (1,6km)</t>
  </si>
  <si>
    <t>Vider les poubelle et remplacer les sac</t>
  </si>
  <si>
    <t>TOUR DE CONSTANCE : Pont dormant</t>
  </si>
  <si>
    <t>54 m²</t>
  </si>
  <si>
    <t>Balayer et enlever les fientes de pigeons</t>
  </si>
  <si>
    <t>TOUR DE CONSTANCE : Salle basse</t>
  </si>
  <si>
    <t>108,5 m²</t>
  </si>
  <si>
    <t>Ramasser les chewing-gum, papiers, mouchoirs, etc.</t>
  </si>
  <si>
    <t>Aspirer les sols</t>
  </si>
  <si>
    <t>Aspirer les niches, le puit bouché, l'intérieur du four à pain, et enlever les chewing-gum, papiers, etc.</t>
  </si>
  <si>
    <t>Nettoyer les totems (éléments de sécurité, plans, plexis caméras…)  et éclairage d'évacuation</t>
  </si>
  <si>
    <t>Nettoyer les plinthes lumineuses (dépoussiérage - lingette ou chiffon peu humide si besoins)</t>
  </si>
  <si>
    <t>Nettoyer la porte vitrée (2 faces)</t>
  </si>
  <si>
    <t>Nettoyer les éléments d'exposition : lingette humide qui ne raye pas sans frotter</t>
  </si>
  <si>
    <t>TOUR DE CONSTANCE : Escalier</t>
  </si>
  <si>
    <t xml:space="preserve">Escalier à vis : 1m de largeur sur 23m de hauteur </t>
  </si>
  <si>
    <t>Balayer les sols</t>
  </si>
  <si>
    <t>TOUR DE CONSTANCE : Coursière</t>
  </si>
  <si>
    <t>41 m²</t>
  </si>
  <si>
    <t>Nettoyer les totems (éléments de sécurité, plans, plexis caméras…) et éclairage d'évacuation</t>
  </si>
  <si>
    <t>TOUR DE CONSTANCE : Salle 2ème étage</t>
  </si>
  <si>
    <t>105 m²</t>
  </si>
  <si>
    <t>nettoyer les plexis et verres de sécurité (face avant et l'arrière avec outil adéquate sans se pencher ni passer de l'autre coté)</t>
  </si>
  <si>
    <t>TOUR DE CONSTANCE : Terrasse et élévateur</t>
  </si>
  <si>
    <t>Ramasser les chewing-gum, papiers, mouchoirs, etc. (y compris élévateur)</t>
  </si>
  <si>
    <t>Enlever (sans passer derrière la barrière) les papiers, etc. dans l'oculus</t>
  </si>
  <si>
    <t>Nettoyer les plexis et verres de sécurité (face avant et l'arrière avec outil adéquate sans se pencher ni passer de l'autre coté)</t>
  </si>
  <si>
    <t>Nettoyer les éléments d'exposition (bâches type kakémono) : sans frotter</t>
  </si>
  <si>
    <t xml:space="preserve">Nettoyer boutons de l'élévateur, main courante, rambarde de sécurité </t>
  </si>
  <si>
    <t>TOUR DE CONSTANCE : Ascenseur</t>
  </si>
  <si>
    <t>Nettoyer parois, porte, miroir</t>
  </si>
  <si>
    <t>Nettoyer et désinfecter main courante et boutons (y compris boutons chaque étage)</t>
  </si>
  <si>
    <t>Aspirer les paliers et les barres de seuil de tous les étages</t>
  </si>
  <si>
    <t>Aspirer et laver le sol</t>
  </si>
  <si>
    <t>TOTAL NOMBRE D'HEURES ESTIMATIVES / ANNUEL</t>
  </si>
  <si>
    <t>MONTANT FORFAITAIRE ANNUEL € H.T.</t>
  </si>
  <si>
    <t>TVA 20%</t>
  </si>
  <si>
    <t>MONTANT FORFAITAIRE ANNUEL € TTC.</t>
  </si>
  <si>
    <t>Rapporté en journalier sur 7j</t>
  </si>
  <si>
    <t>Rapporté en journalier sur 6j</t>
  </si>
  <si>
    <t>Rapporté en journalier sur 5j</t>
  </si>
  <si>
    <t>Spécifique</t>
  </si>
  <si>
    <r>
      <t xml:space="preserve">DESIGNATION DES PRESTATIONS
</t>
    </r>
    <r>
      <rPr>
        <b/>
        <u/>
        <sz val="10"/>
        <color theme="0"/>
        <rFont val="Calibri"/>
        <family val="2"/>
      </rPr>
      <t xml:space="preserve">Entretien régulier </t>
    </r>
  </si>
  <si>
    <t>Logis, Tour de Constance et Cours - Tâches régulières  (sauf 3 jours de fermeture)</t>
  </si>
  <si>
    <t>Nettoyer et désinfecter la porte et la faïence (3portes et parois)</t>
  </si>
  <si>
    <t>Nettoyer et désinfecter les portes et faïence (3 portes et parois)</t>
  </si>
  <si>
    <t>1 / semaine</t>
  </si>
  <si>
    <t>Nettoyer et désinfecter les portes et faïence (2 portes et parois)</t>
  </si>
  <si>
    <t xml:space="preserve">Dépoussiérer la machine à boissons et l'étagère </t>
  </si>
  <si>
    <t>Nettoyage porte vitrée</t>
  </si>
  <si>
    <t>Enlever les traces de doigts + désinfecter les portes et poignées (1 porte + 4 portes en verre)</t>
  </si>
  <si>
    <t>Dépoussiérer la boite à clés</t>
  </si>
  <si>
    <t xml:space="preserve">LOGIS DU GOUVERNEUR 1er : Centre d'interprétation </t>
  </si>
  <si>
    <t>2/semaine</t>
  </si>
  <si>
    <t>Nettoyer les vitres autour de la maquette</t>
  </si>
  <si>
    <t>1/semaine de sept à avril</t>
  </si>
  <si>
    <t>1/jour de mai à aout</t>
  </si>
  <si>
    <t>Vider la poubelle au départ du chemin de ronde</t>
  </si>
  <si>
    <t xml:space="preserve">1/jour </t>
  </si>
  <si>
    <t>Balayer les fientes de pigeons</t>
  </si>
  <si>
    <t>BILLETTERIE EXTERIEURE</t>
  </si>
  <si>
    <t>1/semaine de mai à aout</t>
  </si>
  <si>
    <t>1/mois de sept à avril</t>
  </si>
  <si>
    <t>Nettoyer les vitres</t>
  </si>
  <si>
    <t xml:space="preserve">1/mois </t>
  </si>
  <si>
    <t>INFO BOX</t>
  </si>
  <si>
    <t xml:space="preserve">NOMBRE D'HEURES ESTIMATIVES </t>
  </si>
  <si>
    <t>PRIX HORAIRE EN € HT</t>
  </si>
  <si>
    <t xml:space="preserve"> PRIX TOTAL ANNUEL EN € HT</t>
  </si>
  <si>
    <r>
      <t xml:space="preserve">LOGIS DU GOUVERNEUR RDC : </t>
    </r>
    <r>
      <rPr>
        <sz val="10"/>
        <rFont val="Calibri"/>
        <family val="2"/>
      </rPr>
      <t>WC3 (personnels)</t>
    </r>
  </si>
  <si>
    <r>
      <t>LOGIS DU GOUVERNEUR RDC :</t>
    </r>
    <r>
      <rPr>
        <sz val="10"/>
        <rFont val="Calibri"/>
        <family val="2"/>
      </rPr>
      <t xml:space="preserve"> WC1</t>
    </r>
  </si>
  <si>
    <r>
      <t xml:space="preserve">LOGIS DU GOUVERNEUR RDC : </t>
    </r>
    <r>
      <rPr>
        <sz val="10"/>
        <rFont val="Calibri"/>
        <family val="2"/>
      </rPr>
      <t>WC2</t>
    </r>
  </si>
  <si>
    <t>Dépoussiérage et balayage humide Salle St Louis (entre deux portes)</t>
  </si>
  <si>
    <t>2x2fenetres</t>
  </si>
  <si>
    <t>montant global et forfaitaire annuel estimé par l’entreprise</t>
  </si>
  <si>
    <t>Septembre à avril</t>
  </si>
  <si>
    <t>Mai</t>
  </si>
  <si>
    <t>Juin</t>
  </si>
  <si>
    <t>Juillet</t>
  </si>
  <si>
    <t>Août</t>
  </si>
  <si>
    <t>Nettoyer vitres sanitaire</t>
  </si>
  <si>
    <t>Mai à Août</t>
  </si>
  <si>
    <t>Septembre à Avril</t>
  </si>
  <si>
    <t>Rapporté en journalier du lundi au dimanche (30,44 jours)</t>
  </si>
  <si>
    <t>Rapporté en journalier du lundi au vendredi (21,65 jours)</t>
  </si>
  <si>
    <t>Journalier</t>
  </si>
  <si>
    <t>Hebdomadaire</t>
  </si>
  <si>
    <t>Mensuel</t>
  </si>
  <si>
    <t>Mai &amp; Juin</t>
  </si>
  <si>
    <t>Juillet et Août</t>
  </si>
  <si>
    <t>Lundi au dimanche</t>
  </si>
  <si>
    <t>Lundi au samedi</t>
  </si>
  <si>
    <t>Lundi au vendredi</t>
  </si>
  <si>
    <t>Rapporté en journalier du lundi au samedi (25,98 jours)</t>
  </si>
  <si>
    <t>heures par jour</t>
  </si>
  <si>
    <t>répartition taches hebdomadaires et mensuelles :</t>
  </si>
  <si>
    <t>En moyenne, un mois contient environ 4,33 semaines. Ce calcul repose sur la moyenne du nombre de jours dans un mois, qui est d'environ 30,44 jours (en tenant compte des années bissextiles), divisé par 7 (le nombre de jours dans une semaine).</t>
  </si>
  <si>
    <t>NOMBRE DE PASSAGES (fréquences)</t>
  </si>
  <si>
    <t>Modifications FREQUENCES</t>
  </si>
  <si>
    <t>LOGIS DU GOUVERNEUR RDC : Accueil</t>
  </si>
  <si>
    <t>LOGIS DU GOUVERNEUR RDC : accueil</t>
  </si>
  <si>
    <t>80 m²</t>
  </si>
  <si>
    <t xml:space="preserve">1/Jour </t>
  </si>
  <si>
    <t>juillet / Août : dont repasse</t>
  </si>
  <si>
    <t>- panneaux</t>
  </si>
  <si>
    <t>Présentation du document</t>
  </si>
  <si>
    <t>le document DPGF correspond à la liste des taches forfaitaire, c’est à dire à effectuer chaque jour, semaine, mois.</t>
  </si>
  <si>
    <t>Il s’agit de renseigner l’estimation par l’entreprise du temps passé pour accomplir correctement chaque tache listée.</t>
  </si>
  <si>
    <t>Tout le reste du document se renseigne automatiquement.</t>
  </si>
  <si>
    <t>Aide à l’entreprise pour l’organisation de son activité, et l’établissement d’un planning de tache :</t>
  </si>
  <si>
    <t>Les taches hebdomadaires doivent êtres effectuées chaque semaine, mais peuvent êtres organisées sur plusieurs jours. Afin de calculer le temps nécessaire chaque jour (moyenne) il est proposé différents calculs suivant que l’entreprise choisi de faire effectuer ces taches sur 7 jours, 6 jours, ou 5 jours.</t>
  </si>
  <si>
    <t>samedi</t>
  </si>
  <si>
    <t>dimanche</t>
  </si>
  <si>
    <t>Une case verte est à disposition de l’entreprise pour y indiquer un autres nombre de jours (entre 1 et 7).</t>
  </si>
  <si>
    <t xml:space="preserve">Les taches mensuelles doivent êtres effectuées chaque mois, mais peuvent êtres organisées sur plusieurs jours. Afin de calculer le temps nécessaire chaque jour (moyenne) il est proposé différents calculs suivant que l’entreprise choisi de faire effectuer ces taches chaque jour du mois (30,44 jours) ou chaque jour du mois sauf le week-end (21,65 jours). </t>
  </si>
  <si>
    <t>Il est conseillé pour les taches mensuelles de les effectuer sur une semaine dans le mois (5 jours) ou deus semaines (10 jours)</t>
  </si>
  <si>
    <t>l’onglet « estimation heures par jour » calcul les totaux des différents scénarii proposés (lundi au dimanche, lundi au samedi, lundi au vendredi) afin de calculer (moyenne) le nombre d’heures nécessaires chaque jour.</t>
  </si>
  <si>
    <t>Calcul avec temps estimé par le monument</t>
  </si>
  <si>
    <t>Calcul avec temps estimé par l’entreprise</t>
  </si>
  <si>
    <t>4,84 heures du lundi au vendredi = 4h et 50 minutes</t>
  </si>
  <si>
    <t>2,69 heures le samedi et le dimanche = 2h et 41 minutes</t>
  </si>
  <si>
    <t>3) le nombre d’heure par jour en juillet est de 1,93 pour les taches hebdomadaires effectuées sur 5 jours = 1h et 56min</t>
  </si>
  <si>
    <t>donc pour le planning mensuel de juillet :</t>
  </si>
  <si>
    <t>du lundi au vendredi sur les deux premières semaines du mois : 0,45 + 3,85 + 1,93 = 6,23 = 6h et 14 minutes (attention 0,93h soit 56 minutes correspondent à la repasse des sanitaires à faire entre 14 et 15h30)</t>
  </si>
  <si>
    <t>du lundi au vendredi sur après les deux premières semaines du mois : 3,85 + 1,93 = 5,78 = 5h et 47 minutes (attention 0,93h soit 56 minutes correspondent à la repasse des sanitaires à faire entre 14 et 15h30)</t>
  </si>
  <si>
    <t>Si les taches hebdomadaires et mensuelles sont programmées du lundi au vendredi chaque mois, il faudra pour les mois de septembre à avril :</t>
  </si>
  <si>
    <r>
      <rPr>
        <b/>
        <u/>
        <sz val="11"/>
        <color theme="1"/>
        <rFont val="Calibri"/>
        <family val="2"/>
        <scheme val="minor"/>
      </rPr>
      <t>exemple 1 :</t>
    </r>
    <r>
      <rPr>
        <u/>
        <sz val="11"/>
        <color theme="1"/>
        <rFont val="Calibri"/>
        <family val="2"/>
        <scheme val="minor"/>
      </rPr>
      <t xml:space="preserve"> dans l’onglet « estimation heures par jour » en prenant les heures estimées par le monument :</t>
    </r>
  </si>
  <si>
    <r>
      <rPr>
        <b/>
        <u/>
        <sz val="11"/>
        <color theme="1"/>
        <rFont val="Calibri"/>
        <family val="2"/>
        <scheme val="minor"/>
      </rPr>
      <t xml:space="preserve">exemple 2 </t>
    </r>
    <r>
      <rPr>
        <u/>
        <sz val="11"/>
        <color theme="1"/>
        <rFont val="Calibri"/>
        <family val="2"/>
        <scheme val="minor"/>
      </rPr>
      <t>: dans l’onglet « estimation heures par jour » en prenant les heures estimées par le monument :</t>
    </r>
  </si>
  <si>
    <t>2) le nombre d’heure par jour en juillet est de 3,85 pour les taches journalières = 3h et 51min (attention 0,93h soit 56 minutes correspondent à la repasse des sanitaires à faire entre 14 et 15h30)</t>
  </si>
  <si>
    <t>les samedi et dimanche de juillet : 3,85h soit 3h et 51 minutes (attention 0,93h soit 56 minutes correspondent à la repasse des sanitaires à faire entre 14 et 15h30)</t>
  </si>
  <si>
    <t>Fait à</t>
  </si>
  <si>
    <t>Le</t>
  </si>
  <si>
    <t>Signature et cachet de l’entreprise</t>
  </si>
  <si>
    <t>Nom</t>
  </si>
  <si>
    <t xml:space="preserve">Qualité </t>
  </si>
  <si>
    <r>
      <t xml:space="preserve">Seul l’onglet « Régulier - forfaitaire » doit être renseigné, et uniquement </t>
    </r>
    <r>
      <rPr>
        <b/>
        <u/>
        <sz val="11"/>
        <color theme="1"/>
        <rFont val="Calibri"/>
        <family val="2"/>
        <scheme val="minor"/>
      </rPr>
      <t>les cases vertes.</t>
    </r>
  </si>
  <si>
    <r>
      <t xml:space="preserve">Les onglets suivants renseignent </t>
    </r>
    <r>
      <rPr>
        <b/>
        <u/>
        <sz val="11"/>
        <color theme="1"/>
        <rFont val="Calibri"/>
        <family val="2"/>
        <scheme val="minor"/>
      </rPr>
      <t>automatiquement</t>
    </r>
    <r>
      <rPr>
        <sz val="11"/>
        <color theme="1"/>
        <rFont val="Calibri"/>
        <family val="2"/>
        <scheme val="minor"/>
      </rPr>
      <t xml:space="preserve"> les temps estimés par l’entreprise pour accomplir :
- les taches journalières (Régulier - Jour), 
- les taches hebdomadaires (Régulier - hebdo) 
- les taches mensuelles (Régulier - mensuel)</t>
    </r>
  </si>
  <si>
    <t>Le dernier onglet « estimation heures par jour » permet de calculer le temps estimé par l’entreprise chaque jour, afin d’effectuer correctement l’ensembles des taches forfaitaires.</t>
  </si>
  <si>
    <t>Les taches journalières évoluent au fil des saisons, aussi le nombre d’heures est indiqué : de septembre à avril, puis pour les mois de mai, juin, juillet et aout.</t>
  </si>
  <si>
    <t>Ces calculs sont théoriques car les taches ne peuvent êtres coupées et faites en plusieurs fois, si le nettoyage de la tour de Constance peut se faire en plusieurs fois, le nettoyage des plinthes ou des totems de la salle basse doivent se faire en une seule fois.</t>
  </si>
  <si>
    <t>Pour calculer les temps nécessaire par jour si les taches mensuelles sont programmées par exemples les 2 premières semaines de chaque mois du lundi au vendredi, en Juillet/août :</t>
  </si>
  <si>
    <t>1) indiquer dans la case C24 de l’onglet « estimation heures par jour » le chiffre 10 : 0,45heures seront nécessaires pour les taches mensuelles les 2 premières semaines de chaque mois, du lundi au vendredi = 27 minutes</t>
  </si>
  <si>
    <t>Nettoyer les fenêtres coté cour d’honneur</t>
  </si>
  <si>
    <t>Balayer l’escalier de la poudrière (pigeons)</t>
  </si>
  <si>
    <r>
      <t xml:space="preserve">Les autres cases sont bloquées afin d’éviter l’altération des formules. </t>
    </r>
    <r>
      <rPr>
        <u/>
        <sz val="11"/>
        <color theme="1"/>
        <rFont val="Calibri"/>
        <family val="2"/>
        <scheme val="minor"/>
      </rPr>
      <t>Toute modification des formules peut entraîner l’élimination de l’offre, y compris le rendu d’un tableau qui ne serait plus protégé par le mot de passe d’origine.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</si>
</sst>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_ ;[Red]\-0.00\ "/>
  </numFmts>
  <fonts count="25" x14ac:knownFonts="1">
    <font>
      <sz val="11"/>
      <color theme="1"/>
      <name val="Calibri"/>
      <family val="2"/>
      <scheme val="minor"/>
    </font>
    <font>
      <b/>
      <sz val="11"/>
      <color theme="1"/>
      <name val="Calibri"/>
      <family val="2"/>
      <scheme val="minor"/>
    </font>
    <font>
      <b/>
      <sz val="11"/>
      <name val="Calibri"/>
      <family val="2"/>
    </font>
    <font>
      <i/>
      <sz val="11"/>
      <color theme="1"/>
      <name val="Calibri"/>
      <family val="2"/>
      <scheme val="minor"/>
    </font>
    <font>
      <sz val="10"/>
      <name val="Calibri"/>
      <family val="2"/>
    </font>
    <font>
      <u/>
      <sz val="10"/>
      <name val="Calibri"/>
      <family val="2"/>
    </font>
    <font>
      <i/>
      <sz val="10"/>
      <name val="Calibri"/>
      <family val="2"/>
    </font>
    <font>
      <b/>
      <u/>
      <sz val="10"/>
      <name val="Calibri"/>
      <family val="2"/>
    </font>
    <font>
      <b/>
      <sz val="10"/>
      <name val="Calibri"/>
      <family val="2"/>
    </font>
    <font>
      <sz val="10"/>
      <color rgb="FFFF0000"/>
      <name val="Calibri"/>
      <family val="2"/>
    </font>
    <font>
      <sz val="10"/>
      <color theme="1"/>
      <name val="Times New Roman"/>
      <family val="1"/>
    </font>
    <font>
      <sz val="10"/>
      <name val="Arial"/>
      <family val="2"/>
    </font>
    <font>
      <b/>
      <sz val="10"/>
      <color rgb="FFFF0000"/>
      <name val="Calibri"/>
      <family val="2"/>
    </font>
    <font>
      <b/>
      <i/>
      <sz val="10"/>
      <name val="Calibri"/>
      <family val="2"/>
    </font>
    <font>
      <b/>
      <u/>
      <sz val="10"/>
      <color theme="0"/>
      <name val="Calibri"/>
      <family val="2"/>
    </font>
    <font>
      <sz val="10"/>
      <color theme="1"/>
      <name val="Calibri"/>
      <family val="2"/>
    </font>
    <font>
      <b/>
      <sz val="10"/>
      <color theme="1"/>
      <name val="Times New Roman"/>
      <family val="1"/>
    </font>
    <font>
      <sz val="10"/>
      <color theme="1"/>
      <name val="Calibri"/>
      <family val="2"/>
      <scheme val="minor"/>
    </font>
    <font>
      <b/>
      <i/>
      <sz val="10"/>
      <color theme="1"/>
      <name val="Calibri"/>
      <family val="2"/>
    </font>
    <font>
      <sz val="14"/>
      <color theme="1"/>
      <name val="Calibri"/>
      <family val="2"/>
      <scheme val="minor"/>
    </font>
    <font>
      <b/>
      <sz val="14"/>
      <color theme="1"/>
      <name val="Calibri"/>
      <family val="2"/>
      <scheme val="minor"/>
    </font>
    <font>
      <u/>
      <sz val="11"/>
      <color theme="1"/>
      <name val="Calibri"/>
      <family val="2"/>
      <scheme val="minor"/>
    </font>
    <font>
      <b/>
      <u/>
      <sz val="11"/>
      <color theme="1"/>
      <name val="Calibri"/>
      <family val="2"/>
      <scheme val="minor"/>
    </font>
    <font>
      <i/>
      <sz val="10"/>
      <color theme="1"/>
      <name val="Calibri"/>
      <family val="2"/>
      <scheme val="minor"/>
    </font>
    <font>
      <b/>
      <i/>
      <sz val="11"/>
      <color theme="1"/>
      <name val="Calibri"/>
      <family val="2"/>
      <scheme val="minor"/>
    </font>
  </fonts>
  <fills count="18">
    <fill>
      <patternFill patternType="none"/>
    </fill>
    <fill>
      <patternFill patternType="gray125"/>
    </fill>
    <fill>
      <patternFill patternType="solid">
        <fgColor theme="1" tint="0.499984740745262"/>
        <bgColor indexed="64"/>
      </patternFill>
    </fill>
    <fill>
      <patternFill patternType="solid">
        <fgColor rgb="FFC0C0C0"/>
        <bgColor indexed="64"/>
      </patternFill>
    </fill>
    <fill>
      <patternFill patternType="solid">
        <fgColor rgb="FFBFBFBF"/>
        <bgColor indexed="64"/>
      </patternFill>
    </fill>
    <fill>
      <patternFill patternType="solid">
        <fgColor rgb="FFD9D9D9"/>
        <bgColor indexed="64"/>
      </patternFill>
    </fill>
    <fill>
      <patternFill patternType="solid">
        <fgColor theme="6" tint="0.79998168889431442"/>
        <bgColor indexed="64"/>
      </patternFill>
    </fill>
    <fill>
      <patternFill patternType="lightUp"/>
    </fill>
    <fill>
      <patternFill patternType="lightUp">
        <bgColor auto="1"/>
      </patternFill>
    </fill>
    <fill>
      <patternFill patternType="solid">
        <fgColor indexed="9"/>
        <bgColor indexed="64"/>
      </patternFill>
    </fill>
    <fill>
      <patternFill patternType="solid">
        <fgColor theme="4" tint="0.59999389629810485"/>
        <bgColor indexed="64"/>
      </patternFill>
    </fill>
    <fill>
      <patternFill patternType="solid">
        <fgColor auto="1"/>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2" tint="-9.9978637043366805E-2"/>
        <bgColor indexed="64"/>
      </patternFill>
    </fill>
  </fills>
  <borders count="129">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dashDot">
        <color indexed="64"/>
      </bottom>
      <diagonal/>
    </border>
    <border>
      <left style="medium">
        <color indexed="64"/>
      </left>
      <right style="dashed">
        <color indexed="64"/>
      </right>
      <top/>
      <bottom style="thin">
        <color indexed="64"/>
      </bottom>
      <diagonal/>
    </border>
    <border>
      <left style="dashed">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dashDot">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dashed">
        <color indexed="64"/>
      </right>
      <top style="thin">
        <color indexed="64"/>
      </top>
      <bottom style="thin">
        <color indexed="64"/>
      </bottom>
      <diagonal/>
    </border>
    <border>
      <left style="dashed">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ashDot">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rgb="FF000000"/>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dashed">
        <color indexed="64"/>
      </right>
      <top style="thin">
        <color indexed="64"/>
      </top>
      <bottom/>
      <diagonal/>
    </border>
    <border>
      <left style="dashed">
        <color indexed="64"/>
      </left>
      <right style="medium">
        <color indexed="64"/>
      </right>
      <top style="thin">
        <color indexed="64"/>
      </top>
      <bottom/>
      <diagonal/>
    </border>
    <border>
      <left style="medium">
        <color indexed="64"/>
      </left>
      <right style="medium">
        <color indexed="64"/>
      </right>
      <top style="medium">
        <color rgb="FF000000"/>
      </top>
      <bottom/>
      <diagonal/>
    </border>
    <border>
      <left style="medium">
        <color indexed="64"/>
      </left>
      <right style="dashed">
        <color indexed="64"/>
      </right>
      <top/>
      <bottom/>
      <diagonal/>
    </border>
    <border>
      <left style="dashed">
        <color indexed="64"/>
      </left>
      <right style="medium">
        <color indexed="64"/>
      </right>
      <top/>
      <bottom/>
      <diagonal/>
    </border>
    <border>
      <left style="medium">
        <color indexed="64"/>
      </left>
      <right style="thin">
        <color indexed="64"/>
      </right>
      <top style="dashDot">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rgb="FF000000"/>
      </bottom>
      <diagonal/>
    </border>
    <border>
      <left style="thin">
        <color auto="1"/>
      </left>
      <right style="medium">
        <color auto="1"/>
      </right>
      <top style="medium">
        <color auto="1"/>
      </top>
      <bottom style="thin">
        <color auto="1"/>
      </bottom>
      <diagonal/>
    </border>
    <border>
      <left style="medium">
        <color indexed="64"/>
      </left>
      <right style="dashed">
        <color indexed="64"/>
      </right>
      <top style="medium">
        <color indexed="64"/>
      </top>
      <bottom style="thin">
        <color indexed="64"/>
      </bottom>
      <diagonal/>
    </border>
    <border>
      <left style="dashed">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auto="1"/>
      </left>
      <right/>
      <top style="medium">
        <color auto="1"/>
      </top>
      <bottom style="thin">
        <color auto="1"/>
      </bottom>
      <diagonal/>
    </border>
    <border>
      <left style="thin">
        <color indexed="64"/>
      </left>
      <right/>
      <top style="thin">
        <color indexed="64"/>
      </top>
      <bottom style="thin">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dashed">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dashed">
        <color indexed="64"/>
      </bottom>
      <diagonal/>
    </border>
    <border>
      <left style="medium">
        <color indexed="64"/>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medium">
        <color indexed="64"/>
      </left>
      <right style="medium">
        <color indexed="64"/>
      </right>
      <top style="dashed">
        <color indexed="64"/>
      </top>
      <bottom style="thin">
        <color indexed="64"/>
      </bottom>
      <diagonal/>
    </border>
    <border>
      <left style="medium">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dashed">
        <color indexed="64"/>
      </right>
      <top style="medium">
        <color indexed="64"/>
      </top>
      <bottom style="mediumDashed">
        <color indexed="64"/>
      </bottom>
      <diagonal/>
    </border>
    <border>
      <left style="dashed">
        <color indexed="64"/>
      </left>
      <right style="dashed">
        <color indexed="64"/>
      </right>
      <top style="medium">
        <color indexed="64"/>
      </top>
      <bottom style="mediumDashed">
        <color indexed="64"/>
      </bottom>
      <diagonal/>
    </border>
    <border>
      <left style="dashed">
        <color indexed="64"/>
      </left>
      <right style="medium">
        <color indexed="64"/>
      </right>
      <top style="medium">
        <color indexed="64"/>
      </top>
      <bottom style="mediumDashed">
        <color indexed="64"/>
      </bottom>
      <diagonal/>
    </border>
    <border>
      <left style="medium">
        <color indexed="64"/>
      </left>
      <right style="dashed">
        <color indexed="64"/>
      </right>
      <top style="mediumDashed">
        <color indexed="64"/>
      </top>
      <bottom style="mediumDashed">
        <color indexed="64"/>
      </bottom>
      <diagonal/>
    </border>
    <border>
      <left style="dashed">
        <color indexed="64"/>
      </left>
      <right style="dashed">
        <color indexed="64"/>
      </right>
      <top style="mediumDashed">
        <color indexed="64"/>
      </top>
      <bottom style="mediumDashed">
        <color indexed="64"/>
      </bottom>
      <diagonal/>
    </border>
    <border>
      <left style="dashed">
        <color indexed="64"/>
      </left>
      <right style="medium">
        <color indexed="64"/>
      </right>
      <top style="mediumDashed">
        <color indexed="64"/>
      </top>
      <bottom style="mediumDashed">
        <color indexed="64"/>
      </bottom>
      <diagonal/>
    </border>
    <border>
      <left style="medium">
        <color indexed="64"/>
      </left>
      <right style="dashed">
        <color indexed="64"/>
      </right>
      <top style="mediumDashed">
        <color indexed="64"/>
      </top>
      <bottom style="medium">
        <color indexed="64"/>
      </bottom>
      <diagonal/>
    </border>
    <border>
      <left style="dashed">
        <color indexed="64"/>
      </left>
      <right style="dashed">
        <color indexed="64"/>
      </right>
      <top style="mediumDashed">
        <color indexed="64"/>
      </top>
      <bottom style="medium">
        <color indexed="64"/>
      </bottom>
      <diagonal/>
    </border>
    <border>
      <left style="dashed">
        <color indexed="64"/>
      </left>
      <right style="medium">
        <color indexed="64"/>
      </right>
      <top style="mediumDashed">
        <color indexed="64"/>
      </top>
      <bottom style="medium">
        <color indexed="64"/>
      </bottom>
      <diagonal/>
    </border>
    <border>
      <left style="dashed">
        <color indexed="64"/>
      </left>
      <right style="dashed">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style="medium">
        <color rgb="FF000000"/>
      </left>
      <right style="medium">
        <color rgb="FF000000"/>
      </right>
      <top/>
      <bottom/>
      <diagonal/>
    </border>
    <border>
      <left style="medium">
        <color indexed="64"/>
      </left>
      <right style="thin">
        <color indexed="64"/>
      </right>
      <top style="thin">
        <color rgb="FF000000"/>
      </top>
      <bottom style="thin">
        <color indexed="64"/>
      </bottom>
      <diagonal/>
    </border>
    <border>
      <left style="thin">
        <color auto="1"/>
      </left>
      <right style="medium">
        <color auto="1"/>
      </right>
      <top style="thin">
        <color rgb="FF000000"/>
      </top>
      <bottom style="thin">
        <color auto="1"/>
      </bottom>
      <diagonal/>
    </border>
    <border>
      <left style="medium">
        <color rgb="FF000000"/>
      </left>
      <right style="medium">
        <color rgb="FF000000"/>
      </right>
      <top/>
      <bottom style="medium">
        <color rgb="FF000000"/>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bottom style="medium">
        <color rgb="FF000000"/>
      </bottom>
      <diagonal/>
    </border>
    <border>
      <left/>
      <right/>
      <top style="thin">
        <color indexed="64"/>
      </top>
      <bottom style="medium">
        <color indexed="64"/>
      </bottom>
      <diagonal/>
    </border>
    <border>
      <left/>
      <right style="dashed">
        <color indexed="64"/>
      </right>
      <top style="thin">
        <color indexed="64"/>
      </top>
      <bottom style="thin">
        <color indexed="64"/>
      </bottom>
      <diagonal/>
    </border>
    <border>
      <left/>
      <right style="dashed">
        <color indexed="64"/>
      </right>
      <top style="thin">
        <color indexed="64"/>
      </top>
      <bottom style="medium">
        <color indexed="64"/>
      </bottom>
      <diagonal/>
    </border>
    <border>
      <left style="medium">
        <color indexed="64"/>
      </left>
      <right style="dashed">
        <color indexed="64"/>
      </right>
      <top style="medium">
        <color indexed="64"/>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medium">
        <color indexed="64"/>
      </left>
      <right style="dashed">
        <color indexed="64"/>
      </right>
      <top style="dashed">
        <color indexed="64"/>
      </top>
      <bottom style="medium">
        <color indexed="64"/>
      </bottom>
      <diagonal/>
    </border>
    <border>
      <left style="dashed">
        <color indexed="64"/>
      </left>
      <right style="dashed">
        <color indexed="64"/>
      </right>
      <top style="dashed">
        <color indexed="64"/>
      </top>
      <bottom style="medium">
        <color indexed="64"/>
      </bottom>
      <diagonal/>
    </border>
    <border>
      <left style="dashed">
        <color indexed="64"/>
      </left>
      <right style="medium">
        <color indexed="64"/>
      </right>
      <top style="dashed">
        <color indexed="64"/>
      </top>
      <bottom style="medium">
        <color indexed="64"/>
      </bottom>
      <diagonal/>
    </border>
    <border>
      <left style="thin">
        <color indexed="64"/>
      </left>
      <right/>
      <top style="thin">
        <color indexed="64"/>
      </top>
      <bottom/>
      <diagonal/>
    </border>
    <border>
      <left/>
      <right style="dashed">
        <color indexed="64"/>
      </right>
      <top style="thin">
        <color indexed="64"/>
      </top>
      <bottom/>
      <diagonal/>
    </border>
    <border>
      <left/>
      <right style="dashed">
        <color indexed="64"/>
      </right>
      <top/>
      <bottom style="thin">
        <color indexed="64"/>
      </bottom>
      <diagonal/>
    </border>
    <border>
      <left/>
      <right/>
      <top style="medium">
        <color rgb="FF000000"/>
      </top>
      <bottom/>
      <diagonal/>
    </border>
    <border>
      <left style="medium">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medium">
        <color indexed="64"/>
      </right>
      <top style="dashed">
        <color indexed="64"/>
      </top>
      <bottom style="dashed">
        <color indexed="64"/>
      </bottom>
      <diagonal/>
    </border>
    <border>
      <left/>
      <right/>
      <top/>
      <bottom style="thin">
        <color indexed="64"/>
      </bottom>
      <diagonal/>
    </border>
    <border>
      <left/>
      <right/>
      <top style="thin">
        <color indexed="64"/>
      </top>
      <bottom/>
      <diagonal/>
    </border>
    <border>
      <left style="medium">
        <color indexed="64"/>
      </left>
      <right/>
      <top style="mediumDashed">
        <color indexed="64"/>
      </top>
      <bottom style="medium">
        <color indexed="64"/>
      </bottom>
      <diagonal/>
    </border>
    <border>
      <left/>
      <right style="dashed">
        <color indexed="64"/>
      </right>
      <top style="mediumDashed">
        <color indexed="64"/>
      </top>
      <bottom style="medium">
        <color indexed="64"/>
      </bottom>
      <diagonal/>
    </border>
    <border>
      <left style="medium">
        <color indexed="64"/>
      </left>
      <right/>
      <top style="mediumDashed">
        <color indexed="64"/>
      </top>
      <bottom style="mediumDashed">
        <color indexed="64"/>
      </bottom>
      <diagonal/>
    </border>
    <border>
      <left/>
      <right style="dashed">
        <color indexed="64"/>
      </right>
      <top style="mediumDashed">
        <color indexed="64"/>
      </top>
      <bottom style="mediumDashed">
        <color indexed="64"/>
      </bottom>
      <diagonal/>
    </border>
    <border>
      <left style="medium">
        <color indexed="64"/>
      </left>
      <right/>
      <top style="medium">
        <color indexed="64"/>
      </top>
      <bottom style="mediumDashed">
        <color indexed="64"/>
      </bottom>
      <diagonal/>
    </border>
    <border>
      <left/>
      <right style="dashed">
        <color indexed="64"/>
      </right>
      <top style="medium">
        <color indexed="64"/>
      </top>
      <bottom style="mediumDashed">
        <color indexed="64"/>
      </bottom>
      <diagonal/>
    </border>
    <border>
      <left/>
      <right style="medium">
        <color indexed="64"/>
      </right>
      <top style="medium">
        <color rgb="FF000000"/>
      </top>
      <bottom/>
      <diagonal/>
    </border>
    <border>
      <left style="dashed">
        <color indexed="64"/>
      </left>
      <right style="dashed">
        <color indexed="64"/>
      </right>
      <top/>
      <bottom/>
      <diagonal/>
    </border>
    <border>
      <left style="dashed">
        <color auto="1"/>
      </left>
      <right style="dashed">
        <color auto="1"/>
      </right>
      <top style="medium">
        <color auto="1"/>
      </top>
      <bottom style="thin">
        <color auto="1"/>
      </bottom>
      <diagonal/>
    </border>
    <border>
      <left style="dashed">
        <color auto="1"/>
      </left>
      <right style="dashed">
        <color auto="1"/>
      </right>
      <top style="thin">
        <color auto="1"/>
      </top>
      <bottom style="thin">
        <color auto="1"/>
      </bottom>
      <diagonal/>
    </border>
    <border>
      <left style="dashed">
        <color auto="1"/>
      </left>
      <right style="dashed">
        <color auto="1"/>
      </right>
      <top style="thin">
        <color auto="1"/>
      </top>
      <bottom style="medium">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style="dashed">
        <color indexed="64"/>
      </right>
      <top style="medium">
        <color indexed="64"/>
      </top>
      <bottom style="thin">
        <color indexed="64"/>
      </bottom>
      <diagonal/>
    </border>
    <border>
      <left style="double">
        <color auto="1"/>
      </left>
      <right style="dashed">
        <color indexed="64"/>
      </right>
      <top style="thin">
        <color indexed="64"/>
      </top>
      <bottom/>
      <diagonal/>
    </border>
    <border>
      <left style="double">
        <color auto="1"/>
      </left>
      <right style="dashed">
        <color indexed="64"/>
      </right>
      <top/>
      <bottom/>
      <diagonal/>
    </border>
    <border>
      <left style="double">
        <color auto="1"/>
      </left>
      <right style="dashed">
        <color indexed="64"/>
      </right>
      <top/>
      <bottom style="medium">
        <color indexed="64"/>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ashed">
        <color indexed="64"/>
      </left>
      <right style="double">
        <color auto="1"/>
      </right>
      <top style="medium">
        <color indexed="64"/>
      </top>
      <bottom style="thin">
        <color indexed="64"/>
      </bottom>
      <diagonal/>
    </border>
    <border>
      <left style="dashed">
        <color indexed="64"/>
      </left>
      <right style="double">
        <color auto="1"/>
      </right>
      <top style="thin">
        <color indexed="64"/>
      </top>
      <bottom style="thin">
        <color indexed="64"/>
      </bottom>
      <diagonal/>
    </border>
    <border>
      <left style="dashed">
        <color indexed="64"/>
      </left>
      <right style="double">
        <color auto="1"/>
      </right>
      <top style="thin">
        <color indexed="64"/>
      </top>
      <bottom style="medium">
        <color indexed="64"/>
      </bottom>
      <diagonal/>
    </border>
  </borders>
  <cellStyleXfs count="2">
    <xf numFmtId="0" fontId="0" fillId="0" borderId="0"/>
    <xf numFmtId="0" fontId="11" fillId="0" borderId="0"/>
  </cellStyleXfs>
  <cellXfs count="423">
    <xf numFmtId="0" fontId="0" fillId="0" borderId="0" xfId="0"/>
    <xf numFmtId="0" fontId="0" fillId="0" borderId="0" xfId="0" applyAlignment="1" applyProtection="1">
      <alignment vertical="center"/>
    </xf>
    <xf numFmtId="0" fontId="3" fillId="0" borderId="0" xfId="0" applyFont="1" applyAlignment="1" applyProtection="1">
      <alignment vertical="center"/>
    </xf>
    <xf numFmtId="0" fontId="4" fillId="3" borderId="5" xfId="0" applyFont="1" applyFill="1" applyBorder="1" applyAlignment="1" applyProtection="1">
      <alignment vertical="center" wrapText="1"/>
    </xf>
    <xf numFmtId="0" fontId="6" fillId="3" borderId="13" xfId="0" applyFont="1" applyFill="1" applyBorder="1" applyAlignment="1" applyProtection="1">
      <alignment horizontal="center" vertical="center" wrapText="1"/>
    </xf>
    <xf numFmtId="0" fontId="6" fillId="3" borderId="14" xfId="0" applyFont="1" applyFill="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21" xfId="0" applyFont="1" applyBorder="1" applyAlignment="1" applyProtection="1">
      <alignment horizontal="center" vertical="center" wrapText="1"/>
    </xf>
    <xf numFmtId="0" fontId="8" fillId="0" borderId="25" xfId="0" applyFont="1" applyBorder="1" applyAlignment="1" applyProtection="1">
      <alignment horizontal="center" vertical="center" wrapText="1"/>
    </xf>
    <xf numFmtId="0" fontId="4" fillId="0" borderId="26" xfId="0" applyFont="1" applyBorder="1" applyAlignment="1" applyProtection="1">
      <alignment vertical="center" wrapText="1"/>
    </xf>
    <xf numFmtId="0" fontId="8" fillId="0" borderId="31" xfId="0" applyFont="1" applyBorder="1" applyAlignment="1" applyProtection="1">
      <alignment horizontal="center" vertical="center"/>
    </xf>
    <xf numFmtId="0" fontId="8" fillId="0" borderId="35" xfId="0" applyFont="1" applyBorder="1" applyAlignment="1" applyProtection="1">
      <alignment horizontal="center" vertical="center" wrapText="1"/>
    </xf>
    <xf numFmtId="0" fontId="8" fillId="0" borderId="36" xfId="0" applyFont="1" applyBorder="1" applyAlignment="1" applyProtection="1">
      <alignment horizontal="center" vertical="center" wrapText="1"/>
    </xf>
    <xf numFmtId="0" fontId="4" fillId="4" borderId="38" xfId="0" applyFont="1" applyFill="1" applyBorder="1" applyAlignment="1" applyProtection="1">
      <alignment vertical="center" wrapText="1"/>
    </xf>
    <xf numFmtId="0" fontId="8" fillId="0" borderId="34" xfId="0" applyFont="1" applyBorder="1" applyAlignment="1" applyProtection="1">
      <alignment horizontal="center" vertical="center"/>
    </xf>
    <xf numFmtId="0" fontId="8" fillId="0" borderId="40" xfId="0" applyFont="1" applyBorder="1" applyAlignment="1" applyProtection="1">
      <alignment horizontal="center" vertical="center"/>
    </xf>
    <xf numFmtId="0" fontId="8" fillId="0" borderId="42" xfId="0" applyFont="1" applyBorder="1" applyAlignment="1" applyProtection="1">
      <alignment horizontal="center" vertical="center"/>
    </xf>
    <xf numFmtId="0" fontId="4" fillId="0" borderId="43" xfId="0" applyFont="1" applyBorder="1" applyAlignment="1" applyProtection="1">
      <alignment vertical="center" wrapText="1"/>
    </xf>
    <xf numFmtId="0" fontId="4" fillId="0" borderId="16" xfId="0" applyFont="1" applyFill="1" applyBorder="1" applyAlignment="1" applyProtection="1">
      <alignment vertical="center" wrapText="1"/>
    </xf>
    <xf numFmtId="0" fontId="8" fillId="0" borderId="13" xfId="0" applyFont="1" applyBorder="1" applyAlignment="1" applyProtection="1">
      <alignment horizontal="center" vertical="center" wrapText="1"/>
    </xf>
    <xf numFmtId="0" fontId="8" fillId="0" borderId="49" xfId="0" applyFont="1" applyBorder="1" applyAlignment="1" applyProtection="1">
      <alignment horizontal="center" vertical="center"/>
    </xf>
    <xf numFmtId="0" fontId="8" fillId="0" borderId="51" xfId="0" applyFont="1" applyBorder="1" applyAlignment="1" applyProtection="1">
      <alignment horizontal="center" vertical="center"/>
    </xf>
    <xf numFmtId="0" fontId="8" fillId="0" borderId="14" xfId="0" applyFont="1" applyBorder="1" applyAlignment="1" applyProtection="1">
      <alignment horizontal="center" vertical="center"/>
    </xf>
    <xf numFmtId="0" fontId="8" fillId="0" borderId="52" xfId="0" applyFont="1" applyBorder="1" applyAlignment="1" applyProtection="1">
      <alignment horizontal="center" vertical="center"/>
    </xf>
    <xf numFmtId="0" fontId="4" fillId="0" borderId="55" xfId="0" applyFont="1" applyBorder="1" applyAlignment="1" applyProtection="1">
      <alignment vertical="center" wrapText="1"/>
    </xf>
    <xf numFmtId="0" fontId="8" fillId="0" borderId="56" xfId="0" applyFont="1" applyBorder="1" applyAlignment="1" applyProtection="1">
      <alignment horizontal="center" vertical="center" wrapText="1"/>
    </xf>
    <xf numFmtId="0" fontId="4" fillId="0" borderId="58" xfId="0" applyFont="1" applyBorder="1" applyAlignment="1" applyProtection="1">
      <alignment vertical="center" wrapText="1"/>
    </xf>
    <xf numFmtId="0" fontId="8" fillId="0" borderId="59" xfId="0" applyFont="1" applyBorder="1" applyAlignment="1" applyProtection="1">
      <alignment horizontal="center" vertical="center" wrapText="1"/>
    </xf>
    <xf numFmtId="0" fontId="10" fillId="0" borderId="0" xfId="0" applyFont="1" applyAlignment="1" applyProtection="1">
      <alignment vertical="center"/>
    </xf>
    <xf numFmtId="0" fontId="8" fillId="7" borderId="4" xfId="1" applyFont="1" applyFill="1" applyBorder="1" applyAlignment="1" applyProtection="1">
      <alignment horizontal="right" vertical="center"/>
    </xf>
    <xf numFmtId="2" fontId="13" fillId="8" borderId="38" xfId="1" applyNumberFormat="1" applyFont="1" applyFill="1" applyBorder="1" applyAlignment="1" applyProtection="1">
      <alignment horizontal="center" vertical="center"/>
    </xf>
    <xf numFmtId="2" fontId="13" fillId="0" borderId="38" xfId="1" applyNumberFormat="1" applyFont="1" applyFill="1" applyBorder="1" applyAlignment="1" applyProtection="1">
      <alignment horizontal="center" vertical="center"/>
    </xf>
    <xf numFmtId="2" fontId="8" fillId="8" borderId="38" xfId="1" applyNumberFormat="1" applyFont="1" applyFill="1" applyBorder="1" applyAlignment="1" applyProtection="1">
      <alignment horizontal="center" vertical="center"/>
    </xf>
    <xf numFmtId="0" fontId="4" fillId="0" borderId="0" xfId="1" applyFont="1" applyFill="1" applyBorder="1" applyAlignment="1" applyProtection="1">
      <alignment vertical="center"/>
    </xf>
    <xf numFmtId="0" fontId="4" fillId="9" borderId="0" xfId="1" applyFont="1" applyFill="1" applyBorder="1" applyAlignment="1" applyProtection="1">
      <alignment vertical="center"/>
    </xf>
    <xf numFmtId="164" fontId="4" fillId="8" borderId="38" xfId="1" applyNumberFormat="1" applyFont="1" applyFill="1" applyBorder="1" applyAlignment="1" applyProtection="1">
      <alignment horizontal="center" vertical="center"/>
    </xf>
    <xf numFmtId="164" fontId="4" fillId="8" borderId="4" xfId="1" applyNumberFormat="1" applyFont="1" applyFill="1" applyBorder="1" applyAlignment="1" applyProtection="1">
      <alignment vertical="center"/>
    </xf>
    <xf numFmtId="0" fontId="8" fillId="0" borderId="0" xfId="1" applyFont="1" applyFill="1" applyBorder="1" applyAlignment="1" applyProtection="1">
      <alignment horizontal="left" vertical="center"/>
    </xf>
    <xf numFmtId="0" fontId="8" fillId="0" borderId="0" xfId="1" applyFont="1" applyFill="1" applyBorder="1" applyAlignment="1" applyProtection="1">
      <alignment horizontal="center" vertical="center" wrapText="1"/>
    </xf>
    <xf numFmtId="0" fontId="8" fillId="0" borderId="0" xfId="1" applyFont="1" applyFill="1" applyBorder="1" applyAlignment="1" applyProtection="1">
      <alignment horizontal="center" vertical="center"/>
    </xf>
    <xf numFmtId="164" fontId="8" fillId="0" borderId="0" xfId="1" applyNumberFormat="1" applyFont="1" applyFill="1" applyBorder="1" applyAlignment="1" applyProtection="1">
      <alignment horizontal="center" vertical="center"/>
    </xf>
    <xf numFmtId="0" fontId="12" fillId="0" borderId="0" xfId="1" applyFont="1" applyFill="1" applyBorder="1" applyAlignment="1" applyProtection="1">
      <alignment horizontal="center" vertical="center" wrapText="1"/>
    </xf>
    <xf numFmtId="2" fontId="4" fillId="0" borderId="0" xfId="1" applyNumberFormat="1" applyFont="1" applyFill="1" applyBorder="1" applyAlignment="1" applyProtection="1">
      <alignment vertical="center"/>
    </xf>
    <xf numFmtId="0" fontId="4" fillId="0" borderId="0" xfId="1" applyFont="1" applyFill="1" applyBorder="1" applyAlignment="1" applyProtection="1">
      <alignment horizontal="center" vertical="center"/>
    </xf>
    <xf numFmtId="2" fontId="6" fillId="0" borderId="0" xfId="1" applyNumberFormat="1" applyFont="1" applyFill="1" applyBorder="1" applyAlignment="1" applyProtection="1">
      <alignment horizontal="center" vertical="center"/>
    </xf>
    <xf numFmtId="2" fontId="6" fillId="0" borderId="67" xfId="1" applyNumberFormat="1" applyFont="1" applyFill="1" applyBorder="1" applyAlignment="1" applyProtection="1">
      <alignment horizontal="center" vertical="center"/>
    </xf>
    <xf numFmtId="2" fontId="6" fillId="0" borderId="68" xfId="1" applyNumberFormat="1" applyFont="1" applyFill="1" applyBorder="1" applyAlignment="1" applyProtection="1">
      <alignment horizontal="center" vertical="center"/>
    </xf>
    <xf numFmtId="2" fontId="6" fillId="0" borderId="73" xfId="1" applyNumberFormat="1" applyFont="1" applyFill="1" applyBorder="1" applyAlignment="1" applyProtection="1">
      <alignment horizontal="center" vertical="center"/>
    </xf>
    <xf numFmtId="2" fontId="6" fillId="0" borderId="74" xfId="1" applyNumberFormat="1" applyFont="1" applyFill="1" applyBorder="1" applyAlignment="1" applyProtection="1">
      <alignment horizontal="center" vertical="center"/>
    </xf>
    <xf numFmtId="0" fontId="6" fillId="0" borderId="53" xfId="1" applyFont="1" applyFill="1" applyBorder="1" applyAlignment="1" applyProtection="1">
      <alignment horizontal="center" vertical="center"/>
    </xf>
    <xf numFmtId="2" fontId="6" fillId="0" borderId="75" xfId="1" applyNumberFormat="1" applyFont="1" applyFill="1" applyBorder="1" applyAlignment="1" applyProtection="1">
      <alignment horizontal="center" vertical="center"/>
    </xf>
    <xf numFmtId="2" fontId="6" fillId="0" borderId="54" xfId="1" applyNumberFormat="1" applyFont="1" applyFill="1" applyBorder="1" applyAlignment="1" applyProtection="1">
      <alignment horizontal="center" vertical="center"/>
    </xf>
    <xf numFmtId="0" fontId="6" fillId="0" borderId="0" xfId="1" applyFont="1" applyFill="1" applyBorder="1" applyAlignment="1" applyProtection="1">
      <alignment horizontal="center" vertical="center"/>
    </xf>
    <xf numFmtId="2" fontId="13" fillId="11" borderId="1" xfId="1" applyNumberFormat="1" applyFont="1" applyFill="1" applyBorder="1" applyAlignment="1" applyProtection="1">
      <alignment horizontal="center" vertical="center"/>
    </xf>
    <xf numFmtId="0" fontId="8" fillId="0" borderId="45" xfId="0" applyFont="1" applyBorder="1" applyAlignment="1" applyProtection="1">
      <alignment horizontal="center" vertical="center" wrapText="1"/>
    </xf>
    <xf numFmtId="0" fontId="8" fillId="14" borderId="50" xfId="0" applyFont="1" applyFill="1" applyBorder="1" applyAlignment="1" applyProtection="1">
      <alignment horizontal="center" vertical="center"/>
      <protection locked="0"/>
    </xf>
    <xf numFmtId="0" fontId="8" fillId="14" borderId="41" xfId="0" applyFont="1" applyFill="1" applyBorder="1" applyAlignment="1" applyProtection="1">
      <alignment horizontal="center" vertical="center"/>
      <protection locked="0"/>
    </xf>
    <xf numFmtId="0" fontId="8" fillId="14" borderId="88" xfId="0" applyFont="1" applyFill="1" applyBorder="1" applyAlignment="1" applyProtection="1">
      <alignment horizontal="center" vertical="center"/>
      <protection locked="0"/>
    </xf>
    <xf numFmtId="0" fontId="8" fillId="14" borderId="89" xfId="0" applyFont="1" applyFill="1" applyBorder="1" applyAlignment="1" applyProtection="1">
      <alignment horizontal="center" vertical="center"/>
      <protection locked="0"/>
    </xf>
    <xf numFmtId="164" fontId="4" fillId="14" borderId="4" xfId="1" applyNumberFormat="1" applyFont="1" applyFill="1" applyBorder="1" applyAlignment="1" applyProtection="1">
      <alignment horizontal="center" vertical="center"/>
      <protection locked="0"/>
    </xf>
    <xf numFmtId="0" fontId="8" fillId="14" borderId="97" xfId="0" applyFont="1" applyFill="1" applyBorder="1" applyAlignment="1" applyProtection="1">
      <alignment horizontal="center" vertical="center"/>
      <protection locked="0"/>
    </xf>
    <xf numFmtId="0" fontId="8" fillId="14" borderId="33" xfId="0" applyFont="1" applyFill="1" applyBorder="1" applyAlignment="1" applyProtection="1">
      <alignment horizontal="center" vertical="center"/>
      <protection locked="0"/>
    </xf>
    <xf numFmtId="0" fontId="8" fillId="14" borderId="98" xfId="0" applyFont="1" applyFill="1" applyBorder="1" applyAlignment="1" applyProtection="1">
      <alignment horizontal="center" vertical="center"/>
      <protection locked="0"/>
    </xf>
    <xf numFmtId="0" fontId="4" fillId="3" borderId="15" xfId="0" applyFont="1" applyFill="1" applyBorder="1" applyAlignment="1" applyProtection="1">
      <alignment horizontal="center" vertical="center"/>
    </xf>
    <xf numFmtId="0" fontId="8" fillId="3" borderId="3" xfId="0" applyFont="1" applyFill="1" applyBorder="1" applyAlignment="1" applyProtection="1">
      <alignment horizontal="center" vertical="center"/>
    </xf>
    <xf numFmtId="0" fontId="8" fillId="3" borderId="3" xfId="0" applyFont="1" applyFill="1" applyBorder="1" applyAlignment="1" applyProtection="1">
      <alignment vertical="center"/>
    </xf>
    <xf numFmtId="0" fontId="8" fillId="3" borderId="4" xfId="0" applyFont="1" applyFill="1" applyBorder="1" applyAlignment="1" applyProtection="1">
      <alignment vertical="center"/>
    </xf>
    <xf numFmtId="0" fontId="13" fillId="3" borderId="13" xfId="0" applyFont="1" applyFill="1" applyBorder="1" applyAlignment="1" applyProtection="1">
      <alignment horizontal="center" vertical="center" wrapText="1"/>
    </xf>
    <xf numFmtId="0" fontId="13" fillId="3" borderId="14" xfId="0" applyFont="1" applyFill="1" applyBorder="1" applyAlignment="1" applyProtection="1">
      <alignment horizontal="center" vertical="center" wrapText="1"/>
    </xf>
    <xf numFmtId="0" fontId="7" fillId="0" borderId="15" xfId="0" applyFont="1" applyBorder="1" applyAlignment="1" applyProtection="1">
      <alignment vertical="center" wrapText="1"/>
    </xf>
    <xf numFmtId="0" fontId="4" fillId="0" borderId="3" xfId="0" applyFont="1" applyBorder="1" applyAlignment="1" applyProtection="1">
      <alignment horizontal="center" vertical="center"/>
    </xf>
    <xf numFmtId="0" fontId="4" fillId="0" borderId="15"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13" fillId="0" borderId="15" xfId="0" applyFont="1" applyBorder="1" applyAlignment="1" applyProtection="1">
      <alignment horizontal="center" vertical="center" wrapText="1"/>
    </xf>
    <xf numFmtId="165" fontId="8" fillId="0" borderId="31" xfId="0" applyNumberFormat="1" applyFont="1" applyBorder="1" applyAlignment="1" applyProtection="1">
      <alignment horizontal="center" vertical="center"/>
    </xf>
    <xf numFmtId="0" fontId="8" fillId="0" borderId="9" xfId="0" applyFont="1" applyFill="1" applyBorder="1" applyAlignment="1" applyProtection="1">
      <alignment horizontal="center" vertical="center" wrapText="1"/>
    </xf>
    <xf numFmtId="0" fontId="8" fillId="0" borderId="29" xfId="0" applyFont="1" applyFill="1" applyBorder="1" applyAlignment="1" applyProtection="1">
      <alignment horizontal="center" vertical="center"/>
    </xf>
    <xf numFmtId="0" fontId="4" fillId="0" borderId="47" xfId="0" applyFont="1" applyFill="1" applyBorder="1" applyAlignment="1" applyProtection="1">
      <alignment vertical="center" wrapText="1"/>
    </xf>
    <xf numFmtId="0" fontId="8" fillId="0" borderId="81" xfId="0" applyFont="1" applyBorder="1" applyAlignment="1" applyProtection="1">
      <alignment horizontal="center" vertical="center" wrapText="1"/>
    </xf>
    <xf numFmtId="0" fontId="8" fillId="0" borderId="82" xfId="0" applyFont="1" applyBorder="1" applyAlignment="1" applyProtection="1">
      <alignment horizontal="center" vertical="center"/>
    </xf>
    <xf numFmtId="0" fontId="4" fillId="0" borderId="63" xfId="0" applyFont="1" applyFill="1" applyBorder="1" applyAlignment="1" applyProtection="1">
      <alignment vertical="center" wrapText="1"/>
    </xf>
    <xf numFmtId="0" fontId="4" fillId="5" borderId="99" xfId="0" applyFont="1" applyFill="1" applyBorder="1" applyAlignment="1" applyProtection="1">
      <alignment vertical="center" wrapText="1"/>
    </xf>
    <xf numFmtId="0" fontId="4" fillId="5" borderId="5" xfId="0" applyFont="1" applyFill="1" applyBorder="1" applyAlignment="1" applyProtection="1">
      <alignment vertical="center" wrapText="1"/>
    </xf>
    <xf numFmtId="0" fontId="4" fillId="0" borderId="43" xfId="0" applyFont="1" applyFill="1" applyBorder="1" applyAlignment="1" applyProtection="1">
      <alignment vertical="center" wrapText="1"/>
    </xf>
    <xf numFmtId="0" fontId="4" fillId="5" borderId="8" xfId="0" applyFont="1" applyFill="1" applyBorder="1" applyAlignment="1" applyProtection="1">
      <alignment vertical="center" wrapText="1"/>
    </xf>
    <xf numFmtId="0" fontId="4" fillId="5" borderId="0" xfId="0" applyFont="1" applyFill="1" applyBorder="1" applyAlignment="1" applyProtection="1">
      <alignment horizontal="center" vertical="center" wrapText="1"/>
    </xf>
    <xf numFmtId="0" fontId="8" fillId="0" borderId="46" xfId="0" applyFont="1" applyBorder="1" applyAlignment="1" applyProtection="1">
      <alignment horizontal="center" vertical="center"/>
    </xf>
    <xf numFmtId="0" fontId="8" fillId="6" borderId="41" xfId="0" applyFont="1" applyFill="1" applyBorder="1" applyAlignment="1" applyProtection="1">
      <alignment horizontal="center" vertical="center"/>
    </xf>
    <xf numFmtId="165" fontId="8" fillId="0" borderId="42" xfId="0" applyNumberFormat="1" applyFont="1" applyBorder="1" applyAlignment="1" applyProtection="1">
      <alignment horizontal="center" vertical="center"/>
    </xf>
    <xf numFmtId="0" fontId="8" fillId="6" borderId="50" xfId="0" applyFont="1" applyFill="1" applyBorder="1" applyAlignment="1" applyProtection="1">
      <alignment horizontal="center" vertical="center"/>
    </xf>
    <xf numFmtId="165" fontId="8" fillId="0" borderId="51" xfId="0" applyNumberFormat="1" applyFont="1" applyBorder="1" applyAlignment="1" applyProtection="1">
      <alignment horizontal="center" vertical="center"/>
    </xf>
    <xf numFmtId="0" fontId="4" fillId="0" borderId="5" xfId="0" applyFont="1" applyFill="1" applyBorder="1" applyAlignment="1" applyProtection="1">
      <alignment vertical="center" wrapText="1"/>
    </xf>
    <xf numFmtId="0" fontId="8" fillId="0" borderId="10" xfId="0" applyFont="1" applyFill="1" applyBorder="1" applyAlignment="1" applyProtection="1">
      <alignment horizontal="center" vertical="center"/>
    </xf>
    <xf numFmtId="0" fontId="8" fillId="12" borderId="33" xfId="0" applyFont="1" applyFill="1" applyBorder="1" applyAlignment="1" applyProtection="1">
      <alignment horizontal="center" vertical="center"/>
    </xf>
    <xf numFmtId="0" fontId="8" fillId="0" borderId="34" xfId="0" applyFont="1" applyFill="1" applyBorder="1" applyAlignment="1" applyProtection="1">
      <alignment horizontal="center" vertical="center"/>
    </xf>
    <xf numFmtId="165" fontId="8" fillId="0" borderId="34" xfId="0" applyNumberFormat="1" applyFont="1" applyFill="1" applyBorder="1" applyAlignment="1" applyProtection="1">
      <alignment horizontal="center" vertical="center"/>
    </xf>
    <xf numFmtId="0" fontId="8" fillId="0" borderId="76" xfId="0" applyFont="1" applyFill="1" applyBorder="1" applyAlignment="1" applyProtection="1">
      <alignment horizontal="center" vertical="center" wrapText="1"/>
    </xf>
    <xf numFmtId="0" fontId="8" fillId="0" borderId="12" xfId="0" applyFont="1" applyFill="1" applyBorder="1" applyAlignment="1" applyProtection="1">
      <alignment horizontal="center" vertical="center"/>
    </xf>
    <xf numFmtId="0" fontId="4" fillId="0" borderId="20" xfId="0" applyFont="1" applyFill="1" applyBorder="1" applyAlignment="1" applyProtection="1">
      <alignment vertical="center" wrapText="1"/>
    </xf>
    <xf numFmtId="0" fontId="8" fillId="0" borderId="11" xfId="0" applyFont="1" applyFill="1" applyBorder="1" applyAlignment="1" applyProtection="1">
      <alignment horizontal="center" vertical="center" wrapText="1"/>
    </xf>
    <xf numFmtId="0" fontId="15" fillId="4" borderId="38" xfId="0" applyFont="1" applyFill="1" applyBorder="1" applyAlignment="1" applyProtection="1">
      <alignment vertical="center" wrapText="1"/>
    </xf>
    <xf numFmtId="0" fontId="8" fillId="0" borderId="36" xfId="0" applyFont="1" applyFill="1" applyBorder="1" applyAlignment="1" applyProtection="1">
      <alignment horizontal="center" vertical="center" wrapText="1"/>
    </xf>
    <xf numFmtId="0" fontId="4" fillId="0" borderId="5" xfId="0" quotePrefix="1" applyFont="1" applyBorder="1" applyAlignment="1" applyProtection="1">
      <alignment horizontal="left" vertical="center" wrapText="1"/>
    </xf>
    <xf numFmtId="0" fontId="4" fillId="5" borderId="48" xfId="0" applyFont="1" applyFill="1" applyBorder="1" applyAlignment="1" applyProtection="1">
      <alignment horizontal="center" vertical="center" wrapText="1"/>
    </xf>
    <xf numFmtId="0" fontId="8" fillId="0" borderId="96" xfId="0" applyFont="1" applyBorder="1" applyAlignment="1" applyProtection="1">
      <alignment horizontal="center" vertical="center"/>
    </xf>
    <xf numFmtId="0" fontId="8" fillId="0" borderId="17" xfId="0" applyFont="1" applyFill="1" applyBorder="1" applyAlignment="1" applyProtection="1">
      <alignment horizontal="center" vertical="center" wrapText="1"/>
    </xf>
    <xf numFmtId="2" fontId="8" fillId="0" borderId="19" xfId="0" applyNumberFormat="1" applyFont="1" applyBorder="1" applyAlignment="1" applyProtection="1">
      <alignment horizontal="center" vertical="center"/>
    </xf>
    <xf numFmtId="0" fontId="8" fillId="0" borderId="21" xfId="0" applyFont="1" applyFill="1" applyBorder="1" applyAlignment="1" applyProtection="1">
      <alignment horizontal="center" vertical="center" wrapText="1"/>
    </xf>
    <xf numFmtId="2" fontId="8" fillId="0" borderId="24" xfId="0" applyNumberFormat="1" applyFont="1" applyBorder="1" applyAlignment="1" applyProtection="1">
      <alignment horizontal="center" vertical="center"/>
    </xf>
    <xf numFmtId="0" fontId="8" fillId="0" borderId="85" xfId="0" applyFont="1" applyFill="1" applyBorder="1" applyAlignment="1" applyProtection="1">
      <alignment horizontal="center" vertical="center"/>
    </xf>
    <xf numFmtId="0" fontId="8" fillId="0" borderId="0" xfId="0" applyFont="1" applyFill="1" applyBorder="1" applyAlignment="1" applyProtection="1">
      <alignment horizontal="center" vertical="center"/>
    </xf>
    <xf numFmtId="2" fontId="8" fillId="0" borderId="31" xfId="0" applyNumberFormat="1" applyFont="1" applyBorder="1" applyAlignment="1" applyProtection="1">
      <alignment horizontal="center" vertical="center"/>
    </xf>
    <xf numFmtId="0" fontId="8" fillId="6" borderId="33" xfId="0" applyFont="1" applyFill="1" applyBorder="1" applyAlignment="1" applyProtection="1">
      <alignment horizontal="center" vertical="center"/>
    </xf>
    <xf numFmtId="165" fontId="8" fillId="0" borderId="34" xfId="0" applyNumberFormat="1" applyFont="1" applyBorder="1" applyAlignment="1" applyProtection="1">
      <alignment horizontal="center" vertical="center"/>
    </xf>
    <xf numFmtId="0" fontId="8" fillId="0" borderId="78" xfId="0" applyFont="1" applyBorder="1" applyAlignment="1" applyProtection="1">
      <alignment horizontal="center" vertical="center" wrapText="1"/>
    </xf>
    <xf numFmtId="0" fontId="8" fillId="0" borderId="28" xfId="0" applyFont="1" applyFill="1" applyBorder="1" applyAlignment="1" applyProtection="1">
      <alignment horizontal="center" vertical="center" wrapText="1"/>
    </xf>
    <xf numFmtId="0" fontId="8" fillId="13" borderId="12" xfId="0" applyFont="1" applyFill="1" applyBorder="1" applyAlignment="1" applyProtection="1">
      <alignment horizontal="center" vertical="center"/>
    </xf>
    <xf numFmtId="0" fontId="8" fillId="6" borderId="98" xfId="0" applyFont="1" applyFill="1" applyBorder="1" applyAlignment="1" applyProtection="1">
      <alignment horizontal="center" vertical="center"/>
    </xf>
    <xf numFmtId="0" fontId="8" fillId="6" borderId="88" xfId="0" applyFont="1" applyFill="1" applyBorder="1" applyAlignment="1" applyProtection="1">
      <alignment horizontal="center" vertical="center"/>
    </xf>
    <xf numFmtId="0" fontId="8" fillId="6" borderId="97" xfId="0" applyFont="1" applyFill="1" applyBorder="1" applyAlignment="1" applyProtection="1">
      <alignment horizontal="center" vertical="center"/>
    </xf>
    <xf numFmtId="0" fontId="4" fillId="0" borderId="26" xfId="0" applyFont="1" applyBorder="1" applyAlignment="1" applyProtection="1">
      <alignment horizontal="left" vertical="center" wrapText="1"/>
    </xf>
    <xf numFmtId="0" fontId="8" fillId="6" borderId="89" xfId="0" applyFont="1" applyFill="1" applyBorder="1" applyAlignment="1" applyProtection="1">
      <alignment horizontal="center" vertical="center"/>
    </xf>
    <xf numFmtId="2" fontId="8" fillId="0" borderId="51" xfId="0" applyNumberFormat="1" applyFont="1" applyFill="1" applyBorder="1" applyAlignment="1" applyProtection="1">
      <alignment horizontal="center" vertical="center"/>
    </xf>
    <xf numFmtId="165" fontId="8" fillId="0" borderId="51" xfId="0" applyNumberFormat="1" applyFont="1" applyFill="1" applyBorder="1" applyAlignment="1" applyProtection="1">
      <alignment horizontal="center" vertical="center"/>
    </xf>
    <xf numFmtId="0" fontId="10" fillId="0" borderId="0" xfId="0" applyFont="1" applyBorder="1" applyAlignment="1" applyProtection="1">
      <alignment vertical="center" wrapText="1"/>
    </xf>
    <xf numFmtId="0" fontId="16" fillId="0" borderId="65" xfId="0" applyFont="1" applyBorder="1" applyAlignment="1" applyProtection="1">
      <alignment horizontal="center" vertical="center"/>
    </xf>
    <xf numFmtId="0" fontId="16" fillId="0" borderId="3" xfId="0" applyFont="1" applyBorder="1" applyAlignment="1" applyProtection="1">
      <alignment vertical="center"/>
    </xf>
    <xf numFmtId="0" fontId="0" fillId="0" borderId="0" xfId="0" applyProtection="1"/>
    <xf numFmtId="0" fontId="1" fillId="0" borderId="0" xfId="0" applyFont="1" applyAlignment="1" applyProtection="1">
      <alignment horizontal="center" vertical="center"/>
    </xf>
    <xf numFmtId="0" fontId="1" fillId="0" borderId="0" xfId="0" applyFont="1" applyAlignment="1" applyProtection="1">
      <alignment vertical="center"/>
    </xf>
    <xf numFmtId="0" fontId="4" fillId="0" borderId="5" xfId="0" applyFont="1" applyBorder="1" applyAlignment="1" applyProtection="1">
      <alignment vertical="center" wrapText="1"/>
    </xf>
    <xf numFmtId="0" fontId="8" fillId="10" borderId="91" xfId="1" applyFont="1" applyFill="1" applyBorder="1" applyAlignment="1" applyProtection="1">
      <alignment horizontal="right" vertical="center"/>
    </xf>
    <xf numFmtId="0" fontId="8" fillId="10" borderId="101" xfId="1" applyFont="1" applyFill="1" applyBorder="1" applyAlignment="1" applyProtection="1">
      <alignment horizontal="right" vertical="center"/>
    </xf>
    <xf numFmtId="0" fontId="8" fillId="10" borderId="94" xfId="1" applyFont="1" applyFill="1" applyBorder="1" applyAlignment="1" applyProtection="1">
      <alignment horizontal="right" vertical="center"/>
    </xf>
    <xf numFmtId="2" fontId="13" fillId="15" borderId="92" xfId="1" applyNumberFormat="1" applyFont="1" applyFill="1" applyBorder="1" applyAlignment="1" applyProtection="1">
      <alignment horizontal="center" vertical="center"/>
    </xf>
    <xf numFmtId="2" fontId="18" fillId="15" borderId="102" xfId="0" applyNumberFormat="1" applyFont="1" applyFill="1" applyBorder="1" applyAlignment="1" applyProtection="1">
      <alignment horizontal="center" vertical="center"/>
    </xf>
    <xf numFmtId="2" fontId="18" fillId="15" borderId="95" xfId="0" applyNumberFormat="1" applyFont="1" applyFill="1" applyBorder="1" applyAlignment="1" applyProtection="1">
      <alignment horizontal="center" vertical="center"/>
    </xf>
    <xf numFmtId="2" fontId="13" fillId="12" borderId="91" xfId="1" applyNumberFormat="1" applyFont="1" applyFill="1" applyBorder="1" applyAlignment="1" applyProtection="1">
      <alignment horizontal="center" vertical="center"/>
    </xf>
    <xf numFmtId="2" fontId="18" fillId="12" borderId="101" xfId="0" applyNumberFormat="1" applyFont="1" applyFill="1" applyBorder="1" applyAlignment="1" applyProtection="1">
      <alignment horizontal="center" vertical="center"/>
    </xf>
    <xf numFmtId="2" fontId="18" fillId="12" borderId="94" xfId="0" applyNumberFormat="1" applyFont="1" applyFill="1" applyBorder="1" applyAlignment="1" applyProtection="1">
      <alignment horizontal="center" vertical="center"/>
    </xf>
    <xf numFmtId="0" fontId="8" fillId="6" borderId="79" xfId="0" applyFont="1" applyFill="1" applyBorder="1" applyAlignment="1" applyProtection="1">
      <alignment horizontal="center" vertical="center"/>
    </xf>
    <xf numFmtId="0" fontId="8" fillId="12" borderId="63" xfId="0" applyFont="1" applyFill="1" applyBorder="1" applyAlignment="1" applyProtection="1">
      <alignment horizontal="center" vertical="center"/>
    </xf>
    <xf numFmtId="0" fontId="8" fillId="6" borderId="84" xfId="0" applyFont="1" applyFill="1" applyBorder="1" applyAlignment="1" applyProtection="1">
      <alignment horizontal="center" vertical="center"/>
    </xf>
    <xf numFmtId="0" fontId="8" fillId="6" borderId="103" xfId="0" applyFont="1" applyFill="1" applyBorder="1" applyAlignment="1" applyProtection="1">
      <alignment horizontal="center" vertical="center"/>
    </xf>
    <xf numFmtId="2" fontId="13" fillId="15" borderId="68" xfId="1" applyNumberFormat="1" applyFont="1" applyFill="1" applyBorder="1" applyAlignment="1" applyProtection="1">
      <alignment horizontal="center" vertical="center"/>
    </xf>
    <xf numFmtId="2" fontId="13" fillId="15" borderId="71" xfId="1" applyNumberFormat="1" applyFont="1" applyFill="1" applyBorder="1" applyAlignment="1" applyProtection="1">
      <alignment horizontal="center" vertical="center"/>
    </xf>
    <xf numFmtId="2" fontId="13" fillId="15" borderId="74" xfId="1" applyNumberFormat="1" applyFont="1" applyFill="1" applyBorder="1" applyAlignment="1" applyProtection="1">
      <alignment horizontal="center" vertical="center"/>
    </xf>
    <xf numFmtId="2" fontId="13" fillId="15" borderId="54" xfId="1" applyNumberFormat="1" applyFont="1" applyFill="1" applyBorder="1" applyAlignment="1" applyProtection="1">
      <alignment horizontal="center" vertical="center"/>
    </xf>
    <xf numFmtId="2" fontId="13" fillId="0" borderId="67" xfId="1" applyNumberFormat="1" applyFont="1" applyFill="1" applyBorder="1" applyAlignment="1" applyProtection="1">
      <alignment horizontal="center" vertical="center"/>
    </xf>
    <xf numFmtId="2" fontId="13" fillId="0" borderId="70" xfId="1" applyNumberFormat="1" applyFont="1" applyFill="1" applyBorder="1" applyAlignment="1" applyProtection="1">
      <alignment horizontal="center" vertical="center"/>
    </xf>
    <xf numFmtId="2" fontId="13" fillId="0" borderId="73" xfId="1" applyNumberFormat="1" applyFont="1" applyFill="1" applyBorder="1" applyAlignment="1" applyProtection="1">
      <alignment horizontal="center" vertical="center"/>
    </xf>
    <xf numFmtId="2" fontId="13" fillId="0" borderId="75" xfId="1" applyNumberFormat="1" applyFont="1" applyFill="1" applyBorder="1" applyAlignment="1" applyProtection="1">
      <alignment horizontal="center" vertical="center"/>
    </xf>
    <xf numFmtId="2" fontId="13" fillId="11" borderId="75" xfId="1" applyNumberFormat="1" applyFont="1" applyFill="1" applyBorder="1" applyAlignment="1" applyProtection="1">
      <alignment horizontal="center" vertical="center"/>
    </xf>
    <xf numFmtId="0" fontId="4" fillId="4" borderId="1" xfId="0" applyFont="1" applyFill="1" applyBorder="1" applyAlignment="1" applyProtection="1">
      <alignment vertical="center" wrapText="1"/>
    </xf>
    <xf numFmtId="0" fontId="4" fillId="0" borderId="15" xfId="0" applyFont="1" applyBorder="1" applyAlignment="1" applyProtection="1">
      <alignment horizontal="center" vertical="center"/>
    </xf>
    <xf numFmtId="0" fontId="4" fillId="0" borderId="38" xfId="0" applyFont="1" applyBorder="1" applyAlignment="1" applyProtection="1">
      <alignment horizontal="left" vertical="center" wrapText="1"/>
    </xf>
    <xf numFmtId="0" fontId="4" fillId="0" borderId="26" xfId="0" applyFont="1" applyFill="1" applyBorder="1" applyAlignment="1" applyProtection="1">
      <alignment vertical="center" wrapText="1"/>
    </xf>
    <xf numFmtId="0" fontId="4" fillId="0" borderId="38" xfId="0" applyFont="1" applyBorder="1" applyAlignment="1" applyProtection="1">
      <alignment vertical="center" wrapText="1"/>
    </xf>
    <xf numFmtId="0" fontId="4" fillId="5" borderId="4" xfId="0" applyFont="1" applyFill="1" applyBorder="1" applyAlignment="1" applyProtection="1">
      <alignment horizontal="center" vertical="center" wrapText="1"/>
    </xf>
    <xf numFmtId="0" fontId="4" fillId="0" borderId="8" xfId="0" applyFont="1" applyFill="1" applyBorder="1" applyAlignment="1" applyProtection="1">
      <alignment vertical="center" wrapText="1"/>
    </xf>
    <xf numFmtId="0" fontId="4" fillId="5" borderId="62" xfId="0" applyFont="1" applyFill="1" applyBorder="1" applyAlignment="1" applyProtection="1">
      <alignment horizontal="center" vertical="center" wrapText="1"/>
    </xf>
    <xf numFmtId="0" fontId="8" fillId="6" borderId="87" xfId="0" applyFont="1" applyFill="1" applyBorder="1" applyAlignment="1" applyProtection="1">
      <alignment horizontal="center" vertical="center"/>
    </xf>
    <xf numFmtId="0" fontId="8" fillId="6" borderId="104" xfId="0" applyFont="1" applyFill="1" applyBorder="1" applyAlignment="1" applyProtection="1">
      <alignment horizontal="center" vertical="center"/>
    </xf>
    <xf numFmtId="0" fontId="4" fillId="5" borderId="38" xfId="0" applyFont="1" applyFill="1" applyBorder="1" applyAlignment="1" applyProtection="1">
      <alignment horizontal="center" vertical="center" wrapText="1"/>
    </xf>
    <xf numFmtId="2" fontId="6" fillId="0" borderId="112" xfId="1" applyNumberFormat="1" applyFont="1" applyFill="1" applyBorder="1" applyAlignment="1" applyProtection="1">
      <alignment horizontal="center" vertical="center"/>
    </xf>
    <xf numFmtId="2" fontId="6" fillId="0" borderId="34" xfId="1" applyNumberFormat="1" applyFont="1" applyFill="1" applyBorder="1" applyAlignment="1" applyProtection="1">
      <alignment horizontal="center" vertical="center"/>
    </xf>
    <xf numFmtId="0" fontId="4" fillId="3" borderId="1" xfId="0" applyFont="1" applyFill="1" applyBorder="1" applyAlignment="1" applyProtection="1">
      <alignment horizontal="center" vertical="center" wrapText="1"/>
    </xf>
    <xf numFmtId="0" fontId="6" fillId="3" borderId="44" xfId="0" applyFont="1" applyFill="1" applyBorder="1" applyAlignment="1" applyProtection="1">
      <alignment horizontal="center" vertical="center" wrapText="1"/>
    </xf>
    <xf numFmtId="0" fontId="6" fillId="3" borderId="26" xfId="0" applyFont="1" applyFill="1" applyBorder="1" applyAlignment="1" applyProtection="1">
      <alignment horizontal="center" vertical="center" wrapText="1"/>
    </xf>
    <xf numFmtId="0" fontId="8" fillId="15" borderId="38" xfId="0" applyFont="1" applyFill="1" applyBorder="1" applyAlignment="1" applyProtection="1">
      <alignment horizontal="center" vertical="center"/>
    </xf>
    <xf numFmtId="0" fontId="19" fillId="0" borderId="0" xfId="0" applyFont="1" applyAlignment="1" applyProtection="1">
      <alignment vertical="center" textRotation="90"/>
    </xf>
    <xf numFmtId="0" fontId="4" fillId="0" borderId="16" xfId="0" applyFont="1" applyBorder="1" applyAlignment="1" applyProtection="1">
      <alignment vertical="center" wrapText="1"/>
    </xf>
    <xf numFmtId="0" fontId="4" fillId="0" borderId="79" xfId="0" applyFont="1" applyBorder="1" applyAlignment="1" applyProtection="1">
      <alignment vertical="center" wrapText="1"/>
    </xf>
    <xf numFmtId="0" fontId="4" fillId="0" borderId="77" xfId="0" applyFont="1" applyBorder="1" applyAlignment="1" applyProtection="1">
      <alignment vertical="center" wrapText="1"/>
    </xf>
    <xf numFmtId="0" fontId="4" fillId="0" borderId="1" xfId="0" applyFont="1" applyBorder="1" applyAlignment="1" applyProtection="1">
      <alignment vertical="center" wrapText="1"/>
    </xf>
    <xf numFmtId="0" fontId="8" fillId="0" borderId="11" xfId="0" applyFont="1" applyBorder="1" applyAlignment="1" applyProtection="1">
      <alignment horizontal="center" vertical="center" wrapText="1"/>
    </xf>
    <xf numFmtId="0" fontId="13" fillId="10" borderId="94" xfId="1" applyFont="1" applyFill="1" applyBorder="1" applyAlignment="1" applyProtection="1">
      <alignment horizontal="right" vertical="center"/>
    </xf>
    <xf numFmtId="0" fontId="8" fillId="14" borderId="23" xfId="0" applyFont="1" applyFill="1" applyBorder="1" applyAlignment="1" applyProtection="1">
      <alignment horizontal="center" vertical="center"/>
      <protection locked="0"/>
    </xf>
    <xf numFmtId="165" fontId="8" fillId="0" borderId="24" xfId="0" applyNumberFormat="1" applyFont="1" applyBorder="1" applyAlignment="1" applyProtection="1">
      <alignment horizontal="center" vertical="center"/>
    </xf>
    <xf numFmtId="165" fontId="8" fillId="0" borderId="24" xfId="0" applyNumberFormat="1" applyFont="1" applyFill="1" applyBorder="1" applyAlignment="1" applyProtection="1">
      <alignment horizontal="center" vertical="center"/>
    </xf>
    <xf numFmtId="0" fontId="8" fillId="14" borderId="30" xfId="0" applyFont="1" applyFill="1" applyBorder="1" applyAlignment="1" applyProtection="1">
      <alignment horizontal="center" vertical="center"/>
      <protection locked="0"/>
    </xf>
    <xf numFmtId="165" fontId="8" fillId="0" borderId="31" xfId="0" applyNumberFormat="1" applyFont="1" applyFill="1" applyBorder="1" applyAlignment="1" applyProtection="1">
      <alignment horizontal="center" vertical="center"/>
    </xf>
    <xf numFmtId="0" fontId="8" fillId="14" borderId="18" xfId="0" applyFont="1" applyFill="1" applyBorder="1" applyAlignment="1" applyProtection="1">
      <alignment horizontal="center" vertical="center"/>
      <protection locked="0"/>
    </xf>
    <xf numFmtId="165" fontId="8" fillId="0" borderId="19" xfId="0" applyNumberFormat="1" applyFont="1" applyFill="1" applyBorder="1" applyAlignment="1" applyProtection="1">
      <alignment horizontal="center" vertical="center"/>
    </xf>
    <xf numFmtId="165" fontId="8" fillId="0" borderId="19" xfId="0" applyNumberFormat="1" applyFont="1" applyBorder="1" applyAlignment="1" applyProtection="1">
      <alignment horizontal="center" vertical="center"/>
    </xf>
    <xf numFmtId="0" fontId="8" fillId="6" borderId="18" xfId="0" applyFont="1" applyFill="1" applyBorder="1" applyAlignment="1" applyProtection="1">
      <alignment horizontal="center" vertical="center"/>
    </xf>
    <xf numFmtId="0" fontId="8" fillId="6" borderId="23" xfId="0" applyFont="1" applyFill="1" applyBorder="1" applyAlignment="1" applyProtection="1">
      <alignment horizontal="center" vertical="center"/>
    </xf>
    <xf numFmtId="0" fontId="8" fillId="0" borderId="19" xfId="0" applyFont="1" applyFill="1" applyBorder="1" applyAlignment="1" applyProtection="1">
      <alignment horizontal="center" vertical="center"/>
    </xf>
    <xf numFmtId="0" fontId="8" fillId="0" borderId="24" xfId="0" applyFont="1" applyFill="1" applyBorder="1" applyAlignment="1" applyProtection="1">
      <alignment horizontal="center" vertical="center"/>
    </xf>
    <xf numFmtId="0" fontId="8" fillId="0" borderId="10" xfId="0" applyFont="1" applyBorder="1" applyAlignment="1" applyProtection="1">
      <alignment horizontal="center" vertical="center"/>
    </xf>
    <xf numFmtId="0" fontId="8" fillId="0" borderId="12" xfId="0" applyFont="1" applyBorder="1" applyAlignment="1" applyProtection="1">
      <alignment horizontal="center" vertical="center"/>
    </xf>
    <xf numFmtId="0" fontId="8" fillId="0" borderId="19" xfId="0" applyFont="1" applyBorder="1" applyAlignment="1" applyProtection="1">
      <alignment horizontal="center" vertical="center"/>
    </xf>
    <xf numFmtId="0" fontId="8" fillId="0" borderId="24" xfId="0" applyFont="1" applyBorder="1" applyAlignment="1" applyProtection="1">
      <alignment horizontal="center" vertical="center"/>
    </xf>
    <xf numFmtId="0" fontId="4" fillId="0" borderId="1" xfId="0" applyFont="1" applyBorder="1" applyAlignment="1" applyProtection="1">
      <alignment horizontal="left" vertical="center" wrapText="1"/>
    </xf>
    <xf numFmtId="0" fontId="4" fillId="5" borderId="99" xfId="0" applyFont="1" applyFill="1" applyBorder="1" applyAlignment="1" applyProtection="1">
      <alignment horizontal="center" vertical="center" wrapText="1"/>
    </xf>
    <xf numFmtId="0" fontId="4" fillId="5" borderId="86" xfId="0" applyFont="1" applyFill="1" applyBorder="1" applyAlignment="1" applyProtection="1">
      <alignment horizontal="center" vertical="center" wrapText="1"/>
    </xf>
    <xf numFmtId="0" fontId="4" fillId="0" borderId="43" xfId="0" applyFont="1" applyBorder="1" applyAlignment="1" applyProtection="1">
      <alignment horizontal="left" vertical="center" wrapText="1"/>
    </xf>
    <xf numFmtId="0" fontId="4" fillId="0" borderId="5" xfId="0" applyFont="1" applyBorder="1" applyAlignment="1" applyProtection="1">
      <alignment horizontal="left" vertical="center" wrapText="1"/>
    </xf>
    <xf numFmtId="0" fontId="4" fillId="5" borderId="5" xfId="0" applyFont="1" applyFill="1" applyBorder="1" applyAlignment="1" applyProtection="1">
      <alignment horizontal="center" vertical="center" wrapText="1"/>
    </xf>
    <xf numFmtId="0" fontId="8" fillId="0" borderId="22"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6" borderId="30" xfId="0" applyFont="1" applyFill="1" applyBorder="1" applyAlignment="1" applyProtection="1">
      <alignment horizontal="center" vertical="center"/>
    </xf>
    <xf numFmtId="0" fontId="8" fillId="0" borderId="31" xfId="0" applyFont="1" applyFill="1" applyBorder="1" applyAlignment="1" applyProtection="1">
      <alignment horizontal="center" vertical="center"/>
    </xf>
    <xf numFmtId="0" fontId="4" fillId="5" borderId="37" xfId="0" applyFont="1" applyFill="1" applyBorder="1" applyAlignment="1" applyProtection="1">
      <alignment horizontal="center" vertical="center" wrapText="1"/>
    </xf>
    <xf numFmtId="0" fontId="9" fillId="5" borderId="99" xfId="0" applyFont="1" applyFill="1" applyBorder="1" applyAlignment="1" applyProtection="1">
      <alignment horizontal="center" vertical="center" wrapText="1"/>
    </xf>
    <xf numFmtId="0" fontId="4" fillId="0" borderId="16" xfId="0" applyFont="1" applyBorder="1" applyAlignment="1" applyProtection="1">
      <alignment horizontal="left" vertical="center" wrapText="1"/>
    </xf>
    <xf numFmtId="0" fontId="8" fillId="0" borderId="22" xfId="0" applyFont="1" applyFill="1" applyBorder="1" applyAlignment="1" applyProtection="1">
      <alignment horizontal="center" vertical="center"/>
    </xf>
    <xf numFmtId="0" fontId="8" fillId="12" borderId="23" xfId="0" applyFont="1" applyFill="1" applyBorder="1" applyAlignment="1" applyProtection="1">
      <alignment horizontal="center" vertical="center"/>
    </xf>
    <xf numFmtId="0" fontId="4" fillId="5" borderId="15" xfId="0" applyFont="1" applyFill="1" applyBorder="1" applyAlignment="1" applyProtection="1">
      <alignment horizontal="center" vertical="center" wrapText="1"/>
    </xf>
    <xf numFmtId="0" fontId="8" fillId="12" borderId="30" xfId="0" applyFont="1" applyFill="1" applyBorder="1" applyAlignment="1" applyProtection="1">
      <alignment horizontal="center" vertical="center"/>
    </xf>
    <xf numFmtId="2" fontId="8" fillId="0" borderId="24" xfId="0" applyNumberFormat="1" applyFont="1" applyFill="1" applyBorder="1" applyAlignment="1" applyProtection="1">
      <alignment horizontal="center" vertical="center"/>
    </xf>
    <xf numFmtId="2" fontId="8" fillId="0" borderId="31" xfId="0" applyNumberFormat="1" applyFont="1" applyFill="1" applyBorder="1" applyAlignment="1" applyProtection="1">
      <alignment horizontal="center" vertical="center"/>
    </xf>
    <xf numFmtId="0" fontId="4" fillId="5" borderId="32" xfId="0" applyFont="1" applyFill="1" applyBorder="1" applyAlignment="1" applyProtection="1">
      <alignment horizontal="center" vertical="center" wrapText="1"/>
    </xf>
    <xf numFmtId="0" fontId="4" fillId="3" borderId="61" xfId="0" applyFont="1" applyFill="1" applyBorder="1" applyAlignment="1" applyProtection="1">
      <alignment horizontal="center" vertical="center" wrapText="1"/>
    </xf>
    <xf numFmtId="0" fontId="6" fillId="3" borderId="11" xfId="0" applyFont="1" applyFill="1" applyBorder="1" applyAlignment="1" applyProtection="1">
      <alignment horizontal="center" vertical="center" wrapText="1"/>
    </xf>
    <xf numFmtId="0" fontId="4" fillId="5" borderId="8" xfId="0" applyFont="1" applyFill="1" applyBorder="1" applyAlignment="1" applyProtection="1">
      <alignment horizontal="center" vertical="center" wrapText="1"/>
    </xf>
    <xf numFmtId="0" fontId="4" fillId="0" borderId="20" xfId="0" applyFont="1" applyBorder="1" applyAlignment="1" applyProtection="1">
      <alignment vertical="center" wrapText="1"/>
    </xf>
    <xf numFmtId="0" fontId="8" fillId="12" borderId="18" xfId="0" applyFont="1" applyFill="1" applyBorder="1" applyAlignment="1" applyProtection="1">
      <alignment horizontal="center" vertical="center"/>
    </xf>
    <xf numFmtId="2" fontId="8" fillId="0" borderId="19" xfId="0" applyNumberFormat="1" applyFont="1" applyFill="1" applyBorder="1" applyAlignment="1" applyProtection="1">
      <alignment horizontal="center" vertical="center"/>
    </xf>
    <xf numFmtId="0" fontId="8" fillId="0" borderId="28"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15" borderId="16" xfId="0" applyFont="1" applyFill="1" applyBorder="1" applyAlignment="1" applyProtection="1">
      <alignment horizontal="center" vertical="center"/>
    </xf>
    <xf numFmtId="0" fontId="8" fillId="15" borderId="20" xfId="0" applyFont="1" applyFill="1" applyBorder="1" applyAlignment="1" applyProtection="1">
      <alignment horizontal="center" vertical="center"/>
    </xf>
    <xf numFmtId="0" fontId="8" fillId="15" borderId="26" xfId="0" applyFont="1" applyFill="1" applyBorder="1" applyAlignment="1" applyProtection="1">
      <alignment horizontal="center" vertical="center"/>
    </xf>
    <xf numFmtId="0" fontId="4" fillId="5" borderId="39" xfId="0" applyFont="1" applyFill="1" applyBorder="1" applyAlignment="1" applyProtection="1">
      <alignment horizontal="center" vertical="center" wrapText="1"/>
    </xf>
    <xf numFmtId="0" fontId="8" fillId="12" borderId="77" xfId="0" applyFont="1" applyFill="1" applyBorder="1" applyAlignment="1" applyProtection="1">
      <alignment horizontal="center" vertical="center"/>
    </xf>
    <xf numFmtId="0" fontId="8" fillId="12" borderId="78" xfId="0" applyFont="1" applyFill="1" applyBorder="1" applyAlignment="1" applyProtection="1">
      <alignment horizontal="center" vertical="center"/>
    </xf>
    <xf numFmtId="0" fontId="8" fillId="6" borderId="76" xfId="0" applyFont="1" applyFill="1" applyBorder="1" applyAlignment="1" applyProtection="1">
      <alignment horizontal="center" vertical="center"/>
    </xf>
    <xf numFmtId="0" fontId="8" fillId="6" borderId="77" xfId="0" applyFont="1" applyFill="1" applyBorder="1" applyAlignment="1" applyProtection="1">
      <alignment horizontal="center" vertical="center"/>
    </xf>
    <xf numFmtId="0" fontId="8" fillId="12" borderId="76" xfId="0" applyFont="1" applyFill="1" applyBorder="1" applyAlignment="1" applyProtection="1">
      <alignment horizontal="center" vertical="center"/>
    </xf>
    <xf numFmtId="0" fontId="8" fillId="6" borderId="78" xfId="0" applyFont="1" applyFill="1" applyBorder="1" applyAlignment="1" applyProtection="1">
      <alignment horizontal="center" vertical="center"/>
    </xf>
    <xf numFmtId="0" fontId="4" fillId="0" borderId="44" xfId="0" applyFont="1" applyBorder="1" applyAlignment="1" applyProtection="1">
      <alignment vertical="center" wrapText="1"/>
    </xf>
    <xf numFmtId="0" fontId="0" fillId="0" borderId="0" xfId="0" applyAlignment="1">
      <alignment vertical="center" wrapText="1"/>
    </xf>
    <xf numFmtId="0" fontId="20" fillId="0" borderId="0" xfId="0" applyFont="1" applyAlignment="1">
      <alignment horizontal="center" vertical="center" wrapText="1"/>
    </xf>
    <xf numFmtId="0" fontId="21" fillId="0" borderId="0" xfId="0" applyFont="1" applyAlignment="1">
      <alignment horizontal="left" vertical="center" wrapText="1"/>
    </xf>
    <xf numFmtId="0" fontId="1" fillId="16" borderId="0" xfId="0" applyFont="1" applyFill="1" applyAlignment="1">
      <alignment vertical="center" wrapText="1"/>
    </xf>
    <xf numFmtId="0" fontId="6" fillId="16" borderId="75" xfId="1" applyFont="1" applyFill="1" applyBorder="1" applyAlignment="1" applyProtection="1">
      <alignment horizontal="center" vertical="center"/>
      <protection locked="0"/>
    </xf>
    <xf numFmtId="0" fontId="0" fillId="0" borderId="123" xfId="0" applyBorder="1" applyProtection="1"/>
    <xf numFmtId="0" fontId="0" fillId="0" borderId="124" xfId="0" applyBorder="1" applyProtection="1"/>
    <xf numFmtId="0" fontId="0" fillId="0" borderId="125" xfId="0" applyBorder="1" applyProtection="1"/>
    <xf numFmtId="0" fontId="0" fillId="0" borderId="113" xfId="0" applyBorder="1" applyAlignment="1" applyProtection="1">
      <alignment horizontal="center"/>
    </xf>
    <xf numFmtId="0" fontId="0" fillId="0" borderId="126" xfId="0" applyBorder="1" applyAlignment="1" applyProtection="1">
      <alignment horizontal="center"/>
    </xf>
    <xf numFmtId="2" fontId="0" fillId="0" borderId="114" xfId="0" applyNumberFormat="1" applyBorder="1" applyProtection="1"/>
    <xf numFmtId="2" fontId="0" fillId="0" borderId="127" xfId="0" applyNumberFormat="1" applyBorder="1" applyProtection="1"/>
    <xf numFmtId="2" fontId="0" fillId="0" borderId="115" xfId="0" applyNumberFormat="1" applyBorder="1" applyProtection="1"/>
    <xf numFmtId="2" fontId="0" fillId="0" borderId="128" xfId="0" applyNumberFormat="1" applyBorder="1" applyProtection="1"/>
    <xf numFmtId="0" fontId="3" fillId="0" borderId="113" xfId="0" applyFont="1" applyBorder="1" applyAlignment="1" applyProtection="1">
      <alignment horizontal="center"/>
    </xf>
    <xf numFmtId="0" fontId="3" fillId="0" borderId="126" xfId="0" applyFont="1" applyBorder="1" applyAlignment="1" applyProtection="1">
      <alignment horizontal="center"/>
    </xf>
    <xf numFmtId="2" fontId="3" fillId="0" borderId="114" xfId="0" applyNumberFormat="1" applyFont="1" applyBorder="1" applyProtection="1"/>
    <xf numFmtId="2" fontId="3" fillId="0" borderId="127" xfId="0" applyNumberFormat="1" applyFont="1" applyBorder="1" applyProtection="1"/>
    <xf numFmtId="2" fontId="3" fillId="0" borderId="115" xfId="0" applyNumberFormat="1" applyFont="1" applyBorder="1" applyProtection="1"/>
    <xf numFmtId="2" fontId="3" fillId="0" borderId="128" xfId="0" applyNumberFormat="1" applyFont="1" applyBorder="1" applyProtection="1"/>
    <xf numFmtId="0" fontId="3" fillId="0" borderId="123" xfId="0" applyFont="1" applyBorder="1" applyProtection="1"/>
    <xf numFmtId="0" fontId="3" fillId="0" borderId="124" xfId="0" applyFont="1" applyBorder="1" applyProtection="1"/>
    <xf numFmtId="0" fontId="3" fillId="0" borderId="125" xfId="0" applyFont="1" applyBorder="1" applyProtection="1"/>
    <xf numFmtId="0" fontId="0" fillId="0" borderId="0" xfId="0" applyAlignment="1">
      <alignment horizontal="left" vertical="center" wrapText="1" indent="2"/>
    </xf>
    <xf numFmtId="0" fontId="21" fillId="0" borderId="0" xfId="0" applyFont="1" applyAlignment="1">
      <alignment vertical="center" wrapText="1"/>
    </xf>
    <xf numFmtId="0" fontId="0" fillId="17" borderId="0" xfId="0" applyFill="1" applyProtection="1"/>
    <xf numFmtId="0" fontId="0" fillId="17" borderId="0" xfId="0" applyFill="1" applyAlignment="1" applyProtection="1">
      <alignment vertical="center"/>
    </xf>
    <xf numFmtId="0" fontId="2" fillId="0" borderId="0" xfId="0" applyFont="1" applyBorder="1" applyAlignment="1" applyProtection="1">
      <alignment horizontal="center" vertical="center" wrapText="1"/>
    </xf>
    <xf numFmtId="0" fontId="0" fillId="0" borderId="0" xfId="0" applyAlignment="1" applyProtection="1">
      <alignment horizontal="center" vertical="center" wrapText="1"/>
    </xf>
    <xf numFmtId="0" fontId="8" fillId="14" borderId="23" xfId="0" applyFont="1" applyFill="1" applyBorder="1" applyAlignment="1" applyProtection="1">
      <alignment horizontal="center" vertical="center"/>
      <protection locked="0"/>
    </xf>
    <xf numFmtId="165" fontId="8" fillId="0" borderId="24" xfId="0" applyNumberFormat="1" applyFont="1" applyBorder="1" applyAlignment="1" applyProtection="1">
      <alignment horizontal="center" vertical="center"/>
    </xf>
    <xf numFmtId="0" fontId="8" fillId="0" borderId="38" xfId="1" applyFont="1" applyFill="1" applyBorder="1" applyAlignment="1" applyProtection="1">
      <alignment horizontal="left" vertical="center"/>
    </xf>
    <xf numFmtId="164" fontId="8" fillId="0" borderId="2" xfId="1" applyNumberFormat="1" applyFont="1" applyFill="1" applyBorder="1" applyAlignment="1" applyProtection="1">
      <alignment horizontal="center" vertical="center"/>
    </xf>
    <xf numFmtId="0" fontId="8" fillId="0" borderId="3" xfId="1" applyFont="1" applyFill="1" applyBorder="1" applyAlignment="1" applyProtection="1">
      <alignment horizontal="center" vertical="center"/>
    </xf>
    <xf numFmtId="0" fontId="8" fillId="0" borderId="4" xfId="1" applyFont="1" applyFill="1" applyBorder="1" applyAlignment="1" applyProtection="1">
      <alignment horizontal="center" vertical="center"/>
    </xf>
    <xf numFmtId="0" fontId="8" fillId="0" borderId="2" xfId="1" applyFont="1" applyFill="1" applyBorder="1" applyAlignment="1" applyProtection="1">
      <alignment horizontal="right" vertical="center" wrapText="1"/>
    </xf>
    <xf numFmtId="0" fontId="8" fillId="0" borderId="3" xfId="1" applyFont="1" applyFill="1" applyBorder="1" applyAlignment="1" applyProtection="1">
      <alignment horizontal="right" vertical="center"/>
    </xf>
    <xf numFmtId="0" fontId="8" fillId="0" borderId="4" xfId="1" applyFont="1" applyFill="1" applyBorder="1" applyAlignment="1" applyProtection="1">
      <alignment horizontal="right" vertical="center"/>
    </xf>
    <xf numFmtId="164" fontId="8" fillId="0" borderId="4" xfId="1" applyNumberFormat="1" applyFont="1" applyFill="1" applyBorder="1" applyAlignment="1" applyProtection="1">
      <alignment horizontal="center" vertical="center"/>
    </xf>
    <xf numFmtId="0" fontId="8" fillId="0" borderId="2" xfId="1" applyFont="1" applyFill="1" applyBorder="1" applyAlignment="1" applyProtection="1">
      <alignment horizontal="left" vertical="center"/>
    </xf>
    <xf numFmtId="0" fontId="8" fillId="0" borderId="4" xfId="1" applyFont="1" applyFill="1" applyBorder="1" applyAlignment="1" applyProtection="1">
      <alignment horizontal="left" vertical="center"/>
    </xf>
    <xf numFmtId="2" fontId="8" fillId="0" borderId="2" xfId="1" applyNumberFormat="1" applyFont="1" applyFill="1" applyBorder="1" applyAlignment="1" applyProtection="1">
      <alignment horizontal="center" vertical="center"/>
    </xf>
    <xf numFmtId="0" fontId="8" fillId="0" borderId="61" xfId="1" applyFont="1" applyFill="1" applyBorder="1" applyAlignment="1" applyProtection="1">
      <alignment horizontal="center" vertical="center" wrapText="1"/>
    </xf>
    <xf numFmtId="0" fontId="8" fillId="0" borderId="62" xfId="1" applyFont="1" applyFill="1" applyBorder="1" applyAlignment="1" applyProtection="1">
      <alignment horizontal="center" vertical="center" wrapText="1"/>
    </xf>
    <xf numFmtId="0" fontId="8" fillId="0" borderId="63" xfId="1" applyFont="1" applyFill="1" applyBorder="1" applyAlignment="1" applyProtection="1">
      <alignment horizontal="center" vertical="center" wrapText="1"/>
    </xf>
    <xf numFmtId="0" fontId="8" fillId="0" borderId="37" xfId="1" applyFont="1" applyFill="1" applyBorder="1" applyAlignment="1" applyProtection="1">
      <alignment horizontal="center" vertical="center" wrapText="1"/>
    </xf>
    <xf numFmtId="0" fontId="8" fillId="0" borderId="64" xfId="1" applyFont="1" applyFill="1" applyBorder="1" applyAlignment="1" applyProtection="1">
      <alignment horizontal="center" vertical="center" wrapText="1"/>
    </xf>
    <xf numFmtId="0" fontId="8" fillId="0" borderId="48" xfId="1" applyFont="1" applyFill="1" applyBorder="1" applyAlignment="1" applyProtection="1">
      <alignment horizontal="center" vertical="center" wrapText="1"/>
    </xf>
    <xf numFmtId="165" fontId="8" fillId="0" borderId="24" xfId="0" applyNumberFormat="1" applyFont="1" applyFill="1" applyBorder="1" applyAlignment="1" applyProtection="1">
      <alignment horizontal="center" vertical="center"/>
    </xf>
    <xf numFmtId="0" fontId="8" fillId="14" borderId="30" xfId="0" applyFont="1" applyFill="1" applyBorder="1" applyAlignment="1" applyProtection="1">
      <alignment horizontal="center" vertical="center"/>
      <protection locked="0"/>
    </xf>
    <xf numFmtId="165" fontId="8" fillId="0" borderId="31" xfId="0" applyNumberFormat="1" applyFont="1" applyFill="1" applyBorder="1" applyAlignment="1" applyProtection="1">
      <alignment horizontal="center" vertical="center"/>
    </xf>
    <xf numFmtId="0" fontId="8" fillId="14" borderId="18" xfId="0" applyFont="1" applyFill="1" applyBorder="1" applyAlignment="1" applyProtection="1">
      <alignment horizontal="center" vertical="center"/>
      <protection locked="0"/>
    </xf>
    <xf numFmtId="165" fontId="8" fillId="0" borderId="19" xfId="0" applyNumberFormat="1" applyFont="1" applyFill="1" applyBorder="1" applyAlignment="1" applyProtection="1">
      <alignment horizontal="center" vertical="center"/>
    </xf>
    <xf numFmtId="0" fontId="8" fillId="0" borderId="12" xfId="0" applyFont="1" applyBorder="1" applyAlignment="1" applyProtection="1">
      <alignment horizontal="center" vertical="center"/>
    </xf>
    <xf numFmtId="0" fontId="8" fillId="0" borderId="22"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6" borderId="18" xfId="0" applyFont="1" applyFill="1" applyBorder="1" applyAlignment="1" applyProtection="1">
      <alignment horizontal="center" vertical="center"/>
    </xf>
    <xf numFmtId="0" fontId="8" fillId="6" borderId="23" xfId="0" applyFont="1" applyFill="1" applyBorder="1" applyAlignment="1" applyProtection="1">
      <alignment horizontal="center" vertical="center"/>
    </xf>
    <xf numFmtId="0" fontId="8" fillId="6" borderId="30" xfId="0" applyFont="1" applyFill="1" applyBorder="1" applyAlignment="1" applyProtection="1">
      <alignment horizontal="center" vertical="center"/>
    </xf>
    <xf numFmtId="0" fontId="8" fillId="0" borderId="19" xfId="0" applyFont="1" applyFill="1" applyBorder="1" applyAlignment="1" applyProtection="1">
      <alignment horizontal="center" vertical="center"/>
    </xf>
    <xf numFmtId="0" fontId="8" fillId="0" borderId="24" xfId="0" applyFont="1" applyFill="1" applyBorder="1" applyAlignment="1" applyProtection="1">
      <alignment horizontal="center" vertical="center"/>
    </xf>
    <xf numFmtId="0" fontId="8" fillId="0" borderId="31" xfId="0" applyFont="1" applyFill="1" applyBorder="1" applyAlignment="1" applyProtection="1">
      <alignment horizontal="center" vertical="center"/>
    </xf>
    <xf numFmtId="0" fontId="4" fillId="5" borderId="99" xfId="0" applyFont="1" applyFill="1" applyBorder="1" applyAlignment="1" applyProtection="1">
      <alignment horizontal="center" vertical="center" wrapText="1"/>
    </xf>
    <xf numFmtId="0" fontId="4" fillId="5" borderId="37" xfId="0" applyFont="1" applyFill="1" applyBorder="1" applyAlignment="1" applyProtection="1">
      <alignment horizontal="center" vertical="center" wrapText="1"/>
    </xf>
    <xf numFmtId="0" fontId="8" fillId="0" borderId="47" xfId="0" applyFont="1" applyBorder="1" applyAlignment="1" applyProtection="1">
      <alignment horizontal="center" vertical="center"/>
    </xf>
    <xf numFmtId="0" fontId="8" fillId="0" borderId="10" xfId="0" applyFont="1" applyBorder="1" applyAlignment="1" applyProtection="1">
      <alignment horizontal="center" vertical="center"/>
    </xf>
    <xf numFmtId="0" fontId="8" fillId="0" borderId="19" xfId="0" applyFont="1" applyBorder="1" applyAlignment="1" applyProtection="1">
      <alignment horizontal="center" vertical="center"/>
    </xf>
    <xf numFmtId="0" fontId="8" fillId="0" borderId="24" xfId="0" applyFont="1" applyBorder="1" applyAlignment="1" applyProtection="1">
      <alignment horizontal="center" vertical="center"/>
    </xf>
    <xf numFmtId="165" fontId="8" fillId="0" borderId="19" xfId="0" applyNumberFormat="1" applyFont="1" applyBorder="1" applyAlignment="1" applyProtection="1">
      <alignment horizontal="center" vertical="center"/>
    </xf>
    <xf numFmtId="0" fontId="9" fillId="5" borderId="99" xfId="0" applyFont="1" applyFill="1" applyBorder="1" applyAlignment="1" applyProtection="1">
      <alignment horizontal="center" vertical="center" wrapText="1"/>
    </xf>
    <xf numFmtId="0" fontId="9" fillId="5" borderId="0" xfId="0" applyFont="1" applyFill="1" applyBorder="1" applyAlignment="1" applyProtection="1">
      <alignment horizontal="center" vertical="center" wrapText="1"/>
    </xf>
    <xf numFmtId="0" fontId="9" fillId="5" borderId="65" xfId="0" applyFont="1" applyFill="1" applyBorder="1" applyAlignment="1" applyProtection="1">
      <alignment horizontal="center" vertical="center" wrapText="1"/>
    </xf>
    <xf numFmtId="0" fontId="4" fillId="0" borderId="16" xfId="0" applyFont="1" applyBorder="1" applyAlignment="1" applyProtection="1">
      <alignment horizontal="left" vertical="center" wrapText="1"/>
    </xf>
    <xf numFmtId="0" fontId="4" fillId="0" borderId="20" xfId="0" applyFont="1" applyBorder="1" applyAlignment="1" applyProtection="1">
      <alignment horizontal="left" vertical="center" wrapText="1"/>
    </xf>
    <xf numFmtId="0" fontId="8" fillId="0" borderId="22" xfId="0" applyFont="1" applyFill="1" applyBorder="1" applyAlignment="1" applyProtection="1">
      <alignment horizontal="center" vertical="center"/>
    </xf>
    <xf numFmtId="0" fontId="8" fillId="12" borderId="23" xfId="0" applyFont="1" applyFill="1" applyBorder="1" applyAlignment="1" applyProtection="1">
      <alignment horizontal="center" vertical="center"/>
    </xf>
    <xf numFmtId="0" fontId="4" fillId="5" borderId="15" xfId="0" applyFont="1" applyFill="1" applyBorder="1" applyAlignment="1" applyProtection="1">
      <alignment horizontal="center" vertical="center" wrapText="1"/>
    </xf>
    <xf numFmtId="0" fontId="4" fillId="5" borderId="5" xfId="0" applyFont="1" applyFill="1" applyBorder="1" applyAlignment="1" applyProtection="1">
      <alignment horizontal="center" vertical="center" wrapText="1"/>
    </xf>
    <xf numFmtId="0" fontId="4" fillId="5" borderId="27" xfId="0" applyFont="1" applyFill="1" applyBorder="1" applyAlignment="1" applyProtection="1">
      <alignment horizontal="center" vertical="center" wrapText="1"/>
    </xf>
    <xf numFmtId="0" fontId="8" fillId="12" borderId="30" xfId="0" applyFont="1" applyFill="1" applyBorder="1" applyAlignment="1" applyProtection="1">
      <alignment horizontal="center" vertical="center"/>
    </xf>
    <xf numFmtId="2" fontId="8" fillId="0" borderId="24" xfId="0" applyNumberFormat="1" applyFont="1" applyFill="1" applyBorder="1" applyAlignment="1" applyProtection="1">
      <alignment horizontal="center" vertical="center"/>
    </xf>
    <xf numFmtId="2" fontId="8" fillId="0" borderId="31" xfId="0" applyNumberFormat="1" applyFont="1" applyFill="1" applyBorder="1" applyAlignment="1" applyProtection="1">
      <alignment horizontal="center" vertical="center"/>
    </xf>
    <xf numFmtId="0" fontId="4" fillId="0" borderId="43" xfId="0" applyFont="1" applyBorder="1" applyAlignment="1" applyProtection="1">
      <alignment horizontal="left" vertical="center" wrapText="1"/>
    </xf>
    <xf numFmtId="0" fontId="4" fillId="0" borderId="5" xfId="0" applyFont="1" applyBorder="1" applyAlignment="1" applyProtection="1">
      <alignment horizontal="left" vertical="center" wrapText="1"/>
    </xf>
    <xf numFmtId="0" fontId="4" fillId="5" borderId="32" xfId="0" applyFont="1" applyFill="1" applyBorder="1" applyAlignment="1" applyProtection="1">
      <alignment horizontal="center" vertical="center" wrapText="1"/>
    </xf>
    <xf numFmtId="0" fontId="4" fillId="5" borderId="63" xfId="0" applyFont="1" applyFill="1" applyBorder="1" applyAlignment="1" applyProtection="1">
      <alignment horizontal="center" vertical="center" wrapText="1"/>
    </xf>
    <xf numFmtId="0" fontId="4" fillId="5" borderId="8" xfId="0" applyFont="1" applyFill="1" applyBorder="1" applyAlignment="1" applyProtection="1">
      <alignment horizontal="center" vertical="center" wrapText="1"/>
    </xf>
    <xf numFmtId="0" fontId="4" fillId="5" borderId="80" xfId="0" applyFont="1" applyFill="1" applyBorder="1" applyAlignment="1" applyProtection="1">
      <alignment horizontal="center" vertical="center" wrapText="1"/>
    </xf>
    <xf numFmtId="0" fontId="4" fillId="5" borderId="83"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xf>
    <xf numFmtId="0" fontId="4" fillId="2" borderId="8" xfId="0" applyFont="1" applyFill="1" applyBorder="1" applyAlignment="1" applyProtection="1">
      <alignment horizontal="center" vertical="center"/>
    </xf>
    <xf numFmtId="0" fontId="4" fillId="3" borderId="1" xfId="0" applyFont="1" applyFill="1" applyBorder="1" applyAlignment="1" applyProtection="1">
      <alignment horizontal="center" vertical="center"/>
    </xf>
    <xf numFmtId="0" fontId="4" fillId="3" borderId="5" xfId="0" applyFont="1" applyFill="1" applyBorder="1" applyAlignment="1" applyProtection="1">
      <alignment horizontal="center" vertical="center"/>
    </xf>
    <xf numFmtId="0" fontId="4" fillId="3" borderId="6" xfId="0" applyFont="1" applyFill="1" applyBorder="1" applyAlignment="1" applyProtection="1">
      <alignment horizontal="center" vertical="center" wrapText="1"/>
    </xf>
    <xf numFmtId="0" fontId="4" fillId="3" borderId="9" xfId="0" applyFont="1" applyFill="1" applyBorder="1" applyAlignment="1" applyProtection="1">
      <alignment horizontal="center" vertical="center" wrapText="1"/>
    </xf>
    <xf numFmtId="0" fontId="8" fillId="3" borderId="7" xfId="0" applyFont="1" applyFill="1" applyBorder="1" applyAlignment="1" applyProtection="1">
      <alignment horizontal="center" vertical="center" wrapText="1"/>
    </xf>
    <xf numFmtId="0" fontId="8" fillId="3" borderId="10" xfId="0" applyFont="1" applyFill="1" applyBorder="1" applyAlignment="1" applyProtection="1">
      <alignment horizontal="center" vertical="center" wrapText="1"/>
    </xf>
    <xf numFmtId="0" fontId="4" fillId="0" borderId="44" xfId="0" applyFont="1" applyBorder="1" applyAlignment="1" applyProtection="1">
      <alignment horizontal="left" vertical="center" wrapText="1"/>
    </xf>
    <xf numFmtId="0" fontId="4" fillId="0" borderId="1" xfId="0" applyFont="1" applyBorder="1" applyAlignment="1" applyProtection="1">
      <alignment horizontal="left" vertical="center" wrapText="1"/>
    </xf>
    <xf numFmtId="0" fontId="4" fillId="5" borderId="86" xfId="0" applyFont="1" applyFill="1" applyBorder="1" applyAlignment="1" applyProtection="1">
      <alignment horizontal="center" vertical="center" wrapText="1"/>
    </xf>
    <xf numFmtId="0" fontId="8" fillId="0" borderId="57" xfId="0" applyFont="1" applyBorder="1" applyAlignment="1" applyProtection="1">
      <alignment horizontal="center" vertical="center"/>
    </xf>
    <xf numFmtId="0" fontId="8" fillId="0" borderId="60" xfId="0" applyFont="1" applyBorder="1" applyAlignment="1" applyProtection="1">
      <alignment horizontal="center" vertical="center"/>
    </xf>
    <xf numFmtId="0" fontId="4" fillId="0" borderId="20" xfId="0" applyFont="1" applyBorder="1" applyAlignment="1" applyProtection="1">
      <alignment vertical="center" wrapText="1"/>
    </xf>
    <xf numFmtId="0" fontId="8" fillId="12" borderId="18" xfId="0" applyFont="1" applyFill="1" applyBorder="1" applyAlignment="1" applyProtection="1">
      <alignment horizontal="center" vertical="center"/>
    </xf>
    <xf numFmtId="2" fontId="8" fillId="0" borderId="19" xfId="0" applyNumberFormat="1" applyFont="1" applyFill="1" applyBorder="1" applyAlignment="1" applyProtection="1">
      <alignment horizontal="center" vertical="center"/>
    </xf>
    <xf numFmtId="0" fontId="8" fillId="0" borderId="28"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0" fillId="17" borderId="0" xfId="0" applyFill="1" applyAlignment="1" applyProtection="1">
      <alignment horizontal="left" vertical="top"/>
    </xf>
    <xf numFmtId="0" fontId="0" fillId="0" borderId="0" xfId="0" applyAlignment="1" applyProtection="1">
      <alignment horizontal="center" vertical="center"/>
    </xf>
    <xf numFmtId="0" fontId="4" fillId="3" borderId="7" xfId="0" applyFont="1" applyFill="1" applyBorder="1" applyAlignment="1" applyProtection="1">
      <alignment horizontal="center" vertical="center" wrapText="1"/>
    </xf>
    <xf numFmtId="0" fontId="6" fillId="3" borderId="11" xfId="0" applyFont="1" applyFill="1" applyBorder="1" applyAlignment="1" applyProtection="1">
      <alignment horizontal="center" vertical="center" wrapText="1"/>
    </xf>
    <xf numFmtId="0" fontId="6" fillId="3" borderId="12" xfId="0" applyFont="1" applyFill="1" applyBorder="1" applyAlignment="1" applyProtection="1">
      <alignment horizontal="center" vertical="center" wrapText="1"/>
    </xf>
    <xf numFmtId="0" fontId="4" fillId="3" borderId="61" xfId="0" applyFont="1" applyFill="1" applyBorder="1" applyAlignment="1" applyProtection="1">
      <alignment horizontal="center" vertical="center" wrapText="1"/>
    </xf>
    <xf numFmtId="0" fontId="4" fillId="3" borderId="62" xfId="0" applyFont="1" applyFill="1" applyBorder="1" applyAlignment="1" applyProtection="1">
      <alignment horizontal="center" vertical="center" wrapText="1"/>
    </xf>
    <xf numFmtId="0" fontId="8" fillId="4" borderId="2" xfId="0" applyFont="1" applyFill="1" applyBorder="1" applyAlignment="1" applyProtection="1">
      <alignment horizontal="center" vertical="center" wrapText="1"/>
    </xf>
    <xf numFmtId="0" fontId="8" fillId="4" borderId="3" xfId="0" applyFont="1" applyFill="1" applyBorder="1" applyAlignment="1" applyProtection="1">
      <alignment horizontal="center" vertical="center" wrapText="1"/>
    </xf>
    <xf numFmtId="0" fontId="8" fillId="4" borderId="4" xfId="0" applyFont="1" applyFill="1" applyBorder="1" applyAlignment="1" applyProtection="1">
      <alignment horizontal="center" vertical="center" wrapText="1"/>
    </xf>
    <xf numFmtId="0" fontId="4" fillId="5" borderId="1" xfId="0" applyFont="1" applyFill="1" applyBorder="1" applyAlignment="1" applyProtection="1">
      <alignment horizontal="center" vertical="center" wrapText="1"/>
    </xf>
    <xf numFmtId="0" fontId="8" fillId="10" borderId="90" xfId="1" applyFont="1" applyFill="1" applyBorder="1" applyAlignment="1" applyProtection="1">
      <alignment horizontal="center" vertical="center" wrapText="1"/>
    </xf>
    <xf numFmtId="0" fontId="8" fillId="10" borderId="91" xfId="1" applyFont="1" applyFill="1" applyBorder="1" applyAlignment="1" applyProtection="1">
      <alignment horizontal="center" vertical="center" wrapText="1"/>
    </xf>
    <xf numFmtId="0" fontId="8" fillId="10" borderId="100" xfId="1" applyFont="1" applyFill="1" applyBorder="1" applyAlignment="1" applyProtection="1">
      <alignment horizontal="center" vertical="center" wrapText="1"/>
    </xf>
    <xf numFmtId="0" fontId="8" fillId="10" borderId="101" xfId="1" applyFont="1" applyFill="1" applyBorder="1" applyAlignment="1" applyProtection="1">
      <alignment horizontal="center" vertical="center" wrapText="1"/>
    </xf>
    <xf numFmtId="0" fontId="8" fillId="10" borderId="93" xfId="1" applyFont="1" applyFill="1" applyBorder="1" applyAlignment="1" applyProtection="1">
      <alignment horizontal="center" vertical="center" wrapText="1"/>
    </xf>
    <xf numFmtId="0" fontId="8" fillId="10" borderId="94" xfId="1" applyFont="1" applyFill="1" applyBorder="1" applyAlignment="1" applyProtection="1">
      <alignment horizontal="center" vertical="center" wrapText="1"/>
    </xf>
    <xf numFmtId="0" fontId="8" fillId="15" borderId="16" xfId="0" applyFont="1" applyFill="1" applyBorder="1" applyAlignment="1" applyProtection="1">
      <alignment horizontal="center" vertical="center"/>
    </xf>
    <xf numFmtId="0" fontId="8" fillId="15" borderId="20" xfId="0" applyFont="1" applyFill="1" applyBorder="1" applyAlignment="1" applyProtection="1">
      <alignment horizontal="center" vertical="center"/>
    </xf>
    <xf numFmtId="0" fontId="8" fillId="15" borderId="26" xfId="0" applyFont="1" applyFill="1" applyBorder="1" applyAlignment="1" applyProtection="1">
      <alignment horizontal="center" vertical="center"/>
    </xf>
    <xf numFmtId="0" fontId="4" fillId="5" borderId="111" xfId="0" applyFont="1" applyFill="1" applyBorder="1" applyAlignment="1" applyProtection="1">
      <alignment horizontal="center" vertical="center" wrapText="1"/>
    </xf>
    <xf numFmtId="0" fontId="4" fillId="5" borderId="39"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xf>
    <xf numFmtId="0" fontId="8" fillId="10" borderId="53" xfId="1" applyFont="1" applyFill="1" applyBorder="1" applyAlignment="1" applyProtection="1">
      <alignment horizontal="right" vertical="center" wrapText="1"/>
    </xf>
    <xf numFmtId="0" fontId="8" fillId="10" borderId="75" xfId="1" applyFont="1" applyFill="1" applyBorder="1" applyAlignment="1" applyProtection="1">
      <alignment horizontal="right" vertical="center"/>
    </xf>
    <xf numFmtId="0" fontId="6" fillId="0" borderId="105" xfId="1" applyFont="1" applyFill="1" applyBorder="1" applyAlignment="1" applyProtection="1">
      <alignment horizontal="center" vertical="center"/>
    </xf>
    <xf numFmtId="0" fontId="6" fillId="0" borderId="106" xfId="1" applyFont="1" applyFill="1" applyBorder="1" applyAlignment="1" applyProtection="1">
      <alignment horizontal="center" vertical="center"/>
    </xf>
    <xf numFmtId="0" fontId="8" fillId="0" borderId="62" xfId="1" applyFont="1" applyFill="1" applyBorder="1" applyAlignment="1" applyProtection="1">
      <alignment horizontal="center" vertical="center"/>
    </xf>
    <xf numFmtId="0" fontId="8" fillId="0" borderId="37" xfId="1" applyFont="1" applyFill="1" applyBorder="1" applyAlignment="1" applyProtection="1">
      <alignment horizontal="center" vertical="center"/>
    </xf>
    <xf numFmtId="0" fontId="6" fillId="0" borderId="109" xfId="1" applyFont="1" applyFill="1" applyBorder="1" applyAlignment="1" applyProtection="1">
      <alignment horizontal="center" vertical="center"/>
    </xf>
    <xf numFmtId="0" fontId="6" fillId="0" borderId="110" xfId="1" applyFont="1" applyFill="1" applyBorder="1" applyAlignment="1" applyProtection="1">
      <alignment horizontal="center" vertical="center"/>
    </xf>
    <xf numFmtId="0" fontId="6" fillId="0" borderId="107" xfId="1" applyFont="1" applyFill="1" applyBorder="1" applyAlignment="1" applyProtection="1">
      <alignment horizontal="center" vertical="center"/>
    </xf>
    <xf numFmtId="0" fontId="6" fillId="0" borderId="108" xfId="1" applyFont="1" applyFill="1" applyBorder="1" applyAlignment="1" applyProtection="1">
      <alignment horizontal="center" vertical="center"/>
    </xf>
    <xf numFmtId="0" fontId="9" fillId="5" borderId="1" xfId="0" applyFont="1" applyFill="1" applyBorder="1" applyAlignment="1" applyProtection="1">
      <alignment horizontal="center" vertical="center" wrapText="1"/>
    </xf>
    <xf numFmtId="0" fontId="9" fillId="5" borderId="8" xfId="0" applyFont="1" applyFill="1" applyBorder="1" applyAlignment="1" applyProtection="1">
      <alignment horizontal="center" vertical="center" wrapText="1"/>
    </xf>
    <xf numFmtId="0" fontId="8" fillId="12" borderId="77" xfId="0" applyFont="1" applyFill="1" applyBorder="1" applyAlignment="1" applyProtection="1">
      <alignment horizontal="center" vertical="center"/>
    </xf>
    <xf numFmtId="0" fontId="8" fillId="12" borderId="78" xfId="0" applyFont="1" applyFill="1" applyBorder="1" applyAlignment="1" applyProtection="1">
      <alignment horizontal="center" vertical="center"/>
    </xf>
    <xf numFmtId="0" fontId="8" fillId="6" borderId="76" xfId="0" applyFont="1" applyFill="1" applyBorder="1" applyAlignment="1" applyProtection="1">
      <alignment horizontal="center" vertical="center"/>
    </xf>
    <xf numFmtId="0" fontId="8" fillId="6" borderId="77" xfId="0" applyFont="1" applyFill="1" applyBorder="1" applyAlignment="1" applyProtection="1">
      <alignment horizontal="center" vertical="center"/>
    </xf>
    <xf numFmtId="0" fontId="8" fillId="12" borderId="76" xfId="0" applyFont="1" applyFill="1" applyBorder="1" applyAlignment="1" applyProtection="1">
      <alignment horizontal="center" vertical="center"/>
    </xf>
    <xf numFmtId="0" fontId="6" fillId="0" borderId="66" xfId="1" applyFont="1" applyFill="1" applyBorder="1" applyAlignment="1" applyProtection="1">
      <alignment horizontal="center" vertical="center" wrapText="1"/>
    </xf>
    <xf numFmtId="0" fontId="6" fillId="0" borderId="67" xfId="1" applyFont="1" applyFill="1" applyBorder="1" applyAlignment="1" applyProtection="1">
      <alignment horizontal="center" vertical="center" wrapText="1"/>
    </xf>
    <xf numFmtId="0" fontId="8" fillId="10" borderId="2" xfId="1" applyFont="1" applyFill="1" applyBorder="1" applyAlignment="1" applyProtection="1">
      <alignment horizontal="right" vertical="center" wrapText="1"/>
    </xf>
    <xf numFmtId="0" fontId="8" fillId="10" borderId="15" xfId="1" applyFont="1" applyFill="1" applyBorder="1" applyAlignment="1" applyProtection="1">
      <alignment horizontal="right" vertical="center"/>
    </xf>
    <xf numFmtId="0" fontId="8" fillId="10" borderId="62" xfId="1" applyFont="1" applyFill="1" applyBorder="1" applyAlignment="1" applyProtection="1">
      <alignment horizontal="right" vertical="center"/>
    </xf>
    <xf numFmtId="0" fontId="6" fillId="0" borderId="72" xfId="1" applyFont="1" applyFill="1" applyBorder="1" applyAlignment="1" applyProtection="1">
      <alignment horizontal="center" vertical="center" wrapText="1"/>
    </xf>
    <xf numFmtId="0" fontId="6" fillId="0" borderId="73" xfId="1" applyFont="1" applyFill="1" applyBorder="1" applyAlignment="1" applyProtection="1">
      <alignment horizontal="center" vertical="center" wrapText="1"/>
    </xf>
    <xf numFmtId="0" fontId="8" fillId="6" borderId="78" xfId="0" applyFont="1" applyFill="1" applyBorder="1" applyAlignment="1" applyProtection="1">
      <alignment horizontal="center" vertical="center"/>
    </xf>
    <xf numFmtId="0" fontId="24" fillId="0" borderId="119" xfId="0" applyFont="1" applyBorder="1" applyAlignment="1" applyProtection="1">
      <alignment horizontal="center" vertical="center"/>
    </xf>
    <xf numFmtId="0" fontId="24" fillId="0" borderId="113" xfId="0" applyFont="1" applyBorder="1" applyAlignment="1" applyProtection="1">
      <alignment horizontal="center" vertical="center"/>
    </xf>
    <xf numFmtId="0" fontId="23" fillId="0" borderId="120" xfId="0" applyFont="1" applyBorder="1" applyAlignment="1" applyProtection="1">
      <alignment horizontal="center" vertical="center" wrapText="1"/>
    </xf>
    <xf numFmtId="0" fontId="23" fillId="0" borderId="121" xfId="0" applyFont="1" applyBorder="1" applyAlignment="1" applyProtection="1">
      <alignment horizontal="center" vertical="center" wrapText="1"/>
    </xf>
    <xf numFmtId="0" fontId="23" fillId="0" borderId="122" xfId="0" applyFont="1" applyBorder="1" applyAlignment="1" applyProtection="1">
      <alignment horizontal="center" vertical="center" wrapText="1"/>
    </xf>
    <xf numFmtId="0" fontId="3" fillId="0" borderId="114" xfId="0" applyFont="1" applyBorder="1" applyAlignment="1" applyProtection="1">
      <alignment horizontal="center" vertical="center"/>
    </xf>
    <xf numFmtId="0" fontId="3" fillId="0" borderId="115" xfId="0" applyFont="1" applyBorder="1" applyAlignment="1" applyProtection="1">
      <alignment horizontal="center" vertical="center"/>
    </xf>
    <xf numFmtId="0" fontId="24" fillId="0" borderId="116" xfId="0" applyFont="1" applyBorder="1" applyAlignment="1" applyProtection="1">
      <alignment horizontal="center"/>
    </xf>
    <xf numFmtId="0" fontId="24" fillId="0" borderId="117" xfId="0" applyFont="1" applyBorder="1" applyAlignment="1" applyProtection="1">
      <alignment horizontal="center"/>
    </xf>
    <xf numFmtId="0" fontId="24" fillId="0" borderId="118" xfId="0" applyFont="1" applyBorder="1" applyAlignment="1" applyProtection="1">
      <alignment horizontal="center"/>
    </xf>
    <xf numFmtId="0" fontId="0" fillId="0" borderId="114" xfId="0" applyBorder="1" applyAlignment="1" applyProtection="1">
      <alignment horizontal="center" vertical="center"/>
    </xf>
    <xf numFmtId="0" fontId="3" fillId="0" borderId="0" xfId="0" applyFont="1" applyAlignment="1" applyProtection="1">
      <alignment horizontal="left" vertical="center" wrapText="1"/>
    </xf>
    <xf numFmtId="0" fontId="0" fillId="0" borderId="115" xfId="0" applyBorder="1" applyAlignment="1" applyProtection="1">
      <alignment horizontal="center" vertical="center"/>
    </xf>
    <xf numFmtId="0" fontId="6" fillId="0" borderId="69" xfId="1" applyFont="1" applyFill="1" applyBorder="1" applyAlignment="1" applyProtection="1">
      <alignment horizontal="center" vertical="center" wrapText="1"/>
    </xf>
    <xf numFmtId="0" fontId="6" fillId="0" borderId="70" xfId="1" applyFont="1" applyFill="1" applyBorder="1" applyAlignment="1" applyProtection="1">
      <alignment horizontal="center" vertical="center" wrapText="1"/>
    </xf>
    <xf numFmtId="0" fontId="1" fillId="0" borderId="119" xfId="0" applyFont="1" applyBorder="1" applyAlignment="1" applyProtection="1">
      <alignment horizontal="center" vertical="center"/>
    </xf>
    <xf numFmtId="0" fontId="1" fillId="0" borderId="113" xfId="0" applyFont="1" applyBorder="1" applyAlignment="1" applyProtection="1">
      <alignment horizontal="center" vertical="center"/>
    </xf>
    <xf numFmtId="0" fontId="17" fillId="0" borderId="120" xfId="0" applyFont="1" applyBorder="1" applyAlignment="1" applyProtection="1">
      <alignment horizontal="center" vertical="center" wrapText="1"/>
    </xf>
    <xf numFmtId="0" fontId="17" fillId="0" borderId="121" xfId="0" applyFont="1" applyBorder="1" applyAlignment="1" applyProtection="1">
      <alignment horizontal="center" vertical="center" wrapText="1"/>
    </xf>
    <xf numFmtId="0" fontId="17" fillId="0" borderId="122" xfId="0" applyFont="1" applyBorder="1" applyAlignment="1" applyProtection="1">
      <alignment horizontal="center" vertical="center" wrapText="1"/>
    </xf>
    <xf numFmtId="0" fontId="1" fillId="0" borderId="116" xfId="0" applyFont="1" applyBorder="1" applyAlignment="1" applyProtection="1">
      <alignment horizontal="center"/>
    </xf>
    <xf numFmtId="0" fontId="1" fillId="0" borderId="117" xfId="0" applyFont="1" applyBorder="1" applyAlignment="1" applyProtection="1">
      <alignment horizontal="center"/>
    </xf>
    <xf numFmtId="0" fontId="1" fillId="0" borderId="118" xfId="0" applyFont="1" applyBorder="1" applyAlignment="1" applyProtection="1">
      <alignment horizontal="center"/>
    </xf>
    <xf numFmtId="0" fontId="19" fillId="0" borderId="1" xfId="0" applyFont="1" applyBorder="1" applyAlignment="1" applyProtection="1">
      <alignment horizontal="center" vertical="center" textRotation="90"/>
    </xf>
    <xf numFmtId="0" fontId="19" fillId="0" borderId="5" xfId="0" applyFont="1" applyBorder="1" applyAlignment="1" applyProtection="1">
      <alignment horizontal="center" vertical="center" textRotation="90"/>
    </xf>
    <xf numFmtId="0" fontId="19" fillId="0" borderId="8" xfId="0" applyFont="1" applyBorder="1" applyAlignment="1" applyProtection="1">
      <alignment horizontal="center" vertical="center" textRotation="90"/>
    </xf>
    <xf numFmtId="0" fontId="19" fillId="0" borderId="62" xfId="0" applyFont="1" applyBorder="1" applyAlignment="1" applyProtection="1">
      <alignment horizontal="center" vertical="center" textRotation="90"/>
    </xf>
    <xf numFmtId="0" fontId="19" fillId="0" borderId="37" xfId="0" applyFont="1" applyBorder="1" applyAlignment="1" applyProtection="1">
      <alignment horizontal="center" vertical="center" textRotation="90"/>
    </xf>
    <xf numFmtId="0" fontId="19" fillId="0" borderId="48" xfId="0" applyFont="1" applyBorder="1" applyAlignment="1" applyProtection="1">
      <alignment horizontal="center" vertical="center" textRotation="90"/>
    </xf>
    <xf numFmtId="0" fontId="8" fillId="10" borderId="90" xfId="1" applyFont="1" applyFill="1" applyBorder="1" applyAlignment="1" applyProtection="1">
      <alignment horizontal="right" vertical="center" wrapText="1"/>
    </xf>
    <xf numFmtId="0" fontId="8" fillId="10" borderId="91" xfId="1" applyFont="1" applyFill="1" applyBorder="1" applyAlignment="1" applyProtection="1">
      <alignment horizontal="right" vertical="center" wrapText="1"/>
    </xf>
    <xf numFmtId="0" fontId="8" fillId="10" borderId="100" xfId="1" applyFont="1" applyFill="1" applyBorder="1" applyAlignment="1" applyProtection="1">
      <alignment horizontal="right" vertical="center" wrapText="1"/>
    </xf>
    <xf numFmtId="0" fontId="8" fillId="10" borderId="101" xfId="1" applyFont="1" applyFill="1" applyBorder="1" applyAlignment="1" applyProtection="1">
      <alignment horizontal="right" vertical="center" wrapText="1"/>
    </xf>
    <xf numFmtId="0" fontId="8" fillId="10" borderId="93" xfId="1" applyFont="1" applyFill="1" applyBorder="1" applyAlignment="1" applyProtection="1">
      <alignment horizontal="right" vertical="center" wrapText="1"/>
    </xf>
    <xf numFmtId="0" fontId="8" fillId="10" borderId="94" xfId="1" applyFont="1" applyFill="1" applyBorder="1" applyAlignment="1" applyProtection="1">
      <alignment horizontal="righ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E60BE-81C5-41B8-B6A6-7100B55F3916}">
  <dimension ref="A1:A35"/>
  <sheetViews>
    <sheetView tabSelected="1" workbookViewId="0">
      <selection activeCell="A6" sqref="A6"/>
    </sheetView>
  </sheetViews>
  <sheetFormatPr baseColWidth="10" defaultRowHeight="15" x14ac:dyDescent="0.25"/>
  <cols>
    <col min="1" max="1" width="165.28515625" style="232" customWidth="1"/>
    <col min="2" max="16384" width="11.42578125" style="232"/>
  </cols>
  <sheetData>
    <row r="1" spans="1:1" ht="18.75" x14ac:dyDescent="0.25">
      <c r="A1" s="233" t="s">
        <v>203</v>
      </c>
    </row>
    <row r="2" spans="1:1" x14ac:dyDescent="0.25">
      <c r="A2" s="232" t="s">
        <v>204</v>
      </c>
    </row>
    <row r="3" spans="1:1" x14ac:dyDescent="0.25">
      <c r="A3" s="235" t="s">
        <v>233</v>
      </c>
    </row>
    <row r="4" spans="1:1" x14ac:dyDescent="0.25">
      <c r="A4" s="232" t="s">
        <v>205</v>
      </c>
    </row>
    <row r="5" spans="1:1" ht="30" x14ac:dyDescent="0.25">
      <c r="A5" s="232" t="s">
        <v>242</v>
      </c>
    </row>
    <row r="6" spans="1:1" x14ac:dyDescent="0.25">
      <c r="A6" s="232" t="s">
        <v>206</v>
      </c>
    </row>
    <row r="7" spans="1:1" ht="9.9499999999999993" customHeight="1" x14ac:dyDescent="0.25"/>
    <row r="8" spans="1:1" x14ac:dyDescent="0.25">
      <c r="A8" s="234" t="s">
        <v>207</v>
      </c>
    </row>
    <row r="9" spans="1:1" ht="60" x14ac:dyDescent="0.25">
      <c r="A9" s="232" t="s">
        <v>234</v>
      </c>
    </row>
    <row r="10" spans="1:1" x14ac:dyDescent="0.25">
      <c r="A10" s="232" t="s">
        <v>235</v>
      </c>
    </row>
    <row r="11" spans="1:1" ht="9.9499999999999993" customHeight="1" x14ac:dyDescent="0.25"/>
    <row r="12" spans="1:1" x14ac:dyDescent="0.25">
      <c r="A12" s="232" t="s">
        <v>236</v>
      </c>
    </row>
    <row r="13" spans="1:1" ht="9.9499999999999993" customHeight="1" x14ac:dyDescent="0.25"/>
    <row r="14" spans="1:1" ht="30" x14ac:dyDescent="0.25">
      <c r="A14" s="232" t="s">
        <v>208</v>
      </c>
    </row>
    <row r="15" spans="1:1" x14ac:dyDescent="0.25">
      <c r="A15" s="232" t="s">
        <v>211</v>
      </c>
    </row>
    <row r="16" spans="1:1" ht="9.9499999999999993" customHeight="1" x14ac:dyDescent="0.25"/>
    <row r="17" spans="1:1" ht="30" x14ac:dyDescent="0.25">
      <c r="A17" s="232" t="s">
        <v>212</v>
      </c>
    </row>
    <row r="18" spans="1:1" ht="30" x14ac:dyDescent="0.25">
      <c r="A18" s="232" t="s">
        <v>237</v>
      </c>
    </row>
    <row r="19" spans="1:1" x14ac:dyDescent="0.25">
      <c r="A19" s="232" t="s">
        <v>213</v>
      </c>
    </row>
    <row r="20" spans="1:1" ht="9.9499999999999993" customHeight="1" x14ac:dyDescent="0.25"/>
    <row r="21" spans="1:1" ht="30" x14ac:dyDescent="0.25">
      <c r="A21" s="232" t="s">
        <v>214</v>
      </c>
    </row>
    <row r="22" spans="1:1" ht="9.9499999999999993" customHeight="1" x14ac:dyDescent="0.25"/>
    <row r="23" spans="1:1" x14ac:dyDescent="0.25">
      <c r="A23" s="256" t="s">
        <v>224</v>
      </c>
    </row>
    <row r="24" spans="1:1" x14ac:dyDescent="0.25">
      <c r="A24" s="232" t="s">
        <v>223</v>
      </c>
    </row>
    <row r="25" spans="1:1" x14ac:dyDescent="0.25">
      <c r="A25" s="232" t="s">
        <v>217</v>
      </c>
    </row>
    <row r="26" spans="1:1" x14ac:dyDescent="0.25">
      <c r="A26" s="232" t="s">
        <v>218</v>
      </c>
    </row>
    <row r="27" spans="1:1" x14ac:dyDescent="0.25">
      <c r="A27" s="256" t="s">
        <v>225</v>
      </c>
    </row>
    <row r="28" spans="1:1" x14ac:dyDescent="0.25">
      <c r="A28" s="232" t="s">
        <v>238</v>
      </c>
    </row>
    <row r="29" spans="1:1" ht="30" x14ac:dyDescent="0.25">
      <c r="A29" s="232" t="s">
        <v>239</v>
      </c>
    </row>
    <row r="30" spans="1:1" ht="30" x14ac:dyDescent="0.25">
      <c r="A30" s="232" t="s">
        <v>226</v>
      </c>
    </row>
    <row r="31" spans="1:1" x14ac:dyDescent="0.25">
      <c r="A31" s="232" t="s">
        <v>219</v>
      </c>
    </row>
    <row r="32" spans="1:1" x14ac:dyDescent="0.25">
      <c r="A32" s="232" t="s">
        <v>220</v>
      </c>
    </row>
    <row r="33" spans="1:1" ht="30" x14ac:dyDescent="0.25">
      <c r="A33" s="255" t="s">
        <v>221</v>
      </c>
    </row>
    <row r="34" spans="1:1" ht="30" x14ac:dyDescent="0.25">
      <c r="A34" s="255" t="s">
        <v>222</v>
      </c>
    </row>
    <row r="35" spans="1:1" x14ac:dyDescent="0.25">
      <c r="A35" s="255" t="s">
        <v>227</v>
      </c>
    </row>
  </sheetData>
  <sheetProtection algorithmName="SHA-512" hashValue="3nhf2wfJbTuSKh7BjNBKSYLiJbs+SryprkGn3HtZ5Jiel9+QIj6vsHdJm/7I8PVGYL/HFFtTvipBjvUGX3ucpQ==" saltValue="W0HhmLgWr4iMaEkHNjQJdQ==" spinCount="100000" sheet="1" objects="1" scenario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F189"/>
  <sheetViews>
    <sheetView topLeftCell="A110" zoomScaleNormal="100" workbookViewId="0">
      <selection activeCell="A128" sqref="A128"/>
    </sheetView>
  </sheetViews>
  <sheetFormatPr baseColWidth="10" defaultRowHeight="15" x14ac:dyDescent="0.25"/>
  <cols>
    <col min="1" max="1" width="65.7109375" style="1" customWidth="1"/>
    <col min="2" max="2" width="13.140625" style="1" customWidth="1"/>
    <col min="3" max="3" width="22.7109375" style="1" bestFit="1" customWidth="1"/>
    <col min="4" max="4" width="11.42578125" style="128"/>
    <col min="5" max="8" width="13.7109375" style="129" customWidth="1"/>
    <col min="9" max="16384" width="11.42578125" style="1"/>
  </cols>
  <sheetData>
    <row r="1" spans="1:8" x14ac:dyDescent="0.25">
      <c r="A1" s="259" t="s">
        <v>0</v>
      </c>
      <c r="B1" s="259"/>
      <c r="C1" s="259"/>
      <c r="D1" s="259"/>
      <c r="E1" s="259"/>
      <c r="F1" s="259"/>
      <c r="G1" s="259"/>
      <c r="H1" s="259"/>
    </row>
    <row r="2" spans="1:8" x14ac:dyDescent="0.25">
      <c r="A2" s="260" t="s">
        <v>1</v>
      </c>
      <c r="B2" s="260"/>
      <c r="C2" s="260"/>
      <c r="D2" s="260"/>
      <c r="E2" s="260"/>
      <c r="F2" s="260"/>
      <c r="G2" s="260"/>
      <c r="H2" s="260"/>
    </row>
    <row r="3" spans="1:8" x14ac:dyDescent="0.25">
      <c r="A3" s="341" t="s">
        <v>2</v>
      </c>
      <c r="B3" s="341"/>
      <c r="C3" s="341"/>
      <c r="D3" s="341"/>
      <c r="E3" s="341"/>
      <c r="F3" s="341"/>
      <c r="G3" s="341"/>
      <c r="H3" s="341"/>
    </row>
    <row r="4" spans="1:8" ht="6" customHeight="1" thickBot="1" x14ac:dyDescent="0.3">
      <c r="D4" s="1"/>
      <c r="E4" s="1"/>
      <c r="F4" s="1"/>
      <c r="G4" s="2"/>
      <c r="H4" s="2"/>
    </row>
    <row r="5" spans="1:8" ht="15.75" thickBot="1" x14ac:dyDescent="0.3">
      <c r="A5" s="321" t="s">
        <v>140</v>
      </c>
      <c r="B5" s="324" t="s">
        <v>3</v>
      </c>
      <c r="C5" s="63"/>
      <c r="D5" s="64"/>
      <c r="E5" s="65"/>
      <c r="F5" s="66"/>
      <c r="G5" s="65"/>
      <c r="H5" s="66"/>
    </row>
    <row r="6" spans="1:8" ht="25.5" customHeight="1" x14ac:dyDescent="0.25">
      <c r="A6" s="322"/>
      <c r="B6" s="325"/>
      <c r="C6" s="326" t="s">
        <v>196</v>
      </c>
      <c r="D6" s="328" t="s">
        <v>195</v>
      </c>
      <c r="E6" s="345" t="s">
        <v>4</v>
      </c>
      <c r="F6" s="346"/>
      <c r="G6" s="326" t="s">
        <v>5</v>
      </c>
      <c r="H6" s="342"/>
    </row>
    <row r="7" spans="1:8" ht="15.75" thickBot="1" x14ac:dyDescent="0.3">
      <c r="A7" s="323"/>
      <c r="B7" s="325"/>
      <c r="C7" s="327"/>
      <c r="D7" s="329"/>
      <c r="E7" s="343" t="s">
        <v>6</v>
      </c>
      <c r="F7" s="344"/>
      <c r="G7" s="343" t="s">
        <v>6</v>
      </c>
      <c r="H7" s="344"/>
    </row>
    <row r="8" spans="1:8" ht="15.75" thickBot="1" x14ac:dyDescent="0.3">
      <c r="A8" s="3" t="s">
        <v>141</v>
      </c>
      <c r="B8" s="325"/>
      <c r="C8" s="327"/>
      <c r="D8" s="329"/>
      <c r="E8" s="67" t="s">
        <v>7</v>
      </c>
      <c r="F8" s="68" t="s">
        <v>8</v>
      </c>
      <c r="G8" s="4" t="s">
        <v>7</v>
      </c>
      <c r="H8" s="5" t="s">
        <v>8</v>
      </c>
    </row>
    <row r="9" spans="1:8" ht="15.75" thickBot="1" x14ac:dyDescent="0.3">
      <c r="A9" s="69"/>
      <c r="B9" s="70"/>
      <c r="C9" s="71"/>
      <c r="D9" s="72"/>
      <c r="E9" s="73"/>
      <c r="F9" s="73"/>
      <c r="G9" s="73"/>
      <c r="H9" s="73"/>
    </row>
    <row r="10" spans="1:8" ht="15.75" thickBot="1" x14ac:dyDescent="0.3">
      <c r="A10" s="13" t="s">
        <v>167</v>
      </c>
      <c r="B10" s="308" t="s">
        <v>9</v>
      </c>
      <c r="C10" s="63"/>
      <c r="D10" s="64"/>
      <c r="E10" s="65"/>
      <c r="F10" s="66"/>
      <c r="G10" s="65"/>
      <c r="H10" s="66"/>
    </row>
    <row r="11" spans="1:8" x14ac:dyDescent="0.25">
      <c r="A11" s="171" t="s">
        <v>10</v>
      </c>
      <c r="B11" s="309"/>
      <c r="C11" s="6" t="s">
        <v>49</v>
      </c>
      <c r="D11" s="285">
        <v>362</v>
      </c>
      <c r="E11" s="288">
        <v>0.3</v>
      </c>
      <c r="F11" s="298">
        <f>E11*D11</f>
        <v>108.6</v>
      </c>
      <c r="G11" s="283"/>
      <c r="H11" s="300">
        <f>G11*D11</f>
        <v>0</v>
      </c>
    </row>
    <row r="12" spans="1:8" x14ac:dyDescent="0.25">
      <c r="A12" s="216" t="s">
        <v>13</v>
      </c>
      <c r="B12" s="309"/>
      <c r="C12" s="8" t="s">
        <v>49</v>
      </c>
      <c r="D12" s="286"/>
      <c r="E12" s="289"/>
      <c r="F12" s="299"/>
      <c r="G12" s="261"/>
      <c r="H12" s="262"/>
    </row>
    <row r="13" spans="1:8" x14ac:dyDescent="0.25">
      <c r="A13" s="216" t="s">
        <v>14</v>
      </c>
      <c r="B13" s="309"/>
      <c r="C13" s="8" t="s">
        <v>49</v>
      </c>
      <c r="D13" s="286"/>
      <c r="E13" s="289"/>
      <c r="F13" s="299"/>
      <c r="G13" s="261"/>
      <c r="H13" s="262"/>
    </row>
    <row r="14" spans="1:8" x14ac:dyDescent="0.25">
      <c r="A14" s="216" t="s">
        <v>16</v>
      </c>
      <c r="B14" s="309"/>
      <c r="C14" s="8" t="s">
        <v>49</v>
      </c>
      <c r="D14" s="286"/>
      <c r="E14" s="289"/>
      <c r="F14" s="299"/>
      <c r="G14" s="261"/>
      <c r="H14" s="262"/>
    </row>
    <row r="15" spans="1:8" x14ac:dyDescent="0.25">
      <c r="A15" s="216" t="s">
        <v>17</v>
      </c>
      <c r="B15" s="309"/>
      <c r="C15" s="8" t="s">
        <v>200</v>
      </c>
      <c r="D15" s="286"/>
      <c r="E15" s="289"/>
      <c r="F15" s="299"/>
      <c r="G15" s="261"/>
      <c r="H15" s="262"/>
    </row>
    <row r="16" spans="1:8" x14ac:dyDescent="0.25">
      <c r="A16" s="216" t="s">
        <v>18</v>
      </c>
      <c r="B16" s="309"/>
      <c r="C16" s="8" t="s">
        <v>200</v>
      </c>
      <c r="D16" s="286"/>
      <c r="E16" s="289"/>
      <c r="F16" s="299"/>
      <c r="G16" s="261"/>
      <c r="H16" s="262"/>
    </row>
    <row r="17" spans="1:8" ht="15.75" thickBot="1" x14ac:dyDescent="0.3">
      <c r="A17" s="17" t="s">
        <v>142</v>
      </c>
      <c r="B17" s="310"/>
      <c r="C17" s="219" t="s">
        <v>19</v>
      </c>
      <c r="D17" s="200">
        <v>12</v>
      </c>
      <c r="E17" s="201">
        <v>0.08</v>
      </c>
      <c r="F17" s="10">
        <f>E17*D17</f>
        <v>0.96</v>
      </c>
      <c r="G17" s="180"/>
      <c r="H17" s="74">
        <f>G17*D17</f>
        <v>0</v>
      </c>
    </row>
    <row r="18" spans="1:8" ht="15.75" thickBot="1" x14ac:dyDescent="0.3">
      <c r="A18" s="13" t="s">
        <v>168</v>
      </c>
      <c r="B18" s="294" t="s">
        <v>20</v>
      </c>
      <c r="C18" s="63"/>
      <c r="D18" s="64"/>
      <c r="E18" s="65"/>
      <c r="F18" s="66"/>
      <c r="G18" s="65"/>
      <c r="H18" s="66"/>
    </row>
    <row r="19" spans="1:8" x14ac:dyDescent="0.25">
      <c r="A19" s="331" t="s">
        <v>21</v>
      </c>
      <c r="B19" s="309"/>
      <c r="C19" s="6" t="s">
        <v>11</v>
      </c>
      <c r="D19" s="297">
        <v>424</v>
      </c>
      <c r="E19" s="288">
        <v>0.57999999999999996</v>
      </c>
      <c r="F19" s="298">
        <f>E19*D19</f>
        <v>245.92</v>
      </c>
      <c r="G19" s="283"/>
      <c r="H19" s="300">
        <f>G19*D19</f>
        <v>0</v>
      </c>
    </row>
    <row r="20" spans="1:8" x14ac:dyDescent="0.25">
      <c r="A20" s="330"/>
      <c r="B20" s="309"/>
      <c r="C20" s="7" t="s">
        <v>12</v>
      </c>
      <c r="D20" s="297"/>
      <c r="E20" s="289"/>
      <c r="F20" s="299"/>
      <c r="G20" s="261"/>
      <c r="H20" s="262"/>
    </row>
    <row r="21" spans="1:8" x14ac:dyDescent="0.25">
      <c r="A21" s="314" t="s">
        <v>13</v>
      </c>
      <c r="B21" s="309"/>
      <c r="C21" s="8" t="s">
        <v>11</v>
      </c>
      <c r="D21" s="297"/>
      <c r="E21" s="289"/>
      <c r="F21" s="299"/>
      <c r="G21" s="261"/>
      <c r="H21" s="262"/>
    </row>
    <row r="22" spans="1:8" x14ac:dyDescent="0.25">
      <c r="A22" s="330"/>
      <c r="B22" s="309"/>
      <c r="C22" s="7" t="s">
        <v>12</v>
      </c>
      <c r="D22" s="297"/>
      <c r="E22" s="289"/>
      <c r="F22" s="299"/>
      <c r="G22" s="261"/>
      <c r="H22" s="262"/>
    </row>
    <row r="23" spans="1:8" x14ac:dyDescent="0.25">
      <c r="A23" s="314" t="s">
        <v>14</v>
      </c>
      <c r="B23" s="309"/>
      <c r="C23" s="8" t="s">
        <v>11</v>
      </c>
      <c r="D23" s="297"/>
      <c r="E23" s="289"/>
      <c r="F23" s="299"/>
      <c r="G23" s="261"/>
      <c r="H23" s="262"/>
    </row>
    <row r="24" spans="1:8" x14ac:dyDescent="0.25">
      <c r="A24" s="330"/>
      <c r="B24" s="309"/>
      <c r="C24" s="7" t="s">
        <v>12</v>
      </c>
      <c r="D24" s="297"/>
      <c r="E24" s="289"/>
      <c r="F24" s="299"/>
      <c r="G24" s="261"/>
      <c r="H24" s="262"/>
    </row>
    <row r="25" spans="1:8" x14ac:dyDescent="0.25">
      <c r="A25" s="314" t="s">
        <v>16</v>
      </c>
      <c r="B25" s="309"/>
      <c r="C25" s="8" t="s">
        <v>11</v>
      </c>
      <c r="D25" s="297"/>
      <c r="E25" s="289"/>
      <c r="F25" s="299"/>
      <c r="G25" s="261"/>
      <c r="H25" s="262"/>
    </row>
    <row r="26" spans="1:8" x14ac:dyDescent="0.25">
      <c r="A26" s="330"/>
      <c r="B26" s="309"/>
      <c r="C26" s="7" t="s">
        <v>12</v>
      </c>
      <c r="D26" s="297"/>
      <c r="E26" s="289"/>
      <c r="F26" s="299"/>
      <c r="G26" s="261"/>
      <c r="H26" s="262"/>
    </row>
    <row r="27" spans="1:8" x14ac:dyDescent="0.25">
      <c r="A27" s="314" t="s">
        <v>18</v>
      </c>
      <c r="B27" s="309"/>
      <c r="C27" s="8" t="s">
        <v>11</v>
      </c>
      <c r="D27" s="297"/>
      <c r="E27" s="289"/>
      <c r="F27" s="299"/>
      <c r="G27" s="261"/>
      <c r="H27" s="262"/>
    </row>
    <row r="28" spans="1:8" x14ac:dyDescent="0.25">
      <c r="A28" s="330"/>
      <c r="B28" s="309"/>
      <c r="C28" s="7" t="s">
        <v>12</v>
      </c>
      <c r="D28" s="297"/>
      <c r="E28" s="289"/>
      <c r="F28" s="299"/>
      <c r="G28" s="261"/>
      <c r="H28" s="262"/>
    </row>
    <row r="29" spans="1:8" x14ac:dyDescent="0.25">
      <c r="A29" s="335" t="s">
        <v>15</v>
      </c>
      <c r="B29" s="309"/>
      <c r="C29" s="8" t="s">
        <v>11</v>
      </c>
      <c r="D29" s="297"/>
      <c r="E29" s="289"/>
      <c r="F29" s="299"/>
      <c r="G29" s="261"/>
      <c r="H29" s="262"/>
    </row>
    <row r="30" spans="1:8" x14ac:dyDescent="0.25">
      <c r="A30" s="335"/>
      <c r="B30" s="309"/>
      <c r="C30" s="7" t="s">
        <v>12</v>
      </c>
      <c r="D30" s="285"/>
      <c r="E30" s="289"/>
      <c r="F30" s="299"/>
      <c r="G30" s="261"/>
      <c r="H30" s="262"/>
    </row>
    <row r="31" spans="1:8" ht="15.75" thickBot="1" x14ac:dyDescent="0.3">
      <c r="A31" s="196" t="s">
        <v>143</v>
      </c>
      <c r="B31" s="310"/>
      <c r="C31" s="75" t="s">
        <v>144</v>
      </c>
      <c r="D31" s="76">
        <v>52</v>
      </c>
      <c r="E31" s="209">
        <v>0.25</v>
      </c>
      <c r="F31" s="10">
        <f>E31*D31</f>
        <v>13</v>
      </c>
      <c r="G31" s="180"/>
      <c r="H31" s="74">
        <f>G31*D31</f>
        <v>0</v>
      </c>
    </row>
    <row r="32" spans="1:8" ht="15.75" thickBot="1" x14ac:dyDescent="0.3">
      <c r="A32" s="13" t="s">
        <v>169</v>
      </c>
      <c r="B32" s="294" t="s">
        <v>22</v>
      </c>
      <c r="C32" s="63"/>
      <c r="D32" s="64"/>
      <c r="E32" s="65"/>
      <c r="F32" s="66"/>
      <c r="G32" s="65"/>
      <c r="H32" s="66"/>
    </row>
    <row r="33" spans="1:8" x14ac:dyDescent="0.25">
      <c r="A33" s="331" t="s">
        <v>23</v>
      </c>
      <c r="B33" s="309"/>
      <c r="C33" s="6" t="s">
        <v>11</v>
      </c>
      <c r="D33" s="297">
        <v>424</v>
      </c>
      <c r="E33" s="288">
        <v>0.35</v>
      </c>
      <c r="F33" s="298">
        <f>E33*D33</f>
        <v>148.39999999999998</v>
      </c>
      <c r="G33" s="283"/>
      <c r="H33" s="300">
        <f>G33*D33</f>
        <v>0</v>
      </c>
    </row>
    <row r="34" spans="1:8" x14ac:dyDescent="0.25">
      <c r="A34" s="330"/>
      <c r="B34" s="309"/>
      <c r="C34" s="7" t="s">
        <v>12</v>
      </c>
      <c r="D34" s="297"/>
      <c r="E34" s="289"/>
      <c r="F34" s="299"/>
      <c r="G34" s="261"/>
      <c r="H34" s="262"/>
    </row>
    <row r="35" spans="1:8" x14ac:dyDescent="0.25">
      <c r="A35" s="314" t="s">
        <v>13</v>
      </c>
      <c r="B35" s="309"/>
      <c r="C35" s="8" t="s">
        <v>11</v>
      </c>
      <c r="D35" s="297"/>
      <c r="E35" s="289"/>
      <c r="F35" s="299"/>
      <c r="G35" s="261"/>
      <c r="H35" s="262"/>
    </row>
    <row r="36" spans="1:8" x14ac:dyDescent="0.25">
      <c r="A36" s="330"/>
      <c r="B36" s="309"/>
      <c r="C36" s="7" t="s">
        <v>12</v>
      </c>
      <c r="D36" s="297"/>
      <c r="E36" s="289"/>
      <c r="F36" s="299"/>
      <c r="G36" s="261"/>
      <c r="H36" s="262"/>
    </row>
    <row r="37" spans="1:8" x14ac:dyDescent="0.25">
      <c r="A37" s="314" t="s">
        <v>14</v>
      </c>
      <c r="B37" s="309"/>
      <c r="C37" s="8" t="s">
        <v>11</v>
      </c>
      <c r="D37" s="297"/>
      <c r="E37" s="289"/>
      <c r="F37" s="299"/>
      <c r="G37" s="261"/>
      <c r="H37" s="262"/>
    </row>
    <row r="38" spans="1:8" x14ac:dyDescent="0.25">
      <c r="A38" s="330"/>
      <c r="B38" s="309"/>
      <c r="C38" s="7" t="s">
        <v>12</v>
      </c>
      <c r="D38" s="297"/>
      <c r="E38" s="289"/>
      <c r="F38" s="299"/>
      <c r="G38" s="261"/>
      <c r="H38" s="262"/>
    </row>
    <row r="39" spans="1:8" x14ac:dyDescent="0.25">
      <c r="A39" s="314" t="s">
        <v>16</v>
      </c>
      <c r="B39" s="309"/>
      <c r="C39" s="8" t="s">
        <v>11</v>
      </c>
      <c r="D39" s="297"/>
      <c r="E39" s="289"/>
      <c r="F39" s="299"/>
      <c r="G39" s="261"/>
      <c r="H39" s="262"/>
    </row>
    <row r="40" spans="1:8" x14ac:dyDescent="0.25">
      <c r="A40" s="330"/>
      <c r="B40" s="309"/>
      <c r="C40" s="7" t="s">
        <v>12</v>
      </c>
      <c r="D40" s="297"/>
      <c r="E40" s="289"/>
      <c r="F40" s="299"/>
      <c r="G40" s="261"/>
      <c r="H40" s="262"/>
    </row>
    <row r="41" spans="1:8" x14ac:dyDescent="0.25">
      <c r="A41" s="314" t="s">
        <v>24</v>
      </c>
      <c r="B41" s="309"/>
      <c r="C41" s="8" t="s">
        <v>11</v>
      </c>
      <c r="D41" s="297"/>
      <c r="E41" s="289"/>
      <c r="F41" s="299"/>
      <c r="G41" s="261"/>
      <c r="H41" s="262"/>
    </row>
    <row r="42" spans="1:8" x14ac:dyDescent="0.25">
      <c r="A42" s="330"/>
      <c r="B42" s="309"/>
      <c r="C42" s="7" t="s">
        <v>12</v>
      </c>
      <c r="D42" s="297"/>
      <c r="E42" s="289"/>
      <c r="F42" s="299"/>
      <c r="G42" s="261"/>
      <c r="H42" s="262"/>
    </row>
    <row r="43" spans="1:8" x14ac:dyDescent="0.25">
      <c r="A43" s="314" t="s">
        <v>18</v>
      </c>
      <c r="B43" s="309"/>
      <c r="C43" s="8" t="s">
        <v>11</v>
      </c>
      <c r="D43" s="297"/>
      <c r="E43" s="289"/>
      <c r="F43" s="299"/>
      <c r="G43" s="261"/>
      <c r="H43" s="262"/>
    </row>
    <row r="44" spans="1:8" x14ac:dyDescent="0.25">
      <c r="A44" s="330"/>
      <c r="B44" s="309"/>
      <c r="C44" s="7" t="s">
        <v>12</v>
      </c>
      <c r="D44" s="285"/>
      <c r="E44" s="289"/>
      <c r="F44" s="299"/>
      <c r="G44" s="261"/>
      <c r="H44" s="262"/>
    </row>
    <row r="45" spans="1:8" ht="15.75" thickBot="1" x14ac:dyDescent="0.3">
      <c r="A45" s="196" t="s">
        <v>145</v>
      </c>
      <c r="B45" s="310"/>
      <c r="C45" s="75" t="s">
        <v>144</v>
      </c>
      <c r="D45" s="76">
        <v>52</v>
      </c>
      <c r="E45" s="209">
        <v>0.17</v>
      </c>
      <c r="F45" s="10">
        <f>E45*D45</f>
        <v>8.84</v>
      </c>
      <c r="G45" s="180"/>
      <c r="H45" s="74">
        <f>G45*D45</f>
        <v>0</v>
      </c>
    </row>
    <row r="46" spans="1:8" ht="15.75" thickBot="1" x14ac:dyDescent="0.3">
      <c r="A46" s="13" t="s">
        <v>25</v>
      </c>
      <c r="B46" s="294" t="s">
        <v>26</v>
      </c>
      <c r="C46" s="63"/>
      <c r="D46" s="64"/>
      <c r="E46" s="65"/>
      <c r="F46" s="66"/>
      <c r="G46" s="65"/>
      <c r="H46" s="66"/>
    </row>
    <row r="47" spans="1:8" ht="15.75" thickBot="1" x14ac:dyDescent="0.3">
      <c r="A47" s="174" t="s">
        <v>16</v>
      </c>
      <c r="B47" s="309"/>
      <c r="C47" s="6" t="s">
        <v>49</v>
      </c>
      <c r="D47" s="189">
        <v>362</v>
      </c>
      <c r="E47" s="185">
        <v>0.08</v>
      </c>
      <c r="F47" s="187">
        <f>E47*D47</f>
        <v>28.96</v>
      </c>
      <c r="G47" s="182"/>
      <c r="H47" s="183">
        <f>G47*D47</f>
        <v>0</v>
      </c>
    </row>
    <row r="48" spans="1:8" ht="15.75" thickBot="1" x14ac:dyDescent="0.3">
      <c r="A48" s="13" t="s">
        <v>27</v>
      </c>
      <c r="B48" s="294" t="s">
        <v>28</v>
      </c>
      <c r="C48" s="63"/>
      <c r="D48" s="64"/>
      <c r="E48" s="65"/>
      <c r="F48" s="66"/>
      <c r="G48" s="65"/>
      <c r="H48" s="66"/>
    </row>
    <row r="49" spans="1:8" x14ac:dyDescent="0.25">
      <c r="A49" s="172" t="s">
        <v>29</v>
      </c>
      <c r="B49" s="319"/>
      <c r="C49" s="6" t="s">
        <v>49</v>
      </c>
      <c r="D49" s="297">
        <v>362</v>
      </c>
      <c r="E49" s="288">
        <v>0.17</v>
      </c>
      <c r="F49" s="291">
        <f>E49*D49</f>
        <v>61.540000000000006</v>
      </c>
      <c r="G49" s="283"/>
      <c r="H49" s="284">
        <f>G49*D49</f>
        <v>0</v>
      </c>
    </row>
    <row r="50" spans="1:8" x14ac:dyDescent="0.25">
      <c r="A50" s="173" t="s">
        <v>24</v>
      </c>
      <c r="B50" s="319"/>
      <c r="C50" s="8" t="s">
        <v>49</v>
      </c>
      <c r="D50" s="297"/>
      <c r="E50" s="289"/>
      <c r="F50" s="292"/>
      <c r="G50" s="261"/>
      <c r="H50" s="280"/>
    </row>
    <row r="51" spans="1:8" x14ac:dyDescent="0.25">
      <c r="A51" s="77" t="s">
        <v>146</v>
      </c>
      <c r="B51" s="319"/>
      <c r="C51" s="78" t="s">
        <v>49</v>
      </c>
      <c r="D51" s="79">
        <v>362</v>
      </c>
      <c r="E51" s="186">
        <v>0.03</v>
      </c>
      <c r="F51" s="188">
        <f>D51*E51</f>
        <v>10.86</v>
      </c>
      <c r="G51" s="177"/>
      <c r="H51" s="179">
        <f>G51*D51</f>
        <v>0</v>
      </c>
    </row>
    <row r="52" spans="1:8" ht="15.75" thickBot="1" x14ac:dyDescent="0.3">
      <c r="A52" s="80" t="s">
        <v>147</v>
      </c>
      <c r="B52" s="320"/>
      <c r="C52" s="219" t="s">
        <v>49</v>
      </c>
      <c r="D52" s="200">
        <v>362</v>
      </c>
      <c r="E52" s="201">
        <v>0.05</v>
      </c>
      <c r="F52" s="211">
        <f>D52*E52</f>
        <v>18.100000000000001</v>
      </c>
      <c r="G52" s="180"/>
      <c r="H52" s="181">
        <f>G52*D52</f>
        <v>0</v>
      </c>
    </row>
    <row r="53" spans="1:8" ht="15.75" thickBot="1" x14ac:dyDescent="0.3">
      <c r="A53" s="13" t="s">
        <v>197</v>
      </c>
      <c r="B53" s="81" t="s">
        <v>30</v>
      </c>
      <c r="C53" s="63"/>
      <c r="D53" s="64"/>
      <c r="E53" s="65"/>
      <c r="F53" s="66"/>
      <c r="G53" s="65"/>
      <c r="H53" s="66"/>
    </row>
    <row r="54" spans="1:8" x14ac:dyDescent="0.25">
      <c r="A54" s="171" t="s">
        <v>31</v>
      </c>
      <c r="B54" s="82"/>
      <c r="C54" s="175" t="s">
        <v>32</v>
      </c>
      <c r="D54" s="190">
        <v>52</v>
      </c>
      <c r="E54" s="336">
        <v>0.5</v>
      </c>
      <c r="F54" s="337">
        <f>E54*D54</f>
        <v>26</v>
      </c>
      <c r="G54" s="283"/>
      <c r="H54" s="284">
        <f>G54*D54</f>
        <v>0</v>
      </c>
    </row>
    <row r="55" spans="1:8" x14ac:dyDescent="0.25">
      <c r="A55" s="216" t="s">
        <v>33</v>
      </c>
      <c r="B55" s="82"/>
      <c r="C55" s="12" t="s">
        <v>32</v>
      </c>
      <c r="D55" s="190">
        <v>52</v>
      </c>
      <c r="E55" s="307"/>
      <c r="F55" s="312"/>
      <c r="G55" s="261"/>
      <c r="H55" s="280"/>
    </row>
    <row r="56" spans="1:8" x14ac:dyDescent="0.25">
      <c r="A56" s="216" t="s">
        <v>34</v>
      </c>
      <c r="B56" s="82"/>
      <c r="C56" s="12" t="s">
        <v>32</v>
      </c>
      <c r="D56" s="199">
        <v>52</v>
      </c>
      <c r="E56" s="307"/>
      <c r="F56" s="312"/>
      <c r="G56" s="261"/>
      <c r="H56" s="280"/>
    </row>
    <row r="57" spans="1:8" x14ac:dyDescent="0.25">
      <c r="A57" s="216" t="s">
        <v>35</v>
      </c>
      <c r="B57" s="82"/>
      <c r="C57" s="12" t="s">
        <v>32</v>
      </c>
      <c r="D57" s="199">
        <v>52</v>
      </c>
      <c r="E57" s="307"/>
      <c r="F57" s="312"/>
      <c r="G57" s="261"/>
      <c r="H57" s="280"/>
    </row>
    <row r="58" spans="1:8" x14ac:dyDescent="0.25">
      <c r="A58" s="216" t="s">
        <v>178</v>
      </c>
      <c r="B58" s="82"/>
      <c r="C58" s="12" t="s">
        <v>49</v>
      </c>
      <c r="D58" s="199">
        <v>362</v>
      </c>
      <c r="E58" s="207">
        <v>0.05</v>
      </c>
      <c r="F58" s="210">
        <f>E58*D58</f>
        <v>18.100000000000001</v>
      </c>
      <c r="G58" s="177"/>
      <c r="H58" s="179">
        <f>G58*D58</f>
        <v>0</v>
      </c>
    </row>
    <row r="59" spans="1:8" ht="26.25" thickBot="1" x14ac:dyDescent="0.3">
      <c r="A59" s="83" t="s">
        <v>148</v>
      </c>
      <c r="B59" s="84"/>
      <c r="C59" s="219" t="s">
        <v>60</v>
      </c>
      <c r="D59" s="200">
        <v>362</v>
      </c>
      <c r="E59" s="209">
        <v>0.08</v>
      </c>
      <c r="F59" s="202">
        <f>E59*D59</f>
        <v>28.96</v>
      </c>
      <c r="G59" s="180"/>
      <c r="H59" s="181">
        <f>G59*D59</f>
        <v>0</v>
      </c>
    </row>
    <row r="60" spans="1:8" ht="15.75" thickBot="1" x14ac:dyDescent="0.3">
      <c r="A60" s="13" t="s">
        <v>36</v>
      </c>
      <c r="B60" s="85"/>
      <c r="C60" s="63"/>
      <c r="D60" s="64"/>
      <c r="E60" s="65"/>
      <c r="F60" s="66"/>
      <c r="G60" s="65"/>
      <c r="H60" s="66"/>
    </row>
    <row r="61" spans="1:8" x14ac:dyDescent="0.25">
      <c r="A61" s="171" t="s">
        <v>31</v>
      </c>
      <c r="B61" s="203" t="s">
        <v>199</v>
      </c>
      <c r="C61" s="54" t="s">
        <v>32</v>
      </c>
      <c r="D61" s="86">
        <v>52</v>
      </c>
      <c r="E61" s="87">
        <v>0.33</v>
      </c>
      <c r="F61" s="16">
        <f>E61*D61</f>
        <v>17.16</v>
      </c>
      <c r="G61" s="56"/>
      <c r="H61" s="88">
        <f>G61*D61</f>
        <v>0</v>
      </c>
    </row>
    <row r="62" spans="1:8" ht="15.75" thickBot="1" x14ac:dyDescent="0.3">
      <c r="A62" s="9" t="s">
        <v>240</v>
      </c>
      <c r="B62" s="85" t="s">
        <v>171</v>
      </c>
      <c r="C62" s="19" t="s">
        <v>19</v>
      </c>
      <c r="D62" s="20">
        <v>12</v>
      </c>
      <c r="E62" s="89">
        <v>0.25</v>
      </c>
      <c r="F62" s="21">
        <f>E62*D62</f>
        <v>3</v>
      </c>
      <c r="G62" s="55"/>
      <c r="H62" s="90">
        <f>G62*D62</f>
        <v>0</v>
      </c>
    </row>
    <row r="63" spans="1:8" ht="39" thickBot="1" x14ac:dyDescent="0.3">
      <c r="A63" s="13" t="s">
        <v>37</v>
      </c>
      <c r="B63" s="208" t="s">
        <v>38</v>
      </c>
      <c r="C63" s="63"/>
      <c r="D63" s="64"/>
      <c r="E63" s="65"/>
      <c r="F63" s="66"/>
      <c r="G63" s="65"/>
      <c r="H63" s="66"/>
    </row>
    <row r="64" spans="1:8" ht="26.25" thickBot="1" x14ac:dyDescent="0.3">
      <c r="A64" s="91" t="s">
        <v>39</v>
      </c>
      <c r="B64" s="224" t="s">
        <v>40</v>
      </c>
      <c r="C64" s="75" t="s">
        <v>62</v>
      </c>
      <c r="D64" s="92">
        <v>52</v>
      </c>
      <c r="E64" s="93">
        <v>0.17</v>
      </c>
      <c r="F64" s="94">
        <f>E64*D64</f>
        <v>8.84</v>
      </c>
      <c r="G64" s="61"/>
      <c r="H64" s="95">
        <f>G64*D64</f>
        <v>0</v>
      </c>
    </row>
    <row r="65" spans="1:8" ht="15.75" thickBot="1" x14ac:dyDescent="0.3">
      <c r="A65" s="13" t="s">
        <v>42</v>
      </c>
      <c r="B65" s="294" t="s">
        <v>43</v>
      </c>
      <c r="C65" s="63"/>
      <c r="D65" s="64"/>
      <c r="E65" s="65"/>
      <c r="F65" s="66"/>
      <c r="G65" s="65"/>
      <c r="H65" s="66"/>
    </row>
    <row r="66" spans="1:8" x14ac:dyDescent="0.25">
      <c r="A66" s="91" t="s">
        <v>149</v>
      </c>
      <c r="B66" s="309"/>
      <c r="C66" s="96" t="s">
        <v>62</v>
      </c>
      <c r="D66" s="97">
        <v>52</v>
      </c>
      <c r="E66" s="217">
        <v>0.03</v>
      </c>
      <c r="F66" s="187">
        <f>E66*D66</f>
        <v>1.56</v>
      </c>
      <c r="G66" s="182"/>
      <c r="H66" s="183">
        <f>G66*D66</f>
        <v>0</v>
      </c>
    </row>
    <row r="67" spans="1:8" x14ac:dyDescent="0.25">
      <c r="A67" s="98" t="s">
        <v>44</v>
      </c>
      <c r="B67" s="309"/>
      <c r="C67" s="99" t="s">
        <v>49</v>
      </c>
      <c r="D67" s="206">
        <v>362</v>
      </c>
      <c r="E67" s="207">
        <v>0.08</v>
      </c>
      <c r="F67" s="188">
        <f>E67*D67</f>
        <v>28.96</v>
      </c>
      <c r="G67" s="177"/>
      <c r="H67" s="179">
        <f>G67*D67</f>
        <v>0</v>
      </c>
    </row>
    <row r="68" spans="1:8" x14ac:dyDescent="0.25">
      <c r="A68" s="91" t="s">
        <v>63</v>
      </c>
      <c r="B68" s="309"/>
      <c r="C68" s="99" t="s">
        <v>49</v>
      </c>
      <c r="D68" s="92">
        <v>362</v>
      </c>
      <c r="E68" s="207">
        <v>0.08</v>
      </c>
      <c r="F68" s="188">
        <f>E68*D68</f>
        <v>28.96</v>
      </c>
      <c r="G68" s="177"/>
      <c r="H68" s="179">
        <f>G68*D68</f>
        <v>0</v>
      </c>
    </row>
    <row r="69" spans="1:8" ht="15.75" thickBot="1" x14ac:dyDescent="0.3">
      <c r="A69" s="17" t="s">
        <v>45</v>
      </c>
      <c r="B69" s="310"/>
      <c r="C69" s="219" t="s">
        <v>19</v>
      </c>
      <c r="D69" s="200">
        <v>12</v>
      </c>
      <c r="E69" s="209">
        <v>0.08</v>
      </c>
      <c r="F69" s="10">
        <f>E69*D69</f>
        <v>0.96</v>
      </c>
      <c r="G69" s="180"/>
      <c r="H69" s="74">
        <f>G69*D69</f>
        <v>0</v>
      </c>
    </row>
    <row r="70" spans="1:8" ht="15.75" thickBot="1" x14ac:dyDescent="0.3">
      <c r="A70" s="13" t="s">
        <v>46</v>
      </c>
      <c r="B70" s="294" t="s">
        <v>47</v>
      </c>
      <c r="C70" s="63"/>
      <c r="D70" s="64"/>
      <c r="E70" s="65"/>
      <c r="F70" s="66"/>
      <c r="G70" s="65"/>
      <c r="H70" s="66"/>
    </row>
    <row r="71" spans="1:8" x14ac:dyDescent="0.25">
      <c r="A71" s="171" t="s">
        <v>48</v>
      </c>
      <c r="B71" s="309"/>
      <c r="C71" s="175" t="s">
        <v>49</v>
      </c>
      <c r="D71" s="285">
        <v>362</v>
      </c>
      <c r="E71" s="288">
        <v>0.17</v>
      </c>
      <c r="F71" s="298">
        <f>E71*D71</f>
        <v>61.540000000000006</v>
      </c>
      <c r="G71" s="283"/>
      <c r="H71" s="300">
        <f>G71*D71</f>
        <v>0</v>
      </c>
    </row>
    <row r="72" spans="1:8" x14ac:dyDescent="0.25">
      <c r="A72" s="216" t="s">
        <v>13</v>
      </c>
      <c r="B72" s="309"/>
      <c r="C72" s="12" t="s">
        <v>49</v>
      </c>
      <c r="D72" s="286"/>
      <c r="E72" s="289"/>
      <c r="F72" s="299"/>
      <c r="G72" s="261"/>
      <c r="H72" s="262"/>
    </row>
    <row r="73" spans="1:8" x14ac:dyDescent="0.25">
      <c r="A73" s="216" t="s">
        <v>50</v>
      </c>
      <c r="B73" s="309"/>
      <c r="C73" s="12" t="s">
        <v>49</v>
      </c>
      <c r="D73" s="286"/>
      <c r="E73" s="289"/>
      <c r="F73" s="299"/>
      <c r="G73" s="261"/>
      <c r="H73" s="262"/>
    </row>
    <row r="74" spans="1:8" x14ac:dyDescent="0.25">
      <c r="A74" s="216" t="s">
        <v>51</v>
      </c>
      <c r="B74" s="309"/>
      <c r="C74" s="12" t="s">
        <v>49</v>
      </c>
      <c r="D74" s="286"/>
      <c r="E74" s="289"/>
      <c r="F74" s="299"/>
      <c r="G74" s="261"/>
      <c r="H74" s="262"/>
    </row>
    <row r="75" spans="1:8" x14ac:dyDescent="0.25">
      <c r="A75" s="216" t="s">
        <v>18</v>
      </c>
      <c r="B75" s="309"/>
      <c r="C75" s="12" t="s">
        <v>49</v>
      </c>
      <c r="D75" s="286"/>
      <c r="E75" s="289"/>
      <c r="F75" s="299"/>
      <c r="G75" s="261"/>
      <c r="H75" s="262"/>
    </row>
    <row r="76" spans="1:8" ht="15.75" thickBot="1" x14ac:dyDescent="0.3">
      <c r="A76" s="17" t="s">
        <v>52</v>
      </c>
      <c r="B76" s="310"/>
      <c r="C76" s="219" t="s">
        <v>19</v>
      </c>
      <c r="D76" s="200">
        <v>12</v>
      </c>
      <c r="E76" s="201">
        <v>0.08</v>
      </c>
      <c r="F76" s="10">
        <f>E76*D76</f>
        <v>0.96</v>
      </c>
      <c r="G76" s="180"/>
      <c r="H76" s="74">
        <f>G76*D76</f>
        <v>0</v>
      </c>
    </row>
    <row r="77" spans="1:8" ht="15.75" thickBot="1" x14ac:dyDescent="0.3">
      <c r="A77" s="13" t="s">
        <v>53</v>
      </c>
      <c r="B77" s="294" t="s">
        <v>54</v>
      </c>
      <c r="C77" s="63"/>
      <c r="D77" s="64"/>
      <c r="E77" s="65"/>
      <c r="F77" s="66"/>
      <c r="G77" s="65"/>
      <c r="H77" s="66"/>
    </row>
    <row r="78" spans="1:8" x14ac:dyDescent="0.25">
      <c r="A78" s="171" t="s">
        <v>50</v>
      </c>
      <c r="B78" s="309"/>
      <c r="C78" s="175" t="s">
        <v>32</v>
      </c>
      <c r="D78" s="285">
        <v>52</v>
      </c>
      <c r="E78" s="288">
        <v>0.67</v>
      </c>
      <c r="F78" s="291">
        <f>E78*D78</f>
        <v>34.840000000000003</v>
      </c>
      <c r="G78" s="283"/>
      <c r="H78" s="284">
        <f>G78*D78</f>
        <v>0</v>
      </c>
    </row>
    <row r="79" spans="1:8" x14ac:dyDescent="0.25">
      <c r="A79" s="216" t="s">
        <v>55</v>
      </c>
      <c r="B79" s="309"/>
      <c r="C79" s="12" t="s">
        <v>32</v>
      </c>
      <c r="D79" s="286"/>
      <c r="E79" s="289"/>
      <c r="F79" s="292"/>
      <c r="G79" s="261"/>
      <c r="H79" s="280"/>
    </row>
    <row r="80" spans="1:8" x14ac:dyDescent="0.25">
      <c r="A80" s="216" t="s">
        <v>56</v>
      </c>
      <c r="B80" s="309"/>
      <c r="C80" s="12" t="s">
        <v>32</v>
      </c>
      <c r="D80" s="286"/>
      <c r="E80" s="289"/>
      <c r="F80" s="292"/>
      <c r="G80" s="261"/>
      <c r="H80" s="280"/>
    </row>
    <row r="81" spans="1:8" ht="15.75" thickBot="1" x14ac:dyDescent="0.3">
      <c r="A81" s="17" t="s">
        <v>57</v>
      </c>
      <c r="B81" s="310"/>
      <c r="C81" s="219" t="s">
        <v>19</v>
      </c>
      <c r="D81" s="200">
        <v>12</v>
      </c>
      <c r="E81" s="201">
        <v>0.24</v>
      </c>
      <c r="F81" s="202">
        <f>E81*D81</f>
        <v>2.88</v>
      </c>
      <c r="G81" s="180"/>
      <c r="H81" s="181">
        <f>G81*D81</f>
        <v>0</v>
      </c>
    </row>
    <row r="82" spans="1:8" ht="15.75" thickBot="1" x14ac:dyDescent="0.3">
      <c r="A82" s="100" t="s">
        <v>150</v>
      </c>
      <c r="B82" s="294" t="s">
        <v>58</v>
      </c>
      <c r="C82" s="63"/>
      <c r="D82" s="64"/>
      <c r="E82" s="65"/>
      <c r="F82" s="66"/>
      <c r="G82" s="65"/>
      <c r="H82" s="66"/>
    </row>
    <row r="83" spans="1:8" x14ac:dyDescent="0.25">
      <c r="A83" s="171" t="s">
        <v>59</v>
      </c>
      <c r="B83" s="309"/>
      <c r="C83" s="175" t="s">
        <v>60</v>
      </c>
      <c r="D83" s="190">
        <v>362</v>
      </c>
      <c r="E83" s="185">
        <v>0.08</v>
      </c>
      <c r="F83" s="187">
        <f>E83*D83</f>
        <v>28.96</v>
      </c>
      <c r="G83" s="182"/>
      <c r="H83" s="183">
        <f>G83*D83</f>
        <v>0</v>
      </c>
    </row>
    <row r="84" spans="1:8" x14ac:dyDescent="0.25">
      <c r="A84" s="216" t="s">
        <v>61</v>
      </c>
      <c r="B84" s="309"/>
      <c r="C84" s="101" t="s">
        <v>151</v>
      </c>
      <c r="D84" s="206">
        <v>104</v>
      </c>
      <c r="E84" s="186">
        <v>0.5</v>
      </c>
      <c r="F84" s="188">
        <f>E84*D84</f>
        <v>52</v>
      </c>
      <c r="G84" s="177"/>
      <c r="H84" s="179">
        <f>G84*D84</f>
        <v>0</v>
      </c>
    </row>
    <row r="85" spans="1:8" x14ac:dyDescent="0.25">
      <c r="A85" s="17" t="s">
        <v>63</v>
      </c>
      <c r="B85" s="309"/>
      <c r="C85" s="101" t="s">
        <v>151</v>
      </c>
      <c r="D85" s="206">
        <v>104</v>
      </c>
      <c r="E85" s="186">
        <v>0.5</v>
      </c>
      <c r="F85" s="188">
        <f>E85*D85</f>
        <v>52</v>
      </c>
      <c r="G85" s="177"/>
      <c r="H85" s="179">
        <f>G85*D85</f>
        <v>0</v>
      </c>
    </row>
    <row r="86" spans="1:8" x14ac:dyDescent="0.25">
      <c r="A86" s="17" t="s">
        <v>170</v>
      </c>
      <c r="B86" s="309"/>
      <c r="C86" s="101" t="s">
        <v>49</v>
      </c>
      <c r="D86" s="76">
        <f>52*5</f>
        <v>260</v>
      </c>
      <c r="E86" s="186">
        <v>0.08</v>
      </c>
      <c r="F86" s="188">
        <f>E86*D86</f>
        <v>20.8</v>
      </c>
      <c r="G86" s="177"/>
      <c r="H86" s="179">
        <f>G86*D86</f>
        <v>0</v>
      </c>
    </row>
    <row r="87" spans="1:8" x14ac:dyDescent="0.25">
      <c r="A87" s="17" t="s">
        <v>64</v>
      </c>
      <c r="B87" s="309"/>
      <c r="C87" s="338" t="s">
        <v>62</v>
      </c>
      <c r="D87" s="287">
        <v>52</v>
      </c>
      <c r="E87" s="289">
        <v>0.67</v>
      </c>
      <c r="F87" s="292">
        <f>E87*D87</f>
        <v>34.840000000000003</v>
      </c>
      <c r="G87" s="261"/>
      <c r="H87" s="280">
        <f>G87*D87</f>
        <v>0</v>
      </c>
    </row>
    <row r="88" spans="1:8" x14ac:dyDescent="0.25">
      <c r="A88" s="102" t="s">
        <v>65</v>
      </c>
      <c r="B88" s="309"/>
      <c r="C88" s="339"/>
      <c r="D88" s="297"/>
      <c r="E88" s="289"/>
      <c r="F88" s="292"/>
      <c r="G88" s="261"/>
      <c r="H88" s="280"/>
    </row>
    <row r="89" spans="1:8" x14ac:dyDescent="0.25">
      <c r="A89" s="102" t="s">
        <v>66</v>
      </c>
      <c r="B89" s="309"/>
      <c r="C89" s="339"/>
      <c r="D89" s="297"/>
      <c r="E89" s="289"/>
      <c r="F89" s="292"/>
      <c r="G89" s="261"/>
      <c r="H89" s="280"/>
    </row>
    <row r="90" spans="1:8" x14ac:dyDescent="0.25">
      <c r="A90" s="102" t="s">
        <v>202</v>
      </c>
      <c r="B90" s="309"/>
      <c r="C90" s="339"/>
      <c r="D90" s="297"/>
      <c r="E90" s="289"/>
      <c r="F90" s="292"/>
      <c r="G90" s="261"/>
      <c r="H90" s="280"/>
    </row>
    <row r="91" spans="1:8" x14ac:dyDescent="0.25">
      <c r="A91" s="102" t="s">
        <v>152</v>
      </c>
      <c r="B91" s="309"/>
      <c r="C91" s="220" t="s">
        <v>60</v>
      </c>
      <c r="D91" s="189">
        <v>362</v>
      </c>
      <c r="E91" s="186">
        <v>0.08</v>
      </c>
      <c r="F91" s="188">
        <f>E91*D91</f>
        <v>28.96</v>
      </c>
      <c r="G91" s="177"/>
      <c r="H91" s="179">
        <f>G91*D91</f>
        <v>0</v>
      </c>
    </row>
    <row r="92" spans="1:8" ht="15.75" thickBot="1" x14ac:dyDescent="0.3">
      <c r="A92" s="17" t="s">
        <v>67</v>
      </c>
      <c r="B92" s="310"/>
      <c r="C92" s="219" t="s">
        <v>19</v>
      </c>
      <c r="D92" s="200">
        <v>12</v>
      </c>
      <c r="E92" s="201">
        <v>0.24</v>
      </c>
      <c r="F92" s="202">
        <f>E92*D92</f>
        <v>2.88</v>
      </c>
      <c r="G92" s="180"/>
      <c r="H92" s="181">
        <f>G92*D92</f>
        <v>0</v>
      </c>
    </row>
    <row r="93" spans="1:8" ht="15.75" thickBot="1" x14ac:dyDescent="0.3">
      <c r="A93" s="13" t="s">
        <v>68</v>
      </c>
      <c r="B93" s="294" t="s">
        <v>43</v>
      </c>
      <c r="C93" s="63"/>
      <c r="D93" s="64"/>
      <c r="E93" s="65"/>
      <c r="F93" s="66"/>
      <c r="G93" s="65"/>
      <c r="H93" s="66"/>
    </row>
    <row r="94" spans="1:8" x14ac:dyDescent="0.25">
      <c r="A94" s="171" t="s">
        <v>69</v>
      </c>
      <c r="B94" s="295"/>
      <c r="C94" s="175" t="s">
        <v>60</v>
      </c>
      <c r="D94" s="23">
        <v>362</v>
      </c>
      <c r="E94" s="185">
        <v>0.08</v>
      </c>
      <c r="F94" s="187">
        <f>E94*D94</f>
        <v>28.96</v>
      </c>
      <c r="G94" s="182"/>
      <c r="H94" s="183">
        <f>G94*D94</f>
        <v>0</v>
      </c>
    </row>
    <row r="95" spans="1:8" x14ac:dyDescent="0.25">
      <c r="A95" s="216" t="s">
        <v>44</v>
      </c>
      <c r="B95" s="295"/>
      <c r="C95" s="12" t="s">
        <v>32</v>
      </c>
      <c r="D95" s="296">
        <v>52</v>
      </c>
      <c r="E95" s="289">
        <v>0.2</v>
      </c>
      <c r="F95" s="292">
        <f>E95*D95</f>
        <v>10.4</v>
      </c>
      <c r="G95" s="261"/>
      <c r="H95" s="280">
        <f>G95*D95</f>
        <v>0</v>
      </c>
    </row>
    <row r="96" spans="1:8" x14ac:dyDescent="0.25">
      <c r="A96" s="216" t="s">
        <v>70</v>
      </c>
      <c r="B96" s="295"/>
      <c r="C96" s="12" t="s">
        <v>32</v>
      </c>
      <c r="D96" s="296"/>
      <c r="E96" s="289"/>
      <c r="F96" s="292"/>
      <c r="G96" s="261"/>
      <c r="H96" s="280"/>
    </row>
    <row r="97" spans="1:8" ht="15.75" thickBot="1" x14ac:dyDescent="0.3">
      <c r="A97" s="17" t="s">
        <v>71</v>
      </c>
      <c r="B97" s="103"/>
      <c r="C97" s="219" t="s">
        <v>19</v>
      </c>
      <c r="D97" s="104">
        <v>12</v>
      </c>
      <c r="E97" s="201">
        <v>0.12</v>
      </c>
      <c r="F97" s="202">
        <f>E97*D97</f>
        <v>1.44</v>
      </c>
      <c r="G97" s="180"/>
      <c r="H97" s="181">
        <f>G97*D97</f>
        <v>0</v>
      </c>
    </row>
    <row r="98" spans="1:8" ht="15.75" thickBot="1" x14ac:dyDescent="0.3">
      <c r="A98" s="13" t="s">
        <v>72</v>
      </c>
      <c r="B98" s="294" t="s">
        <v>73</v>
      </c>
      <c r="C98" s="63"/>
      <c r="D98" s="64"/>
      <c r="E98" s="65"/>
      <c r="F98" s="66"/>
      <c r="G98" s="65"/>
      <c r="H98" s="66"/>
    </row>
    <row r="99" spans="1:8" x14ac:dyDescent="0.25">
      <c r="A99" s="171" t="s">
        <v>74</v>
      </c>
      <c r="B99" s="309"/>
      <c r="C99" s="175" t="s">
        <v>32</v>
      </c>
      <c r="D99" s="190">
        <v>52</v>
      </c>
      <c r="E99" s="185">
        <v>0.33</v>
      </c>
      <c r="F99" s="187">
        <f>E99*D99</f>
        <v>17.16</v>
      </c>
      <c r="G99" s="182"/>
      <c r="H99" s="183">
        <f>G99*D99</f>
        <v>0</v>
      </c>
    </row>
    <row r="100" spans="1:8" ht="15.75" thickBot="1" x14ac:dyDescent="0.3">
      <c r="A100" s="17" t="s">
        <v>75</v>
      </c>
      <c r="B100" s="310"/>
      <c r="C100" s="219" t="s">
        <v>41</v>
      </c>
      <c r="D100" s="200">
        <v>12</v>
      </c>
      <c r="E100" s="201">
        <v>0.17</v>
      </c>
      <c r="F100" s="202">
        <f>E100*D100</f>
        <v>2.04</v>
      </c>
      <c r="G100" s="180"/>
      <c r="H100" s="181">
        <f>G100*D100</f>
        <v>0</v>
      </c>
    </row>
    <row r="101" spans="1:8" ht="15.75" thickBot="1" x14ac:dyDescent="0.3">
      <c r="A101" s="13" t="s">
        <v>76</v>
      </c>
      <c r="B101" s="294"/>
      <c r="C101" s="63"/>
      <c r="D101" s="64"/>
      <c r="E101" s="65"/>
      <c r="F101" s="66"/>
      <c r="G101" s="65"/>
      <c r="H101" s="66"/>
    </row>
    <row r="102" spans="1:8" x14ac:dyDescent="0.25">
      <c r="A102" s="171" t="s">
        <v>77</v>
      </c>
      <c r="B102" s="309"/>
      <c r="C102" s="175" t="s">
        <v>41</v>
      </c>
      <c r="D102" s="285">
        <v>12</v>
      </c>
      <c r="E102" s="288">
        <v>0.25</v>
      </c>
      <c r="F102" s="291">
        <f>E102*D102</f>
        <v>3</v>
      </c>
      <c r="G102" s="283"/>
      <c r="H102" s="284">
        <f>G102*D102</f>
        <v>0</v>
      </c>
    </row>
    <row r="103" spans="1:8" x14ac:dyDescent="0.25">
      <c r="A103" s="216" t="s">
        <v>78</v>
      </c>
      <c r="B103" s="309"/>
      <c r="C103" s="12" t="s">
        <v>41</v>
      </c>
      <c r="D103" s="286"/>
      <c r="E103" s="289"/>
      <c r="F103" s="292"/>
      <c r="G103" s="261"/>
      <c r="H103" s="280"/>
    </row>
    <row r="104" spans="1:8" ht="15.75" thickBot="1" x14ac:dyDescent="0.3">
      <c r="A104" s="17" t="s">
        <v>79</v>
      </c>
      <c r="B104" s="310"/>
      <c r="C104" s="219" t="s">
        <v>41</v>
      </c>
      <c r="D104" s="287"/>
      <c r="E104" s="290"/>
      <c r="F104" s="293"/>
      <c r="G104" s="281"/>
      <c r="H104" s="282"/>
    </row>
    <row r="105" spans="1:8" ht="15.75" thickBot="1" x14ac:dyDescent="0.3">
      <c r="A105" s="13" t="s">
        <v>80</v>
      </c>
      <c r="B105" s="294" t="s">
        <v>81</v>
      </c>
      <c r="C105" s="63"/>
      <c r="D105" s="64"/>
      <c r="E105" s="65"/>
      <c r="F105" s="66"/>
      <c r="G105" s="65"/>
      <c r="H105" s="66"/>
    </row>
    <row r="106" spans="1:8" x14ac:dyDescent="0.25">
      <c r="A106" s="171" t="s">
        <v>61</v>
      </c>
      <c r="B106" s="309"/>
      <c r="C106" s="175" t="s">
        <v>62</v>
      </c>
      <c r="D106" s="285">
        <v>52</v>
      </c>
      <c r="E106" s="288">
        <v>1.5</v>
      </c>
      <c r="F106" s="298">
        <f>E106*D106</f>
        <v>78</v>
      </c>
      <c r="G106" s="283"/>
      <c r="H106" s="300">
        <f>G106*D106</f>
        <v>0</v>
      </c>
    </row>
    <row r="107" spans="1:8" x14ac:dyDescent="0.25">
      <c r="A107" s="216" t="s">
        <v>63</v>
      </c>
      <c r="B107" s="309"/>
      <c r="C107" s="12" t="s">
        <v>62</v>
      </c>
      <c r="D107" s="286"/>
      <c r="E107" s="289"/>
      <c r="F107" s="299"/>
      <c r="G107" s="261"/>
      <c r="H107" s="262"/>
    </row>
    <row r="108" spans="1:8" x14ac:dyDescent="0.25">
      <c r="A108" s="216" t="s">
        <v>82</v>
      </c>
      <c r="B108" s="309"/>
      <c r="C108" s="12" t="s">
        <v>62</v>
      </c>
      <c r="D108" s="286"/>
      <c r="E108" s="289"/>
      <c r="F108" s="299"/>
      <c r="G108" s="261"/>
      <c r="H108" s="262"/>
    </row>
    <row r="109" spans="1:8" ht="26.25" thickBot="1" x14ac:dyDescent="0.3">
      <c r="A109" s="216" t="s">
        <v>83</v>
      </c>
      <c r="B109" s="310"/>
      <c r="C109" s="12" t="s">
        <v>62</v>
      </c>
      <c r="D109" s="286"/>
      <c r="E109" s="289"/>
      <c r="F109" s="299"/>
      <c r="G109" s="261"/>
      <c r="H109" s="262"/>
    </row>
    <row r="110" spans="1:8" ht="15.75" thickBot="1" x14ac:dyDescent="0.3">
      <c r="A110" s="17" t="s">
        <v>84</v>
      </c>
      <c r="B110" s="198"/>
      <c r="C110" s="219" t="s">
        <v>19</v>
      </c>
      <c r="D110" s="200">
        <v>12</v>
      </c>
      <c r="E110" s="201">
        <v>0.48</v>
      </c>
      <c r="F110" s="10">
        <f>E110*D110</f>
        <v>5.76</v>
      </c>
      <c r="G110" s="180"/>
      <c r="H110" s="74">
        <f>G110*D110</f>
        <v>0</v>
      </c>
    </row>
    <row r="111" spans="1:8" ht="15.75" thickBot="1" x14ac:dyDescent="0.3">
      <c r="A111" s="13" t="s">
        <v>85</v>
      </c>
      <c r="B111" s="294" t="s">
        <v>86</v>
      </c>
      <c r="C111" s="63"/>
      <c r="D111" s="64"/>
      <c r="E111" s="65"/>
      <c r="F111" s="66"/>
      <c r="G111" s="65"/>
      <c r="H111" s="66"/>
    </row>
    <row r="112" spans="1:8" x14ac:dyDescent="0.25">
      <c r="A112" s="331" t="s">
        <v>87</v>
      </c>
      <c r="B112" s="309"/>
      <c r="C112" s="105" t="s">
        <v>153</v>
      </c>
      <c r="D112" s="97">
        <v>35</v>
      </c>
      <c r="E112" s="185">
        <v>0.05</v>
      </c>
      <c r="F112" s="106">
        <f>E112*D112</f>
        <v>1.75</v>
      </c>
      <c r="G112" s="182"/>
      <c r="H112" s="184">
        <f>G112*D112</f>
        <v>0</v>
      </c>
    </row>
    <row r="113" spans="1:8" x14ac:dyDescent="0.25">
      <c r="A113" s="330"/>
      <c r="B113" s="309"/>
      <c r="C113" s="107" t="s">
        <v>154</v>
      </c>
      <c r="D113" s="206">
        <v>122</v>
      </c>
      <c r="E113" s="186">
        <v>0.05</v>
      </c>
      <c r="F113" s="108">
        <f>E113*D113</f>
        <v>6.1000000000000005</v>
      </c>
      <c r="G113" s="177"/>
      <c r="H113" s="178">
        <f>G113*D113</f>
        <v>0</v>
      </c>
    </row>
    <row r="114" spans="1:8" ht="15.75" thickBot="1" x14ac:dyDescent="0.3">
      <c r="A114" s="17" t="s">
        <v>88</v>
      </c>
      <c r="B114" s="310"/>
      <c r="C114" s="219" t="s">
        <v>62</v>
      </c>
      <c r="D114" s="200">
        <v>52</v>
      </c>
      <c r="E114" s="201">
        <v>0.25</v>
      </c>
      <c r="F114" s="10">
        <f>E114*D114</f>
        <v>13</v>
      </c>
      <c r="G114" s="180"/>
      <c r="H114" s="74">
        <f>G114*D114</f>
        <v>0</v>
      </c>
    </row>
    <row r="115" spans="1:8" ht="15.75" thickBot="1" x14ac:dyDescent="0.3">
      <c r="A115" s="13" t="s">
        <v>89</v>
      </c>
      <c r="B115" s="294" t="s">
        <v>90</v>
      </c>
      <c r="C115" s="63"/>
      <c r="D115" s="64"/>
      <c r="E115" s="65"/>
      <c r="F115" s="66"/>
      <c r="G115" s="65"/>
      <c r="H115" s="66"/>
    </row>
    <row r="116" spans="1:8" x14ac:dyDescent="0.25">
      <c r="A116" s="171" t="s">
        <v>91</v>
      </c>
      <c r="B116" s="317"/>
      <c r="C116" s="175" t="s">
        <v>92</v>
      </c>
      <c r="D116" s="97">
        <f>52*5</f>
        <v>260</v>
      </c>
      <c r="E116" s="185">
        <v>0.02</v>
      </c>
      <c r="F116" s="187">
        <f t="shared" ref="F116:F121" si="0">E116*D116</f>
        <v>5.2</v>
      </c>
      <c r="G116" s="182"/>
      <c r="H116" s="183">
        <f t="shared" ref="H116:H121" si="1">G116*D116</f>
        <v>0</v>
      </c>
    </row>
    <row r="117" spans="1:8" x14ac:dyDescent="0.25">
      <c r="A117" s="314" t="s">
        <v>87</v>
      </c>
      <c r="B117" s="317"/>
      <c r="C117" s="6" t="s">
        <v>153</v>
      </c>
      <c r="D117" s="109">
        <v>35</v>
      </c>
      <c r="E117" s="186">
        <v>0.05</v>
      </c>
      <c r="F117" s="210">
        <f t="shared" si="0"/>
        <v>1.75</v>
      </c>
      <c r="G117" s="177"/>
      <c r="H117" s="179">
        <f t="shared" si="1"/>
        <v>0</v>
      </c>
    </row>
    <row r="118" spans="1:8" x14ac:dyDescent="0.25">
      <c r="A118" s="330"/>
      <c r="B118" s="317"/>
      <c r="C118" s="11" t="s">
        <v>154</v>
      </c>
      <c r="D118" s="206">
        <v>122</v>
      </c>
      <c r="E118" s="186">
        <v>0.05</v>
      </c>
      <c r="F118" s="210">
        <f t="shared" si="0"/>
        <v>6.1000000000000005</v>
      </c>
      <c r="G118" s="177"/>
      <c r="H118" s="179">
        <f t="shared" si="1"/>
        <v>0</v>
      </c>
    </row>
    <row r="119" spans="1:8" x14ac:dyDescent="0.25">
      <c r="A119" s="315" t="s">
        <v>155</v>
      </c>
      <c r="B119" s="317"/>
      <c r="C119" s="12" t="s">
        <v>153</v>
      </c>
      <c r="D119" s="109">
        <v>35</v>
      </c>
      <c r="E119" s="186">
        <v>0.05</v>
      </c>
      <c r="F119" s="210">
        <f t="shared" si="0"/>
        <v>1.75</v>
      </c>
      <c r="G119" s="177"/>
      <c r="H119" s="179">
        <f t="shared" si="1"/>
        <v>0</v>
      </c>
    </row>
    <row r="120" spans="1:8" x14ac:dyDescent="0.25">
      <c r="A120" s="315"/>
      <c r="B120" s="317"/>
      <c r="C120" s="220" t="s">
        <v>154</v>
      </c>
      <c r="D120" s="206">
        <v>122</v>
      </c>
      <c r="E120" s="186">
        <v>0.05</v>
      </c>
      <c r="F120" s="210">
        <f t="shared" si="0"/>
        <v>6.1000000000000005</v>
      </c>
      <c r="G120" s="177"/>
      <c r="H120" s="179">
        <f t="shared" si="1"/>
        <v>0</v>
      </c>
    </row>
    <row r="121" spans="1:8" ht="15.75" thickBot="1" x14ac:dyDescent="0.3">
      <c r="A121" s="9" t="s">
        <v>88</v>
      </c>
      <c r="B121" s="332"/>
      <c r="C121" s="219" t="s">
        <v>62</v>
      </c>
      <c r="D121" s="76">
        <v>52</v>
      </c>
      <c r="E121" s="201">
        <v>0.33</v>
      </c>
      <c r="F121" s="202">
        <f t="shared" si="0"/>
        <v>17.16</v>
      </c>
      <c r="G121" s="180"/>
      <c r="H121" s="181">
        <f t="shared" si="1"/>
        <v>0</v>
      </c>
    </row>
    <row r="122" spans="1:8" ht="15.75" thickBot="1" x14ac:dyDescent="0.3">
      <c r="A122" s="13" t="s">
        <v>93</v>
      </c>
      <c r="B122" s="294" t="s">
        <v>94</v>
      </c>
      <c r="C122" s="63"/>
      <c r="D122" s="64"/>
      <c r="E122" s="65"/>
      <c r="F122" s="66"/>
      <c r="G122" s="65"/>
      <c r="H122" s="66"/>
    </row>
    <row r="123" spans="1:8" x14ac:dyDescent="0.25">
      <c r="A123" s="171" t="s">
        <v>95</v>
      </c>
      <c r="B123" s="309"/>
      <c r="C123" s="175" t="s">
        <v>62</v>
      </c>
      <c r="D123" s="23">
        <v>52</v>
      </c>
      <c r="E123" s="185">
        <v>0.08</v>
      </c>
      <c r="F123" s="191">
        <f>E123*D123</f>
        <v>4.16</v>
      </c>
      <c r="G123" s="182"/>
      <c r="H123" s="184">
        <f>G123*D123</f>
        <v>0</v>
      </c>
    </row>
    <row r="124" spans="1:8" x14ac:dyDescent="0.25">
      <c r="A124" s="314" t="s">
        <v>96</v>
      </c>
      <c r="B124" s="309"/>
      <c r="C124" s="8" t="s">
        <v>153</v>
      </c>
      <c r="D124" s="110">
        <v>35</v>
      </c>
      <c r="E124" s="186">
        <v>0.08</v>
      </c>
      <c r="F124" s="108">
        <f>E124*D124</f>
        <v>2.8000000000000003</v>
      </c>
      <c r="G124" s="177"/>
      <c r="H124" s="178">
        <f>G124*D124</f>
        <v>0</v>
      </c>
    </row>
    <row r="125" spans="1:8" ht="15.75" thickBot="1" x14ac:dyDescent="0.3">
      <c r="A125" s="315"/>
      <c r="B125" s="310"/>
      <c r="C125" s="11" t="s">
        <v>154</v>
      </c>
      <c r="D125" s="76">
        <v>122</v>
      </c>
      <c r="E125" s="201">
        <v>0.08</v>
      </c>
      <c r="F125" s="111">
        <f>E125*D125</f>
        <v>9.76</v>
      </c>
      <c r="G125" s="180"/>
      <c r="H125" s="74">
        <f>G125*D125</f>
        <v>0</v>
      </c>
    </row>
    <row r="126" spans="1:8" ht="15.75" thickBot="1" x14ac:dyDescent="0.3">
      <c r="A126" s="13" t="s">
        <v>97</v>
      </c>
      <c r="B126" s="316" t="s">
        <v>98</v>
      </c>
      <c r="C126" s="63"/>
      <c r="D126" s="64"/>
      <c r="E126" s="65"/>
      <c r="F126" s="66"/>
      <c r="G126" s="65"/>
      <c r="H126" s="66"/>
    </row>
    <row r="127" spans="1:8" x14ac:dyDescent="0.25">
      <c r="A127" s="171" t="s">
        <v>99</v>
      </c>
      <c r="B127" s="317"/>
      <c r="C127" s="54" t="s">
        <v>62</v>
      </c>
      <c r="D127" s="15">
        <v>52</v>
      </c>
      <c r="E127" s="87">
        <v>0.75</v>
      </c>
      <c r="F127" s="16">
        <f>E127*D127</f>
        <v>39</v>
      </c>
      <c r="G127" s="56"/>
      <c r="H127" s="88">
        <f>G127*D127</f>
        <v>0</v>
      </c>
    </row>
    <row r="128" spans="1:8" ht="15.75" thickBot="1" x14ac:dyDescent="0.3">
      <c r="A128" s="9" t="s">
        <v>241</v>
      </c>
      <c r="B128" s="195"/>
      <c r="C128" s="19" t="s">
        <v>62</v>
      </c>
      <c r="D128" s="22">
        <v>52</v>
      </c>
      <c r="E128" s="89">
        <v>0.25</v>
      </c>
      <c r="F128" s="21">
        <f>E128*D128</f>
        <v>13</v>
      </c>
      <c r="G128" s="55"/>
      <c r="H128" s="90">
        <f>G128*D128</f>
        <v>0</v>
      </c>
    </row>
    <row r="129" spans="1:8" ht="15.75" thickBot="1" x14ac:dyDescent="0.3">
      <c r="A129" s="13" t="s">
        <v>100</v>
      </c>
      <c r="B129" s="294" t="s">
        <v>101</v>
      </c>
      <c r="C129" s="63"/>
      <c r="D129" s="64"/>
      <c r="E129" s="65"/>
      <c r="F129" s="66"/>
      <c r="G129" s="65"/>
      <c r="H129" s="66"/>
    </row>
    <row r="130" spans="1:8" ht="15.75" thickBot="1" x14ac:dyDescent="0.3">
      <c r="A130" s="197" t="s">
        <v>102</v>
      </c>
      <c r="B130" s="310"/>
      <c r="C130" s="220" t="s">
        <v>156</v>
      </c>
      <c r="D130" s="189">
        <v>362</v>
      </c>
      <c r="E130" s="112">
        <v>0.08</v>
      </c>
      <c r="F130" s="14">
        <f>E130*D130</f>
        <v>28.96</v>
      </c>
      <c r="G130" s="61"/>
      <c r="H130" s="113">
        <f>G130*D130</f>
        <v>0</v>
      </c>
    </row>
    <row r="131" spans="1:8" ht="15.75" thickBot="1" x14ac:dyDescent="0.3">
      <c r="A131" s="13" t="s">
        <v>103</v>
      </c>
      <c r="B131" s="294" t="s">
        <v>104</v>
      </c>
      <c r="C131" s="63"/>
      <c r="D131" s="64"/>
      <c r="E131" s="65"/>
      <c r="F131" s="66"/>
      <c r="G131" s="65"/>
      <c r="H131" s="66"/>
    </row>
    <row r="132" spans="1:8" x14ac:dyDescent="0.25">
      <c r="A132" s="205" t="s">
        <v>105</v>
      </c>
      <c r="B132" s="309"/>
      <c r="C132" s="220" t="s">
        <v>60</v>
      </c>
      <c r="D132" s="189">
        <v>362</v>
      </c>
      <c r="E132" s="185">
        <v>0.08</v>
      </c>
      <c r="F132" s="191">
        <f>E132*D132</f>
        <v>28.96</v>
      </c>
      <c r="G132" s="182"/>
      <c r="H132" s="184">
        <f>G132*D132</f>
        <v>0</v>
      </c>
    </row>
    <row r="133" spans="1:8" x14ac:dyDescent="0.25">
      <c r="A133" s="24" t="s">
        <v>106</v>
      </c>
      <c r="B133" s="309"/>
      <c r="C133" s="25" t="s">
        <v>19</v>
      </c>
      <c r="D133" s="333">
        <v>12</v>
      </c>
      <c r="E133" s="289">
        <v>0.42</v>
      </c>
      <c r="F133" s="299">
        <f>E133*D133</f>
        <v>5.04</v>
      </c>
      <c r="G133" s="261"/>
      <c r="H133" s="262">
        <f>G133*D133</f>
        <v>0</v>
      </c>
    </row>
    <row r="134" spans="1:8" ht="25.5" x14ac:dyDescent="0.25">
      <c r="A134" s="26" t="s">
        <v>107</v>
      </c>
      <c r="B134" s="309"/>
      <c r="C134" s="27" t="s">
        <v>19</v>
      </c>
      <c r="D134" s="334"/>
      <c r="E134" s="289"/>
      <c r="F134" s="299"/>
      <c r="G134" s="261"/>
      <c r="H134" s="262"/>
    </row>
    <row r="135" spans="1:8" ht="25.5" x14ac:dyDescent="0.25">
      <c r="A135" s="216" t="s">
        <v>108</v>
      </c>
      <c r="B135" s="309"/>
      <c r="C135" s="12" t="s">
        <v>19</v>
      </c>
      <c r="D135" s="199">
        <v>12</v>
      </c>
      <c r="E135" s="186">
        <v>0.08</v>
      </c>
      <c r="F135" s="192">
        <f>E135*D135</f>
        <v>0.96</v>
      </c>
      <c r="G135" s="177"/>
      <c r="H135" s="178">
        <f>G135*D135</f>
        <v>0</v>
      </c>
    </row>
    <row r="136" spans="1:8" ht="25.5" x14ac:dyDescent="0.25">
      <c r="A136" s="216" t="s">
        <v>109</v>
      </c>
      <c r="B136" s="309"/>
      <c r="C136" s="12" t="s">
        <v>19</v>
      </c>
      <c r="D136" s="199">
        <v>12</v>
      </c>
      <c r="E136" s="186">
        <v>0.17</v>
      </c>
      <c r="F136" s="192">
        <f>E136*D136</f>
        <v>2.04</v>
      </c>
      <c r="G136" s="177"/>
      <c r="H136" s="178">
        <f>G136*D136</f>
        <v>0</v>
      </c>
    </row>
    <row r="137" spans="1:8" x14ac:dyDescent="0.25">
      <c r="A137" s="216" t="s">
        <v>110</v>
      </c>
      <c r="B137" s="309"/>
      <c r="C137" s="12" t="s">
        <v>62</v>
      </c>
      <c r="D137" s="199">
        <v>52</v>
      </c>
      <c r="E137" s="186">
        <v>0.17</v>
      </c>
      <c r="F137" s="192">
        <f>E137*D137</f>
        <v>8.84</v>
      </c>
      <c r="G137" s="177"/>
      <c r="H137" s="178">
        <f>G137*D137</f>
        <v>0</v>
      </c>
    </row>
    <row r="138" spans="1:8" ht="15.75" thickBot="1" x14ac:dyDescent="0.3">
      <c r="A138" s="17" t="s">
        <v>111</v>
      </c>
      <c r="B138" s="309"/>
      <c r="C138" s="219" t="s">
        <v>19</v>
      </c>
      <c r="D138" s="200">
        <v>12</v>
      </c>
      <c r="E138" s="201">
        <v>0.08</v>
      </c>
      <c r="F138" s="10">
        <f>E138*D138</f>
        <v>0.96</v>
      </c>
      <c r="G138" s="180"/>
      <c r="H138" s="74">
        <f>G138*D138</f>
        <v>0</v>
      </c>
    </row>
    <row r="139" spans="1:8" ht="15.75" thickBot="1" x14ac:dyDescent="0.3">
      <c r="A139" s="13" t="s">
        <v>112</v>
      </c>
      <c r="B139" s="294" t="s">
        <v>113</v>
      </c>
      <c r="C139" s="63"/>
      <c r="D139" s="64"/>
      <c r="E139" s="65"/>
      <c r="F139" s="66"/>
      <c r="G139" s="65"/>
      <c r="H139" s="66"/>
    </row>
    <row r="140" spans="1:8" x14ac:dyDescent="0.25">
      <c r="A140" s="171" t="s">
        <v>105</v>
      </c>
      <c r="B140" s="309"/>
      <c r="C140" s="175" t="s">
        <v>60</v>
      </c>
      <c r="D140" s="190">
        <v>362</v>
      </c>
      <c r="E140" s="185">
        <v>0.03</v>
      </c>
      <c r="F140" s="191">
        <f>E140*D140</f>
        <v>10.86</v>
      </c>
      <c r="G140" s="182"/>
      <c r="H140" s="184">
        <f>G140*D140</f>
        <v>0</v>
      </c>
    </row>
    <row r="141" spans="1:8" x14ac:dyDescent="0.25">
      <c r="A141" s="216" t="s">
        <v>114</v>
      </c>
      <c r="B141" s="309"/>
      <c r="C141" s="219" t="s">
        <v>62</v>
      </c>
      <c r="D141" s="200">
        <v>52</v>
      </c>
      <c r="E141" s="186">
        <v>0.33</v>
      </c>
      <c r="F141" s="192">
        <f>E141*D141</f>
        <v>17.16</v>
      </c>
      <c r="G141" s="177"/>
      <c r="H141" s="178">
        <f>G141*D141</f>
        <v>0</v>
      </c>
    </row>
    <row r="142" spans="1:8" ht="15.75" thickBot="1" x14ac:dyDescent="0.3">
      <c r="A142" s="17" t="s">
        <v>157</v>
      </c>
      <c r="B142" s="198"/>
      <c r="C142" s="114" t="s">
        <v>60</v>
      </c>
      <c r="D142" s="200">
        <v>362</v>
      </c>
      <c r="E142" s="201">
        <v>0.03</v>
      </c>
      <c r="F142" s="10">
        <f>E142*D142</f>
        <v>10.86</v>
      </c>
      <c r="G142" s="180"/>
      <c r="H142" s="74">
        <f>G142*D142</f>
        <v>0</v>
      </c>
    </row>
    <row r="143" spans="1:8" ht="15.75" thickBot="1" x14ac:dyDescent="0.3">
      <c r="A143" s="13" t="s">
        <v>115</v>
      </c>
      <c r="B143" s="294" t="s">
        <v>116</v>
      </c>
      <c r="C143" s="63"/>
      <c r="D143" s="64"/>
      <c r="E143" s="65"/>
      <c r="F143" s="66"/>
      <c r="G143" s="65"/>
      <c r="H143" s="66"/>
    </row>
    <row r="144" spans="1:8" x14ac:dyDescent="0.25">
      <c r="A144" s="171" t="s">
        <v>105</v>
      </c>
      <c r="B144" s="309"/>
      <c r="C144" s="175" t="s">
        <v>62</v>
      </c>
      <c r="D144" s="190">
        <v>52</v>
      </c>
      <c r="E144" s="185">
        <v>0.08</v>
      </c>
      <c r="F144" s="191">
        <f>E144*D144</f>
        <v>4.16</v>
      </c>
      <c r="G144" s="182"/>
      <c r="H144" s="184">
        <f>G144*D144</f>
        <v>0</v>
      </c>
    </row>
    <row r="145" spans="1:8" x14ac:dyDescent="0.25">
      <c r="A145" s="216" t="s">
        <v>106</v>
      </c>
      <c r="B145" s="309"/>
      <c r="C145" s="12" t="s">
        <v>19</v>
      </c>
      <c r="D145" s="190">
        <v>12</v>
      </c>
      <c r="E145" s="186">
        <v>0.25</v>
      </c>
      <c r="F145" s="192">
        <f>E145*D145</f>
        <v>3</v>
      </c>
      <c r="G145" s="177"/>
      <c r="H145" s="178">
        <f>G145*D145</f>
        <v>0</v>
      </c>
    </row>
    <row r="146" spans="1:8" ht="25.5" x14ac:dyDescent="0.25">
      <c r="A146" s="216" t="s">
        <v>117</v>
      </c>
      <c r="B146" s="309"/>
      <c r="C146" s="12" t="s">
        <v>19</v>
      </c>
      <c r="D146" s="199">
        <v>12</v>
      </c>
      <c r="E146" s="186">
        <v>0.08</v>
      </c>
      <c r="F146" s="192">
        <f>E146*D146</f>
        <v>0.96</v>
      </c>
      <c r="G146" s="177"/>
      <c r="H146" s="178">
        <f>G146*D146</f>
        <v>0</v>
      </c>
    </row>
    <row r="147" spans="1:8" ht="26.25" thickBot="1" x14ac:dyDescent="0.3">
      <c r="A147" s="17" t="s">
        <v>109</v>
      </c>
      <c r="B147" s="309"/>
      <c r="C147" s="219" t="s">
        <v>19</v>
      </c>
      <c r="D147" s="200">
        <v>12</v>
      </c>
      <c r="E147" s="201">
        <v>0.17</v>
      </c>
      <c r="F147" s="10">
        <f>E147*D147</f>
        <v>2.04</v>
      </c>
      <c r="G147" s="180"/>
      <c r="H147" s="74">
        <f>G147*D147</f>
        <v>0</v>
      </c>
    </row>
    <row r="148" spans="1:8" ht="15.75" thickBot="1" x14ac:dyDescent="0.3">
      <c r="A148" s="13" t="s">
        <v>118</v>
      </c>
      <c r="B148" s="294" t="s">
        <v>119</v>
      </c>
      <c r="C148" s="63"/>
      <c r="D148" s="64"/>
      <c r="E148" s="65"/>
      <c r="F148" s="66"/>
      <c r="G148" s="65"/>
      <c r="H148" s="66"/>
    </row>
    <row r="149" spans="1:8" x14ac:dyDescent="0.25">
      <c r="A149" s="171" t="s">
        <v>105</v>
      </c>
      <c r="B149" s="309"/>
      <c r="C149" s="175" t="s">
        <v>62</v>
      </c>
      <c r="D149" s="190">
        <v>52</v>
      </c>
      <c r="E149" s="185">
        <v>0.08</v>
      </c>
      <c r="F149" s="187">
        <f t="shared" ref="F149:F154" si="2">E149*D149</f>
        <v>4.16</v>
      </c>
      <c r="G149" s="182"/>
      <c r="H149" s="183">
        <f t="shared" ref="H149:H154" si="3">G149*D149</f>
        <v>0</v>
      </c>
    </row>
    <row r="150" spans="1:8" x14ac:dyDescent="0.25">
      <c r="A150" s="231" t="s">
        <v>157</v>
      </c>
      <c r="B150" s="309"/>
      <c r="C150" s="175" t="s">
        <v>60</v>
      </c>
      <c r="D150" s="190">
        <v>362</v>
      </c>
      <c r="E150" s="185">
        <v>0.15</v>
      </c>
      <c r="F150" s="187">
        <f t="shared" si="2"/>
        <v>54.3</v>
      </c>
      <c r="G150" s="182"/>
      <c r="H150" s="183">
        <f t="shared" si="3"/>
        <v>0</v>
      </c>
    </row>
    <row r="151" spans="1:8" x14ac:dyDescent="0.25">
      <c r="A151" s="216" t="s">
        <v>106</v>
      </c>
      <c r="B151" s="309"/>
      <c r="C151" s="12" t="s">
        <v>19</v>
      </c>
      <c r="D151" s="199">
        <v>12</v>
      </c>
      <c r="E151" s="186">
        <v>0.33</v>
      </c>
      <c r="F151" s="188">
        <f t="shared" si="2"/>
        <v>3.96</v>
      </c>
      <c r="G151" s="177"/>
      <c r="H151" s="179">
        <f t="shared" si="3"/>
        <v>0</v>
      </c>
    </row>
    <row r="152" spans="1:8" ht="25.5" x14ac:dyDescent="0.25">
      <c r="A152" s="216" t="s">
        <v>117</v>
      </c>
      <c r="B152" s="309"/>
      <c r="C152" s="12" t="s">
        <v>19</v>
      </c>
      <c r="D152" s="199">
        <v>12</v>
      </c>
      <c r="E152" s="186">
        <v>0.08</v>
      </c>
      <c r="F152" s="188">
        <f t="shared" si="2"/>
        <v>0.96</v>
      </c>
      <c r="G152" s="177"/>
      <c r="H152" s="179">
        <f t="shared" si="3"/>
        <v>0</v>
      </c>
    </row>
    <row r="153" spans="1:8" ht="25.5" x14ac:dyDescent="0.25">
      <c r="A153" s="216" t="s">
        <v>109</v>
      </c>
      <c r="B153" s="309"/>
      <c r="C153" s="12" t="s">
        <v>19</v>
      </c>
      <c r="D153" s="199">
        <v>12</v>
      </c>
      <c r="E153" s="186">
        <v>0.17</v>
      </c>
      <c r="F153" s="188">
        <f t="shared" si="2"/>
        <v>2.04</v>
      </c>
      <c r="G153" s="177"/>
      <c r="H153" s="179">
        <f t="shared" si="3"/>
        <v>0</v>
      </c>
    </row>
    <row r="154" spans="1:8" ht="26.25" thickBot="1" x14ac:dyDescent="0.3">
      <c r="A154" s="17" t="s">
        <v>120</v>
      </c>
      <c r="B154" s="309"/>
      <c r="C154" s="219" t="s">
        <v>19</v>
      </c>
      <c r="D154" s="200">
        <v>12</v>
      </c>
      <c r="E154" s="201">
        <v>0.08</v>
      </c>
      <c r="F154" s="202">
        <f t="shared" si="2"/>
        <v>0.96</v>
      </c>
      <c r="G154" s="180"/>
      <c r="H154" s="181">
        <f t="shared" si="3"/>
        <v>0</v>
      </c>
    </row>
    <row r="155" spans="1:8" ht="15.75" thickBot="1" x14ac:dyDescent="0.3">
      <c r="A155" s="13" t="s">
        <v>121</v>
      </c>
      <c r="B155" s="294" t="s">
        <v>58</v>
      </c>
      <c r="C155" s="63"/>
      <c r="D155" s="64"/>
      <c r="E155" s="65"/>
      <c r="F155" s="66"/>
      <c r="G155" s="65"/>
      <c r="H155" s="66"/>
    </row>
    <row r="156" spans="1:8" x14ac:dyDescent="0.25">
      <c r="A156" s="18" t="s">
        <v>122</v>
      </c>
      <c r="B156" s="309"/>
      <c r="C156" s="99" t="s">
        <v>60</v>
      </c>
      <c r="D156" s="97">
        <v>362</v>
      </c>
      <c r="E156" s="217">
        <v>0.03</v>
      </c>
      <c r="F156" s="187">
        <f>E156*D156</f>
        <v>10.86</v>
      </c>
      <c r="G156" s="182"/>
      <c r="H156" s="183">
        <f>G156*D156</f>
        <v>0</v>
      </c>
    </row>
    <row r="157" spans="1:8" x14ac:dyDescent="0.25">
      <c r="A157" s="98" t="s">
        <v>95</v>
      </c>
      <c r="B157" s="309"/>
      <c r="C157" s="101" t="s">
        <v>19</v>
      </c>
      <c r="D157" s="206">
        <v>12</v>
      </c>
      <c r="E157" s="207">
        <v>0.15</v>
      </c>
      <c r="F157" s="188">
        <f>E157*D157</f>
        <v>1.7999999999999998</v>
      </c>
      <c r="G157" s="177"/>
      <c r="H157" s="179">
        <f>G157*D157</f>
        <v>0</v>
      </c>
    </row>
    <row r="158" spans="1:8" x14ac:dyDescent="0.25">
      <c r="A158" s="98" t="s">
        <v>123</v>
      </c>
      <c r="B158" s="309"/>
      <c r="C158" s="101" t="s">
        <v>62</v>
      </c>
      <c r="D158" s="206">
        <v>52</v>
      </c>
      <c r="E158" s="207">
        <v>0.02</v>
      </c>
      <c r="F158" s="188">
        <f>E158*D158</f>
        <v>1.04</v>
      </c>
      <c r="G158" s="177"/>
      <c r="H158" s="179">
        <f>G158*D158</f>
        <v>0</v>
      </c>
    </row>
    <row r="159" spans="1:8" ht="25.5" x14ac:dyDescent="0.25">
      <c r="A159" s="98" t="s">
        <v>117</v>
      </c>
      <c r="B159" s="309"/>
      <c r="C159" s="101" t="s">
        <v>19</v>
      </c>
      <c r="D159" s="306">
        <v>12</v>
      </c>
      <c r="E159" s="307">
        <v>0.17</v>
      </c>
      <c r="F159" s="292">
        <f>E159*D159</f>
        <v>2.04</v>
      </c>
      <c r="G159" s="261"/>
      <c r="H159" s="280">
        <f>G159*D159</f>
        <v>0</v>
      </c>
    </row>
    <row r="160" spans="1:8" ht="25.5" x14ac:dyDescent="0.25">
      <c r="A160" s="98" t="s">
        <v>124</v>
      </c>
      <c r="B160" s="309"/>
      <c r="C160" s="101" t="s">
        <v>19</v>
      </c>
      <c r="D160" s="306"/>
      <c r="E160" s="307"/>
      <c r="F160" s="292"/>
      <c r="G160" s="261"/>
      <c r="H160" s="280"/>
    </row>
    <row r="161" spans="1:8" x14ac:dyDescent="0.25">
      <c r="A161" s="98" t="s">
        <v>125</v>
      </c>
      <c r="B161" s="309"/>
      <c r="C161" s="101" t="s">
        <v>19</v>
      </c>
      <c r="D161" s="306"/>
      <c r="E161" s="307"/>
      <c r="F161" s="292"/>
      <c r="G161" s="261"/>
      <c r="H161" s="280"/>
    </row>
    <row r="162" spans="1:8" ht="15.75" thickBot="1" x14ac:dyDescent="0.3">
      <c r="A162" s="83" t="s">
        <v>126</v>
      </c>
      <c r="B162" s="318"/>
      <c r="C162" s="115" t="s">
        <v>62</v>
      </c>
      <c r="D162" s="76">
        <v>52</v>
      </c>
      <c r="E162" s="209">
        <v>0.08</v>
      </c>
      <c r="F162" s="202">
        <f>E162*D162</f>
        <v>4.16</v>
      </c>
      <c r="G162" s="180"/>
      <c r="H162" s="181">
        <f>G162*D162</f>
        <v>0</v>
      </c>
    </row>
    <row r="163" spans="1:8" ht="15.75" thickBot="1" x14ac:dyDescent="0.3">
      <c r="A163" s="13" t="s">
        <v>127</v>
      </c>
      <c r="B163" s="308"/>
      <c r="C163" s="63"/>
      <c r="D163" s="64"/>
      <c r="E163" s="65"/>
      <c r="F163" s="66"/>
      <c r="G163" s="65"/>
      <c r="H163" s="66"/>
    </row>
    <row r="164" spans="1:8" x14ac:dyDescent="0.25">
      <c r="A164" s="171" t="s">
        <v>128</v>
      </c>
      <c r="B164" s="309"/>
      <c r="C164" s="175" t="s">
        <v>60</v>
      </c>
      <c r="D164" s="190">
        <v>362</v>
      </c>
      <c r="E164" s="217">
        <v>0.08</v>
      </c>
      <c r="F164" s="187">
        <f>E164*D164</f>
        <v>28.96</v>
      </c>
      <c r="G164" s="182"/>
      <c r="H164" s="183">
        <f>G164*D164</f>
        <v>0</v>
      </c>
    </row>
    <row r="165" spans="1:8" ht="25.5" x14ac:dyDescent="0.25">
      <c r="A165" s="216" t="s">
        <v>129</v>
      </c>
      <c r="B165" s="309"/>
      <c r="C165" s="12" t="s">
        <v>62</v>
      </c>
      <c r="D165" s="199">
        <v>52</v>
      </c>
      <c r="E165" s="307">
        <v>0.25</v>
      </c>
      <c r="F165" s="312">
        <f>E165*D165</f>
        <v>13</v>
      </c>
      <c r="G165" s="261"/>
      <c r="H165" s="280">
        <f>G165*D165</f>
        <v>0</v>
      </c>
    </row>
    <row r="166" spans="1:8" x14ac:dyDescent="0.25">
      <c r="A166" s="216" t="s">
        <v>130</v>
      </c>
      <c r="B166" s="309"/>
      <c r="C166" s="12" t="s">
        <v>62</v>
      </c>
      <c r="D166" s="199">
        <v>52</v>
      </c>
      <c r="E166" s="307"/>
      <c r="F166" s="312"/>
      <c r="G166" s="261"/>
      <c r="H166" s="280"/>
    </row>
    <row r="167" spans="1:8" ht="15.75" thickBot="1" x14ac:dyDescent="0.3">
      <c r="A167" s="17" t="s">
        <v>131</v>
      </c>
      <c r="B167" s="310"/>
      <c r="C167" s="219" t="s">
        <v>62</v>
      </c>
      <c r="D167" s="200">
        <v>52</v>
      </c>
      <c r="E167" s="311"/>
      <c r="F167" s="313"/>
      <c r="G167" s="281"/>
      <c r="H167" s="282"/>
    </row>
    <row r="168" spans="1:8" ht="15.75" thickBot="1" x14ac:dyDescent="0.3">
      <c r="A168" s="13" t="s">
        <v>158</v>
      </c>
      <c r="B168" s="301"/>
      <c r="C168" s="63"/>
      <c r="D168" s="64"/>
      <c r="E168" s="65"/>
      <c r="F168" s="66"/>
      <c r="G168" s="65"/>
      <c r="H168" s="66"/>
    </row>
    <row r="169" spans="1:8" x14ac:dyDescent="0.25">
      <c r="A169" s="304" t="s">
        <v>106</v>
      </c>
      <c r="B169" s="302"/>
      <c r="C169" s="175" t="s">
        <v>159</v>
      </c>
      <c r="D169" s="116">
        <f>4.3*4</f>
        <v>17.2</v>
      </c>
      <c r="E169" s="117">
        <v>0.08</v>
      </c>
      <c r="F169" s="218">
        <f>E169*D169</f>
        <v>1.3759999999999999</v>
      </c>
      <c r="G169" s="62"/>
      <c r="H169" s="183">
        <f>G169*D169</f>
        <v>0</v>
      </c>
    </row>
    <row r="170" spans="1:8" x14ac:dyDescent="0.25">
      <c r="A170" s="305"/>
      <c r="B170" s="302"/>
      <c r="C170" s="12" t="s">
        <v>160</v>
      </c>
      <c r="D170" s="199">
        <v>8</v>
      </c>
      <c r="E170" s="118">
        <v>0.08</v>
      </c>
      <c r="F170" s="210">
        <f>E170*D170</f>
        <v>0.64</v>
      </c>
      <c r="G170" s="57"/>
      <c r="H170" s="179">
        <f>G170*D170</f>
        <v>0</v>
      </c>
    </row>
    <row r="171" spans="1:8" ht="15.75" thickBot="1" x14ac:dyDescent="0.3">
      <c r="A171" s="196" t="s">
        <v>161</v>
      </c>
      <c r="B171" s="302"/>
      <c r="C171" s="219" t="s">
        <v>162</v>
      </c>
      <c r="D171" s="200">
        <v>12</v>
      </c>
      <c r="E171" s="119">
        <v>0.17</v>
      </c>
      <c r="F171" s="211">
        <f>E171*D171</f>
        <v>2.04</v>
      </c>
      <c r="G171" s="60"/>
      <c r="H171" s="181">
        <f>G171*D171</f>
        <v>0</v>
      </c>
    </row>
    <row r="172" spans="1:8" ht="15.75" thickBot="1" x14ac:dyDescent="0.3">
      <c r="A172" s="13" t="s">
        <v>163</v>
      </c>
      <c r="B172" s="301"/>
      <c r="C172" s="63"/>
      <c r="D172" s="64"/>
      <c r="E172" s="65"/>
      <c r="F172" s="66"/>
      <c r="G172" s="65"/>
      <c r="H172" s="66"/>
    </row>
    <row r="173" spans="1:8" x14ac:dyDescent="0.25">
      <c r="A173" s="304" t="s">
        <v>106</v>
      </c>
      <c r="B173" s="302"/>
      <c r="C173" s="175" t="s">
        <v>159</v>
      </c>
      <c r="D173" s="116">
        <f>4.3*4</f>
        <v>17.2</v>
      </c>
      <c r="E173" s="117">
        <v>0.08</v>
      </c>
      <c r="F173" s="218">
        <f>E173*D173</f>
        <v>1.3759999999999999</v>
      </c>
      <c r="G173" s="62"/>
      <c r="H173" s="183">
        <f>G173*D173</f>
        <v>0</v>
      </c>
    </row>
    <row r="174" spans="1:8" x14ac:dyDescent="0.25">
      <c r="A174" s="305"/>
      <c r="B174" s="302"/>
      <c r="C174" s="12" t="s">
        <v>160</v>
      </c>
      <c r="D174" s="199">
        <v>8</v>
      </c>
      <c r="E174" s="118">
        <v>0.08</v>
      </c>
      <c r="F174" s="210">
        <f>E174*D174</f>
        <v>0.64</v>
      </c>
      <c r="G174" s="57"/>
      <c r="H174" s="179">
        <f>G174*D174</f>
        <v>0</v>
      </c>
    </row>
    <row r="175" spans="1:8" ht="15.75" thickBot="1" x14ac:dyDescent="0.3">
      <c r="A175" s="120" t="s">
        <v>161</v>
      </c>
      <c r="B175" s="303"/>
      <c r="C175" s="19" t="s">
        <v>19</v>
      </c>
      <c r="D175" s="22">
        <v>12</v>
      </c>
      <c r="E175" s="121">
        <v>0.08</v>
      </c>
      <c r="F175" s="122">
        <f>E175*D175</f>
        <v>0.96</v>
      </c>
      <c r="G175" s="58"/>
      <c r="H175" s="123">
        <f>G175*D175</f>
        <v>0</v>
      </c>
    </row>
    <row r="176" spans="1:8" ht="15.75" thickBot="1" x14ac:dyDescent="0.3">
      <c r="A176" s="28"/>
      <c r="B176" s="28"/>
      <c r="C176" s="124"/>
      <c r="D176" s="125"/>
      <c r="E176" s="126"/>
      <c r="F176" s="126"/>
      <c r="G176" s="126"/>
      <c r="H176" s="126"/>
    </row>
    <row r="177" spans="1:266" s="34" customFormat="1" ht="27" customHeight="1" thickBot="1" x14ac:dyDescent="0.3">
      <c r="A177" s="267" t="s">
        <v>164</v>
      </c>
      <c r="B177" s="268"/>
      <c r="C177" s="269"/>
      <c r="D177" s="29"/>
      <c r="E177" s="30"/>
      <c r="F177" s="31">
        <f>SUM(F11:F175)</f>
        <v>1662.8020000000004</v>
      </c>
      <c r="G177" s="32"/>
      <c r="H177" s="31">
        <f>SUM(H11:H175)</f>
        <v>0</v>
      </c>
      <c r="I177" s="33"/>
      <c r="J177" s="33"/>
      <c r="K177" s="33"/>
      <c r="L177" s="33"/>
      <c r="M177" s="33"/>
      <c r="N177" s="33"/>
      <c r="O177" s="33"/>
      <c r="P177" s="33"/>
      <c r="Q177" s="33"/>
      <c r="R177" s="33"/>
      <c r="S177" s="33"/>
      <c r="T177" s="33"/>
      <c r="U177" s="33"/>
      <c r="V177" s="33"/>
      <c r="W177" s="33"/>
      <c r="X177" s="33"/>
      <c r="Y177" s="33"/>
      <c r="Z177" s="33"/>
      <c r="AA177" s="33"/>
      <c r="AB177" s="33"/>
      <c r="AC177" s="33"/>
      <c r="AD177" s="33"/>
      <c r="AE177" s="33"/>
      <c r="AF177" s="33"/>
      <c r="AG177" s="33"/>
      <c r="AH177" s="33"/>
      <c r="AI177" s="33"/>
      <c r="AJ177" s="33"/>
      <c r="AK177" s="33"/>
      <c r="AL177" s="33"/>
      <c r="AM177" s="33"/>
      <c r="AN177" s="33"/>
      <c r="AO177" s="33"/>
      <c r="AP177" s="33"/>
      <c r="AQ177" s="33"/>
      <c r="AR177" s="33"/>
      <c r="AS177" s="33"/>
      <c r="AT177" s="33"/>
      <c r="AU177" s="33"/>
      <c r="AV177" s="33"/>
      <c r="AW177" s="33"/>
      <c r="AX177" s="33"/>
      <c r="AY177" s="33"/>
      <c r="AZ177" s="33"/>
      <c r="BA177" s="33"/>
      <c r="BB177" s="33"/>
      <c r="BC177" s="33"/>
      <c r="BD177" s="33"/>
      <c r="BE177" s="33"/>
      <c r="BF177" s="33"/>
      <c r="BG177" s="33"/>
      <c r="BH177" s="33"/>
      <c r="BI177" s="33"/>
      <c r="BJ177" s="33"/>
      <c r="BK177" s="33"/>
      <c r="BL177" s="33"/>
      <c r="BM177" s="33"/>
      <c r="BN177" s="33"/>
      <c r="BO177" s="33"/>
      <c r="BP177" s="33"/>
      <c r="BQ177" s="33"/>
      <c r="BR177" s="33"/>
      <c r="BS177" s="33"/>
      <c r="BT177" s="33"/>
      <c r="BU177" s="33"/>
      <c r="BV177" s="33"/>
      <c r="BW177" s="33"/>
      <c r="BX177" s="33"/>
      <c r="BY177" s="33"/>
      <c r="BZ177" s="33"/>
      <c r="CA177" s="33"/>
      <c r="CB177" s="33"/>
      <c r="CC177" s="33"/>
      <c r="CD177" s="33"/>
      <c r="CE177" s="33"/>
      <c r="CF177" s="33"/>
      <c r="CG177" s="33"/>
      <c r="CH177" s="33"/>
      <c r="CI177" s="33"/>
      <c r="CJ177" s="33"/>
      <c r="CK177" s="33"/>
      <c r="CL177" s="33"/>
      <c r="CM177" s="33"/>
      <c r="CN177" s="33"/>
      <c r="CO177" s="33"/>
      <c r="CP177" s="33"/>
      <c r="CQ177" s="33"/>
      <c r="CR177" s="33"/>
      <c r="CS177" s="33"/>
      <c r="CT177" s="33"/>
      <c r="CU177" s="33"/>
      <c r="CV177" s="33"/>
      <c r="CW177" s="33"/>
      <c r="CX177" s="33"/>
      <c r="CY177" s="33"/>
      <c r="CZ177" s="33"/>
      <c r="DA177" s="33"/>
      <c r="DB177" s="33"/>
      <c r="DC177" s="33"/>
      <c r="DD177" s="33"/>
      <c r="DE177" s="33"/>
      <c r="DF177" s="33"/>
      <c r="DG177" s="33"/>
      <c r="DH177" s="33"/>
      <c r="DI177" s="33"/>
      <c r="DJ177" s="33"/>
      <c r="DK177" s="33"/>
      <c r="DL177" s="33"/>
      <c r="DM177" s="33"/>
      <c r="DN177" s="33"/>
      <c r="DO177" s="33"/>
      <c r="DP177" s="33"/>
      <c r="DQ177" s="33"/>
      <c r="DR177" s="33"/>
      <c r="DS177" s="33"/>
      <c r="DT177" s="33"/>
      <c r="DU177" s="33"/>
      <c r="DV177" s="33"/>
      <c r="DW177" s="33"/>
      <c r="DX177" s="33"/>
      <c r="DY177" s="33"/>
      <c r="DZ177" s="33"/>
      <c r="EA177" s="33"/>
      <c r="EB177" s="33"/>
      <c r="EC177" s="33"/>
      <c r="ED177" s="33"/>
      <c r="EE177" s="33"/>
      <c r="EF177" s="33"/>
      <c r="EG177" s="33"/>
      <c r="EH177" s="33"/>
      <c r="EI177" s="33"/>
      <c r="EJ177" s="33"/>
      <c r="EK177" s="33"/>
      <c r="EL177" s="33"/>
      <c r="EM177" s="33"/>
      <c r="EN177" s="33"/>
      <c r="EO177" s="33"/>
      <c r="EP177" s="33"/>
      <c r="EQ177" s="33"/>
      <c r="ER177" s="33"/>
      <c r="ES177" s="33"/>
      <c r="ET177" s="33"/>
      <c r="EU177" s="33"/>
      <c r="EV177" s="33"/>
      <c r="EW177" s="33"/>
      <c r="EX177" s="33"/>
      <c r="EY177" s="33"/>
      <c r="EZ177" s="33"/>
      <c r="FA177" s="33"/>
      <c r="FB177" s="33"/>
      <c r="FC177" s="33"/>
      <c r="FD177" s="33"/>
      <c r="FE177" s="33"/>
      <c r="FF177" s="33"/>
      <c r="FG177" s="33"/>
      <c r="FH177" s="33"/>
      <c r="FI177" s="33"/>
      <c r="FJ177" s="33"/>
      <c r="FK177" s="33"/>
      <c r="FL177" s="33"/>
      <c r="FM177" s="33"/>
      <c r="FN177" s="33"/>
      <c r="FO177" s="33"/>
      <c r="FP177" s="33"/>
      <c r="FQ177" s="33"/>
      <c r="FR177" s="33"/>
      <c r="FS177" s="33"/>
      <c r="FT177" s="33"/>
      <c r="FU177" s="33"/>
      <c r="FV177" s="33"/>
      <c r="FW177" s="33"/>
      <c r="FX177" s="33"/>
      <c r="FY177" s="33"/>
      <c r="FZ177" s="33"/>
      <c r="GA177" s="33"/>
      <c r="GB177" s="33"/>
      <c r="GC177" s="33"/>
      <c r="GD177" s="33"/>
      <c r="GE177" s="33"/>
      <c r="GF177" s="33"/>
      <c r="GG177" s="33"/>
      <c r="GH177" s="33"/>
      <c r="GI177" s="33"/>
      <c r="GJ177" s="33"/>
      <c r="GK177" s="33"/>
      <c r="GL177" s="33"/>
      <c r="GM177" s="33"/>
      <c r="GN177" s="33"/>
      <c r="GO177" s="33"/>
      <c r="GP177" s="33"/>
      <c r="GQ177" s="33"/>
      <c r="GR177" s="33"/>
      <c r="GS177" s="33"/>
      <c r="GT177" s="33"/>
      <c r="GU177" s="33"/>
      <c r="GV177" s="33"/>
      <c r="GW177" s="33"/>
      <c r="GX177" s="33"/>
      <c r="GY177" s="33"/>
      <c r="GZ177" s="33"/>
      <c r="HA177" s="33"/>
      <c r="HB177" s="33"/>
      <c r="HC177" s="33"/>
      <c r="HD177" s="33"/>
      <c r="HE177" s="33"/>
      <c r="HF177" s="33"/>
      <c r="HG177" s="33"/>
      <c r="HH177" s="33"/>
      <c r="HI177" s="33"/>
      <c r="HJ177" s="33"/>
      <c r="HK177" s="33"/>
      <c r="HL177" s="33"/>
      <c r="HM177" s="33"/>
      <c r="HN177" s="33"/>
      <c r="HO177" s="33"/>
      <c r="HP177" s="33"/>
      <c r="HQ177" s="33"/>
      <c r="HR177" s="33"/>
      <c r="HS177" s="33"/>
      <c r="HT177" s="33"/>
      <c r="HU177" s="33"/>
      <c r="HV177" s="33"/>
      <c r="HW177" s="33"/>
      <c r="HX177" s="33"/>
      <c r="HY177" s="33"/>
      <c r="HZ177" s="33"/>
      <c r="IA177" s="33"/>
      <c r="IB177" s="33"/>
      <c r="IC177" s="33"/>
      <c r="ID177" s="33"/>
      <c r="IE177" s="33"/>
      <c r="IF177" s="33"/>
      <c r="IG177" s="33"/>
      <c r="IH177" s="33"/>
      <c r="II177" s="33"/>
      <c r="IJ177" s="33"/>
      <c r="IK177" s="33"/>
      <c r="IL177" s="33"/>
      <c r="IM177" s="33"/>
      <c r="IN177" s="33"/>
      <c r="IO177" s="33"/>
      <c r="IP177" s="33"/>
      <c r="IQ177" s="33"/>
      <c r="IR177" s="33"/>
      <c r="IS177" s="33"/>
      <c r="IT177" s="33"/>
      <c r="IU177" s="33"/>
      <c r="IV177" s="33"/>
      <c r="IW177" s="33"/>
      <c r="IX177" s="33"/>
      <c r="IY177" s="33"/>
      <c r="IZ177" s="33"/>
      <c r="JA177" s="33"/>
      <c r="JB177" s="33"/>
      <c r="JC177" s="33"/>
      <c r="JD177" s="33"/>
      <c r="JE177" s="33"/>
      <c r="JF177" s="33"/>
    </row>
    <row r="178" spans="1:266" s="34" customFormat="1" ht="27" customHeight="1" thickBot="1" x14ac:dyDescent="0.3">
      <c r="A178" s="267" t="s">
        <v>165</v>
      </c>
      <c r="B178" s="268"/>
      <c r="C178" s="269"/>
      <c r="D178" s="29"/>
      <c r="E178" s="35"/>
      <c r="F178" s="36"/>
      <c r="G178" s="36"/>
      <c r="H178" s="59"/>
      <c r="I178" s="33"/>
      <c r="J178" s="33"/>
      <c r="K178" s="33"/>
      <c r="L178" s="33"/>
      <c r="M178" s="33"/>
      <c r="N178" s="33"/>
      <c r="O178" s="33"/>
      <c r="P178" s="33"/>
      <c r="Q178" s="33"/>
      <c r="R178" s="33"/>
      <c r="S178" s="33"/>
      <c r="T178" s="33"/>
      <c r="U178" s="33"/>
      <c r="V178" s="33"/>
      <c r="W178" s="33"/>
      <c r="X178" s="33"/>
      <c r="Y178" s="33"/>
      <c r="Z178" s="33"/>
      <c r="AA178" s="33"/>
      <c r="AB178" s="33"/>
      <c r="AC178" s="33"/>
      <c r="AD178" s="33"/>
      <c r="AE178" s="33"/>
      <c r="AF178" s="33"/>
      <c r="AG178" s="33"/>
      <c r="AH178" s="33"/>
      <c r="AI178" s="33"/>
      <c r="AJ178" s="33"/>
      <c r="AK178" s="33"/>
      <c r="AL178" s="33"/>
      <c r="AM178" s="33"/>
      <c r="AN178" s="33"/>
      <c r="AO178" s="33"/>
      <c r="AP178" s="33"/>
      <c r="AQ178" s="33"/>
      <c r="AR178" s="33"/>
      <c r="AS178" s="33"/>
      <c r="AT178" s="33"/>
      <c r="AU178" s="33"/>
      <c r="AV178" s="33"/>
      <c r="AW178" s="33"/>
      <c r="AX178" s="33"/>
      <c r="AY178" s="33"/>
      <c r="AZ178" s="33"/>
      <c r="BA178" s="33"/>
      <c r="BB178" s="33"/>
      <c r="BC178" s="33"/>
      <c r="BD178" s="33"/>
      <c r="BE178" s="33"/>
      <c r="BF178" s="33"/>
      <c r="BG178" s="33"/>
      <c r="BH178" s="33"/>
      <c r="BI178" s="33"/>
      <c r="BJ178" s="33"/>
      <c r="BK178" s="33"/>
      <c r="BL178" s="33"/>
      <c r="BM178" s="33"/>
      <c r="BN178" s="33"/>
      <c r="BO178" s="33"/>
      <c r="BP178" s="33"/>
      <c r="BQ178" s="33"/>
      <c r="BR178" s="33"/>
      <c r="BS178" s="33"/>
      <c r="BT178" s="33"/>
      <c r="BU178" s="33"/>
      <c r="BV178" s="33"/>
      <c r="BW178" s="33"/>
      <c r="BX178" s="33"/>
      <c r="BY178" s="33"/>
      <c r="BZ178" s="33"/>
      <c r="CA178" s="33"/>
      <c r="CB178" s="33"/>
      <c r="CC178" s="33"/>
      <c r="CD178" s="33"/>
      <c r="CE178" s="33"/>
      <c r="CF178" s="33"/>
      <c r="CG178" s="33"/>
      <c r="CH178" s="33"/>
      <c r="CI178" s="33"/>
      <c r="CJ178" s="33"/>
      <c r="CK178" s="33"/>
      <c r="CL178" s="33"/>
      <c r="CM178" s="33"/>
      <c r="CN178" s="33"/>
      <c r="CO178" s="33"/>
      <c r="CP178" s="33"/>
      <c r="CQ178" s="33"/>
      <c r="CR178" s="33"/>
      <c r="CS178" s="33"/>
      <c r="CT178" s="33"/>
      <c r="CU178" s="33"/>
      <c r="CV178" s="33"/>
      <c r="CW178" s="33"/>
      <c r="CX178" s="33"/>
      <c r="CY178" s="33"/>
      <c r="CZ178" s="33"/>
      <c r="DA178" s="33"/>
      <c r="DB178" s="33"/>
      <c r="DC178" s="33"/>
      <c r="DD178" s="33"/>
      <c r="DE178" s="33"/>
      <c r="DF178" s="33"/>
      <c r="DG178" s="33"/>
      <c r="DH178" s="33"/>
      <c r="DI178" s="33"/>
      <c r="DJ178" s="33"/>
      <c r="DK178" s="33"/>
      <c r="DL178" s="33"/>
      <c r="DM178" s="33"/>
      <c r="DN178" s="33"/>
      <c r="DO178" s="33"/>
      <c r="DP178" s="33"/>
      <c r="DQ178" s="33"/>
      <c r="DR178" s="33"/>
      <c r="DS178" s="33"/>
      <c r="DT178" s="33"/>
      <c r="DU178" s="33"/>
      <c r="DV178" s="33"/>
      <c r="DW178" s="33"/>
      <c r="DX178" s="33"/>
      <c r="DY178" s="33"/>
      <c r="DZ178" s="33"/>
      <c r="EA178" s="33"/>
      <c r="EB178" s="33"/>
      <c r="EC178" s="33"/>
      <c r="ED178" s="33"/>
      <c r="EE178" s="33"/>
      <c r="EF178" s="33"/>
      <c r="EG178" s="33"/>
      <c r="EH178" s="33"/>
      <c r="EI178" s="33"/>
      <c r="EJ178" s="33"/>
      <c r="EK178" s="33"/>
      <c r="EL178" s="33"/>
      <c r="EM178" s="33"/>
      <c r="EN178" s="33"/>
      <c r="EO178" s="33"/>
      <c r="EP178" s="33"/>
      <c r="EQ178" s="33"/>
      <c r="ER178" s="33"/>
      <c r="ES178" s="33"/>
      <c r="ET178" s="33"/>
      <c r="EU178" s="33"/>
      <c r="EV178" s="33"/>
      <c r="EW178" s="33"/>
      <c r="EX178" s="33"/>
      <c r="EY178" s="33"/>
      <c r="EZ178" s="33"/>
      <c r="FA178" s="33"/>
      <c r="FB178" s="33"/>
      <c r="FC178" s="33"/>
      <c r="FD178" s="33"/>
      <c r="FE178" s="33"/>
      <c r="FF178" s="33"/>
      <c r="FG178" s="33"/>
      <c r="FH178" s="33"/>
      <c r="FI178" s="33"/>
      <c r="FJ178" s="33"/>
      <c r="FK178" s="33"/>
      <c r="FL178" s="33"/>
      <c r="FM178" s="33"/>
      <c r="FN178" s="33"/>
      <c r="FO178" s="33"/>
      <c r="FP178" s="33"/>
      <c r="FQ178" s="33"/>
      <c r="FR178" s="33"/>
      <c r="FS178" s="33"/>
      <c r="FT178" s="33"/>
      <c r="FU178" s="33"/>
      <c r="FV178" s="33"/>
      <c r="FW178" s="33"/>
      <c r="FX178" s="33"/>
      <c r="FY178" s="33"/>
      <c r="FZ178" s="33"/>
      <c r="GA178" s="33"/>
      <c r="GB178" s="33"/>
      <c r="GC178" s="33"/>
      <c r="GD178" s="33"/>
      <c r="GE178" s="33"/>
      <c r="GF178" s="33"/>
      <c r="GG178" s="33"/>
      <c r="GH178" s="33"/>
      <c r="GI178" s="33"/>
      <c r="GJ178" s="33"/>
      <c r="GK178" s="33"/>
      <c r="GL178" s="33"/>
      <c r="GM178" s="33"/>
      <c r="GN178" s="33"/>
      <c r="GO178" s="33"/>
      <c r="GP178" s="33"/>
      <c r="GQ178" s="33"/>
      <c r="GR178" s="33"/>
      <c r="GS178" s="33"/>
      <c r="GT178" s="33"/>
      <c r="GU178" s="33"/>
      <c r="GV178" s="33"/>
      <c r="GW178" s="33"/>
      <c r="GX178" s="33"/>
      <c r="GY178" s="33"/>
      <c r="GZ178" s="33"/>
      <c r="HA178" s="33"/>
      <c r="HB178" s="33"/>
      <c r="HC178" s="33"/>
      <c r="HD178" s="33"/>
      <c r="HE178" s="33"/>
      <c r="HF178" s="33"/>
      <c r="HG178" s="33"/>
      <c r="HH178" s="33"/>
      <c r="HI178" s="33"/>
      <c r="HJ178" s="33"/>
      <c r="HK178" s="33"/>
      <c r="HL178" s="33"/>
      <c r="HM178" s="33"/>
      <c r="HN178" s="33"/>
      <c r="HO178" s="33"/>
      <c r="HP178" s="33"/>
      <c r="HQ178" s="33"/>
      <c r="HR178" s="33"/>
      <c r="HS178" s="33"/>
      <c r="HT178" s="33"/>
      <c r="HU178" s="33"/>
      <c r="HV178" s="33"/>
      <c r="HW178" s="33"/>
      <c r="HX178" s="33"/>
      <c r="HY178" s="33"/>
      <c r="HZ178" s="33"/>
      <c r="IA178" s="33"/>
      <c r="IB178" s="33"/>
      <c r="IC178" s="33"/>
      <c r="ID178" s="33"/>
      <c r="IE178" s="33"/>
      <c r="IF178" s="33"/>
      <c r="IG178" s="33"/>
      <c r="IH178" s="33"/>
      <c r="II178" s="33"/>
      <c r="IJ178" s="33"/>
      <c r="IK178" s="33"/>
      <c r="IL178" s="33"/>
      <c r="IM178" s="33"/>
      <c r="IN178" s="33"/>
      <c r="IO178" s="33"/>
      <c r="IP178" s="33"/>
      <c r="IQ178" s="33"/>
      <c r="IR178" s="33"/>
      <c r="IS178" s="33"/>
      <c r="IT178" s="33"/>
      <c r="IU178" s="33"/>
      <c r="IV178" s="33"/>
      <c r="IW178" s="33"/>
      <c r="IX178" s="33"/>
      <c r="IY178" s="33"/>
      <c r="IZ178" s="33"/>
      <c r="JA178" s="33"/>
      <c r="JB178" s="33"/>
      <c r="JC178" s="33"/>
      <c r="JD178" s="33"/>
      <c r="JE178" s="33"/>
      <c r="JF178" s="33"/>
    </row>
    <row r="179" spans="1:266" s="34" customFormat="1" ht="27" customHeight="1" thickBot="1" x14ac:dyDescent="0.3">
      <c r="A179" s="267" t="s">
        <v>166</v>
      </c>
      <c r="B179" s="268"/>
      <c r="C179" s="269"/>
      <c r="D179" s="29"/>
      <c r="E179" s="35"/>
      <c r="F179" s="36"/>
      <c r="G179" s="264">
        <f>H177*H178</f>
        <v>0</v>
      </c>
      <c r="H179" s="270"/>
      <c r="I179" s="33"/>
      <c r="J179" s="33"/>
      <c r="K179" s="33"/>
      <c r="L179" s="33"/>
      <c r="M179" s="33"/>
      <c r="N179" s="33"/>
      <c r="O179" s="33"/>
      <c r="P179" s="33"/>
      <c r="Q179" s="33"/>
      <c r="R179" s="33"/>
      <c r="S179" s="33"/>
      <c r="T179" s="33"/>
      <c r="U179" s="33"/>
      <c r="V179" s="33"/>
      <c r="W179" s="33"/>
      <c r="X179" s="33"/>
      <c r="Y179" s="33"/>
      <c r="Z179" s="33"/>
      <c r="AA179" s="33"/>
      <c r="AB179" s="33"/>
      <c r="AC179" s="33"/>
      <c r="AD179" s="33"/>
      <c r="AE179" s="33"/>
      <c r="AF179" s="33"/>
      <c r="AG179" s="33"/>
      <c r="AH179" s="33"/>
      <c r="AI179" s="33"/>
      <c r="AJ179" s="33"/>
      <c r="AK179" s="33"/>
      <c r="AL179" s="33"/>
      <c r="AM179" s="33"/>
      <c r="AN179" s="33"/>
      <c r="AO179" s="33"/>
      <c r="AP179" s="33"/>
      <c r="AQ179" s="33"/>
      <c r="AR179" s="33"/>
      <c r="AS179" s="33"/>
      <c r="AT179" s="33"/>
      <c r="AU179" s="33"/>
      <c r="AV179" s="33"/>
      <c r="AW179" s="33"/>
      <c r="AX179" s="33"/>
      <c r="AY179" s="33"/>
      <c r="AZ179" s="33"/>
      <c r="BA179" s="33"/>
      <c r="BB179" s="33"/>
      <c r="BC179" s="33"/>
      <c r="BD179" s="33"/>
      <c r="BE179" s="33"/>
      <c r="BF179" s="33"/>
      <c r="BG179" s="33"/>
      <c r="BH179" s="33"/>
      <c r="BI179" s="33"/>
      <c r="BJ179" s="33"/>
      <c r="BK179" s="33"/>
      <c r="BL179" s="33"/>
      <c r="BM179" s="33"/>
      <c r="BN179" s="33"/>
      <c r="BO179" s="33"/>
      <c r="BP179" s="33"/>
      <c r="BQ179" s="33"/>
      <c r="BR179" s="33"/>
      <c r="BS179" s="33"/>
      <c r="BT179" s="33"/>
      <c r="BU179" s="33"/>
      <c r="BV179" s="33"/>
      <c r="BW179" s="33"/>
      <c r="BX179" s="33"/>
      <c r="BY179" s="33"/>
      <c r="BZ179" s="33"/>
      <c r="CA179" s="33"/>
      <c r="CB179" s="33"/>
      <c r="CC179" s="33"/>
      <c r="CD179" s="33"/>
      <c r="CE179" s="33"/>
      <c r="CF179" s="33"/>
      <c r="CG179" s="33"/>
      <c r="CH179" s="33"/>
      <c r="CI179" s="33"/>
      <c r="CJ179" s="33"/>
      <c r="CK179" s="33"/>
      <c r="CL179" s="33"/>
      <c r="CM179" s="33"/>
      <c r="CN179" s="33"/>
      <c r="CO179" s="33"/>
      <c r="CP179" s="33"/>
      <c r="CQ179" s="33"/>
      <c r="CR179" s="33"/>
      <c r="CS179" s="33"/>
      <c r="CT179" s="33"/>
      <c r="CU179" s="33"/>
      <c r="CV179" s="33"/>
      <c r="CW179" s="33"/>
      <c r="CX179" s="33"/>
      <c r="CY179" s="33"/>
      <c r="CZ179" s="33"/>
      <c r="DA179" s="33"/>
      <c r="DB179" s="33"/>
      <c r="DC179" s="33"/>
      <c r="DD179" s="33"/>
      <c r="DE179" s="33"/>
      <c r="DF179" s="33"/>
      <c r="DG179" s="33"/>
      <c r="DH179" s="33"/>
      <c r="DI179" s="33"/>
      <c r="DJ179" s="33"/>
      <c r="DK179" s="33"/>
      <c r="DL179" s="33"/>
      <c r="DM179" s="33"/>
      <c r="DN179" s="33"/>
      <c r="DO179" s="33"/>
      <c r="DP179" s="33"/>
      <c r="DQ179" s="33"/>
      <c r="DR179" s="33"/>
      <c r="DS179" s="33"/>
      <c r="DT179" s="33"/>
      <c r="DU179" s="33"/>
      <c r="DV179" s="33"/>
      <c r="DW179" s="33"/>
      <c r="DX179" s="33"/>
      <c r="DY179" s="33"/>
      <c r="DZ179" s="33"/>
      <c r="EA179" s="33"/>
      <c r="EB179" s="33"/>
      <c r="EC179" s="33"/>
      <c r="ED179" s="33"/>
      <c r="EE179" s="33"/>
      <c r="EF179" s="33"/>
      <c r="EG179" s="33"/>
      <c r="EH179" s="33"/>
      <c r="EI179" s="33"/>
      <c r="EJ179" s="33"/>
      <c r="EK179" s="33"/>
      <c r="EL179" s="33"/>
      <c r="EM179" s="33"/>
      <c r="EN179" s="33"/>
      <c r="EO179" s="33"/>
      <c r="EP179" s="33"/>
      <c r="EQ179" s="33"/>
      <c r="ER179" s="33"/>
      <c r="ES179" s="33"/>
      <c r="ET179" s="33"/>
      <c r="EU179" s="33"/>
      <c r="EV179" s="33"/>
      <c r="EW179" s="33"/>
      <c r="EX179" s="33"/>
      <c r="EY179" s="33"/>
      <c r="EZ179" s="33"/>
      <c r="FA179" s="33"/>
      <c r="FB179" s="33"/>
      <c r="FC179" s="33"/>
      <c r="FD179" s="33"/>
      <c r="FE179" s="33"/>
      <c r="FF179" s="33"/>
      <c r="FG179" s="33"/>
      <c r="FH179" s="33"/>
      <c r="FI179" s="33"/>
      <c r="FJ179" s="33"/>
      <c r="FK179" s="33"/>
      <c r="FL179" s="33"/>
      <c r="FM179" s="33"/>
      <c r="FN179" s="33"/>
      <c r="FO179" s="33"/>
      <c r="FP179" s="33"/>
      <c r="FQ179" s="33"/>
      <c r="FR179" s="33"/>
      <c r="FS179" s="33"/>
      <c r="FT179" s="33"/>
      <c r="FU179" s="33"/>
      <c r="FV179" s="33"/>
      <c r="FW179" s="33"/>
      <c r="FX179" s="33"/>
      <c r="FY179" s="33"/>
      <c r="FZ179" s="33"/>
      <c r="GA179" s="33"/>
      <c r="GB179" s="33"/>
      <c r="GC179" s="33"/>
      <c r="GD179" s="33"/>
      <c r="GE179" s="33"/>
      <c r="GF179" s="33"/>
      <c r="GG179" s="33"/>
      <c r="GH179" s="33"/>
      <c r="GI179" s="33"/>
      <c r="GJ179" s="33"/>
      <c r="GK179" s="33"/>
      <c r="GL179" s="33"/>
      <c r="GM179" s="33"/>
      <c r="GN179" s="33"/>
      <c r="GO179" s="33"/>
      <c r="GP179" s="33"/>
      <c r="GQ179" s="33"/>
      <c r="GR179" s="33"/>
      <c r="GS179" s="33"/>
      <c r="GT179" s="33"/>
      <c r="GU179" s="33"/>
      <c r="GV179" s="33"/>
      <c r="GW179" s="33"/>
      <c r="GX179" s="33"/>
      <c r="GY179" s="33"/>
      <c r="GZ179" s="33"/>
      <c r="HA179" s="33"/>
      <c r="HB179" s="33"/>
      <c r="HC179" s="33"/>
      <c r="HD179" s="33"/>
      <c r="HE179" s="33"/>
      <c r="HF179" s="33"/>
      <c r="HG179" s="33"/>
      <c r="HH179" s="33"/>
      <c r="HI179" s="33"/>
      <c r="HJ179" s="33"/>
      <c r="HK179" s="33"/>
      <c r="HL179" s="33"/>
      <c r="HM179" s="33"/>
      <c r="HN179" s="33"/>
      <c r="HO179" s="33"/>
      <c r="HP179" s="33"/>
      <c r="HQ179" s="33"/>
      <c r="HR179" s="33"/>
      <c r="HS179" s="33"/>
      <c r="HT179" s="33"/>
      <c r="HU179" s="33"/>
      <c r="HV179" s="33"/>
      <c r="HW179" s="33"/>
      <c r="HX179" s="33"/>
      <c r="HY179" s="33"/>
      <c r="HZ179" s="33"/>
      <c r="IA179" s="33"/>
      <c r="IB179" s="33"/>
      <c r="IC179" s="33"/>
      <c r="ID179" s="33"/>
      <c r="IE179" s="33"/>
      <c r="IF179" s="33"/>
      <c r="IG179" s="33"/>
      <c r="IH179" s="33"/>
      <c r="II179" s="33"/>
      <c r="IJ179" s="33"/>
      <c r="IK179" s="33"/>
      <c r="IL179" s="33"/>
      <c r="IM179" s="33"/>
      <c r="IN179" s="33"/>
      <c r="IO179" s="33"/>
      <c r="IP179" s="33"/>
      <c r="IQ179" s="33"/>
      <c r="IR179" s="33"/>
      <c r="IS179" s="33"/>
      <c r="IT179" s="33"/>
      <c r="IU179" s="33"/>
      <c r="IV179" s="33"/>
      <c r="IW179" s="33"/>
      <c r="IX179" s="33"/>
      <c r="IY179" s="33"/>
      <c r="IZ179" s="33"/>
      <c r="JA179" s="33"/>
      <c r="JB179" s="33"/>
      <c r="JC179" s="33"/>
      <c r="JD179" s="33"/>
      <c r="JE179" s="33"/>
      <c r="JF179" s="33"/>
    </row>
    <row r="180" spans="1:266" s="34" customFormat="1" ht="13.5" thickBot="1" x14ac:dyDescent="0.3">
      <c r="A180" s="37"/>
      <c r="B180" s="37"/>
      <c r="C180" s="37"/>
      <c r="D180" s="38"/>
      <c r="E180" s="39"/>
      <c r="F180" s="39"/>
      <c r="G180" s="33"/>
      <c r="H180" s="39"/>
      <c r="I180" s="39"/>
      <c r="J180" s="33"/>
      <c r="K180" s="33"/>
      <c r="L180" s="33"/>
      <c r="M180" s="33"/>
      <c r="N180" s="33"/>
      <c r="O180" s="33"/>
      <c r="P180" s="33"/>
      <c r="Q180" s="33"/>
      <c r="R180" s="33"/>
      <c r="S180" s="33"/>
      <c r="T180" s="33"/>
      <c r="U180" s="33"/>
      <c r="V180" s="33"/>
      <c r="W180" s="33"/>
      <c r="X180" s="33"/>
      <c r="Y180" s="33"/>
      <c r="Z180" s="33"/>
      <c r="AA180" s="33"/>
      <c r="AB180" s="33"/>
      <c r="AC180" s="33"/>
      <c r="AD180" s="33"/>
      <c r="AE180" s="33"/>
      <c r="AF180" s="33"/>
      <c r="AG180" s="33"/>
      <c r="AH180" s="33"/>
      <c r="AI180" s="33"/>
      <c r="AJ180" s="33"/>
      <c r="AK180" s="33"/>
      <c r="AL180" s="33"/>
      <c r="AM180" s="33"/>
      <c r="AN180" s="33"/>
      <c r="AO180" s="33"/>
      <c r="AP180" s="33"/>
      <c r="AQ180" s="33"/>
      <c r="AR180" s="33"/>
      <c r="AS180" s="33"/>
      <c r="AT180" s="33"/>
      <c r="AU180" s="33"/>
      <c r="AV180" s="33"/>
      <c r="AW180" s="33"/>
      <c r="AX180" s="33"/>
      <c r="AY180" s="33"/>
      <c r="AZ180" s="33"/>
      <c r="BA180" s="33"/>
      <c r="BB180" s="33"/>
      <c r="BC180" s="33"/>
      <c r="BD180" s="33"/>
      <c r="BE180" s="33"/>
      <c r="BF180" s="33"/>
      <c r="BG180" s="33"/>
      <c r="BH180" s="33"/>
      <c r="BI180" s="33"/>
      <c r="BJ180" s="33"/>
      <c r="BK180" s="33"/>
      <c r="BL180" s="33"/>
      <c r="BM180" s="33"/>
      <c r="BN180" s="33"/>
      <c r="BO180" s="33"/>
      <c r="BP180" s="33"/>
      <c r="BQ180" s="33"/>
      <c r="BR180" s="33"/>
      <c r="BS180" s="33"/>
      <c r="BT180" s="33"/>
      <c r="BU180" s="33"/>
      <c r="BV180" s="33"/>
      <c r="BW180" s="33"/>
      <c r="BX180" s="33"/>
      <c r="BY180" s="33"/>
      <c r="BZ180" s="33"/>
      <c r="CA180" s="33"/>
      <c r="CB180" s="33"/>
      <c r="CC180" s="33"/>
      <c r="CD180" s="33"/>
      <c r="CE180" s="33"/>
      <c r="CF180" s="33"/>
      <c r="CG180" s="33"/>
      <c r="CH180" s="33"/>
      <c r="CI180" s="33"/>
      <c r="CJ180" s="33"/>
      <c r="CK180" s="33"/>
      <c r="CL180" s="33"/>
      <c r="CM180" s="33"/>
      <c r="CN180" s="33"/>
      <c r="CO180" s="33"/>
      <c r="CP180" s="33"/>
      <c r="CQ180" s="33"/>
      <c r="CR180" s="33"/>
      <c r="CS180" s="33"/>
      <c r="CT180" s="33"/>
      <c r="CU180" s="33"/>
      <c r="CV180" s="33"/>
      <c r="CW180" s="33"/>
      <c r="CX180" s="33"/>
      <c r="CY180" s="33"/>
      <c r="CZ180" s="33"/>
      <c r="DA180" s="33"/>
      <c r="DB180" s="33"/>
      <c r="DC180" s="33"/>
      <c r="DD180" s="33"/>
      <c r="DE180" s="33"/>
      <c r="DF180" s="33"/>
      <c r="DG180" s="33"/>
      <c r="DH180" s="33"/>
      <c r="DI180" s="33"/>
      <c r="DJ180" s="33"/>
      <c r="DK180" s="33"/>
      <c r="DL180" s="33"/>
      <c r="DM180" s="33"/>
      <c r="DN180" s="33"/>
      <c r="DO180" s="33"/>
      <c r="DP180" s="33"/>
      <c r="DQ180" s="33"/>
      <c r="DR180" s="33"/>
      <c r="DS180" s="33"/>
      <c r="DT180" s="33"/>
      <c r="DU180" s="33"/>
      <c r="DV180" s="33"/>
      <c r="DW180" s="33"/>
      <c r="DX180" s="33"/>
      <c r="DY180" s="33"/>
      <c r="DZ180" s="33"/>
      <c r="EA180" s="33"/>
      <c r="EB180" s="33"/>
      <c r="EC180" s="33"/>
      <c r="ED180" s="33"/>
      <c r="EE180" s="33"/>
      <c r="EF180" s="33"/>
      <c r="EG180" s="33"/>
      <c r="EH180" s="33"/>
      <c r="EI180" s="33"/>
      <c r="EJ180" s="33"/>
      <c r="EK180" s="33"/>
      <c r="EL180" s="33"/>
      <c r="EM180" s="33"/>
      <c r="EN180" s="33"/>
      <c r="EO180" s="33"/>
      <c r="EP180" s="33"/>
      <c r="EQ180" s="33"/>
      <c r="ER180" s="33"/>
      <c r="ES180" s="33"/>
      <c r="ET180" s="33"/>
      <c r="EU180" s="33"/>
      <c r="EV180" s="33"/>
      <c r="EW180" s="33"/>
      <c r="EX180" s="33"/>
      <c r="EY180" s="33"/>
      <c r="EZ180" s="33"/>
      <c r="FA180" s="33"/>
      <c r="FB180" s="33"/>
      <c r="FC180" s="33"/>
      <c r="FD180" s="33"/>
      <c r="FE180" s="33"/>
      <c r="FF180" s="33"/>
      <c r="FG180" s="33"/>
      <c r="FH180" s="33"/>
      <c r="FI180" s="33"/>
      <c r="FJ180" s="33"/>
      <c r="FK180" s="33"/>
      <c r="FL180" s="33"/>
      <c r="FM180" s="33"/>
      <c r="FN180" s="33"/>
      <c r="FO180" s="33"/>
      <c r="FP180" s="33"/>
      <c r="FQ180" s="33"/>
      <c r="FR180" s="33"/>
      <c r="FS180" s="33"/>
      <c r="FT180" s="33"/>
      <c r="FU180" s="33"/>
      <c r="FV180" s="33"/>
      <c r="FW180" s="33"/>
      <c r="FX180" s="33"/>
      <c r="FY180" s="33"/>
      <c r="FZ180" s="33"/>
      <c r="GA180" s="33"/>
      <c r="GB180" s="33"/>
      <c r="GC180" s="33"/>
      <c r="GD180" s="33"/>
      <c r="GE180" s="33"/>
      <c r="GF180" s="33"/>
      <c r="GG180" s="33"/>
      <c r="GH180" s="33"/>
      <c r="GI180" s="33"/>
      <c r="GJ180" s="33"/>
      <c r="GK180" s="33"/>
      <c r="GL180" s="33"/>
      <c r="GM180" s="33"/>
      <c r="GN180" s="33"/>
      <c r="GO180" s="33"/>
      <c r="GP180" s="33"/>
      <c r="GQ180" s="33"/>
      <c r="GR180" s="33"/>
      <c r="GS180" s="33"/>
      <c r="GT180" s="33"/>
      <c r="GU180" s="33"/>
      <c r="GV180" s="33"/>
      <c r="GW180" s="33"/>
      <c r="GX180" s="33"/>
      <c r="GY180" s="33"/>
      <c r="GZ180" s="33"/>
      <c r="HA180" s="33"/>
      <c r="HB180" s="33"/>
      <c r="HC180" s="33"/>
      <c r="HD180" s="33"/>
      <c r="HE180" s="33"/>
      <c r="HF180" s="33"/>
      <c r="HG180" s="33"/>
      <c r="HH180" s="33"/>
      <c r="HI180" s="33"/>
      <c r="HJ180" s="33"/>
      <c r="HK180" s="33"/>
      <c r="HL180" s="33"/>
      <c r="HM180" s="33"/>
      <c r="HN180" s="33"/>
      <c r="HO180" s="33"/>
      <c r="HP180" s="33"/>
      <c r="HQ180" s="33"/>
      <c r="HR180" s="33"/>
      <c r="HS180" s="33"/>
      <c r="HT180" s="33"/>
      <c r="HU180" s="33"/>
      <c r="HV180" s="33"/>
      <c r="HW180" s="33"/>
      <c r="HX180" s="33"/>
      <c r="HY180" s="33"/>
      <c r="HZ180" s="33"/>
      <c r="IA180" s="33"/>
      <c r="IB180" s="33"/>
      <c r="IC180" s="33"/>
      <c r="ID180" s="33"/>
      <c r="IE180" s="33"/>
      <c r="IF180" s="33"/>
      <c r="IG180" s="33"/>
      <c r="IH180" s="33"/>
      <c r="II180" s="33"/>
      <c r="IJ180" s="33"/>
      <c r="IK180" s="33"/>
      <c r="IL180" s="33"/>
      <c r="IM180" s="33"/>
      <c r="IN180" s="33"/>
      <c r="IO180" s="33"/>
      <c r="IP180" s="33"/>
      <c r="IQ180" s="33"/>
      <c r="IR180" s="33"/>
      <c r="IS180" s="33"/>
      <c r="IT180" s="33"/>
      <c r="IU180" s="33"/>
      <c r="IV180" s="33"/>
      <c r="IW180" s="33"/>
      <c r="IX180" s="33"/>
      <c r="IY180" s="33"/>
      <c r="IZ180" s="33"/>
      <c r="JA180" s="33"/>
      <c r="JB180" s="33"/>
      <c r="JC180" s="33"/>
      <c r="JD180" s="33"/>
      <c r="JE180" s="33"/>
      <c r="JF180" s="33"/>
    </row>
    <row r="181" spans="1:266" s="34" customFormat="1" ht="20.25" customHeight="1" thickBot="1" x14ac:dyDescent="0.3">
      <c r="A181" s="271" t="s">
        <v>132</v>
      </c>
      <c r="B181" s="272"/>
      <c r="C181" s="273">
        <f>H177</f>
        <v>0</v>
      </c>
      <c r="D181" s="265"/>
      <c r="E181" s="265"/>
      <c r="F181" s="266"/>
      <c r="G181" s="274" t="s">
        <v>172</v>
      </c>
      <c r="H181" s="275"/>
      <c r="I181" s="39"/>
      <c r="J181" s="33"/>
      <c r="K181" s="33"/>
      <c r="L181" s="33"/>
      <c r="M181" s="33"/>
      <c r="N181" s="33"/>
      <c r="O181" s="33"/>
      <c r="P181" s="33"/>
      <c r="Q181" s="33"/>
      <c r="R181" s="33"/>
      <c r="S181" s="33"/>
      <c r="T181" s="33"/>
      <c r="U181" s="33"/>
      <c r="V181" s="33"/>
      <c r="W181" s="33"/>
      <c r="X181" s="33"/>
      <c r="Y181" s="33"/>
      <c r="Z181" s="33"/>
      <c r="AA181" s="33"/>
      <c r="AB181" s="33"/>
      <c r="AC181" s="33"/>
      <c r="AD181" s="33"/>
      <c r="AE181" s="33"/>
      <c r="AF181" s="33"/>
      <c r="AG181" s="33"/>
      <c r="AH181" s="33"/>
      <c r="AI181" s="33"/>
      <c r="AJ181" s="33"/>
      <c r="AK181" s="33"/>
      <c r="AL181" s="33"/>
      <c r="AM181" s="33"/>
      <c r="AN181" s="33"/>
      <c r="AO181" s="33"/>
      <c r="AP181" s="33"/>
      <c r="AQ181" s="33"/>
      <c r="AR181" s="33"/>
      <c r="AS181" s="33"/>
      <c r="AT181" s="33"/>
      <c r="AU181" s="33"/>
      <c r="AV181" s="33"/>
      <c r="AW181" s="33"/>
      <c r="AX181" s="33"/>
      <c r="AY181" s="33"/>
      <c r="AZ181" s="33"/>
      <c r="BA181" s="33"/>
      <c r="BB181" s="33"/>
      <c r="BC181" s="33"/>
      <c r="BD181" s="33"/>
      <c r="BE181" s="33"/>
      <c r="BF181" s="33"/>
      <c r="BG181" s="33"/>
      <c r="BH181" s="33"/>
      <c r="BI181" s="33"/>
      <c r="BJ181" s="33"/>
      <c r="BK181" s="33"/>
      <c r="BL181" s="33"/>
      <c r="BM181" s="33"/>
      <c r="BN181" s="33"/>
      <c r="BO181" s="33"/>
      <c r="BP181" s="33"/>
      <c r="BQ181" s="33"/>
      <c r="BR181" s="33"/>
      <c r="BS181" s="33"/>
      <c r="BT181" s="33"/>
      <c r="BU181" s="33"/>
      <c r="BV181" s="33"/>
      <c r="BW181" s="33"/>
      <c r="BX181" s="33"/>
      <c r="BY181" s="33"/>
      <c r="BZ181" s="33"/>
      <c r="CA181" s="33"/>
      <c r="CB181" s="33"/>
      <c r="CC181" s="33"/>
      <c r="CD181" s="33"/>
      <c r="CE181" s="33"/>
      <c r="CF181" s="33"/>
      <c r="CG181" s="33"/>
      <c r="CH181" s="33"/>
      <c r="CI181" s="33"/>
      <c r="CJ181" s="33"/>
      <c r="CK181" s="33"/>
      <c r="CL181" s="33"/>
      <c r="CM181" s="33"/>
      <c r="CN181" s="33"/>
      <c r="CO181" s="33"/>
      <c r="CP181" s="33"/>
      <c r="CQ181" s="33"/>
      <c r="CR181" s="33"/>
      <c r="CS181" s="33"/>
      <c r="CT181" s="33"/>
      <c r="CU181" s="33"/>
      <c r="CV181" s="33"/>
      <c r="CW181" s="33"/>
      <c r="CX181" s="33"/>
      <c r="CY181" s="33"/>
      <c r="CZ181" s="33"/>
      <c r="DA181" s="33"/>
      <c r="DB181" s="33"/>
      <c r="DC181" s="33"/>
      <c r="DD181" s="33"/>
      <c r="DE181" s="33"/>
      <c r="DF181" s="33"/>
      <c r="DG181" s="33"/>
      <c r="DH181" s="33"/>
      <c r="DI181" s="33"/>
      <c r="DJ181" s="33"/>
      <c r="DK181" s="33"/>
      <c r="DL181" s="33"/>
      <c r="DM181" s="33"/>
      <c r="DN181" s="33"/>
      <c r="DO181" s="33"/>
      <c r="DP181" s="33"/>
      <c r="DQ181" s="33"/>
      <c r="DR181" s="33"/>
      <c r="DS181" s="33"/>
      <c r="DT181" s="33"/>
      <c r="DU181" s="33"/>
      <c r="DV181" s="33"/>
      <c r="DW181" s="33"/>
      <c r="DX181" s="33"/>
      <c r="DY181" s="33"/>
      <c r="DZ181" s="33"/>
      <c r="EA181" s="33"/>
      <c r="EB181" s="33"/>
      <c r="EC181" s="33"/>
      <c r="ED181" s="33"/>
      <c r="EE181" s="33"/>
      <c r="EF181" s="33"/>
      <c r="EG181" s="33"/>
      <c r="EH181" s="33"/>
      <c r="EI181" s="33"/>
      <c r="EJ181" s="33"/>
      <c r="EK181" s="33"/>
      <c r="EL181" s="33"/>
      <c r="EM181" s="33"/>
      <c r="EN181" s="33"/>
      <c r="EO181" s="33"/>
      <c r="EP181" s="33"/>
      <c r="EQ181" s="33"/>
      <c r="ER181" s="33"/>
      <c r="ES181" s="33"/>
      <c r="ET181" s="33"/>
      <c r="EU181" s="33"/>
      <c r="EV181" s="33"/>
      <c r="EW181" s="33"/>
      <c r="EX181" s="33"/>
      <c r="EY181" s="33"/>
      <c r="EZ181" s="33"/>
      <c r="FA181" s="33"/>
      <c r="FB181" s="33"/>
      <c r="FC181" s="33"/>
      <c r="FD181" s="33"/>
      <c r="FE181" s="33"/>
      <c r="FF181" s="33"/>
      <c r="FG181" s="33"/>
      <c r="FH181" s="33"/>
      <c r="FI181" s="33"/>
      <c r="FJ181" s="33"/>
      <c r="FK181" s="33"/>
      <c r="FL181" s="33"/>
      <c r="FM181" s="33"/>
      <c r="FN181" s="33"/>
      <c r="FO181" s="33"/>
      <c r="FP181" s="33"/>
      <c r="FQ181" s="33"/>
      <c r="FR181" s="33"/>
      <c r="FS181" s="33"/>
      <c r="FT181" s="33"/>
      <c r="FU181" s="33"/>
      <c r="FV181" s="33"/>
      <c r="FW181" s="33"/>
      <c r="FX181" s="33"/>
      <c r="FY181" s="33"/>
      <c r="FZ181" s="33"/>
      <c r="GA181" s="33"/>
      <c r="GB181" s="33"/>
      <c r="GC181" s="33"/>
      <c r="GD181" s="33"/>
      <c r="GE181" s="33"/>
      <c r="GF181" s="33"/>
      <c r="GG181" s="33"/>
      <c r="GH181" s="33"/>
      <c r="GI181" s="33"/>
      <c r="GJ181" s="33"/>
      <c r="GK181" s="33"/>
      <c r="GL181" s="33"/>
      <c r="GM181" s="33"/>
      <c r="GN181" s="33"/>
      <c r="GO181" s="33"/>
      <c r="GP181" s="33"/>
      <c r="GQ181" s="33"/>
      <c r="GR181" s="33"/>
      <c r="GS181" s="33"/>
      <c r="GT181" s="33"/>
      <c r="GU181" s="33"/>
      <c r="GV181" s="33"/>
      <c r="GW181" s="33"/>
      <c r="GX181" s="33"/>
      <c r="GY181" s="33"/>
      <c r="GZ181" s="33"/>
      <c r="HA181" s="33"/>
      <c r="HB181" s="33"/>
      <c r="HC181" s="33"/>
      <c r="HD181" s="33"/>
      <c r="HE181" s="33"/>
      <c r="HF181" s="33"/>
      <c r="HG181" s="33"/>
      <c r="HH181" s="33"/>
      <c r="HI181" s="33"/>
      <c r="HJ181" s="33"/>
      <c r="HK181" s="33"/>
      <c r="HL181" s="33"/>
      <c r="HM181" s="33"/>
      <c r="HN181" s="33"/>
      <c r="HO181" s="33"/>
      <c r="HP181" s="33"/>
      <c r="HQ181" s="33"/>
      <c r="HR181" s="33"/>
      <c r="HS181" s="33"/>
      <c r="HT181" s="33"/>
      <c r="HU181" s="33"/>
      <c r="HV181" s="33"/>
      <c r="HW181" s="33"/>
      <c r="HX181" s="33"/>
      <c r="HY181" s="33"/>
      <c r="HZ181" s="33"/>
      <c r="IA181" s="33"/>
      <c r="IB181" s="33"/>
      <c r="IC181" s="33"/>
      <c r="ID181" s="33"/>
      <c r="IE181" s="33"/>
      <c r="IF181" s="33"/>
      <c r="IG181" s="33"/>
      <c r="IH181" s="33"/>
      <c r="II181" s="33"/>
      <c r="IJ181" s="33"/>
      <c r="IK181" s="33"/>
      <c r="IL181" s="33"/>
      <c r="IM181" s="33"/>
      <c r="IN181" s="33"/>
      <c r="IO181" s="33"/>
      <c r="IP181" s="33"/>
      <c r="IQ181" s="33"/>
      <c r="IR181" s="33"/>
      <c r="IS181" s="33"/>
      <c r="IT181" s="33"/>
      <c r="IU181" s="33"/>
      <c r="IV181" s="33"/>
      <c r="IW181" s="33"/>
      <c r="IX181" s="33"/>
      <c r="IY181" s="33"/>
      <c r="IZ181" s="33"/>
      <c r="JA181" s="33"/>
      <c r="JB181" s="33"/>
      <c r="JC181" s="33"/>
      <c r="JD181" s="33"/>
      <c r="JE181" s="33"/>
      <c r="JF181" s="33"/>
    </row>
    <row r="182" spans="1:266" s="34" customFormat="1" ht="20.25" customHeight="1" thickBot="1" x14ac:dyDescent="0.3">
      <c r="A182" s="271" t="s">
        <v>133</v>
      </c>
      <c r="B182" s="272"/>
      <c r="C182" s="264">
        <f>G179</f>
        <v>0</v>
      </c>
      <c r="D182" s="265"/>
      <c r="E182" s="265"/>
      <c r="F182" s="266"/>
      <c r="G182" s="276"/>
      <c r="H182" s="277"/>
      <c r="I182" s="38"/>
      <c r="J182" s="33"/>
      <c r="K182" s="33"/>
      <c r="L182" s="33"/>
      <c r="M182" s="33"/>
      <c r="N182" s="33"/>
      <c r="O182" s="33"/>
      <c r="P182" s="33"/>
      <c r="Q182" s="33"/>
      <c r="R182" s="33"/>
      <c r="S182" s="33"/>
      <c r="T182" s="33"/>
      <c r="U182" s="33"/>
      <c r="V182" s="33"/>
      <c r="W182" s="33"/>
      <c r="X182" s="33"/>
      <c r="Y182" s="33"/>
      <c r="Z182" s="33"/>
      <c r="AA182" s="33"/>
      <c r="AB182" s="33"/>
      <c r="AC182" s="33"/>
      <c r="AD182" s="33"/>
      <c r="AE182" s="33"/>
      <c r="AF182" s="33"/>
      <c r="AG182" s="33"/>
      <c r="AH182" s="33"/>
      <c r="AI182" s="33"/>
      <c r="AJ182" s="33"/>
      <c r="AK182" s="33"/>
      <c r="AL182" s="33"/>
      <c r="AM182" s="33"/>
      <c r="AN182" s="33"/>
      <c r="AO182" s="33"/>
      <c r="AP182" s="33"/>
      <c r="AQ182" s="33"/>
      <c r="AR182" s="33"/>
      <c r="AS182" s="33"/>
      <c r="AT182" s="33"/>
      <c r="AU182" s="33"/>
      <c r="AV182" s="33"/>
      <c r="AW182" s="33"/>
      <c r="AX182" s="33"/>
      <c r="AY182" s="33"/>
      <c r="AZ182" s="33"/>
      <c r="BA182" s="33"/>
      <c r="BB182" s="33"/>
      <c r="BC182" s="33"/>
      <c r="BD182" s="33"/>
      <c r="BE182" s="33"/>
      <c r="BF182" s="33"/>
      <c r="BG182" s="33"/>
      <c r="BH182" s="33"/>
      <c r="BI182" s="33"/>
      <c r="BJ182" s="33"/>
      <c r="BK182" s="33"/>
      <c r="BL182" s="33"/>
      <c r="BM182" s="33"/>
      <c r="BN182" s="33"/>
      <c r="BO182" s="33"/>
      <c r="BP182" s="33"/>
      <c r="BQ182" s="33"/>
      <c r="BR182" s="33"/>
      <c r="BS182" s="33"/>
      <c r="BT182" s="33"/>
      <c r="BU182" s="33"/>
      <c r="BV182" s="33"/>
      <c r="BW182" s="33"/>
      <c r="BX182" s="33"/>
      <c r="BY182" s="33"/>
      <c r="BZ182" s="33"/>
      <c r="CA182" s="33"/>
      <c r="CB182" s="33"/>
      <c r="CC182" s="33"/>
      <c r="CD182" s="33"/>
      <c r="CE182" s="33"/>
      <c r="CF182" s="33"/>
      <c r="CG182" s="33"/>
      <c r="CH182" s="33"/>
      <c r="CI182" s="33"/>
      <c r="CJ182" s="33"/>
      <c r="CK182" s="33"/>
      <c r="CL182" s="33"/>
      <c r="CM182" s="33"/>
      <c r="CN182" s="33"/>
      <c r="CO182" s="33"/>
      <c r="CP182" s="33"/>
      <c r="CQ182" s="33"/>
      <c r="CR182" s="33"/>
      <c r="CS182" s="33"/>
      <c r="CT182" s="33"/>
      <c r="CU182" s="33"/>
      <c r="CV182" s="33"/>
      <c r="CW182" s="33"/>
      <c r="CX182" s="33"/>
      <c r="CY182" s="33"/>
      <c r="CZ182" s="33"/>
      <c r="DA182" s="33"/>
      <c r="DB182" s="33"/>
      <c r="DC182" s="33"/>
      <c r="DD182" s="33"/>
      <c r="DE182" s="33"/>
      <c r="DF182" s="33"/>
      <c r="DG182" s="33"/>
      <c r="DH182" s="33"/>
      <c r="DI182" s="33"/>
      <c r="DJ182" s="33"/>
      <c r="DK182" s="33"/>
      <c r="DL182" s="33"/>
      <c r="DM182" s="33"/>
      <c r="DN182" s="33"/>
      <c r="DO182" s="33"/>
      <c r="DP182" s="33"/>
      <c r="DQ182" s="33"/>
      <c r="DR182" s="33"/>
      <c r="DS182" s="33"/>
      <c r="DT182" s="33"/>
      <c r="DU182" s="33"/>
      <c r="DV182" s="33"/>
      <c r="DW182" s="33"/>
      <c r="DX182" s="33"/>
      <c r="DY182" s="33"/>
      <c r="DZ182" s="33"/>
      <c r="EA182" s="33"/>
      <c r="EB182" s="33"/>
      <c r="EC182" s="33"/>
      <c r="ED182" s="33"/>
      <c r="EE182" s="33"/>
      <c r="EF182" s="33"/>
      <c r="EG182" s="33"/>
      <c r="EH182" s="33"/>
      <c r="EI182" s="33"/>
      <c r="EJ182" s="33"/>
      <c r="EK182" s="33"/>
      <c r="EL182" s="33"/>
      <c r="EM182" s="33"/>
      <c r="EN182" s="33"/>
      <c r="EO182" s="33"/>
      <c r="EP182" s="33"/>
      <c r="EQ182" s="33"/>
      <c r="ER182" s="33"/>
      <c r="ES182" s="33"/>
      <c r="ET182" s="33"/>
      <c r="EU182" s="33"/>
      <c r="EV182" s="33"/>
      <c r="EW182" s="33"/>
      <c r="EX182" s="33"/>
      <c r="EY182" s="33"/>
      <c r="EZ182" s="33"/>
      <c r="FA182" s="33"/>
      <c r="FB182" s="33"/>
      <c r="FC182" s="33"/>
      <c r="FD182" s="33"/>
      <c r="FE182" s="33"/>
      <c r="FF182" s="33"/>
      <c r="FG182" s="33"/>
      <c r="FH182" s="33"/>
      <c r="FI182" s="33"/>
      <c r="FJ182" s="33"/>
      <c r="FK182" s="33"/>
      <c r="FL182" s="33"/>
      <c r="FM182" s="33"/>
      <c r="FN182" s="33"/>
      <c r="FO182" s="33"/>
      <c r="FP182" s="33"/>
      <c r="FQ182" s="33"/>
      <c r="FR182" s="33"/>
      <c r="FS182" s="33"/>
      <c r="FT182" s="33"/>
      <c r="FU182" s="33"/>
      <c r="FV182" s="33"/>
      <c r="FW182" s="33"/>
      <c r="FX182" s="33"/>
      <c r="FY182" s="33"/>
      <c r="FZ182" s="33"/>
      <c r="GA182" s="33"/>
      <c r="GB182" s="33"/>
      <c r="GC182" s="33"/>
      <c r="GD182" s="33"/>
      <c r="GE182" s="33"/>
      <c r="GF182" s="33"/>
      <c r="GG182" s="33"/>
      <c r="GH182" s="33"/>
      <c r="GI182" s="33"/>
      <c r="GJ182" s="33"/>
      <c r="GK182" s="33"/>
      <c r="GL182" s="33"/>
      <c r="GM182" s="33"/>
      <c r="GN182" s="33"/>
      <c r="GO182" s="33"/>
      <c r="GP182" s="33"/>
      <c r="GQ182" s="33"/>
      <c r="GR182" s="33"/>
      <c r="GS182" s="33"/>
      <c r="GT182" s="33"/>
      <c r="GU182" s="33"/>
      <c r="GV182" s="33"/>
      <c r="GW182" s="33"/>
      <c r="GX182" s="33"/>
      <c r="GY182" s="33"/>
      <c r="GZ182" s="33"/>
      <c r="HA182" s="33"/>
      <c r="HB182" s="33"/>
      <c r="HC182" s="33"/>
      <c r="HD182" s="33"/>
      <c r="HE182" s="33"/>
      <c r="HF182" s="33"/>
      <c r="HG182" s="33"/>
      <c r="HH182" s="33"/>
      <c r="HI182" s="33"/>
      <c r="HJ182" s="33"/>
      <c r="HK182" s="33"/>
      <c r="HL182" s="33"/>
      <c r="HM182" s="33"/>
      <c r="HN182" s="33"/>
      <c r="HO182" s="33"/>
      <c r="HP182" s="33"/>
      <c r="HQ182" s="33"/>
      <c r="HR182" s="33"/>
      <c r="HS182" s="33"/>
      <c r="HT182" s="33"/>
      <c r="HU182" s="33"/>
      <c r="HV182" s="33"/>
      <c r="HW182" s="33"/>
      <c r="HX182" s="33"/>
      <c r="HY182" s="33"/>
      <c r="HZ182" s="33"/>
      <c r="IA182" s="33"/>
      <c r="IB182" s="33"/>
      <c r="IC182" s="33"/>
      <c r="ID182" s="33"/>
      <c r="IE182" s="33"/>
      <c r="IF182" s="33"/>
      <c r="IG182" s="33"/>
      <c r="IH182" s="33"/>
      <c r="II182" s="33"/>
      <c r="IJ182" s="33"/>
      <c r="IK182" s="33"/>
      <c r="IL182" s="33"/>
      <c r="IM182" s="33"/>
      <c r="IN182" s="33"/>
      <c r="IO182" s="33"/>
      <c r="IP182" s="33"/>
      <c r="IQ182" s="33"/>
      <c r="IR182" s="33"/>
      <c r="IS182" s="33"/>
      <c r="IT182" s="33"/>
      <c r="IU182" s="33"/>
      <c r="IV182" s="33"/>
      <c r="IW182" s="33"/>
      <c r="IX182" s="33"/>
      <c r="IY182" s="33"/>
      <c r="IZ182" s="33"/>
      <c r="JA182" s="33"/>
      <c r="JB182" s="33"/>
      <c r="JC182" s="33"/>
      <c r="JD182" s="33"/>
      <c r="JE182" s="33"/>
      <c r="JF182" s="33"/>
    </row>
    <row r="183" spans="1:266" s="34" customFormat="1" ht="20.25" customHeight="1" thickBot="1" x14ac:dyDescent="0.3">
      <c r="A183" s="263" t="s">
        <v>134</v>
      </c>
      <c r="B183" s="263"/>
      <c r="C183" s="264">
        <f>C182*20%</f>
        <v>0</v>
      </c>
      <c r="D183" s="265"/>
      <c r="E183" s="265"/>
      <c r="F183" s="266"/>
      <c r="G183" s="276"/>
      <c r="H183" s="277"/>
      <c r="I183" s="39"/>
      <c r="J183" s="33"/>
      <c r="K183" s="33"/>
      <c r="L183" s="33"/>
      <c r="M183" s="33"/>
      <c r="N183" s="33"/>
      <c r="O183" s="33"/>
      <c r="P183" s="33"/>
      <c r="Q183" s="33"/>
      <c r="R183" s="33"/>
      <c r="S183" s="33"/>
      <c r="T183" s="33"/>
      <c r="U183" s="33"/>
      <c r="V183" s="33"/>
      <c r="W183" s="33"/>
      <c r="X183" s="33"/>
      <c r="Y183" s="33"/>
      <c r="Z183" s="33"/>
      <c r="AA183" s="33"/>
      <c r="AB183" s="33"/>
      <c r="AC183" s="33"/>
      <c r="AD183" s="33"/>
      <c r="AE183" s="33"/>
      <c r="AF183" s="33"/>
      <c r="AG183" s="33"/>
      <c r="AH183" s="33"/>
      <c r="AI183" s="33"/>
      <c r="AJ183" s="33"/>
      <c r="AK183" s="33"/>
      <c r="AL183" s="33"/>
      <c r="AM183" s="33"/>
      <c r="AN183" s="33"/>
      <c r="AO183" s="33"/>
      <c r="AP183" s="33"/>
      <c r="AQ183" s="33"/>
      <c r="AR183" s="33"/>
      <c r="AS183" s="33"/>
      <c r="AT183" s="33"/>
      <c r="AU183" s="33"/>
      <c r="AV183" s="33"/>
      <c r="AW183" s="33"/>
      <c r="AX183" s="33"/>
      <c r="AY183" s="33"/>
      <c r="AZ183" s="33"/>
      <c r="BA183" s="33"/>
      <c r="BB183" s="33"/>
      <c r="BC183" s="33"/>
      <c r="BD183" s="33"/>
      <c r="BE183" s="33"/>
      <c r="BF183" s="33"/>
      <c r="BG183" s="33"/>
      <c r="BH183" s="33"/>
      <c r="BI183" s="33"/>
      <c r="BJ183" s="33"/>
      <c r="BK183" s="33"/>
      <c r="BL183" s="33"/>
      <c r="BM183" s="33"/>
      <c r="BN183" s="33"/>
      <c r="BO183" s="33"/>
      <c r="BP183" s="33"/>
      <c r="BQ183" s="33"/>
      <c r="BR183" s="33"/>
      <c r="BS183" s="33"/>
      <c r="BT183" s="33"/>
      <c r="BU183" s="33"/>
      <c r="BV183" s="33"/>
      <c r="BW183" s="33"/>
      <c r="BX183" s="33"/>
      <c r="BY183" s="33"/>
      <c r="BZ183" s="33"/>
      <c r="CA183" s="33"/>
      <c r="CB183" s="33"/>
      <c r="CC183" s="33"/>
      <c r="CD183" s="33"/>
      <c r="CE183" s="33"/>
      <c r="CF183" s="33"/>
      <c r="CG183" s="33"/>
      <c r="CH183" s="33"/>
      <c r="CI183" s="33"/>
      <c r="CJ183" s="33"/>
      <c r="CK183" s="33"/>
      <c r="CL183" s="33"/>
      <c r="CM183" s="33"/>
      <c r="CN183" s="33"/>
      <c r="CO183" s="33"/>
      <c r="CP183" s="33"/>
      <c r="CQ183" s="33"/>
      <c r="CR183" s="33"/>
      <c r="CS183" s="33"/>
      <c r="CT183" s="33"/>
      <c r="CU183" s="33"/>
      <c r="CV183" s="33"/>
      <c r="CW183" s="33"/>
      <c r="CX183" s="33"/>
      <c r="CY183" s="33"/>
      <c r="CZ183" s="33"/>
      <c r="DA183" s="33"/>
      <c r="DB183" s="33"/>
      <c r="DC183" s="33"/>
      <c r="DD183" s="33"/>
      <c r="DE183" s="33"/>
      <c r="DF183" s="33"/>
      <c r="DG183" s="33"/>
      <c r="DH183" s="33"/>
      <c r="DI183" s="33"/>
      <c r="DJ183" s="33"/>
      <c r="DK183" s="33"/>
      <c r="DL183" s="33"/>
      <c r="DM183" s="33"/>
      <c r="DN183" s="33"/>
      <c r="DO183" s="33"/>
      <c r="DP183" s="33"/>
      <c r="DQ183" s="33"/>
      <c r="DR183" s="33"/>
      <c r="DS183" s="33"/>
      <c r="DT183" s="33"/>
      <c r="DU183" s="33"/>
      <c r="DV183" s="33"/>
      <c r="DW183" s="33"/>
      <c r="DX183" s="33"/>
      <c r="DY183" s="33"/>
      <c r="DZ183" s="33"/>
      <c r="EA183" s="33"/>
      <c r="EB183" s="33"/>
      <c r="EC183" s="33"/>
      <c r="ED183" s="33"/>
      <c r="EE183" s="33"/>
      <c r="EF183" s="33"/>
      <c r="EG183" s="33"/>
      <c r="EH183" s="33"/>
      <c r="EI183" s="33"/>
      <c r="EJ183" s="33"/>
      <c r="EK183" s="33"/>
      <c r="EL183" s="33"/>
      <c r="EM183" s="33"/>
      <c r="EN183" s="33"/>
      <c r="EO183" s="33"/>
      <c r="EP183" s="33"/>
      <c r="EQ183" s="33"/>
      <c r="ER183" s="33"/>
      <c r="ES183" s="33"/>
      <c r="ET183" s="33"/>
      <c r="EU183" s="33"/>
      <c r="EV183" s="33"/>
      <c r="EW183" s="33"/>
      <c r="EX183" s="33"/>
      <c r="EY183" s="33"/>
      <c r="EZ183" s="33"/>
      <c r="FA183" s="33"/>
      <c r="FB183" s="33"/>
      <c r="FC183" s="33"/>
      <c r="FD183" s="33"/>
      <c r="FE183" s="33"/>
      <c r="FF183" s="33"/>
      <c r="FG183" s="33"/>
      <c r="FH183" s="33"/>
      <c r="FI183" s="33"/>
      <c r="FJ183" s="33"/>
      <c r="FK183" s="33"/>
      <c r="FL183" s="33"/>
      <c r="FM183" s="33"/>
      <c r="FN183" s="33"/>
      <c r="FO183" s="33"/>
      <c r="FP183" s="33"/>
      <c r="FQ183" s="33"/>
      <c r="FR183" s="33"/>
      <c r="FS183" s="33"/>
      <c r="FT183" s="33"/>
      <c r="FU183" s="33"/>
      <c r="FV183" s="33"/>
      <c r="FW183" s="33"/>
      <c r="FX183" s="33"/>
      <c r="FY183" s="33"/>
      <c r="FZ183" s="33"/>
      <c r="GA183" s="33"/>
      <c r="GB183" s="33"/>
      <c r="GC183" s="33"/>
      <c r="GD183" s="33"/>
      <c r="GE183" s="33"/>
      <c r="GF183" s="33"/>
      <c r="GG183" s="33"/>
      <c r="GH183" s="33"/>
      <c r="GI183" s="33"/>
      <c r="GJ183" s="33"/>
      <c r="GK183" s="33"/>
      <c r="GL183" s="33"/>
      <c r="GM183" s="33"/>
      <c r="GN183" s="33"/>
      <c r="GO183" s="33"/>
      <c r="GP183" s="33"/>
      <c r="GQ183" s="33"/>
      <c r="GR183" s="33"/>
      <c r="GS183" s="33"/>
      <c r="GT183" s="33"/>
      <c r="GU183" s="33"/>
      <c r="GV183" s="33"/>
      <c r="GW183" s="33"/>
      <c r="GX183" s="33"/>
      <c r="GY183" s="33"/>
      <c r="GZ183" s="33"/>
      <c r="HA183" s="33"/>
      <c r="HB183" s="33"/>
      <c r="HC183" s="33"/>
      <c r="HD183" s="33"/>
      <c r="HE183" s="33"/>
      <c r="HF183" s="33"/>
      <c r="HG183" s="33"/>
      <c r="HH183" s="33"/>
      <c r="HI183" s="33"/>
      <c r="HJ183" s="33"/>
      <c r="HK183" s="33"/>
      <c r="HL183" s="33"/>
      <c r="HM183" s="33"/>
      <c r="HN183" s="33"/>
      <c r="HO183" s="33"/>
      <c r="HP183" s="33"/>
      <c r="HQ183" s="33"/>
      <c r="HR183" s="33"/>
      <c r="HS183" s="33"/>
      <c r="HT183" s="33"/>
      <c r="HU183" s="33"/>
      <c r="HV183" s="33"/>
      <c r="HW183" s="33"/>
      <c r="HX183" s="33"/>
      <c r="HY183" s="33"/>
      <c r="HZ183" s="33"/>
      <c r="IA183" s="33"/>
      <c r="IB183" s="33"/>
      <c r="IC183" s="33"/>
      <c r="ID183" s="33"/>
      <c r="IE183" s="33"/>
      <c r="IF183" s="33"/>
      <c r="IG183" s="33"/>
      <c r="IH183" s="33"/>
      <c r="II183" s="33"/>
      <c r="IJ183" s="33"/>
      <c r="IK183" s="33"/>
      <c r="IL183" s="33"/>
      <c r="IM183" s="33"/>
      <c r="IN183" s="33"/>
      <c r="IO183" s="33"/>
      <c r="IP183" s="33"/>
      <c r="IQ183" s="33"/>
      <c r="IR183" s="33"/>
      <c r="IS183" s="33"/>
      <c r="IT183" s="33"/>
      <c r="IU183" s="33"/>
      <c r="IV183" s="33"/>
      <c r="IW183" s="33"/>
      <c r="IX183" s="33"/>
      <c r="IY183" s="33"/>
      <c r="IZ183" s="33"/>
      <c r="JA183" s="33"/>
      <c r="JB183" s="33"/>
      <c r="JC183" s="33"/>
      <c r="JD183" s="33"/>
      <c r="JE183" s="33"/>
      <c r="JF183" s="33"/>
    </row>
    <row r="184" spans="1:266" s="34" customFormat="1" ht="20.25" customHeight="1" thickBot="1" x14ac:dyDescent="0.3">
      <c r="A184" s="263" t="s">
        <v>135</v>
      </c>
      <c r="B184" s="263"/>
      <c r="C184" s="264">
        <f>C183+C182</f>
        <v>0</v>
      </c>
      <c r="D184" s="265"/>
      <c r="E184" s="265"/>
      <c r="F184" s="266"/>
      <c r="G184" s="278"/>
      <c r="H184" s="279"/>
      <c r="I184" s="39"/>
      <c r="J184" s="33"/>
      <c r="K184" s="33"/>
      <c r="L184" s="33"/>
      <c r="M184" s="33"/>
      <c r="N184" s="33"/>
      <c r="O184" s="33"/>
      <c r="P184" s="33"/>
      <c r="Q184" s="33"/>
      <c r="R184" s="33"/>
      <c r="S184" s="33"/>
      <c r="T184" s="33"/>
      <c r="U184" s="33"/>
      <c r="V184" s="33"/>
      <c r="W184" s="33"/>
      <c r="X184" s="33"/>
      <c r="Y184" s="33"/>
      <c r="Z184" s="33"/>
      <c r="AA184" s="33"/>
      <c r="AB184" s="33"/>
      <c r="AC184" s="33"/>
      <c r="AD184" s="33"/>
      <c r="AE184" s="33"/>
      <c r="AF184" s="33"/>
      <c r="AG184" s="33"/>
      <c r="AH184" s="33"/>
      <c r="AI184" s="33"/>
      <c r="AJ184" s="33"/>
      <c r="AK184" s="33"/>
      <c r="AL184" s="33"/>
      <c r="AM184" s="33"/>
      <c r="AN184" s="33"/>
      <c r="AO184" s="33"/>
      <c r="AP184" s="33"/>
      <c r="AQ184" s="33"/>
      <c r="AR184" s="33"/>
      <c r="AS184" s="33"/>
      <c r="AT184" s="33"/>
      <c r="AU184" s="33"/>
      <c r="AV184" s="33"/>
      <c r="AW184" s="33"/>
      <c r="AX184" s="33"/>
      <c r="AY184" s="33"/>
      <c r="AZ184" s="33"/>
      <c r="BA184" s="33"/>
      <c r="BB184" s="33"/>
      <c r="BC184" s="33"/>
      <c r="BD184" s="33"/>
      <c r="BE184" s="33"/>
      <c r="BF184" s="33"/>
      <c r="BG184" s="33"/>
      <c r="BH184" s="33"/>
      <c r="BI184" s="33"/>
      <c r="BJ184" s="33"/>
      <c r="BK184" s="33"/>
      <c r="BL184" s="33"/>
      <c r="BM184" s="33"/>
      <c r="BN184" s="33"/>
      <c r="BO184" s="33"/>
      <c r="BP184" s="33"/>
      <c r="BQ184" s="33"/>
      <c r="BR184" s="33"/>
      <c r="BS184" s="33"/>
      <c r="BT184" s="33"/>
      <c r="BU184" s="33"/>
      <c r="BV184" s="33"/>
      <c r="BW184" s="33"/>
      <c r="BX184" s="33"/>
      <c r="BY184" s="33"/>
      <c r="BZ184" s="33"/>
      <c r="CA184" s="33"/>
      <c r="CB184" s="33"/>
      <c r="CC184" s="33"/>
      <c r="CD184" s="33"/>
      <c r="CE184" s="33"/>
      <c r="CF184" s="33"/>
      <c r="CG184" s="33"/>
      <c r="CH184" s="33"/>
      <c r="CI184" s="33"/>
      <c r="CJ184" s="33"/>
      <c r="CK184" s="33"/>
      <c r="CL184" s="33"/>
      <c r="CM184" s="33"/>
      <c r="CN184" s="33"/>
      <c r="CO184" s="33"/>
      <c r="CP184" s="33"/>
      <c r="CQ184" s="33"/>
      <c r="CR184" s="33"/>
      <c r="CS184" s="33"/>
      <c r="CT184" s="33"/>
      <c r="CU184" s="33"/>
      <c r="CV184" s="33"/>
      <c r="CW184" s="33"/>
      <c r="CX184" s="33"/>
      <c r="CY184" s="33"/>
      <c r="CZ184" s="33"/>
      <c r="DA184" s="33"/>
      <c r="DB184" s="33"/>
      <c r="DC184" s="33"/>
      <c r="DD184" s="33"/>
      <c r="DE184" s="33"/>
      <c r="DF184" s="33"/>
      <c r="DG184" s="33"/>
      <c r="DH184" s="33"/>
      <c r="DI184" s="33"/>
      <c r="DJ184" s="33"/>
      <c r="DK184" s="33"/>
      <c r="DL184" s="33"/>
      <c r="DM184" s="33"/>
      <c r="DN184" s="33"/>
      <c r="DO184" s="33"/>
      <c r="DP184" s="33"/>
      <c r="DQ184" s="33"/>
      <c r="DR184" s="33"/>
      <c r="DS184" s="33"/>
      <c r="DT184" s="33"/>
      <c r="DU184" s="33"/>
      <c r="DV184" s="33"/>
      <c r="DW184" s="33"/>
      <c r="DX184" s="33"/>
      <c r="DY184" s="33"/>
      <c r="DZ184" s="33"/>
      <c r="EA184" s="33"/>
      <c r="EB184" s="33"/>
      <c r="EC184" s="33"/>
      <c r="ED184" s="33"/>
      <c r="EE184" s="33"/>
      <c r="EF184" s="33"/>
      <c r="EG184" s="33"/>
      <c r="EH184" s="33"/>
      <c r="EI184" s="33"/>
      <c r="EJ184" s="33"/>
      <c r="EK184" s="33"/>
      <c r="EL184" s="33"/>
      <c r="EM184" s="33"/>
      <c r="EN184" s="33"/>
      <c r="EO184" s="33"/>
      <c r="EP184" s="33"/>
      <c r="EQ184" s="33"/>
      <c r="ER184" s="33"/>
      <c r="ES184" s="33"/>
      <c r="ET184" s="33"/>
      <c r="EU184" s="33"/>
      <c r="EV184" s="33"/>
      <c r="EW184" s="33"/>
      <c r="EX184" s="33"/>
      <c r="EY184" s="33"/>
      <c r="EZ184" s="33"/>
      <c r="FA184" s="33"/>
      <c r="FB184" s="33"/>
      <c r="FC184" s="33"/>
      <c r="FD184" s="33"/>
      <c r="FE184" s="33"/>
      <c r="FF184" s="33"/>
      <c r="FG184" s="33"/>
      <c r="FH184" s="33"/>
      <c r="FI184" s="33"/>
      <c r="FJ184" s="33"/>
      <c r="FK184" s="33"/>
      <c r="FL184" s="33"/>
      <c r="FM184" s="33"/>
      <c r="FN184" s="33"/>
      <c r="FO184" s="33"/>
      <c r="FP184" s="33"/>
      <c r="FQ184" s="33"/>
      <c r="FR184" s="33"/>
      <c r="FS184" s="33"/>
      <c r="FT184" s="33"/>
      <c r="FU184" s="33"/>
      <c r="FV184" s="33"/>
      <c r="FW184" s="33"/>
      <c r="FX184" s="33"/>
      <c r="FY184" s="33"/>
      <c r="FZ184" s="33"/>
      <c r="GA184" s="33"/>
      <c r="GB184" s="33"/>
      <c r="GC184" s="33"/>
      <c r="GD184" s="33"/>
      <c r="GE184" s="33"/>
      <c r="GF184" s="33"/>
      <c r="GG184" s="33"/>
      <c r="GH184" s="33"/>
      <c r="GI184" s="33"/>
      <c r="GJ184" s="33"/>
      <c r="GK184" s="33"/>
      <c r="GL184" s="33"/>
      <c r="GM184" s="33"/>
      <c r="GN184" s="33"/>
      <c r="GO184" s="33"/>
      <c r="GP184" s="33"/>
      <c r="GQ184" s="33"/>
      <c r="GR184" s="33"/>
      <c r="GS184" s="33"/>
      <c r="GT184" s="33"/>
      <c r="GU184" s="33"/>
      <c r="GV184" s="33"/>
      <c r="GW184" s="33"/>
      <c r="GX184" s="33"/>
      <c r="GY184" s="33"/>
      <c r="GZ184" s="33"/>
      <c r="HA184" s="33"/>
      <c r="HB184" s="33"/>
      <c r="HC184" s="33"/>
      <c r="HD184" s="33"/>
      <c r="HE184" s="33"/>
      <c r="HF184" s="33"/>
      <c r="HG184" s="33"/>
      <c r="HH184" s="33"/>
      <c r="HI184" s="33"/>
      <c r="HJ184" s="33"/>
      <c r="HK184" s="33"/>
      <c r="HL184" s="33"/>
      <c r="HM184" s="33"/>
      <c r="HN184" s="33"/>
      <c r="HO184" s="33"/>
      <c r="HP184" s="33"/>
      <c r="HQ184" s="33"/>
      <c r="HR184" s="33"/>
      <c r="HS184" s="33"/>
      <c r="HT184" s="33"/>
      <c r="HU184" s="33"/>
      <c r="HV184" s="33"/>
      <c r="HW184" s="33"/>
      <c r="HX184" s="33"/>
      <c r="HY184" s="33"/>
      <c r="HZ184" s="33"/>
      <c r="IA184" s="33"/>
      <c r="IB184" s="33"/>
      <c r="IC184" s="33"/>
      <c r="ID184" s="33"/>
      <c r="IE184" s="33"/>
      <c r="IF184" s="33"/>
      <c r="IG184" s="33"/>
      <c r="IH184" s="33"/>
      <c r="II184" s="33"/>
      <c r="IJ184" s="33"/>
      <c r="IK184" s="33"/>
      <c r="IL184" s="33"/>
      <c r="IM184" s="33"/>
      <c r="IN184" s="33"/>
      <c r="IO184" s="33"/>
      <c r="IP184" s="33"/>
      <c r="IQ184" s="33"/>
      <c r="IR184" s="33"/>
      <c r="IS184" s="33"/>
      <c r="IT184" s="33"/>
      <c r="IU184" s="33"/>
      <c r="IV184" s="33"/>
      <c r="IW184" s="33"/>
      <c r="IX184" s="33"/>
      <c r="IY184" s="33"/>
      <c r="IZ184" s="33"/>
      <c r="JA184" s="33"/>
      <c r="JB184" s="33"/>
      <c r="JC184" s="33"/>
      <c r="JD184" s="33"/>
      <c r="JE184" s="33"/>
      <c r="JF184" s="33"/>
    </row>
    <row r="185" spans="1:266" s="34" customFormat="1" ht="20.25" customHeight="1" x14ac:dyDescent="0.25">
      <c r="A185" s="37"/>
      <c r="B185" s="37"/>
      <c r="C185" s="40"/>
      <c r="D185" s="39"/>
      <c r="E185" s="39"/>
      <c r="F185" s="39"/>
      <c r="G185" s="41"/>
      <c r="H185" s="41"/>
      <c r="I185" s="39"/>
      <c r="J185" s="33"/>
      <c r="K185" s="33"/>
      <c r="L185" s="33"/>
      <c r="M185" s="33"/>
      <c r="N185" s="33"/>
      <c r="O185" s="33"/>
      <c r="P185" s="33"/>
      <c r="Q185" s="33"/>
      <c r="R185" s="33"/>
      <c r="S185" s="33"/>
      <c r="T185" s="33"/>
      <c r="U185" s="33"/>
      <c r="V185" s="33"/>
      <c r="W185" s="33"/>
      <c r="X185" s="33"/>
      <c r="Y185" s="33"/>
      <c r="Z185" s="33"/>
      <c r="AA185" s="33"/>
      <c r="AB185" s="33"/>
      <c r="AC185" s="33"/>
      <c r="AD185" s="33"/>
      <c r="AE185" s="33"/>
      <c r="AF185" s="33"/>
      <c r="AG185" s="33"/>
      <c r="AH185" s="33"/>
      <c r="AI185" s="33"/>
      <c r="AJ185" s="33"/>
      <c r="AK185" s="33"/>
      <c r="AL185" s="33"/>
      <c r="AM185" s="33"/>
      <c r="AN185" s="33"/>
      <c r="AO185" s="33"/>
      <c r="AP185" s="33"/>
      <c r="AQ185" s="33"/>
      <c r="AR185" s="33"/>
      <c r="AS185" s="33"/>
      <c r="AT185" s="33"/>
      <c r="AU185" s="33"/>
      <c r="AV185" s="33"/>
      <c r="AW185" s="33"/>
      <c r="AX185" s="33"/>
      <c r="AY185" s="33"/>
      <c r="AZ185" s="33"/>
      <c r="BA185" s="33"/>
      <c r="BB185" s="33"/>
      <c r="BC185" s="33"/>
      <c r="BD185" s="33"/>
      <c r="BE185" s="33"/>
      <c r="BF185" s="33"/>
      <c r="BG185" s="33"/>
      <c r="BH185" s="33"/>
      <c r="BI185" s="33"/>
      <c r="BJ185" s="33"/>
      <c r="BK185" s="33"/>
      <c r="BL185" s="33"/>
      <c r="BM185" s="33"/>
      <c r="BN185" s="33"/>
      <c r="BO185" s="33"/>
      <c r="BP185" s="33"/>
      <c r="BQ185" s="33"/>
      <c r="BR185" s="33"/>
      <c r="BS185" s="33"/>
      <c r="BT185" s="33"/>
      <c r="BU185" s="33"/>
      <c r="BV185" s="33"/>
      <c r="BW185" s="33"/>
      <c r="BX185" s="33"/>
      <c r="BY185" s="33"/>
      <c r="BZ185" s="33"/>
      <c r="CA185" s="33"/>
      <c r="CB185" s="33"/>
      <c r="CC185" s="33"/>
      <c r="CD185" s="33"/>
      <c r="CE185" s="33"/>
      <c r="CF185" s="33"/>
      <c r="CG185" s="33"/>
      <c r="CH185" s="33"/>
      <c r="CI185" s="33"/>
      <c r="CJ185" s="33"/>
      <c r="CK185" s="33"/>
      <c r="CL185" s="33"/>
      <c r="CM185" s="33"/>
      <c r="CN185" s="33"/>
      <c r="CO185" s="33"/>
      <c r="CP185" s="33"/>
      <c r="CQ185" s="33"/>
      <c r="CR185" s="33"/>
      <c r="CS185" s="33"/>
      <c r="CT185" s="33"/>
      <c r="CU185" s="33"/>
      <c r="CV185" s="33"/>
      <c r="CW185" s="33"/>
      <c r="CX185" s="33"/>
      <c r="CY185" s="33"/>
      <c r="CZ185" s="33"/>
      <c r="DA185" s="33"/>
      <c r="DB185" s="33"/>
      <c r="DC185" s="33"/>
      <c r="DD185" s="33"/>
      <c r="DE185" s="33"/>
      <c r="DF185" s="33"/>
      <c r="DG185" s="33"/>
      <c r="DH185" s="33"/>
      <c r="DI185" s="33"/>
      <c r="DJ185" s="33"/>
      <c r="DK185" s="33"/>
      <c r="DL185" s="33"/>
      <c r="DM185" s="33"/>
      <c r="DN185" s="33"/>
      <c r="DO185" s="33"/>
      <c r="DP185" s="33"/>
      <c r="DQ185" s="33"/>
      <c r="DR185" s="33"/>
      <c r="DS185" s="33"/>
      <c r="DT185" s="33"/>
      <c r="DU185" s="33"/>
      <c r="DV185" s="33"/>
      <c r="DW185" s="33"/>
      <c r="DX185" s="33"/>
      <c r="DY185" s="33"/>
      <c r="DZ185" s="33"/>
      <c r="EA185" s="33"/>
      <c r="EB185" s="33"/>
      <c r="EC185" s="33"/>
      <c r="ED185" s="33"/>
      <c r="EE185" s="33"/>
      <c r="EF185" s="33"/>
      <c r="EG185" s="33"/>
      <c r="EH185" s="33"/>
      <c r="EI185" s="33"/>
      <c r="EJ185" s="33"/>
      <c r="EK185" s="33"/>
      <c r="EL185" s="33"/>
      <c r="EM185" s="33"/>
      <c r="EN185" s="33"/>
      <c r="EO185" s="33"/>
      <c r="EP185" s="33"/>
      <c r="EQ185" s="33"/>
      <c r="ER185" s="33"/>
      <c r="ES185" s="33"/>
      <c r="ET185" s="33"/>
      <c r="EU185" s="33"/>
      <c r="EV185" s="33"/>
      <c r="EW185" s="33"/>
      <c r="EX185" s="33"/>
      <c r="EY185" s="33"/>
      <c r="EZ185" s="33"/>
      <c r="FA185" s="33"/>
      <c r="FB185" s="33"/>
      <c r="FC185" s="33"/>
      <c r="FD185" s="33"/>
      <c r="FE185" s="33"/>
      <c r="FF185" s="33"/>
      <c r="FG185" s="33"/>
      <c r="FH185" s="33"/>
      <c r="FI185" s="33"/>
      <c r="FJ185" s="33"/>
      <c r="FK185" s="33"/>
      <c r="FL185" s="33"/>
      <c r="FM185" s="33"/>
      <c r="FN185" s="33"/>
      <c r="FO185" s="33"/>
      <c r="FP185" s="33"/>
      <c r="FQ185" s="33"/>
      <c r="FR185" s="33"/>
      <c r="FS185" s="33"/>
      <c r="FT185" s="33"/>
      <c r="FU185" s="33"/>
      <c r="FV185" s="33"/>
      <c r="FW185" s="33"/>
      <c r="FX185" s="33"/>
      <c r="FY185" s="33"/>
      <c r="FZ185" s="33"/>
      <c r="GA185" s="33"/>
      <c r="GB185" s="33"/>
      <c r="GC185" s="33"/>
      <c r="GD185" s="33"/>
      <c r="GE185" s="33"/>
      <c r="GF185" s="33"/>
      <c r="GG185" s="33"/>
      <c r="GH185" s="33"/>
      <c r="GI185" s="33"/>
      <c r="GJ185" s="33"/>
      <c r="GK185" s="33"/>
      <c r="GL185" s="33"/>
      <c r="GM185" s="33"/>
      <c r="GN185" s="33"/>
      <c r="GO185" s="33"/>
      <c r="GP185" s="33"/>
      <c r="GQ185" s="33"/>
      <c r="GR185" s="33"/>
      <c r="GS185" s="33"/>
      <c r="GT185" s="33"/>
      <c r="GU185" s="33"/>
      <c r="GV185" s="33"/>
      <c r="GW185" s="33"/>
      <c r="GX185" s="33"/>
      <c r="GY185" s="33"/>
      <c r="GZ185" s="33"/>
      <c r="HA185" s="33"/>
      <c r="HB185" s="33"/>
      <c r="HC185" s="33"/>
      <c r="HD185" s="33"/>
      <c r="HE185" s="33"/>
      <c r="HF185" s="33"/>
      <c r="HG185" s="33"/>
      <c r="HH185" s="33"/>
      <c r="HI185" s="33"/>
      <c r="HJ185" s="33"/>
      <c r="HK185" s="33"/>
      <c r="HL185" s="33"/>
      <c r="HM185" s="33"/>
      <c r="HN185" s="33"/>
      <c r="HO185" s="33"/>
      <c r="HP185" s="33"/>
      <c r="HQ185" s="33"/>
      <c r="HR185" s="33"/>
      <c r="HS185" s="33"/>
      <c r="HT185" s="33"/>
      <c r="HU185" s="33"/>
      <c r="HV185" s="33"/>
      <c r="HW185" s="33"/>
      <c r="HX185" s="33"/>
      <c r="HY185" s="33"/>
      <c r="HZ185" s="33"/>
      <c r="IA185" s="33"/>
      <c r="IB185" s="33"/>
      <c r="IC185" s="33"/>
      <c r="ID185" s="33"/>
      <c r="IE185" s="33"/>
      <c r="IF185" s="33"/>
      <c r="IG185" s="33"/>
      <c r="IH185" s="33"/>
      <c r="II185" s="33"/>
      <c r="IJ185" s="33"/>
      <c r="IK185" s="33"/>
      <c r="IL185" s="33"/>
      <c r="IM185" s="33"/>
      <c r="IN185" s="33"/>
      <c r="IO185" s="33"/>
      <c r="IP185" s="33"/>
      <c r="IQ185" s="33"/>
      <c r="IR185" s="33"/>
      <c r="IS185" s="33"/>
      <c r="IT185" s="33"/>
      <c r="IU185" s="33"/>
      <c r="IV185" s="33"/>
      <c r="IW185" s="33"/>
      <c r="IX185" s="33"/>
      <c r="IY185" s="33"/>
      <c r="IZ185" s="33"/>
      <c r="JA185" s="33"/>
      <c r="JB185" s="33"/>
      <c r="JC185" s="33"/>
      <c r="JD185" s="33"/>
      <c r="JE185" s="33"/>
      <c r="JF185" s="33"/>
    </row>
    <row r="186" spans="1:266" s="34" customFormat="1" ht="20.100000000000001" customHeight="1" x14ac:dyDescent="0.25">
      <c r="A186" s="257" t="s">
        <v>228</v>
      </c>
      <c r="B186" s="340" t="s">
        <v>230</v>
      </c>
      <c r="C186" s="340"/>
      <c r="D186" s="340"/>
      <c r="E186" s="340"/>
      <c r="F186" s="340"/>
      <c r="G186" s="340"/>
      <c r="H186" s="340"/>
      <c r="I186" s="42"/>
      <c r="J186" s="33"/>
      <c r="K186" s="33"/>
      <c r="L186" s="33"/>
      <c r="M186" s="33"/>
      <c r="N186" s="33"/>
      <c r="O186" s="33"/>
      <c r="P186" s="33"/>
      <c r="Q186" s="33"/>
      <c r="R186" s="33"/>
      <c r="S186" s="33"/>
      <c r="T186" s="33"/>
      <c r="U186" s="33"/>
      <c r="V186" s="33"/>
      <c r="W186" s="33"/>
      <c r="X186" s="33"/>
      <c r="Y186" s="33"/>
      <c r="Z186" s="33"/>
      <c r="AA186" s="33"/>
      <c r="AB186" s="33"/>
      <c r="AC186" s="33"/>
      <c r="AD186" s="33"/>
      <c r="AE186" s="33"/>
      <c r="AF186" s="33"/>
      <c r="AG186" s="33"/>
      <c r="AH186" s="33"/>
      <c r="AI186" s="33"/>
      <c r="AJ186" s="33"/>
      <c r="AK186" s="33"/>
      <c r="AL186" s="33"/>
      <c r="AM186" s="33"/>
      <c r="AN186" s="33"/>
      <c r="AO186" s="33"/>
      <c r="AP186" s="33"/>
      <c r="AQ186" s="33"/>
      <c r="AR186" s="33"/>
      <c r="AS186" s="33"/>
      <c r="AT186" s="33"/>
      <c r="AU186" s="33"/>
      <c r="AV186" s="33"/>
      <c r="AW186" s="33"/>
      <c r="AX186" s="33"/>
      <c r="AY186" s="33"/>
      <c r="AZ186" s="33"/>
      <c r="BA186" s="33"/>
      <c r="BB186" s="33"/>
      <c r="BC186" s="33"/>
      <c r="BD186" s="33"/>
      <c r="BE186" s="33"/>
      <c r="BF186" s="33"/>
      <c r="BG186" s="33"/>
      <c r="BH186" s="33"/>
      <c r="BI186" s="33"/>
      <c r="BJ186" s="33"/>
      <c r="BK186" s="33"/>
      <c r="BL186" s="33"/>
      <c r="BM186" s="33"/>
      <c r="BN186" s="33"/>
      <c r="BO186" s="33"/>
      <c r="BP186" s="33"/>
      <c r="BQ186" s="33"/>
      <c r="BR186" s="33"/>
      <c r="BS186" s="33"/>
      <c r="BT186" s="33"/>
      <c r="BU186" s="33"/>
      <c r="BV186" s="33"/>
      <c r="BW186" s="33"/>
      <c r="BX186" s="33"/>
      <c r="BY186" s="33"/>
      <c r="BZ186" s="33"/>
      <c r="CA186" s="33"/>
      <c r="CB186" s="33"/>
      <c r="CC186" s="33"/>
      <c r="CD186" s="33"/>
      <c r="CE186" s="33"/>
      <c r="CF186" s="33"/>
      <c r="CG186" s="33"/>
      <c r="CH186" s="33"/>
      <c r="CI186" s="33"/>
      <c r="CJ186" s="33"/>
      <c r="CK186" s="33"/>
      <c r="CL186" s="33"/>
      <c r="CM186" s="33"/>
      <c r="CN186" s="33"/>
      <c r="CO186" s="33"/>
      <c r="CP186" s="33"/>
      <c r="CQ186" s="33"/>
      <c r="CR186" s="33"/>
      <c r="CS186" s="33"/>
      <c r="CT186" s="33"/>
      <c r="CU186" s="33"/>
      <c r="CV186" s="33"/>
      <c r="CW186" s="33"/>
      <c r="CX186" s="33"/>
      <c r="CY186" s="33"/>
      <c r="CZ186" s="33"/>
      <c r="DA186" s="33"/>
      <c r="DB186" s="33"/>
      <c r="DC186" s="33"/>
      <c r="DD186" s="33"/>
      <c r="DE186" s="33"/>
      <c r="DF186" s="33"/>
      <c r="DG186" s="33"/>
      <c r="DH186" s="33"/>
      <c r="DI186" s="33"/>
      <c r="DJ186" s="33"/>
      <c r="DK186" s="33"/>
      <c r="DL186" s="33"/>
      <c r="DM186" s="33"/>
      <c r="DN186" s="33"/>
      <c r="DO186" s="33"/>
      <c r="DP186" s="33"/>
      <c r="DQ186" s="33"/>
      <c r="DR186" s="33"/>
      <c r="DS186" s="33"/>
      <c r="DT186" s="33"/>
      <c r="DU186" s="33"/>
      <c r="DV186" s="33"/>
      <c r="DW186" s="33"/>
      <c r="DX186" s="33"/>
      <c r="DY186" s="33"/>
      <c r="DZ186" s="33"/>
      <c r="EA186" s="33"/>
      <c r="EB186" s="33"/>
      <c r="EC186" s="33"/>
      <c r="ED186" s="33"/>
      <c r="EE186" s="33"/>
      <c r="EF186" s="33"/>
      <c r="EG186" s="33"/>
      <c r="EH186" s="33"/>
      <c r="EI186" s="33"/>
      <c r="EJ186" s="33"/>
      <c r="EK186" s="33"/>
      <c r="EL186" s="33"/>
      <c r="EM186" s="33"/>
      <c r="EN186" s="33"/>
      <c r="EO186" s="33"/>
      <c r="EP186" s="33"/>
      <c r="EQ186" s="33"/>
      <c r="ER186" s="33"/>
      <c r="ES186" s="33"/>
      <c r="ET186" s="33"/>
      <c r="EU186" s="33"/>
      <c r="EV186" s="33"/>
      <c r="EW186" s="33"/>
      <c r="EX186" s="33"/>
      <c r="EY186" s="33"/>
      <c r="EZ186" s="33"/>
      <c r="FA186" s="33"/>
      <c r="FB186" s="33"/>
      <c r="FC186" s="33"/>
      <c r="FD186" s="33"/>
      <c r="FE186" s="33"/>
      <c r="FF186" s="33"/>
      <c r="FG186" s="33"/>
      <c r="FH186" s="33"/>
      <c r="FI186" s="33"/>
      <c r="FJ186" s="33"/>
      <c r="FK186" s="33"/>
      <c r="FL186" s="33"/>
      <c r="FM186" s="33"/>
      <c r="FN186" s="33"/>
      <c r="FO186" s="33"/>
      <c r="FP186" s="33"/>
      <c r="FQ186" s="33"/>
      <c r="FR186" s="33"/>
      <c r="FS186" s="33"/>
      <c r="FT186" s="33"/>
      <c r="FU186" s="33"/>
      <c r="FV186" s="33"/>
      <c r="FW186" s="33"/>
      <c r="FX186" s="33"/>
      <c r="FY186" s="33"/>
      <c r="FZ186" s="33"/>
      <c r="GA186" s="33"/>
      <c r="GB186" s="33"/>
      <c r="GC186" s="33"/>
      <c r="GD186" s="33"/>
      <c r="GE186" s="33"/>
      <c r="GF186" s="33"/>
      <c r="GG186" s="33"/>
      <c r="GH186" s="33"/>
      <c r="GI186" s="33"/>
      <c r="GJ186" s="33"/>
      <c r="GK186" s="33"/>
      <c r="GL186" s="33"/>
      <c r="GM186" s="33"/>
      <c r="GN186" s="33"/>
      <c r="GO186" s="33"/>
      <c r="GP186" s="33"/>
      <c r="GQ186" s="33"/>
      <c r="GR186" s="33"/>
      <c r="GS186" s="33"/>
      <c r="GT186" s="33"/>
      <c r="GU186" s="33"/>
      <c r="GV186" s="33"/>
      <c r="GW186" s="33"/>
      <c r="GX186" s="33"/>
      <c r="GY186" s="33"/>
      <c r="GZ186" s="33"/>
      <c r="HA186" s="33"/>
      <c r="HB186" s="33"/>
      <c r="HC186" s="33"/>
      <c r="HD186" s="33"/>
      <c r="HE186" s="33"/>
      <c r="HF186" s="33"/>
      <c r="HG186" s="33"/>
      <c r="HH186" s="33"/>
      <c r="HI186" s="33"/>
      <c r="HJ186" s="33"/>
      <c r="HK186" s="33"/>
      <c r="HL186" s="33"/>
      <c r="HM186" s="33"/>
      <c r="HN186" s="33"/>
      <c r="HO186" s="33"/>
      <c r="HP186" s="33"/>
      <c r="HQ186" s="33"/>
      <c r="HR186" s="33"/>
      <c r="HS186" s="33"/>
      <c r="HT186" s="33"/>
      <c r="HU186" s="33"/>
      <c r="HV186" s="33"/>
      <c r="HW186" s="33"/>
      <c r="HX186" s="33"/>
      <c r="HY186" s="33"/>
      <c r="HZ186" s="33"/>
      <c r="IA186" s="33"/>
      <c r="IB186" s="33"/>
      <c r="IC186" s="33"/>
      <c r="ID186" s="33"/>
      <c r="IE186" s="33"/>
      <c r="IF186" s="33"/>
      <c r="IG186" s="33"/>
      <c r="IH186" s="33"/>
      <c r="II186" s="33"/>
      <c r="IJ186" s="33"/>
      <c r="IK186" s="33"/>
      <c r="IL186" s="33"/>
      <c r="IM186" s="33"/>
      <c r="IN186" s="33"/>
      <c r="IO186" s="33"/>
      <c r="IP186" s="33"/>
      <c r="IQ186" s="33"/>
      <c r="IR186" s="33"/>
      <c r="IS186" s="33"/>
      <c r="IT186" s="33"/>
      <c r="IU186" s="33"/>
      <c r="IV186" s="33"/>
      <c r="IW186" s="33"/>
      <c r="IX186" s="33"/>
      <c r="IY186" s="33"/>
      <c r="IZ186" s="33"/>
      <c r="JA186" s="33"/>
      <c r="JB186" s="33"/>
      <c r="JC186" s="33"/>
      <c r="JD186" s="33"/>
      <c r="JE186" s="33"/>
      <c r="JF186" s="33"/>
    </row>
    <row r="187" spans="1:266" x14ac:dyDescent="0.25">
      <c r="A187" s="258" t="s">
        <v>229</v>
      </c>
      <c r="B187" s="340"/>
      <c r="C187" s="340"/>
      <c r="D187" s="340"/>
      <c r="E187" s="340"/>
      <c r="F187" s="340"/>
      <c r="G187" s="340"/>
      <c r="H187" s="340"/>
    </row>
    <row r="188" spans="1:266" x14ac:dyDescent="0.25">
      <c r="A188" s="258" t="s">
        <v>231</v>
      </c>
      <c r="B188" s="340"/>
      <c r="C188" s="340"/>
      <c r="D188" s="340"/>
      <c r="E188" s="340"/>
      <c r="F188" s="340"/>
      <c r="G188" s="340"/>
      <c r="H188" s="340"/>
    </row>
    <row r="189" spans="1:266" x14ac:dyDescent="0.25">
      <c r="A189" s="258" t="s">
        <v>232</v>
      </c>
      <c r="B189" s="340"/>
      <c r="C189" s="340"/>
      <c r="D189" s="340"/>
      <c r="E189" s="340"/>
      <c r="F189" s="340"/>
      <c r="G189" s="340"/>
      <c r="H189" s="340"/>
    </row>
  </sheetData>
  <sheetProtection algorithmName="SHA-512" hashValue="bS5JWSKzv82diglgFBZAdo/JmJO0e1v6WvTZvSZCValKotwCtMEKqEjmL85wRHxvJAg5m3QpZbxxSxl8eG7oQg==" saltValue="mRudjTaOrYkGIF+yzl2FPw==" spinCount="100000" sheet="1" objects="1" scenarios="1"/>
  <mergeCells count="138">
    <mergeCell ref="B186:H189"/>
    <mergeCell ref="A21:A22"/>
    <mergeCell ref="A19:A20"/>
    <mergeCell ref="A3:H3"/>
    <mergeCell ref="A37:A38"/>
    <mergeCell ref="G6:H6"/>
    <mergeCell ref="G7:H7"/>
    <mergeCell ref="G11:G16"/>
    <mergeCell ref="H11:H16"/>
    <mergeCell ref="G19:G30"/>
    <mergeCell ref="H19:H30"/>
    <mergeCell ref="G33:G44"/>
    <mergeCell ref="H33:H44"/>
    <mergeCell ref="A39:A40"/>
    <mergeCell ref="A41:A42"/>
    <mergeCell ref="A43:A44"/>
    <mergeCell ref="B32:B45"/>
    <mergeCell ref="A33:A34"/>
    <mergeCell ref="D33:D44"/>
    <mergeCell ref="E33:E44"/>
    <mergeCell ref="E6:F6"/>
    <mergeCell ref="E7:F7"/>
    <mergeCell ref="B10:B17"/>
    <mergeCell ref="D11:D16"/>
    <mergeCell ref="A23:A24"/>
    <mergeCell ref="A25:A26"/>
    <mergeCell ref="A27:A28"/>
    <mergeCell ref="A29:A30"/>
    <mergeCell ref="B18:B31"/>
    <mergeCell ref="B77:B81"/>
    <mergeCell ref="D78:D80"/>
    <mergeCell ref="E54:E57"/>
    <mergeCell ref="F54:F57"/>
    <mergeCell ref="B65:B69"/>
    <mergeCell ref="B70:B76"/>
    <mergeCell ref="D71:D75"/>
    <mergeCell ref="E71:E75"/>
    <mergeCell ref="F71:F75"/>
    <mergeCell ref="F11:F16"/>
    <mergeCell ref="A5:A7"/>
    <mergeCell ref="B5:B8"/>
    <mergeCell ref="C6:C8"/>
    <mergeCell ref="D6:D8"/>
    <mergeCell ref="A35:A36"/>
    <mergeCell ref="B168:B171"/>
    <mergeCell ref="A169:A170"/>
    <mergeCell ref="F106:F109"/>
    <mergeCell ref="D49:D50"/>
    <mergeCell ref="E49:E50"/>
    <mergeCell ref="F49:F50"/>
    <mergeCell ref="B46:B47"/>
    <mergeCell ref="A112:A113"/>
    <mergeCell ref="B115:B121"/>
    <mergeCell ref="A117:A118"/>
    <mergeCell ref="A119:A120"/>
    <mergeCell ref="B105:B109"/>
    <mergeCell ref="D106:D109"/>
    <mergeCell ref="E106:E109"/>
    <mergeCell ref="B111:B114"/>
    <mergeCell ref="B98:B100"/>
    <mergeCell ref="B101:B104"/>
    <mergeCell ref="E11:E16"/>
    <mergeCell ref="B172:B175"/>
    <mergeCell ref="A173:A174"/>
    <mergeCell ref="D159:D161"/>
    <mergeCell ref="E159:E161"/>
    <mergeCell ref="F159:F161"/>
    <mergeCell ref="B163:B167"/>
    <mergeCell ref="E165:E167"/>
    <mergeCell ref="F165:F167"/>
    <mergeCell ref="A124:A125"/>
    <mergeCell ref="B126:B127"/>
    <mergeCell ref="B129:B130"/>
    <mergeCell ref="B148:B154"/>
    <mergeCell ref="B155:B162"/>
    <mergeCell ref="B143:B147"/>
    <mergeCell ref="B122:B125"/>
    <mergeCell ref="B131:B138"/>
    <mergeCell ref="D133:D134"/>
    <mergeCell ref="E133:E134"/>
    <mergeCell ref="F133:F134"/>
    <mergeCell ref="B139:B141"/>
    <mergeCell ref="G106:G109"/>
    <mergeCell ref="H106:H109"/>
    <mergeCell ref="G49:G50"/>
    <mergeCell ref="H49:H50"/>
    <mergeCell ref="E78:E80"/>
    <mergeCell ref="F78:F80"/>
    <mergeCell ref="G95:G96"/>
    <mergeCell ref="G87:G90"/>
    <mergeCell ref="H87:H90"/>
    <mergeCell ref="F95:F96"/>
    <mergeCell ref="G54:G57"/>
    <mergeCell ref="H54:H57"/>
    <mergeCell ref="G71:G75"/>
    <mergeCell ref="H71:H75"/>
    <mergeCell ref="G78:G80"/>
    <mergeCell ref="H78:H80"/>
    <mergeCell ref="E87:E90"/>
    <mergeCell ref="F87:F90"/>
    <mergeCell ref="D102:D104"/>
    <mergeCell ref="E102:E104"/>
    <mergeCell ref="F102:F104"/>
    <mergeCell ref="B93:B96"/>
    <mergeCell ref="D95:D96"/>
    <mergeCell ref="E95:E96"/>
    <mergeCell ref="D19:D30"/>
    <mergeCell ref="E19:E30"/>
    <mergeCell ref="F19:F30"/>
    <mergeCell ref="F33:F44"/>
    <mergeCell ref="B48:B52"/>
    <mergeCell ref="B82:B92"/>
    <mergeCell ref="C87:C90"/>
    <mergeCell ref="D87:D90"/>
    <mergeCell ref="A1:H1"/>
    <mergeCell ref="A2:H2"/>
    <mergeCell ref="G133:G134"/>
    <mergeCell ref="H133:H134"/>
    <mergeCell ref="A183:B183"/>
    <mergeCell ref="C183:F183"/>
    <mergeCell ref="A184:B184"/>
    <mergeCell ref="C184:F184"/>
    <mergeCell ref="A177:C177"/>
    <mergeCell ref="A178:C178"/>
    <mergeCell ref="A179:C179"/>
    <mergeCell ref="G179:H179"/>
    <mergeCell ref="A181:B181"/>
    <mergeCell ref="C181:F181"/>
    <mergeCell ref="G181:H184"/>
    <mergeCell ref="A182:B182"/>
    <mergeCell ref="C182:F182"/>
    <mergeCell ref="G159:G161"/>
    <mergeCell ref="H159:H161"/>
    <mergeCell ref="G165:G167"/>
    <mergeCell ref="H165:H167"/>
    <mergeCell ref="H95:H96"/>
    <mergeCell ref="G102:G104"/>
    <mergeCell ref="H102:H104"/>
  </mergeCells>
  <pageMargins left="0.23622047244094491" right="0.23622047244094491" top="0.74803149606299213" bottom="0.74803149606299213" header="0.31496062992125984" footer="0.31496062992125984"/>
  <pageSetup paperSize="8" scale="85" fitToHeight="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C105"/>
  <sheetViews>
    <sheetView workbookViewId="0">
      <selection activeCell="B9" sqref="B9"/>
    </sheetView>
  </sheetViews>
  <sheetFormatPr baseColWidth="10" defaultRowHeight="15" x14ac:dyDescent="0.25"/>
  <cols>
    <col min="1" max="1" width="65.7109375" style="1" customWidth="1"/>
    <col min="2" max="2" width="3.42578125" style="1" customWidth="1"/>
    <col min="3" max="3" width="22.7109375" style="1" bestFit="1" customWidth="1"/>
    <col min="4" max="4" width="23.7109375" style="129" customWidth="1"/>
    <col min="5" max="5" width="22.5703125" style="129" customWidth="1"/>
    <col min="6" max="16384" width="11.42578125" style="1"/>
  </cols>
  <sheetData>
    <row r="1" spans="1:5" x14ac:dyDescent="0.25">
      <c r="A1" s="259" t="s">
        <v>0</v>
      </c>
      <c r="B1" s="259"/>
      <c r="C1" s="259"/>
      <c r="D1" s="259"/>
      <c r="E1" s="259"/>
    </row>
    <row r="2" spans="1:5" x14ac:dyDescent="0.25">
      <c r="A2" s="260" t="s">
        <v>1</v>
      </c>
      <c r="B2" s="260"/>
      <c r="C2" s="260"/>
      <c r="D2" s="260"/>
      <c r="E2" s="260"/>
    </row>
    <row r="3" spans="1:5" x14ac:dyDescent="0.25">
      <c r="A3" s="341" t="s">
        <v>2</v>
      </c>
      <c r="B3" s="341"/>
      <c r="C3" s="341"/>
      <c r="D3" s="341"/>
      <c r="E3" s="341"/>
    </row>
    <row r="4" spans="1:5" ht="6" customHeight="1" thickBot="1" x14ac:dyDescent="0.3">
      <c r="D4" s="1"/>
      <c r="E4" s="2"/>
    </row>
    <row r="5" spans="1:5" ht="15.75" thickBot="1" x14ac:dyDescent="0.3">
      <c r="A5" s="321" t="s">
        <v>140</v>
      </c>
      <c r="B5" s="324"/>
      <c r="C5" s="63"/>
      <c r="D5" s="65"/>
      <c r="E5" s="66"/>
    </row>
    <row r="6" spans="1:5" ht="25.5" customHeight="1" x14ac:dyDescent="0.25">
      <c r="A6" s="322"/>
      <c r="B6" s="325"/>
      <c r="C6" s="326" t="s">
        <v>196</v>
      </c>
      <c r="D6" s="213" t="s">
        <v>4</v>
      </c>
      <c r="E6" s="166" t="s">
        <v>5</v>
      </c>
    </row>
    <row r="7" spans="1:5" ht="15.75" thickBot="1" x14ac:dyDescent="0.3">
      <c r="A7" s="323"/>
      <c r="B7" s="325"/>
      <c r="C7" s="327"/>
      <c r="D7" s="214" t="s">
        <v>6</v>
      </c>
      <c r="E7" s="167" t="s">
        <v>6</v>
      </c>
    </row>
    <row r="8" spans="1:5" ht="15.75" thickBot="1" x14ac:dyDescent="0.3">
      <c r="A8" s="3" t="s">
        <v>141</v>
      </c>
      <c r="B8" s="362"/>
      <c r="C8" s="327"/>
      <c r="D8" s="67" t="s">
        <v>7</v>
      </c>
      <c r="E8" s="168" t="s">
        <v>7</v>
      </c>
    </row>
    <row r="9" spans="1:5" ht="15.75" thickBot="1" x14ac:dyDescent="0.3">
      <c r="A9" s="69"/>
      <c r="B9" s="70"/>
      <c r="C9" s="71"/>
      <c r="D9" s="73"/>
      <c r="E9" s="73"/>
    </row>
    <row r="10" spans="1:5" ht="15.75" thickBot="1" x14ac:dyDescent="0.3">
      <c r="A10" s="13" t="s">
        <v>167</v>
      </c>
      <c r="B10" s="350"/>
      <c r="C10" s="347"/>
      <c r="D10" s="348"/>
      <c r="E10" s="349"/>
    </row>
    <row r="11" spans="1:5" x14ac:dyDescent="0.25">
      <c r="A11" s="171" t="s">
        <v>10</v>
      </c>
      <c r="B11" s="309"/>
      <c r="C11" s="6" t="s">
        <v>49</v>
      </c>
      <c r="D11" s="288">
        <v>0.3</v>
      </c>
      <c r="E11" s="357">
        <f>'Regulier - forfaitaire'!G11</f>
        <v>0</v>
      </c>
    </row>
    <row r="12" spans="1:5" x14ac:dyDescent="0.25">
      <c r="A12" s="216" t="s">
        <v>13</v>
      </c>
      <c r="B12" s="309"/>
      <c r="C12" s="8" t="s">
        <v>49</v>
      </c>
      <c r="D12" s="289"/>
      <c r="E12" s="358"/>
    </row>
    <row r="13" spans="1:5" x14ac:dyDescent="0.25">
      <c r="A13" s="216" t="s">
        <v>14</v>
      </c>
      <c r="B13" s="309"/>
      <c r="C13" s="8" t="s">
        <v>49</v>
      </c>
      <c r="D13" s="289"/>
      <c r="E13" s="358"/>
    </row>
    <row r="14" spans="1:5" x14ac:dyDescent="0.25">
      <c r="A14" s="216" t="s">
        <v>16</v>
      </c>
      <c r="B14" s="309"/>
      <c r="C14" s="8" t="s">
        <v>49</v>
      </c>
      <c r="D14" s="289"/>
      <c r="E14" s="358"/>
    </row>
    <row r="15" spans="1:5" x14ac:dyDescent="0.25">
      <c r="A15" s="216" t="s">
        <v>17</v>
      </c>
      <c r="B15" s="309"/>
      <c r="C15" s="8" t="s">
        <v>200</v>
      </c>
      <c r="D15" s="289"/>
      <c r="E15" s="358"/>
    </row>
    <row r="16" spans="1:5" ht="15.75" thickBot="1" x14ac:dyDescent="0.3">
      <c r="A16" s="216" t="s">
        <v>18</v>
      </c>
      <c r="B16" s="309"/>
      <c r="C16" s="8" t="s">
        <v>200</v>
      </c>
      <c r="D16" s="289"/>
      <c r="E16" s="358"/>
    </row>
    <row r="17" spans="1:5" ht="15.75" thickBot="1" x14ac:dyDescent="0.3">
      <c r="A17" s="13" t="s">
        <v>168</v>
      </c>
      <c r="B17" s="316"/>
      <c r="C17" s="347"/>
      <c r="D17" s="348"/>
      <c r="E17" s="349"/>
    </row>
    <row r="18" spans="1:5" x14ac:dyDescent="0.25">
      <c r="A18" s="331" t="s">
        <v>21</v>
      </c>
      <c r="B18" s="309"/>
      <c r="C18" s="6" t="s">
        <v>11</v>
      </c>
      <c r="D18" s="288">
        <v>0.57999999999999996</v>
      </c>
      <c r="E18" s="357">
        <f>'Regulier - forfaitaire'!G19</f>
        <v>0</v>
      </c>
    </row>
    <row r="19" spans="1:5" x14ac:dyDescent="0.25">
      <c r="A19" s="330"/>
      <c r="B19" s="309"/>
      <c r="C19" s="7" t="s">
        <v>12</v>
      </c>
      <c r="D19" s="289"/>
      <c r="E19" s="358"/>
    </row>
    <row r="20" spans="1:5" x14ac:dyDescent="0.25">
      <c r="A20" s="314" t="s">
        <v>13</v>
      </c>
      <c r="B20" s="309"/>
      <c r="C20" s="8" t="s">
        <v>11</v>
      </c>
      <c r="D20" s="289"/>
      <c r="E20" s="358"/>
    </row>
    <row r="21" spans="1:5" x14ac:dyDescent="0.25">
      <c r="A21" s="330"/>
      <c r="B21" s="309"/>
      <c r="C21" s="7" t="s">
        <v>12</v>
      </c>
      <c r="D21" s="289"/>
      <c r="E21" s="358"/>
    </row>
    <row r="22" spans="1:5" x14ac:dyDescent="0.25">
      <c r="A22" s="314" t="s">
        <v>14</v>
      </c>
      <c r="B22" s="309"/>
      <c r="C22" s="8" t="s">
        <v>11</v>
      </c>
      <c r="D22" s="289"/>
      <c r="E22" s="358"/>
    </row>
    <row r="23" spans="1:5" x14ac:dyDescent="0.25">
      <c r="A23" s="330"/>
      <c r="B23" s="309"/>
      <c r="C23" s="7" t="s">
        <v>12</v>
      </c>
      <c r="D23" s="289"/>
      <c r="E23" s="358"/>
    </row>
    <row r="24" spans="1:5" x14ac:dyDescent="0.25">
      <c r="A24" s="314" t="s">
        <v>16</v>
      </c>
      <c r="B24" s="309"/>
      <c r="C24" s="8" t="s">
        <v>11</v>
      </c>
      <c r="D24" s="289"/>
      <c r="E24" s="358"/>
    </row>
    <row r="25" spans="1:5" x14ac:dyDescent="0.25">
      <c r="A25" s="330"/>
      <c r="B25" s="309"/>
      <c r="C25" s="7" t="s">
        <v>12</v>
      </c>
      <c r="D25" s="289"/>
      <c r="E25" s="358"/>
    </row>
    <row r="26" spans="1:5" x14ac:dyDescent="0.25">
      <c r="A26" s="314" t="s">
        <v>18</v>
      </c>
      <c r="B26" s="309"/>
      <c r="C26" s="8" t="s">
        <v>11</v>
      </c>
      <c r="D26" s="289"/>
      <c r="E26" s="358"/>
    </row>
    <row r="27" spans="1:5" x14ac:dyDescent="0.25">
      <c r="A27" s="330"/>
      <c r="B27" s="309"/>
      <c r="C27" s="7" t="s">
        <v>12</v>
      </c>
      <c r="D27" s="289"/>
      <c r="E27" s="358"/>
    </row>
    <row r="28" spans="1:5" x14ac:dyDescent="0.25">
      <c r="A28" s="335" t="s">
        <v>15</v>
      </c>
      <c r="B28" s="309"/>
      <c r="C28" s="8" t="s">
        <v>11</v>
      </c>
      <c r="D28" s="289"/>
      <c r="E28" s="358"/>
    </row>
    <row r="29" spans="1:5" ht="15.75" thickBot="1" x14ac:dyDescent="0.3">
      <c r="A29" s="335"/>
      <c r="B29" s="310"/>
      <c r="C29" s="7" t="s">
        <v>12</v>
      </c>
      <c r="D29" s="289"/>
      <c r="E29" s="359"/>
    </row>
    <row r="30" spans="1:5" ht="15.75" thickBot="1" x14ac:dyDescent="0.3">
      <c r="A30" s="13" t="s">
        <v>169</v>
      </c>
      <c r="B30" s="316"/>
      <c r="C30" s="347"/>
      <c r="D30" s="348"/>
      <c r="E30" s="349"/>
    </row>
    <row r="31" spans="1:5" x14ac:dyDescent="0.25">
      <c r="A31" s="331" t="s">
        <v>23</v>
      </c>
      <c r="B31" s="309"/>
      <c r="C31" s="6" t="s">
        <v>11</v>
      </c>
      <c r="D31" s="288">
        <v>0.35</v>
      </c>
      <c r="E31" s="357">
        <f>'Regulier - forfaitaire'!G33</f>
        <v>0</v>
      </c>
    </row>
    <row r="32" spans="1:5" x14ac:dyDescent="0.25">
      <c r="A32" s="330"/>
      <c r="B32" s="309"/>
      <c r="C32" s="7" t="s">
        <v>12</v>
      </c>
      <c r="D32" s="289"/>
      <c r="E32" s="358"/>
    </row>
    <row r="33" spans="1:5" x14ac:dyDescent="0.25">
      <c r="A33" s="314" t="s">
        <v>13</v>
      </c>
      <c r="B33" s="309"/>
      <c r="C33" s="8" t="s">
        <v>11</v>
      </c>
      <c r="D33" s="289"/>
      <c r="E33" s="358"/>
    </row>
    <row r="34" spans="1:5" x14ac:dyDescent="0.25">
      <c r="A34" s="330"/>
      <c r="B34" s="309"/>
      <c r="C34" s="7" t="s">
        <v>12</v>
      </c>
      <c r="D34" s="289"/>
      <c r="E34" s="358"/>
    </row>
    <row r="35" spans="1:5" x14ac:dyDescent="0.25">
      <c r="A35" s="314" t="s">
        <v>14</v>
      </c>
      <c r="B35" s="309"/>
      <c r="C35" s="8" t="s">
        <v>11</v>
      </c>
      <c r="D35" s="289"/>
      <c r="E35" s="358"/>
    </row>
    <row r="36" spans="1:5" x14ac:dyDescent="0.25">
      <c r="A36" s="330"/>
      <c r="B36" s="309"/>
      <c r="C36" s="7" t="s">
        <v>12</v>
      </c>
      <c r="D36" s="289"/>
      <c r="E36" s="358"/>
    </row>
    <row r="37" spans="1:5" x14ac:dyDescent="0.25">
      <c r="A37" s="314" t="s">
        <v>16</v>
      </c>
      <c r="B37" s="309"/>
      <c r="C37" s="8" t="s">
        <v>11</v>
      </c>
      <c r="D37" s="289"/>
      <c r="E37" s="358"/>
    </row>
    <row r="38" spans="1:5" x14ac:dyDescent="0.25">
      <c r="A38" s="330"/>
      <c r="B38" s="309"/>
      <c r="C38" s="7" t="s">
        <v>12</v>
      </c>
      <c r="D38" s="289"/>
      <c r="E38" s="358"/>
    </row>
    <row r="39" spans="1:5" x14ac:dyDescent="0.25">
      <c r="A39" s="314" t="s">
        <v>24</v>
      </c>
      <c r="B39" s="309"/>
      <c r="C39" s="8" t="s">
        <v>11</v>
      </c>
      <c r="D39" s="289"/>
      <c r="E39" s="358"/>
    </row>
    <row r="40" spans="1:5" x14ac:dyDescent="0.25">
      <c r="A40" s="330"/>
      <c r="B40" s="309"/>
      <c r="C40" s="7" t="s">
        <v>12</v>
      </c>
      <c r="D40" s="289"/>
      <c r="E40" s="358"/>
    </row>
    <row r="41" spans="1:5" x14ac:dyDescent="0.25">
      <c r="A41" s="314" t="s">
        <v>18</v>
      </c>
      <c r="B41" s="309"/>
      <c r="C41" s="8" t="s">
        <v>11</v>
      </c>
      <c r="D41" s="289"/>
      <c r="E41" s="358"/>
    </row>
    <row r="42" spans="1:5" ht="15.75" thickBot="1" x14ac:dyDescent="0.3">
      <c r="A42" s="330"/>
      <c r="B42" s="310"/>
      <c r="C42" s="7" t="s">
        <v>12</v>
      </c>
      <c r="D42" s="289"/>
      <c r="E42" s="359"/>
    </row>
    <row r="43" spans="1:5" ht="15.75" thickBot="1" x14ac:dyDescent="0.3">
      <c r="A43" s="13" t="s">
        <v>25</v>
      </c>
      <c r="B43" s="316"/>
      <c r="C43" s="347"/>
      <c r="D43" s="348"/>
      <c r="E43" s="349"/>
    </row>
    <row r="44" spans="1:5" ht="15.75" thickBot="1" x14ac:dyDescent="0.3">
      <c r="A44" s="174" t="s">
        <v>16</v>
      </c>
      <c r="B44" s="309"/>
      <c r="C44" s="6" t="s">
        <v>49</v>
      </c>
      <c r="D44" s="185">
        <v>0.08</v>
      </c>
      <c r="E44" s="221">
        <f>'Regulier - forfaitaire'!G47</f>
        <v>0</v>
      </c>
    </row>
    <row r="45" spans="1:5" ht="15.75" thickBot="1" x14ac:dyDescent="0.3">
      <c r="A45" s="13" t="s">
        <v>27</v>
      </c>
      <c r="B45" s="360"/>
      <c r="C45" s="347"/>
      <c r="D45" s="348"/>
      <c r="E45" s="349"/>
    </row>
    <row r="46" spans="1:5" x14ac:dyDescent="0.25">
      <c r="A46" s="172" t="s">
        <v>29</v>
      </c>
      <c r="B46" s="295"/>
      <c r="C46" s="6" t="s">
        <v>49</v>
      </c>
      <c r="D46" s="288">
        <v>0.17</v>
      </c>
      <c r="E46" s="357">
        <f>'Regulier - forfaitaire'!G49</f>
        <v>0</v>
      </c>
    </row>
    <row r="47" spans="1:5" x14ac:dyDescent="0.25">
      <c r="A47" s="173" t="s">
        <v>24</v>
      </c>
      <c r="B47" s="295"/>
      <c r="C47" s="8" t="s">
        <v>49</v>
      </c>
      <c r="D47" s="289"/>
      <c r="E47" s="358"/>
    </row>
    <row r="48" spans="1:5" x14ac:dyDescent="0.25">
      <c r="A48" s="77" t="s">
        <v>146</v>
      </c>
      <c r="B48" s="295"/>
      <c r="C48" s="78" t="s">
        <v>49</v>
      </c>
      <c r="D48" s="186">
        <v>0.03</v>
      </c>
      <c r="E48" s="222">
        <f>'Regulier - forfaitaire'!G51</f>
        <v>0</v>
      </c>
    </row>
    <row r="49" spans="1:5" ht="15.75" thickBot="1" x14ac:dyDescent="0.3">
      <c r="A49" s="80" t="s">
        <v>147</v>
      </c>
      <c r="B49" s="361"/>
      <c r="C49" s="219" t="s">
        <v>49</v>
      </c>
      <c r="D49" s="201">
        <v>0.05</v>
      </c>
      <c r="E49" s="223">
        <f>'Regulier - forfaitaire'!G52</f>
        <v>0</v>
      </c>
    </row>
    <row r="50" spans="1:5" ht="15.75" thickBot="1" x14ac:dyDescent="0.3">
      <c r="A50" s="13" t="s">
        <v>198</v>
      </c>
      <c r="B50" s="81"/>
      <c r="C50" s="347"/>
      <c r="D50" s="348"/>
      <c r="E50" s="349"/>
    </row>
    <row r="51" spans="1:5" x14ac:dyDescent="0.25">
      <c r="A51" s="216" t="s">
        <v>178</v>
      </c>
      <c r="B51" s="82"/>
      <c r="C51" s="12" t="s">
        <v>49</v>
      </c>
      <c r="D51" s="207">
        <v>0.05</v>
      </c>
      <c r="E51" s="221">
        <f>'Regulier - forfaitaire'!G58</f>
        <v>0</v>
      </c>
    </row>
    <row r="52" spans="1:5" ht="26.25" thickBot="1" x14ac:dyDescent="0.3">
      <c r="A52" s="83" t="s">
        <v>148</v>
      </c>
      <c r="B52" s="84"/>
      <c r="C52" s="219" t="s">
        <v>60</v>
      </c>
      <c r="D52" s="209">
        <v>0.08</v>
      </c>
      <c r="E52" s="223">
        <f>'Regulier - forfaitaire'!G59</f>
        <v>0</v>
      </c>
    </row>
    <row r="53" spans="1:5" ht="15.75" thickBot="1" x14ac:dyDescent="0.3">
      <c r="A53" s="13" t="s">
        <v>36</v>
      </c>
      <c r="B53" s="85"/>
      <c r="C53" s="347"/>
      <c r="D53" s="348"/>
      <c r="E53" s="349"/>
    </row>
    <row r="54" spans="1:5" ht="15.75" thickBot="1" x14ac:dyDescent="0.3">
      <c r="A54" s="13" t="s">
        <v>37</v>
      </c>
      <c r="B54" s="208"/>
      <c r="C54" s="347"/>
      <c r="D54" s="348"/>
      <c r="E54" s="349"/>
    </row>
    <row r="55" spans="1:5" ht="15.75" thickBot="1" x14ac:dyDescent="0.3">
      <c r="A55" s="13" t="s">
        <v>42</v>
      </c>
      <c r="B55" s="316"/>
      <c r="C55" s="347"/>
      <c r="D55" s="348"/>
      <c r="E55" s="349"/>
    </row>
    <row r="56" spans="1:5" x14ac:dyDescent="0.25">
      <c r="A56" s="98" t="s">
        <v>44</v>
      </c>
      <c r="B56" s="309"/>
      <c r="C56" s="99" t="s">
        <v>49</v>
      </c>
      <c r="D56" s="207">
        <v>0.08</v>
      </c>
      <c r="E56" s="221">
        <f>'Regulier - forfaitaire'!G67</f>
        <v>0</v>
      </c>
    </row>
    <row r="57" spans="1:5" ht="15.75" thickBot="1" x14ac:dyDescent="0.3">
      <c r="A57" s="91" t="s">
        <v>63</v>
      </c>
      <c r="B57" s="310"/>
      <c r="C57" s="99" t="s">
        <v>49</v>
      </c>
      <c r="D57" s="207">
        <v>0.08</v>
      </c>
      <c r="E57" s="223">
        <f>'Regulier - forfaitaire'!G68</f>
        <v>0</v>
      </c>
    </row>
    <row r="58" spans="1:5" ht="15.75" thickBot="1" x14ac:dyDescent="0.3">
      <c r="A58" s="13" t="s">
        <v>46</v>
      </c>
      <c r="B58" s="316"/>
      <c r="C58" s="347"/>
      <c r="D58" s="348"/>
      <c r="E58" s="349"/>
    </row>
    <row r="59" spans="1:5" x14ac:dyDescent="0.25">
      <c r="A59" s="171" t="s">
        <v>48</v>
      </c>
      <c r="B59" s="309"/>
      <c r="C59" s="175" t="s">
        <v>49</v>
      </c>
      <c r="D59" s="288">
        <v>0.17</v>
      </c>
      <c r="E59" s="357">
        <f>'Regulier - forfaitaire'!G71</f>
        <v>0</v>
      </c>
    </row>
    <row r="60" spans="1:5" x14ac:dyDescent="0.25">
      <c r="A60" s="216" t="s">
        <v>13</v>
      </c>
      <c r="B60" s="309"/>
      <c r="C60" s="12" t="s">
        <v>49</v>
      </c>
      <c r="D60" s="289"/>
      <c r="E60" s="358"/>
    </row>
    <row r="61" spans="1:5" x14ac:dyDescent="0.25">
      <c r="A61" s="216" t="s">
        <v>50</v>
      </c>
      <c r="B61" s="309"/>
      <c r="C61" s="12" t="s">
        <v>49</v>
      </c>
      <c r="D61" s="289"/>
      <c r="E61" s="358"/>
    </row>
    <row r="62" spans="1:5" x14ac:dyDescent="0.25">
      <c r="A62" s="216" t="s">
        <v>51</v>
      </c>
      <c r="B62" s="309"/>
      <c r="C62" s="12" t="s">
        <v>49</v>
      </c>
      <c r="D62" s="289"/>
      <c r="E62" s="358"/>
    </row>
    <row r="63" spans="1:5" ht="15.75" thickBot="1" x14ac:dyDescent="0.3">
      <c r="A63" s="216" t="s">
        <v>18</v>
      </c>
      <c r="B63" s="310"/>
      <c r="C63" s="12" t="s">
        <v>49</v>
      </c>
      <c r="D63" s="289"/>
      <c r="E63" s="359"/>
    </row>
    <row r="64" spans="1:5" ht="15.75" thickBot="1" x14ac:dyDescent="0.3">
      <c r="A64" s="13" t="s">
        <v>53</v>
      </c>
      <c r="B64" s="194"/>
      <c r="C64" s="347"/>
      <c r="D64" s="348"/>
      <c r="E64" s="349"/>
    </row>
    <row r="65" spans="1:5" ht="15.75" thickBot="1" x14ac:dyDescent="0.3">
      <c r="A65" s="100" t="s">
        <v>150</v>
      </c>
      <c r="B65" s="316"/>
      <c r="C65" s="347"/>
      <c r="D65" s="348"/>
      <c r="E65" s="349"/>
    </row>
    <row r="66" spans="1:5" x14ac:dyDescent="0.25">
      <c r="A66" s="171" t="s">
        <v>59</v>
      </c>
      <c r="B66" s="309"/>
      <c r="C66" s="175" t="s">
        <v>60</v>
      </c>
      <c r="D66" s="185">
        <v>0.08</v>
      </c>
      <c r="E66" s="221">
        <f>'Regulier - forfaitaire'!G83</f>
        <v>0</v>
      </c>
    </row>
    <row r="67" spans="1:5" x14ac:dyDescent="0.25">
      <c r="A67" s="17" t="s">
        <v>170</v>
      </c>
      <c r="B67" s="309"/>
      <c r="C67" s="101" t="s">
        <v>49</v>
      </c>
      <c r="D67" s="186">
        <v>0.08</v>
      </c>
      <c r="E67" s="222">
        <f>'Regulier - forfaitaire'!G86</f>
        <v>0</v>
      </c>
    </row>
    <row r="68" spans="1:5" ht="15.75" thickBot="1" x14ac:dyDescent="0.3">
      <c r="A68" s="102" t="s">
        <v>152</v>
      </c>
      <c r="B68" s="310"/>
      <c r="C68" s="220" t="s">
        <v>60</v>
      </c>
      <c r="D68" s="186">
        <v>0.08</v>
      </c>
      <c r="E68" s="223">
        <f>'Regulier - forfaitaire'!G91</f>
        <v>0</v>
      </c>
    </row>
    <row r="69" spans="1:5" ht="15.75" thickBot="1" x14ac:dyDescent="0.3">
      <c r="A69" s="13" t="s">
        <v>68</v>
      </c>
      <c r="B69" s="316"/>
      <c r="C69" s="347"/>
      <c r="D69" s="348"/>
      <c r="E69" s="349"/>
    </row>
    <row r="70" spans="1:5" ht="15.75" thickBot="1" x14ac:dyDescent="0.3">
      <c r="A70" s="171" t="s">
        <v>69</v>
      </c>
      <c r="B70" s="310"/>
      <c r="C70" s="175" t="s">
        <v>60</v>
      </c>
      <c r="D70" s="185">
        <v>0.08</v>
      </c>
      <c r="E70" s="169">
        <f>'Regulier - forfaitaire'!G94</f>
        <v>0</v>
      </c>
    </row>
    <row r="71" spans="1:5" ht="15.75" thickBot="1" x14ac:dyDescent="0.3">
      <c r="A71" s="13" t="s">
        <v>72</v>
      </c>
      <c r="B71" s="194"/>
      <c r="C71" s="347"/>
      <c r="D71" s="348"/>
      <c r="E71" s="349"/>
    </row>
    <row r="72" spans="1:5" ht="15.75" thickBot="1" x14ac:dyDescent="0.3">
      <c r="A72" s="13" t="s">
        <v>76</v>
      </c>
      <c r="B72" s="194"/>
      <c r="C72" s="347"/>
      <c r="D72" s="348"/>
      <c r="E72" s="349"/>
    </row>
    <row r="73" spans="1:5" ht="15.75" thickBot="1" x14ac:dyDescent="0.3">
      <c r="A73" s="13" t="s">
        <v>80</v>
      </c>
      <c r="B73" s="194"/>
      <c r="C73" s="347"/>
      <c r="D73" s="348"/>
      <c r="E73" s="349"/>
    </row>
    <row r="74" spans="1:5" ht="15.75" thickBot="1" x14ac:dyDescent="0.3">
      <c r="A74" s="13" t="s">
        <v>85</v>
      </c>
      <c r="B74" s="316"/>
      <c r="C74" s="347"/>
      <c r="D74" s="348"/>
      <c r="E74" s="349"/>
    </row>
    <row r="75" spans="1:5" ht="15.75" thickBot="1" x14ac:dyDescent="0.3">
      <c r="A75" s="174" t="s">
        <v>87</v>
      </c>
      <c r="B75" s="310"/>
      <c r="C75" s="107" t="s">
        <v>154</v>
      </c>
      <c r="D75" s="186">
        <v>0.05</v>
      </c>
      <c r="E75" s="169">
        <f>'Regulier - forfaitaire'!G113</f>
        <v>0</v>
      </c>
    </row>
    <row r="76" spans="1:5" ht="15.75" thickBot="1" x14ac:dyDescent="0.3">
      <c r="A76" s="13" t="s">
        <v>89</v>
      </c>
      <c r="B76" s="316"/>
      <c r="C76" s="347"/>
      <c r="D76" s="348"/>
      <c r="E76" s="349"/>
    </row>
    <row r="77" spans="1:5" x14ac:dyDescent="0.25">
      <c r="A77" s="171" t="s">
        <v>91</v>
      </c>
      <c r="B77" s="309"/>
      <c r="C77" s="175" t="s">
        <v>92</v>
      </c>
      <c r="D77" s="185">
        <v>0.02</v>
      </c>
      <c r="E77" s="221">
        <f>'Regulier - forfaitaire'!G116</f>
        <v>0</v>
      </c>
    </row>
    <row r="78" spans="1:5" x14ac:dyDescent="0.25">
      <c r="A78" s="17" t="s">
        <v>87</v>
      </c>
      <c r="B78" s="309"/>
      <c r="C78" s="11" t="s">
        <v>154</v>
      </c>
      <c r="D78" s="186">
        <v>0.05</v>
      </c>
      <c r="E78" s="222">
        <f>'Regulier - forfaitaire'!G118</f>
        <v>0</v>
      </c>
    </row>
    <row r="79" spans="1:5" ht="15.75" thickBot="1" x14ac:dyDescent="0.3">
      <c r="A79" s="130" t="s">
        <v>155</v>
      </c>
      <c r="B79" s="310"/>
      <c r="C79" s="220" t="s">
        <v>154</v>
      </c>
      <c r="D79" s="186">
        <v>0.05</v>
      </c>
      <c r="E79" s="223">
        <f>'Regulier - forfaitaire'!G120</f>
        <v>0</v>
      </c>
    </row>
    <row r="80" spans="1:5" ht="15.75" thickBot="1" x14ac:dyDescent="0.3">
      <c r="A80" s="13" t="s">
        <v>93</v>
      </c>
      <c r="B80" s="316"/>
      <c r="C80" s="347"/>
      <c r="D80" s="348"/>
      <c r="E80" s="349"/>
    </row>
    <row r="81" spans="1:5" ht="15.75" thickBot="1" x14ac:dyDescent="0.3">
      <c r="A81" s="17" t="s">
        <v>96</v>
      </c>
      <c r="B81" s="310"/>
      <c r="C81" s="11" t="s">
        <v>154</v>
      </c>
      <c r="D81" s="201">
        <v>0.08</v>
      </c>
      <c r="E81" s="169">
        <f>'Regulier - forfaitaire'!G125</f>
        <v>0</v>
      </c>
    </row>
    <row r="82" spans="1:5" ht="15.75" customHeight="1" thickBot="1" x14ac:dyDescent="0.3">
      <c r="A82" s="13" t="s">
        <v>97</v>
      </c>
      <c r="B82" s="212"/>
      <c r="C82" s="347"/>
      <c r="D82" s="348"/>
      <c r="E82" s="349"/>
    </row>
    <row r="83" spans="1:5" ht="15.75" thickBot="1" x14ac:dyDescent="0.3">
      <c r="A83" s="13" t="s">
        <v>100</v>
      </c>
      <c r="B83" s="316"/>
      <c r="C83" s="347"/>
      <c r="D83" s="348"/>
      <c r="E83" s="349"/>
    </row>
    <row r="84" spans="1:5" ht="15.75" thickBot="1" x14ac:dyDescent="0.3">
      <c r="A84" s="197" t="s">
        <v>102</v>
      </c>
      <c r="B84" s="310"/>
      <c r="C84" s="220" t="s">
        <v>156</v>
      </c>
      <c r="D84" s="112">
        <v>0.08</v>
      </c>
      <c r="E84" s="169">
        <f>'Regulier - forfaitaire'!G130</f>
        <v>0</v>
      </c>
    </row>
    <row r="85" spans="1:5" ht="15.75" thickBot="1" x14ac:dyDescent="0.3">
      <c r="A85" s="13" t="s">
        <v>103</v>
      </c>
      <c r="B85" s="316"/>
      <c r="C85" s="347"/>
      <c r="D85" s="348"/>
      <c r="E85" s="349"/>
    </row>
    <row r="86" spans="1:5" ht="15.75" thickBot="1" x14ac:dyDescent="0.3">
      <c r="A86" s="205" t="s">
        <v>105</v>
      </c>
      <c r="B86" s="310"/>
      <c r="C86" s="220" t="s">
        <v>60</v>
      </c>
      <c r="D86" s="185">
        <v>0.08</v>
      </c>
      <c r="E86" s="169">
        <f>'Regulier - forfaitaire'!G132</f>
        <v>0</v>
      </c>
    </row>
    <row r="87" spans="1:5" ht="15.75" thickBot="1" x14ac:dyDescent="0.3">
      <c r="A87" s="13" t="s">
        <v>112</v>
      </c>
      <c r="B87" s="316"/>
      <c r="C87" s="347"/>
      <c r="D87" s="348"/>
      <c r="E87" s="349"/>
    </row>
    <row r="88" spans="1:5" x14ac:dyDescent="0.25">
      <c r="A88" s="171" t="s">
        <v>105</v>
      </c>
      <c r="B88" s="309"/>
      <c r="C88" s="175" t="s">
        <v>60</v>
      </c>
      <c r="D88" s="185">
        <v>0.03</v>
      </c>
      <c r="E88" s="221">
        <f>'Regulier - forfaitaire'!G140</f>
        <v>0</v>
      </c>
    </row>
    <row r="89" spans="1:5" ht="15.75" thickBot="1" x14ac:dyDescent="0.3">
      <c r="A89" s="17" t="s">
        <v>157</v>
      </c>
      <c r="B89" s="198"/>
      <c r="C89" s="114" t="s">
        <v>60</v>
      </c>
      <c r="D89" s="201">
        <v>0.03</v>
      </c>
      <c r="E89" s="223">
        <f>'Regulier - forfaitaire'!G142</f>
        <v>0</v>
      </c>
    </row>
    <row r="90" spans="1:5" ht="15.75" thickBot="1" x14ac:dyDescent="0.3">
      <c r="A90" s="13" t="s">
        <v>115</v>
      </c>
      <c r="B90" s="194"/>
      <c r="C90" s="347"/>
      <c r="D90" s="348"/>
      <c r="E90" s="349"/>
    </row>
    <row r="91" spans="1:5" ht="15.75" thickBot="1" x14ac:dyDescent="0.3">
      <c r="A91" s="13" t="s">
        <v>118</v>
      </c>
      <c r="B91" s="194"/>
      <c r="C91" s="347"/>
      <c r="D91" s="348"/>
      <c r="E91" s="349"/>
    </row>
    <row r="92" spans="1:5" ht="15.75" thickBot="1" x14ac:dyDescent="0.3">
      <c r="A92" s="205" t="s">
        <v>157</v>
      </c>
      <c r="B92" s="194"/>
      <c r="C92" s="114" t="s">
        <v>60</v>
      </c>
      <c r="D92" s="201">
        <v>0.15</v>
      </c>
      <c r="E92" s="223">
        <f>'Regulier - forfaitaire'!G150</f>
        <v>0</v>
      </c>
    </row>
    <row r="93" spans="1:5" ht="15.75" thickBot="1" x14ac:dyDescent="0.3">
      <c r="A93" s="13" t="s">
        <v>121</v>
      </c>
      <c r="B93" s="316"/>
      <c r="C93" s="347"/>
      <c r="D93" s="348"/>
      <c r="E93" s="349"/>
    </row>
    <row r="94" spans="1:5" ht="15.75" thickBot="1" x14ac:dyDescent="0.3">
      <c r="A94" s="18" t="s">
        <v>122</v>
      </c>
      <c r="B94" s="318"/>
      <c r="C94" s="99" t="s">
        <v>60</v>
      </c>
      <c r="D94" s="217">
        <v>0.03</v>
      </c>
      <c r="E94" s="169">
        <f>'Regulier - forfaitaire'!G156</f>
        <v>0</v>
      </c>
    </row>
    <row r="95" spans="1:5" ht="15.75" thickBot="1" x14ac:dyDescent="0.3">
      <c r="A95" s="13" t="s">
        <v>127</v>
      </c>
      <c r="B95" s="350"/>
      <c r="C95" s="347"/>
      <c r="D95" s="348"/>
      <c r="E95" s="348"/>
    </row>
    <row r="96" spans="1:5" ht="15.75" thickBot="1" x14ac:dyDescent="0.3">
      <c r="A96" s="171" t="s">
        <v>128</v>
      </c>
      <c r="B96" s="310"/>
      <c r="C96" s="175" t="s">
        <v>60</v>
      </c>
      <c r="D96" s="217">
        <v>0.08</v>
      </c>
      <c r="E96" s="169">
        <f>'Regulier - forfaitaire'!G164</f>
        <v>0</v>
      </c>
    </row>
    <row r="97" spans="1:263" ht="15.75" thickBot="1" x14ac:dyDescent="0.3">
      <c r="A97" s="13" t="s">
        <v>158</v>
      </c>
      <c r="B97" s="204"/>
      <c r="C97" s="347"/>
      <c r="D97" s="348"/>
      <c r="E97" s="349"/>
    </row>
    <row r="98" spans="1:263" ht="15.75" thickBot="1" x14ac:dyDescent="0.3">
      <c r="A98" s="13" t="s">
        <v>163</v>
      </c>
      <c r="B98" s="204"/>
      <c r="C98" s="347"/>
      <c r="D98" s="348"/>
      <c r="E98" s="349"/>
    </row>
    <row r="99" spans="1:263" ht="15.75" thickBot="1" x14ac:dyDescent="0.3">
      <c r="A99" s="28"/>
      <c r="B99" s="28"/>
      <c r="C99" s="124"/>
      <c r="D99" s="126"/>
      <c r="E99" s="126"/>
    </row>
    <row r="100" spans="1:263" s="34" customFormat="1" ht="30" customHeight="1" x14ac:dyDescent="0.25">
      <c r="A100" s="351" t="s">
        <v>164</v>
      </c>
      <c r="B100" s="352"/>
      <c r="C100" s="131" t="s">
        <v>173</v>
      </c>
      <c r="D100" s="137">
        <f>D11+D18+D31+D44+D46+D48+D49+D51+D52+D56+D57+D59+D66+D67+D68+D70+D77+D84+D86+D88+D89+D94+D96</f>
        <v>2.6900000000000004</v>
      </c>
      <c r="E100" s="134">
        <f>E11+E18+E31+E44+E46+E48+E49+E51+E52+E56+E57+E59+E66+E67+E68+E70+E77+E84+E86+E88+E89+E94+E96</f>
        <v>0</v>
      </c>
      <c r="F100" s="42"/>
      <c r="G100" s="33"/>
      <c r="H100" s="33"/>
      <c r="I100" s="33"/>
      <c r="J100" s="33"/>
      <c r="K100" s="33"/>
      <c r="L100" s="33"/>
      <c r="M100" s="33"/>
      <c r="N100" s="33"/>
      <c r="O100" s="33"/>
      <c r="P100" s="33"/>
      <c r="Q100" s="33"/>
      <c r="R100" s="33"/>
      <c r="S100" s="33"/>
      <c r="T100" s="33"/>
      <c r="U100" s="33"/>
      <c r="V100" s="33"/>
      <c r="W100" s="33"/>
      <c r="X100" s="33"/>
      <c r="Y100" s="33"/>
      <c r="Z100" s="33"/>
      <c r="AA100" s="33"/>
      <c r="AB100" s="33"/>
      <c r="AC100" s="33"/>
      <c r="AD100" s="33"/>
      <c r="AE100" s="33"/>
      <c r="AF100" s="33"/>
      <c r="AG100" s="33"/>
      <c r="AH100" s="33"/>
      <c r="AI100" s="33"/>
      <c r="AJ100" s="33"/>
      <c r="AK100" s="33"/>
      <c r="AL100" s="33"/>
      <c r="AM100" s="33"/>
      <c r="AN100" s="33"/>
      <c r="AO100" s="33"/>
      <c r="AP100" s="33"/>
      <c r="AQ100" s="33"/>
      <c r="AR100" s="33"/>
      <c r="AS100" s="33"/>
      <c r="AT100" s="33"/>
      <c r="AU100" s="33"/>
      <c r="AV100" s="33"/>
      <c r="AW100" s="33"/>
      <c r="AX100" s="33"/>
      <c r="AY100" s="33"/>
      <c r="AZ100" s="33"/>
      <c r="BA100" s="33"/>
      <c r="BB100" s="33"/>
      <c r="BC100" s="33"/>
      <c r="BD100" s="33"/>
      <c r="BE100" s="33"/>
      <c r="BF100" s="33"/>
      <c r="BG100" s="33"/>
      <c r="BH100" s="33"/>
      <c r="BI100" s="33"/>
      <c r="BJ100" s="33"/>
      <c r="BK100" s="33"/>
      <c r="BL100" s="33"/>
      <c r="BM100" s="33"/>
      <c r="BN100" s="33"/>
      <c r="BO100" s="33"/>
      <c r="BP100" s="33"/>
      <c r="BQ100" s="33"/>
      <c r="BR100" s="33"/>
      <c r="BS100" s="33"/>
      <c r="BT100" s="33"/>
      <c r="BU100" s="33"/>
      <c r="BV100" s="33"/>
      <c r="BW100" s="33"/>
      <c r="BX100" s="33"/>
      <c r="BY100" s="33"/>
      <c r="BZ100" s="33"/>
      <c r="CA100" s="33"/>
      <c r="CB100" s="33"/>
      <c r="CC100" s="33"/>
      <c r="CD100" s="33"/>
      <c r="CE100" s="33"/>
      <c r="CF100" s="33"/>
      <c r="CG100" s="33"/>
      <c r="CH100" s="33"/>
      <c r="CI100" s="33"/>
      <c r="CJ100" s="33"/>
      <c r="CK100" s="33"/>
      <c r="CL100" s="33"/>
      <c r="CM100" s="33"/>
      <c r="CN100" s="33"/>
      <c r="CO100" s="33"/>
      <c r="CP100" s="33"/>
      <c r="CQ100" s="33"/>
      <c r="CR100" s="33"/>
      <c r="CS100" s="33"/>
      <c r="CT100" s="33"/>
      <c r="CU100" s="33"/>
      <c r="CV100" s="33"/>
      <c r="CW100" s="33"/>
      <c r="CX100" s="33"/>
      <c r="CY100" s="33"/>
      <c r="CZ100" s="33"/>
      <c r="DA100" s="33"/>
      <c r="DB100" s="33"/>
      <c r="DC100" s="33"/>
      <c r="DD100" s="33"/>
      <c r="DE100" s="33"/>
      <c r="DF100" s="33"/>
      <c r="DG100" s="33"/>
      <c r="DH100" s="33"/>
      <c r="DI100" s="33"/>
      <c r="DJ100" s="33"/>
      <c r="DK100" s="33"/>
      <c r="DL100" s="33"/>
      <c r="DM100" s="33"/>
      <c r="DN100" s="33"/>
      <c r="DO100" s="33"/>
      <c r="DP100" s="33"/>
      <c r="DQ100" s="33"/>
      <c r="DR100" s="33"/>
      <c r="DS100" s="33"/>
      <c r="DT100" s="33"/>
      <c r="DU100" s="33"/>
      <c r="DV100" s="33"/>
      <c r="DW100" s="33"/>
      <c r="DX100" s="33"/>
      <c r="DY100" s="33"/>
      <c r="DZ100" s="33"/>
      <c r="EA100" s="33"/>
      <c r="EB100" s="33"/>
      <c r="EC100" s="33"/>
      <c r="ED100" s="33"/>
      <c r="EE100" s="33"/>
      <c r="EF100" s="33"/>
      <c r="EG100" s="33"/>
      <c r="EH100" s="33"/>
      <c r="EI100" s="33"/>
      <c r="EJ100" s="33"/>
      <c r="EK100" s="33"/>
      <c r="EL100" s="33"/>
      <c r="EM100" s="33"/>
      <c r="EN100" s="33"/>
      <c r="EO100" s="33"/>
      <c r="EP100" s="33"/>
      <c r="EQ100" s="33"/>
      <c r="ER100" s="33"/>
      <c r="ES100" s="33"/>
      <c r="ET100" s="33"/>
      <c r="EU100" s="33"/>
      <c r="EV100" s="33"/>
      <c r="EW100" s="33"/>
      <c r="EX100" s="33"/>
      <c r="EY100" s="33"/>
      <c r="EZ100" s="33"/>
      <c r="FA100" s="33"/>
      <c r="FB100" s="33"/>
      <c r="FC100" s="33"/>
      <c r="FD100" s="33"/>
      <c r="FE100" s="33"/>
      <c r="FF100" s="33"/>
      <c r="FG100" s="33"/>
      <c r="FH100" s="33"/>
      <c r="FI100" s="33"/>
      <c r="FJ100" s="33"/>
      <c r="FK100" s="33"/>
      <c r="FL100" s="33"/>
      <c r="FM100" s="33"/>
      <c r="FN100" s="33"/>
      <c r="FO100" s="33"/>
      <c r="FP100" s="33"/>
      <c r="FQ100" s="33"/>
      <c r="FR100" s="33"/>
      <c r="FS100" s="33"/>
      <c r="FT100" s="33"/>
      <c r="FU100" s="33"/>
      <c r="FV100" s="33"/>
      <c r="FW100" s="33"/>
      <c r="FX100" s="33"/>
      <c r="FY100" s="33"/>
      <c r="FZ100" s="33"/>
      <c r="GA100" s="33"/>
      <c r="GB100" s="33"/>
      <c r="GC100" s="33"/>
      <c r="GD100" s="33"/>
      <c r="GE100" s="33"/>
      <c r="GF100" s="33"/>
      <c r="GG100" s="33"/>
      <c r="GH100" s="33"/>
      <c r="GI100" s="33"/>
      <c r="GJ100" s="33"/>
      <c r="GK100" s="33"/>
      <c r="GL100" s="33"/>
      <c r="GM100" s="33"/>
      <c r="GN100" s="33"/>
      <c r="GO100" s="33"/>
      <c r="GP100" s="33"/>
      <c r="GQ100" s="33"/>
      <c r="GR100" s="33"/>
      <c r="GS100" s="33"/>
      <c r="GT100" s="33"/>
      <c r="GU100" s="33"/>
      <c r="GV100" s="33"/>
      <c r="GW100" s="33"/>
      <c r="GX100" s="33"/>
      <c r="GY100" s="33"/>
      <c r="GZ100" s="33"/>
      <c r="HA100" s="33"/>
      <c r="HB100" s="33"/>
      <c r="HC100" s="33"/>
      <c r="HD100" s="33"/>
      <c r="HE100" s="33"/>
      <c r="HF100" s="33"/>
      <c r="HG100" s="33"/>
      <c r="HH100" s="33"/>
      <c r="HI100" s="33"/>
      <c r="HJ100" s="33"/>
      <c r="HK100" s="33"/>
      <c r="HL100" s="33"/>
      <c r="HM100" s="33"/>
      <c r="HN100" s="33"/>
      <c r="HO100" s="33"/>
      <c r="HP100" s="33"/>
      <c r="HQ100" s="33"/>
      <c r="HR100" s="33"/>
      <c r="HS100" s="33"/>
      <c r="HT100" s="33"/>
      <c r="HU100" s="33"/>
      <c r="HV100" s="33"/>
      <c r="HW100" s="33"/>
      <c r="HX100" s="33"/>
      <c r="HY100" s="33"/>
      <c r="HZ100" s="33"/>
      <c r="IA100" s="33"/>
      <c r="IB100" s="33"/>
      <c r="IC100" s="33"/>
      <c r="ID100" s="33"/>
      <c r="IE100" s="33"/>
      <c r="IF100" s="33"/>
      <c r="IG100" s="33"/>
      <c r="IH100" s="33"/>
      <c r="II100" s="33"/>
      <c r="IJ100" s="33"/>
      <c r="IK100" s="33"/>
      <c r="IL100" s="33"/>
      <c r="IM100" s="33"/>
      <c r="IN100" s="33"/>
      <c r="IO100" s="33"/>
      <c r="IP100" s="33"/>
      <c r="IQ100" s="33"/>
      <c r="IR100" s="33"/>
      <c r="IS100" s="33"/>
      <c r="IT100" s="33"/>
      <c r="IU100" s="33"/>
      <c r="IV100" s="33"/>
      <c r="IW100" s="33"/>
      <c r="IX100" s="33"/>
      <c r="IY100" s="33"/>
      <c r="IZ100" s="33"/>
      <c r="JA100" s="33"/>
      <c r="JB100" s="33"/>
      <c r="JC100" s="33"/>
    </row>
    <row r="101" spans="1:263" x14ac:dyDescent="0.25">
      <c r="A101" s="353"/>
      <c r="B101" s="354"/>
      <c r="C101" s="132" t="s">
        <v>174</v>
      </c>
      <c r="D101" s="138">
        <f>D100+D75+D78+D79+D81</f>
        <v>2.92</v>
      </c>
      <c r="E101" s="135">
        <f>E100+E75+E78+E79+E81</f>
        <v>0</v>
      </c>
    </row>
    <row r="102" spans="1:263" x14ac:dyDescent="0.25">
      <c r="A102" s="353"/>
      <c r="B102" s="354"/>
      <c r="C102" s="132" t="s">
        <v>175</v>
      </c>
      <c r="D102" s="138">
        <f>D101</f>
        <v>2.92</v>
      </c>
      <c r="E102" s="135">
        <f>E101</f>
        <v>0</v>
      </c>
    </row>
    <row r="103" spans="1:263" x14ac:dyDescent="0.25">
      <c r="A103" s="353"/>
      <c r="B103" s="354"/>
      <c r="C103" s="132" t="s">
        <v>176</v>
      </c>
      <c r="D103" s="138">
        <f>D101+D18+D31</f>
        <v>3.85</v>
      </c>
      <c r="E103" s="135">
        <f>E101+E18+E31</f>
        <v>0</v>
      </c>
    </row>
    <row r="104" spans="1:263" x14ac:dyDescent="0.25">
      <c r="A104" s="353"/>
      <c r="B104" s="354"/>
      <c r="C104" s="132" t="s">
        <v>177</v>
      </c>
      <c r="D104" s="138">
        <f>D103</f>
        <v>3.85</v>
      </c>
      <c r="E104" s="135">
        <f>E103</f>
        <v>0</v>
      </c>
    </row>
    <row r="105" spans="1:263" ht="15.75" thickBot="1" x14ac:dyDescent="0.3">
      <c r="A105" s="355"/>
      <c r="B105" s="356"/>
      <c r="C105" s="176" t="s">
        <v>201</v>
      </c>
      <c r="D105" s="139">
        <f>D18+D31</f>
        <v>0.92999999999999994</v>
      </c>
      <c r="E105" s="136">
        <f>E18+E31</f>
        <v>0</v>
      </c>
    </row>
  </sheetData>
  <sheetProtection algorithmName="SHA-512" hashValue="FAgIBrFzJ6ZchwXCEMfLWuoQv9IfmtIGAUFvGcH2d289fYkUQP9+d8TWcfE4V8TdRWrgV2yYgeu5hflrtsvQ0w==" saltValue="vgdkR2uJgTYiYfJXj3ETvQ==" spinCount="100000" sheet="1" objects="1" scenarios="1"/>
  <mergeCells count="75">
    <mergeCell ref="B17:B29"/>
    <mergeCell ref="A26:A27"/>
    <mergeCell ref="A28:A29"/>
    <mergeCell ref="B10:B16"/>
    <mergeCell ref="C10:E10"/>
    <mergeCell ref="D11:D16"/>
    <mergeCell ref="E11:E16"/>
    <mergeCell ref="A1:E1"/>
    <mergeCell ref="A2:E2"/>
    <mergeCell ref="A3:E3"/>
    <mergeCell ref="A5:A7"/>
    <mergeCell ref="B5:B8"/>
    <mergeCell ref="C6:C8"/>
    <mergeCell ref="C30:E30"/>
    <mergeCell ref="D31:D42"/>
    <mergeCell ref="E31:E42"/>
    <mergeCell ref="C17:E17"/>
    <mergeCell ref="A18:A19"/>
    <mergeCell ref="D18:D29"/>
    <mergeCell ref="E18:E29"/>
    <mergeCell ref="A20:A21"/>
    <mergeCell ref="A22:A23"/>
    <mergeCell ref="A24:A25"/>
    <mergeCell ref="B30:B42"/>
    <mergeCell ref="A31:A32"/>
    <mergeCell ref="A33:A34"/>
    <mergeCell ref="A35:A36"/>
    <mergeCell ref="A37:A38"/>
    <mergeCell ref="A39:A40"/>
    <mergeCell ref="B45:B49"/>
    <mergeCell ref="C45:E45"/>
    <mergeCell ref="A41:A42"/>
    <mergeCell ref="B43:B44"/>
    <mergeCell ref="C43:E43"/>
    <mergeCell ref="C53:E53"/>
    <mergeCell ref="C54:E54"/>
    <mergeCell ref="D46:D47"/>
    <mergeCell ref="E46:E47"/>
    <mergeCell ref="C50:E50"/>
    <mergeCell ref="C64:E64"/>
    <mergeCell ref="B55:B57"/>
    <mergeCell ref="C55:E55"/>
    <mergeCell ref="B58:B63"/>
    <mergeCell ref="C58:E58"/>
    <mergeCell ref="D59:D63"/>
    <mergeCell ref="E59:E63"/>
    <mergeCell ref="C71:E71"/>
    <mergeCell ref="C72:E72"/>
    <mergeCell ref="B69:B70"/>
    <mergeCell ref="C69:E69"/>
    <mergeCell ref="B65:B68"/>
    <mergeCell ref="C65:E65"/>
    <mergeCell ref="B74:B75"/>
    <mergeCell ref="C74:E74"/>
    <mergeCell ref="B76:B79"/>
    <mergeCell ref="C76:E76"/>
    <mergeCell ref="C73:E73"/>
    <mergeCell ref="B85:B86"/>
    <mergeCell ref="C85:E85"/>
    <mergeCell ref="B80:B81"/>
    <mergeCell ref="C80:E80"/>
    <mergeCell ref="C82:E82"/>
    <mergeCell ref="B83:B84"/>
    <mergeCell ref="C83:E83"/>
    <mergeCell ref="B93:B94"/>
    <mergeCell ref="C93:E93"/>
    <mergeCell ref="B87:B88"/>
    <mergeCell ref="C87:E87"/>
    <mergeCell ref="C90:E90"/>
    <mergeCell ref="C91:E91"/>
    <mergeCell ref="C97:E97"/>
    <mergeCell ref="C98:E98"/>
    <mergeCell ref="B95:B96"/>
    <mergeCell ref="C95:E95"/>
    <mergeCell ref="A100:B10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C95"/>
  <sheetViews>
    <sheetView topLeftCell="A46" workbookViewId="0">
      <selection activeCell="A63" sqref="A63"/>
    </sheetView>
  </sheetViews>
  <sheetFormatPr baseColWidth="10" defaultRowHeight="15" x14ac:dyDescent="0.25"/>
  <cols>
    <col min="1" max="1" width="65.7109375" style="1" customWidth="1"/>
    <col min="2" max="2" width="9.28515625" style="1" bestFit="1" customWidth="1"/>
    <col min="3" max="3" width="22.7109375" style="1" bestFit="1" customWidth="1"/>
    <col min="4" max="4" width="23.7109375" style="129" customWidth="1"/>
    <col min="5" max="5" width="22.5703125" style="129" customWidth="1"/>
    <col min="6" max="16384" width="11.42578125" style="1"/>
  </cols>
  <sheetData>
    <row r="1" spans="1:5" x14ac:dyDescent="0.25">
      <c r="A1" s="259" t="s">
        <v>0</v>
      </c>
      <c r="B1" s="259"/>
      <c r="C1" s="259"/>
      <c r="D1" s="259"/>
      <c r="E1" s="259"/>
    </row>
    <row r="2" spans="1:5" x14ac:dyDescent="0.25">
      <c r="A2" s="260" t="s">
        <v>1</v>
      </c>
      <c r="B2" s="260"/>
      <c r="C2" s="260"/>
      <c r="D2" s="260"/>
      <c r="E2" s="260"/>
    </row>
    <row r="3" spans="1:5" x14ac:dyDescent="0.25">
      <c r="A3" s="341" t="s">
        <v>2</v>
      </c>
      <c r="B3" s="341"/>
      <c r="C3" s="341"/>
      <c r="D3" s="341"/>
      <c r="E3" s="341"/>
    </row>
    <row r="4" spans="1:5" ht="6" customHeight="1" thickBot="1" x14ac:dyDescent="0.3">
      <c r="D4" s="1"/>
      <c r="E4" s="2"/>
    </row>
    <row r="5" spans="1:5" ht="15.75" thickBot="1" x14ac:dyDescent="0.3">
      <c r="A5" s="321" t="s">
        <v>140</v>
      </c>
      <c r="B5" s="324"/>
      <c r="C5" s="63"/>
      <c r="D5" s="65"/>
      <c r="E5" s="66"/>
    </row>
    <row r="6" spans="1:5" ht="25.5" customHeight="1" x14ac:dyDescent="0.25">
      <c r="A6" s="322"/>
      <c r="B6" s="325"/>
      <c r="C6" s="326" t="s">
        <v>196</v>
      </c>
      <c r="D6" s="213" t="s">
        <v>4</v>
      </c>
      <c r="E6" s="166" t="s">
        <v>5</v>
      </c>
    </row>
    <row r="7" spans="1:5" ht="15.75" thickBot="1" x14ac:dyDescent="0.3">
      <c r="A7" s="323"/>
      <c r="B7" s="325"/>
      <c r="C7" s="327"/>
      <c r="D7" s="214" t="s">
        <v>6</v>
      </c>
      <c r="E7" s="167" t="s">
        <v>6</v>
      </c>
    </row>
    <row r="8" spans="1:5" ht="15.75" thickBot="1" x14ac:dyDescent="0.3">
      <c r="A8" s="3" t="s">
        <v>141</v>
      </c>
      <c r="B8" s="362"/>
      <c r="C8" s="327"/>
      <c r="D8" s="67" t="s">
        <v>7</v>
      </c>
      <c r="E8" s="168" t="s">
        <v>7</v>
      </c>
    </row>
    <row r="9" spans="1:5" ht="15.75" thickBot="1" x14ac:dyDescent="0.3">
      <c r="A9" s="69"/>
      <c r="B9" s="154"/>
      <c r="C9" s="71"/>
      <c r="D9" s="73"/>
      <c r="E9" s="73"/>
    </row>
    <row r="10" spans="1:5" ht="15.75" thickBot="1" x14ac:dyDescent="0.3">
      <c r="A10" s="13" t="s">
        <v>167</v>
      </c>
      <c r="B10" s="158"/>
      <c r="C10" s="347"/>
      <c r="D10" s="348"/>
      <c r="E10" s="349"/>
    </row>
    <row r="11" spans="1:5" ht="15.75" thickBot="1" x14ac:dyDescent="0.3">
      <c r="A11" s="13" t="s">
        <v>168</v>
      </c>
      <c r="B11" s="350"/>
      <c r="C11" s="347"/>
      <c r="D11" s="348"/>
      <c r="E11" s="349"/>
    </row>
    <row r="12" spans="1:5" ht="15.75" thickBot="1" x14ac:dyDescent="0.3">
      <c r="A12" s="120" t="s">
        <v>143</v>
      </c>
      <c r="B12" s="318"/>
      <c r="C12" s="75" t="s">
        <v>144</v>
      </c>
      <c r="D12" s="226">
        <v>0.25</v>
      </c>
      <c r="E12" s="169"/>
    </row>
    <row r="13" spans="1:5" ht="15.75" thickBot="1" x14ac:dyDescent="0.3">
      <c r="A13" s="13" t="s">
        <v>169</v>
      </c>
      <c r="B13" s="350"/>
      <c r="C13" s="347"/>
      <c r="D13" s="348"/>
      <c r="E13" s="349"/>
    </row>
    <row r="14" spans="1:5" ht="15.75" thickBot="1" x14ac:dyDescent="0.3">
      <c r="A14" s="120" t="s">
        <v>145</v>
      </c>
      <c r="B14" s="318"/>
      <c r="C14" s="75" t="s">
        <v>144</v>
      </c>
      <c r="D14" s="226">
        <v>0.17</v>
      </c>
      <c r="E14" s="169"/>
    </row>
    <row r="15" spans="1:5" ht="15.75" thickBot="1" x14ac:dyDescent="0.3">
      <c r="A15" s="13" t="s">
        <v>25</v>
      </c>
      <c r="B15" s="158"/>
      <c r="C15" s="347"/>
      <c r="D15" s="348"/>
      <c r="E15" s="349"/>
    </row>
    <row r="16" spans="1:5" ht="15.75" thickBot="1" x14ac:dyDescent="0.3">
      <c r="A16" s="13" t="s">
        <v>27</v>
      </c>
      <c r="B16" s="158"/>
      <c r="C16" s="347"/>
      <c r="D16" s="348"/>
      <c r="E16" s="349"/>
    </row>
    <row r="17" spans="1:5" ht="15.75" thickBot="1" x14ac:dyDescent="0.3">
      <c r="A17" s="13" t="s">
        <v>198</v>
      </c>
      <c r="B17" s="350"/>
      <c r="C17" s="347"/>
      <c r="D17" s="348"/>
      <c r="E17" s="349"/>
    </row>
    <row r="18" spans="1:5" x14ac:dyDescent="0.25">
      <c r="A18" s="171" t="s">
        <v>31</v>
      </c>
      <c r="B18" s="309"/>
      <c r="C18" s="175" t="s">
        <v>32</v>
      </c>
      <c r="D18" s="379">
        <v>0.5</v>
      </c>
      <c r="E18" s="357"/>
    </row>
    <row r="19" spans="1:5" x14ac:dyDescent="0.25">
      <c r="A19" s="216" t="s">
        <v>33</v>
      </c>
      <c r="B19" s="309"/>
      <c r="C19" s="12" t="s">
        <v>32</v>
      </c>
      <c r="D19" s="375"/>
      <c r="E19" s="358"/>
    </row>
    <row r="20" spans="1:5" x14ac:dyDescent="0.25">
      <c r="A20" s="216" t="s">
        <v>34</v>
      </c>
      <c r="B20" s="309"/>
      <c r="C20" s="12" t="s">
        <v>32</v>
      </c>
      <c r="D20" s="375"/>
      <c r="E20" s="358"/>
    </row>
    <row r="21" spans="1:5" ht="15.75" thickBot="1" x14ac:dyDescent="0.3">
      <c r="A21" s="9" t="s">
        <v>35</v>
      </c>
      <c r="B21" s="318"/>
      <c r="C21" s="12" t="s">
        <v>32</v>
      </c>
      <c r="D21" s="375"/>
      <c r="E21" s="359"/>
    </row>
    <row r="22" spans="1:5" ht="15.75" thickBot="1" x14ac:dyDescent="0.3">
      <c r="A22" s="13" t="s">
        <v>36</v>
      </c>
      <c r="B22" s="160"/>
      <c r="C22" s="347"/>
      <c r="D22" s="348"/>
      <c r="E22" s="349"/>
    </row>
    <row r="23" spans="1:5" ht="15.75" thickBot="1" x14ac:dyDescent="0.3">
      <c r="A23" s="157" t="s">
        <v>31</v>
      </c>
      <c r="B23" s="103"/>
      <c r="C23" s="54" t="s">
        <v>32</v>
      </c>
      <c r="D23" s="140">
        <v>0.33</v>
      </c>
      <c r="E23" s="169"/>
    </row>
    <row r="24" spans="1:5" ht="15.75" thickBot="1" x14ac:dyDescent="0.3">
      <c r="A24" s="13" t="s">
        <v>37</v>
      </c>
      <c r="B24" s="160"/>
      <c r="C24" s="347"/>
      <c r="D24" s="348"/>
      <c r="E24" s="349"/>
    </row>
    <row r="25" spans="1:5" ht="15.75" thickBot="1" x14ac:dyDescent="0.3">
      <c r="A25" s="159" t="s">
        <v>39</v>
      </c>
      <c r="B25" s="103"/>
      <c r="C25" s="75" t="s">
        <v>62</v>
      </c>
      <c r="D25" s="141">
        <v>0.17</v>
      </c>
      <c r="E25" s="169"/>
    </row>
    <row r="26" spans="1:5" ht="15.75" thickBot="1" x14ac:dyDescent="0.3">
      <c r="A26" s="13" t="s">
        <v>42</v>
      </c>
      <c r="B26" s="350"/>
      <c r="C26" s="347"/>
      <c r="D26" s="348"/>
      <c r="E26" s="349"/>
    </row>
    <row r="27" spans="1:5" ht="15.75" thickBot="1" x14ac:dyDescent="0.3">
      <c r="A27" s="159" t="s">
        <v>149</v>
      </c>
      <c r="B27" s="310"/>
      <c r="C27" s="96" t="s">
        <v>62</v>
      </c>
      <c r="D27" s="229">
        <v>0.03</v>
      </c>
      <c r="E27" s="169"/>
    </row>
    <row r="28" spans="1:5" ht="15.75" thickBot="1" x14ac:dyDescent="0.3">
      <c r="A28" s="153" t="s">
        <v>46</v>
      </c>
      <c r="B28" s="194"/>
      <c r="C28" s="347"/>
      <c r="D28" s="348"/>
      <c r="E28" s="349"/>
    </row>
    <row r="29" spans="1:5" ht="15.75" thickBot="1" x14ac:dyDescent="0.3">
      <c r="A29" s="13" t="s">
        <v>53</v>
      </c>
      <c r="B29" s="350"/>
      <c r="C29" s="347"/>
      <c r="D29" s="348"/>
      <c r="E29" s="349"/>
    </row>
    <row r="30" spans="1:5" x14ac:dyDescent="0.25">
      <c r="A30" s="171" t="s">
        <v>50</v>
      </c>
      <c r="B30" s="309"/>
      <c r="C30" s="175" t="s">
        <v>32</v>
      </c>
      <c r="D30" s="377">
        <v>0.67</v>
      </c>
      <c r="E30" s="357"/>
    </row>
    <row r="31" spans="1:5" x14ac:dyDescent="0.25">
      <c r="A31" s="216" t="s">
        <v>55</v>
      </c>
      <c r="B31" s="309"/>
      <c r="C31" s="12" t="s">
        <v>32</v>
      </c>
      <c r="D31" s="378"/>
      <c r="E31" s="358"/>
    </row>
    <row r="32" spans="1:5" ht="15.75" thickBot="1" x14ac:dyDescent="0.3">
      <c r="A32" s="9" t="s">
        <v>56</v>
      </c>
      <c r="B32" s="318"/>
      <c r="C32" s="12" t="s">
        <v>32</v>
      </c>
      <c r="D32" s="378"/>
      <c r="E32" s="359"/>
    </row>
    <row r="33" spans="1:5" ht="15.75" thickBot="1" x14ac:dyDescent="0.3">
      <c r="A33" s="100" t="s">
        <v>150</v>
      </c>
      <c r="B33" s="350"/>
      <c r="C33" s="347"/>
      <c r="D33" s="348"/>
      <c r="E33" s="349"/>
    </row>
    <row r="34" spans="1:5" x14ac:dyDescent="0.25">
      <c r="A34" s="216" t="s">
        <v>61</v>
      </c>
      <c r="B34" s="309"/>
      <c r="C34" s="101" t="s">
        <v>151</v>
      </c>
      <c r="D34" s="228">
        <v>0.5</v>
      </c>
      <c r="E34" s="221"/>
    </row>
    <row r="35" spans="1:5" x14ac:dyDescent="0.25">
      <c r="A35" s="17" t="s">
        <v>63</v>
      </c>
      <c r="B35" s="309"/>
      <c r="C35" s="101" t="s">
        <v>151</v>
      </c>
      <c r="D35" s="228">
        <v>0.5</v>
      </c>
      <c r="E35" s="222"/>
    </row>
    <row r="36" spans="1:5" x14ac:dyDescent="0.25">
      <c r="A36" s="17" t="s">
        <v>64</v>
      </c>
      <c r="B36" s="309"/>
      <c r="C36" s="338" t="s">
        <v>62</v>
      </c>
      <c r="D36" s="378">
        <v>0.67</v>
      </c>
      <c r="E36" s="358"/>
    </row>
    <row r="37" spans="1:5" x14ac:dyDescent="0.25">
      <c r="A37" s="102" t="s">
        <v>65</v>
      </c>
      <c r="B37" s="309"/>
      <c r="C37" s="339"/>
      <c r="D37" s="378"/>
      <c r="E37" s="358"/>
    </row>
    <row r="38" spans="1:5" x14ac:dyDescent="0.25">
      <c r="A38" s="102" t="s">
        <v>66</v>
      </c>
      <c r="B38" s="309"/>
      <c r="C38" s="339"/>
      <c r="D38" s="378"/>
      <c r="E38" s="358"/>
    </row>
    <row r="39" spans="1:5" ht="15.75" thickBot="1" x14ac:dyDescent="0.3">
      <c r="A39" s="102" t="s">
        <v>202</v>
      </c>
      <c r="B39" s="309"/>
      <c r="C39" s="339"/>
      <c r="D39" s="378"/>
      <c r="E39" s="358"/>
    </row>
    <row r="40" spans="1:5" ht="15.75" thickBot="1" x14ac:dyDescent="0.3">
      <c r="A40" s="13" t="s">
        <v>68</v>
      </c>
      <c r="B40" s="350"/>
      <c r="C40" s="347"/>
      <c r="D40" s="348"/>
      <c r="E40" s="349"/>
    </row>
    <row r="41" spans="1:5" x14ac:dyDescent="0.25">
      <c r="A41" s="216" t="s">
        <v>44</v>
      </c>
      <c r="B41" s="309"/>
      <c r="C41" s="12" t="s">
        <v>32</v>
      </c>
      <c r="D41" s="378">
        <v>0.2</v>
      </c>
      <c r="E41" s="357"/>
    </row>
    <row r="42" spans="1:5" ht="15.75" thickBot="1" x14ac:dyDescent="0.3">
      <c r="A42" s="216" t="s">
        <v>70</v>
      </c>
      <c r="B42" s="309"/>
      <c r="C42" s="12" t="s">
        <v>32</v>
      </c>
      <c r="D42" s="378"/>
      <c r="E42" s="358"/>
    </row>
    <row r="43" spans="1:5" ht="15.75" thickBot="1" x14ac:dyDescent="0.3">
      <c r="A43" s="13" t="s">
        <v>72</v>
      </c>
      <c r="B43" s="350"/>
      <c r="C43" s="347"/>
      <c r="D43" s="348"/>
      <c r="E43" s="349"/>
    </row>
    <row r="44" spans="1:5" ht="15.75" thickBot="1" x14ac:dyDescent="0.3">
      <c r="A44" s="157" t="s">
        <v>74</v>
      </c>
      <c r="B44" s="318"/>
      <c r="C44" s="175" t="s">
        <v>32</v>
      </c>
      <c r="D44" s="227">
        <v>0.33</v>
      </c>
      <c r="E44" s="169"/>
    </row>
    <row r="45" spans="1:5" ht="15.75" thickBot="1" x14ac:dyDescent="0.3">
      <c r="A45" s="13" t="s">
        <v>76</v>
      </c>
      <c r="B45" s="158"/>
      <c r="C45" s="347"/>
      <c r="D45" s="348"/>
      <c r="E45" s="349"/>
    </row>
    <row r="46" spans="1:5" ht="15.75" thickBot="1" x14ac:dyDescent="0.3">
      <c r="A46" s="13" t="s">
        <v>80</v>
      </c>
      <c r="B46" s="350"/>
      <c r="C46" s="347"/>
      <c r="D46" s="348"/>
      <c r="E46" s="349"/>
    </row>
    <row r="47" spans="1:5" x14ac:dyDescent="0.25">
      <c r="A47" s="171" t="s">
        <v>61</v>
      </c>
      <c r="B47" s="309"/>
      <c r="C47" s="175" t="s">
        <v>62</v>
      </c>
      <c r="D47" s="377">
        <v>1.5</v>
      </c>
      <c r="E47" s="357"/>
    </row>
    <row r="48" spans="1:5" x14ac:dyDescent="0.25">
      <c r="A48" s="216" t="s">
        <v>63</v>
      </c>
      <c r="B48" s="309"/>
      <c r="C48" s="12" t="s">
        <v>62</v>
      </c>
      <c r="D48" s="378"/>
      <c r="E48" s="358"/>
    </row>
    <row r="49" spans="1:5" x14ac:dyDescent="0.25">
      <c r="A49" s="216" t="s">
        <v>82</v>
      </c>
      <c r="B49" s="309"/>
      <c r="C49" s="12" t="s">
        <v>62</v>
      </c>
      <c r="D49" s="378"/>
      <c r="E49" s="358"/>
    </row>
    <row r="50" spans="1:5" ht="26.25" thickBot="1" x14ac:dyDescent="0.3">
      <c r="A50" s="9" t="s">
        <v>83</v>
      </c>
      <c r="B50" s="318"/>
      <c r="C50" s="12" t="s">
        <v>62</v>
      </c>
      <c r="D50" s="378"/>
      <c r="E50" s="359"/>
    </row>
    <row r="51" spans="1:5" ht="15.75" thickBot="1" x14ac:dyDescent="0.3">
      <c r="A51" s="13" t="s">
        <v>85</v>
      </c>
      <c r="B51" s="350"/>
      <c r="C51" s="347"/>
      <c r="D51" s="348"/>
      <c r="E51" s="349"/>
    </row>
    <row r="52" spans="1:5" x14ac:dyDescent="0.25">
      <c r="A52" s="193" t="s">
        <v>87</v>
      </c>
      <c r="B52" s="309"/>
      <c r="C52" s="105" t="s">
        <v>153</v>
      </c>
      <c r="D52" s="227">
        <v>0.05</v>
      </c>
      <c r="E52" s="221"/>
    </row>
    <row r="53" spans="1:5" ht="15.75" thickBot="1" x14ac:dyDescent="0.3">
      <c r="A53" s="9" t="s">
        <v>88</v>
      </c>
      <c r="B53" s="318"/>
      <c r="C53" s="219" t="s">
        <v>62</v>
      </c>
      <c r="D53" s="230">
        <v>0.25</v>
      </c>
      <c r="E53" s="223"/>
    </row>
    <row r="54" spans="1:5" ht="15.75" thickBot="1" x14ac:dyDescent="0.3">
      <c r="A54" s="13" t="s">
        <v>89</v>
      </c>
      <c r="B54" s="350"/>
      <c r="C54" s="347"/>
      <c r="D54" s="348"/>
      <c r="E54" s="349"/>
    </row>
    <row r="55" spans="1:5" x14ac:dyDescent="0.25">
      <c r="A55" s="196" t="s">
        <v>87</v>
      </c>
      <c r="B55" s="309"/>
      <c r="C55" s="6" t="s">
        <v>153</v>
      </c>
      <c r="D55" s="228">
        <v>0.05</v>
      </c>
      <c r="E55" s="221"/>
    </row>
    <row r="56" spans="1:5" x14ac:dyDescent="0.25">
      <c r="A56" s="197" t="s">
        <v>155</v>
      </c>
      <c r="B56" s="309"/>
      <c r="C56" s="12" t="s">
        <v>153</v>
      </c>
      <c r="D56" s="228">
        <v>0.05</v>
      </c>
      <c r="E56" s="222"/>
    </row>
    <row r="57" spans="1:5" ht="15.75" thickBot="1" x14ac:dyDescent="0.3">
      <c r="A57" s="9" t="s">
        <v>88</v>
      </c>
      <c r="B57" s="318"/>
      <c r="C57" s="219" t="s">
        <v>62</v>
      </c>
      <c r="D57" s="230">
        <v>0.33</v>
      </c>
      <c r="E57" s="223"/>
    </row>
    <row r="58" spans="1:5" ht="15.75" thickBot="1" x14ac:dyDescent="0.3">
      <c r="A58" s="13" t="s">
        <v>93</v>
      </c>
      <c r="B58" s="350"/>
      <c r="C58" s="347"/>
      <c r="D58" s="348"/>
      <c r="E58" s="349"/>
    </row>
    <row r="59" spans="1:5" x14ac:dyDescent="0.25">
      <c r="A59" s="171" t="s">
        <v>95</v>
      </c>
      <c r="B59" s="309"/>
      <c r="C59" s="175" t="s">
        <v>62</v>
      </c>
      <c r="D59" s="227">
        <v>0.08</v>
      </c>
      <c r="E59" s="221"/>
    </row>
    <row r="60" spans="1:5" ht="15.75" thickBot="1" x14ac:dyDescent="0.3">
      <c r="A60" s="120" t="s">
        <v>96</v>
      </c>
      <c r="B60" s="318"/>
      <c r="C60" s="8" t="s">
        <v>153</v>
      </c>
      <c r="D60" s="228">
        <v>0.08</v>
      </c>
      <c r="E60" s="223"/>
    </row>
    <row r="61" spans="1:5" ht="15.75" customHeight="1" thickBot="1" x14ac:dyDescent="0.3">
      <c r="A61" s="13" t="s">
        <v>97</v>
      </c>
      <c r="B61" s="350"/>
      <c r="C61" s="347"/>
      <c r="D61" s="348"/>
      <c r="E61" s="349"/>
    </row>
    <row r="62" spans="1:5" x14ac:dyDescent="0.25">
      <c r="A62" s="171" t="s">
        <v>99</v>
      </c>
      <c r="B62" s="309"/>
      <c r="C62" s="54" t="s">
        <v>62</v>
      </c>
      <c r="D62" s="140">
        <v>0.75</v>
      </c>
      <c r="E62" s="221"/>
    </row>
    <row r="63" spans="1:5" ht="15.75" thickBot="1" x14ac:dyDescent="0.3">
      <c r="A63" s="9" t="s">
        <v>241</v>
      </c>
      <c r="B63" s="215"/>
      <c r="C63" s="19" t="s">
        <v>62</v>
      </c>
      <c r="D63" s="142">
        <v>0.25</v>
      </c>
      <c r="E63" s="223"/>
    </row>
    <row r="64" spans="1:5" ht="15.75" thickBot="1" x14ac:dyDescent="0.3">
      <c r="A64" s="13" t="s">
        <v>100</v>
      </c>
      <c r="B64" s="158"/>
      <c r="C64" s="347"/>
      <c r="D64" s="348"/>
      <c r="E64" s="349"/>
    </row>
    <row r="65" spans="1:5" ht="15.75" thickBot="1" x14ac:dyDescent="0.3">
      <c r="A65" s="13" t="s">
        <v>103</v>
      </c>
      <c r="B65" s="350"/>
      <c r="C65" s="347"/>
      <c r="D65" s="348"/>
      <c r="E65" s="349"/>
    </row>
    <row r="66" spans="1:5" ht="15.75" thickBot="1" x14ac:dyDescent="0.3">
      <c r="A66" s="9" t="s">
        <v>110</v>
      </c>
      <c r="B66" s="318"/>
      <c r="C66" s="12" t="s">
        <v>62</v>
      </c>
      <c r="D66" s="228">
        <v>0.17</v>
      </c>
      <c r="E66" s="169"/>
    </row>
    <row r="67" spans="1:5" ht="15.75" thickBot="1" x14ac:dyDescent="0.3">
      <c r="A67" s="13" t="s">
        <v>112</v>
      </c>
      <c r="B67" s="350"/>
      <c r="C67" s="347"/>
      <c r="D67" s="348"/>
      <c r="E67" s="349"/>
    </row>
    <row r="68" spans="1:5" ht="15.75" thickBot="1" x14ac:dyDescent="0.3">
      <c r="A68" s="9" t="s">
        <v>114</v>
      </c>
      <c r="B68" s="318"/>
      <c r="C68" s="219" t="s">
        <v>62</v>
      </c>
      <c r="D68" s="228">
        <v>0.33</v>
      </c>
      <c r="E68" s="169"/>
    </row>
    <row r="69" spans="1:5" ht="15.75" thickBot="1" x14ac:dyDescent="0.3">
      <c r="A69" s="13" t="s">
        <v>115</v>
      </c>
      <c r="B69" s="350"/>
      <c r="C69" s="347"/>
      <c r="D69" s="348"/>
      <c r="E69" s="349"/>
    </row>
    <row r="70" spans="1:5" ht="15.75" thickBot="1" x14ac:dyDescent="0.3">
      <c r="A70" s="157" t="s">
        <v>105</v>
      </c>
      <c r="B70" s="318"/>
      <c r="C70" s="175" t="s">
        <v>62</v>
      </c>
      <c r="D70" s="227">
        <v>0.08</v>
      </c>
      <c r="E70" s="169"/>
    </row>
    <row r="71" spans="1:5" ht="15.75" thickBot="1" x14ac:dyDescent="0.3">
      <c r="A71" s="13" t="s">
        <v>118</v>
      </c>
      <c r="B71" s="350"/>
      <c r="C71" s="347"/>
      <c r="D71" s="348"/>
      <c r="E71" s="349"/>
    </row>
    <row r="72" spans="1:5" ht="15.75" thickBot="1" x14ac:dyDescent="0.3">
      <c r="A72" s="157" t="s">
        <v>105</v>
      </c>
      <c r="B72" s="318"/>
      <c r="C72" s="175" t="s">
        <v>62</v>
      </c>
      <c r="D72" s="227">
        <v>0.08</v>
      </c>
      <c r="E72" s="169"/>
    </row>
    <row r="73" spans="1:5" ht="15.75" thickBot="1" x14ac:dyDescent="0.3">
      <c r="A73" s="13" t="s">
        <v>121</v>
      </c>
      <c r="B73" s="350"/>
      <c r="C73" s="347"/>
      <c r="D73" s="348"/>
      <c r="E73" s="349"/>
    </row>
    <row r="74" spans="1:5" x14ac:dyDescent="0.25">
      <c r="A74" s="98" t="s">
        <v>123</v>
      </c>
      <c r="B74" s="309"/>
      <c r="C74" s="101" t="s">
        <v>62</v>
      </c>
      <c r="D74" s="225">
        <v>0.02</v>
      </c>
      <c r="E74" s="221"/>
    </row>
    <row r="75" spans="1:5" ht="15.75" thickBot="1" x14ac:dyDescent="0.3">
      <c r="A75" s="156" t="s">
        <v>126</v>
      </c>
      <c r="B75" s="318"/>
      <c r="C75" s="115" t="s">
        <v>62</v>
      </c>
      <c r="D75" s="226">
        <v>0.08</v>
      </c>
      <c r="E75" s="223"/>
    </row>
    <row r="76" spans="1:5" ht="15.75" thickBot="1" x14ac:dyDescent="0.3">
      <c r="A76" s="13" t="s">
        <v>127</v>
      </c>
      <c r="B76" s="350"/>
      <c r="C76" s="347"/>
      <c r="D76" s="348"/>
      <c r="E76" s="349"/>
    </row>
    <row r="77" spans="1:5" ht="25.5" x14ac:dyDescent="0.25">
      <c r="A77" s="216" t="s">
        <v>129</v>
      </c>
      <c r="B77" s="309"/>
      <c r="C77" s="12" t="s">
        <v>62</v>
      </c>
      <c r="D77" s="375">
        <v>0.25</v>
      </c>
      <c r="E77" s="357"/>
    </row>
    <row r="78" spans="1:5" x14ac:dyDescent="0.25">
      <c r="A78" s="216" t="s">
        <v>130</v>
      </c>
      <c r="B78" s="309"/>
      <c r="C78" s="12" t="s">
        <v>62</v>
      </c>
      <c r="D78" s="375"/>
      <c r="E78" s="358"/>
    </row>
    <row r="79" spans="1:5" ht="15.75" thickBot="1" x14ac:dyDescent="0.3">
      <c r="A79" s="9" t="s">
        <v>131</v>
      </c>
      <c r="B79" s="318"/>
      <c r="C79" s="219" t="s">
        <v>62</v>
      </c>
      <c r="D79" s="376"/>
      <c r="E79" s="359"/>
    </row>
    <row r="80" spans="1:5" ht="15.75" thickBot="1" x14ac:dyDescent="0.3">
      <c r="A80" s="13" t="s">
        <v>158</v>
      </c>
      <c r="B80" s="373"/>
      <c r="C80" s="347"/>
      <c r="D80" s="348"/>
      <c r="E80" s="349"/>
    </row>
    <row r="81" spans="1:263" ht="15.75" thickBot="1" x14ac:dyDescent="0.3">
      <c r="A81" s="155" t="s">
        <v>106</v>
      </c>
      <c r="B81" s="374"/>
      <c r="C81" s="175" t="s">
        <v>159</v>
      </c>
      <c r="D81" s="143">
        <v>0.08</v>
      </c>
      <c r="E81" s="169"/>
    </row>
    <row r="82" spans="1:263" ht="15.75" thickBot="1" x14ac:dyDescent="0.3">
      <c r="A82" s="13" t="s">
        <v>163</v>
      </c>
      <c r="B82" s="373"/>
      <c r="C82" s="347"/>
      <c r="D82" s="348"/>
      <c r="E82" s="349"/>
    </row>
    <row r="83" spans="1:263" ht="15.75" thickBot="1" x14ac:dyDescent="0.3">
      <c r="A83" s="155" t="s">
        <v>106</v>
      </c>
      <c r="B83" s="374"/>
      <c r="C83" s="175" t="s">
        <v>159</v>
      </c>
      <c r="D83" s="143">
        <v>0.08</v>
      </c>
      <c r="E83" s="169"/>
    </row>
    <row r="84" spans="1:263" ht="15.75" thickBot="1" x14ac:dyDescent="0.3">
      <c r="A84" s="28"/>
      <c r="B84" s="28"/>
      <c r="C84" s="124"/>
      <c r="D84" s="126"/>
      <c r="E84" s="126"/>
    </row>
    <row r="85" spans="1:263" s="34" customFormat="1" ht="20.100000000000001" customHeight="1" thickBot="1" x14ac:dyDescent="0.3">
      <c r="A85" s="363" t="s">
        <v>164</v>
      </c>
      <c r="B85" s="364"/>
      <c r="C85" s="364"/>
      <c r="D85" s="152">
        <f>SUM(D77,D74:D75,D72,D70,D68,D66,D62:D63,D59:D60,D55:D57,D47,D44,D41,D36,D30,D27,D25,D23,D18,D12,D14,D53,D52)+(2*SUM(D34:D35))</f>
        <v>9.7199999999999989</v>
      </c>
      <c r="E85" s="147">
        <f>SUM(E77,E74:E75,E72,E70,E68,E66,E62:E63,E59:E60,E55:E57,E47,E44,E41,E36,E30,E27,E25,E23,E18,E12,E14,E53,E52)+(2*SUM(E34:E35))</f>
        <v>0</v>
      </c>
      <c r="F85" s="42"/>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c r="BC85" s="33"/>
      <c r="BD85" s="33"/>
      <c r="BE85" s="33"/>
      <c r="BF85" s="33"/>
      <c r="BG85" s="33"/>
      <c r="BH85" s="33"/>
      <c r="BI85" s="33"/>
      <c r="BJ85" s="33"/>
      <c r="BK85" s="33"/>
      <c r="BL85" s="33"/>
      <c r="BM85" s="33"/>
      <c r="BN85" s="33"/>
      <c r="BO85" s="33"/>
      <c r="BP85" s="33"/>
      <c r="BQ85" s="33"/>
      <c r="BR85" s="33"/>
      <c r="BS85" s="33"/>
      <c r="BT85" s="33"/>
      <c r="BU85" s="33"/>
      <c r="BV85" s="33"/>
      <c r="BW85" s="33"/>
      <c r="BX85" s="33"/>
      <c r="BY85" s="33"/>
      <c r="BZ85" s="33"/>
      <c r="CA85" s="33"/>
      <c r="CB85" s="33"/>
      <c r="CC85" s="33"/>
      <c r="CD85" s="33"/>
      <c r="CE85" s="33"/>
      <c r="CF85" s="33"/>
      <c r="CG85" s="33"/>
      <c r="CH85" s="33"/>
      <c r="CI85" s="33"/>
      <c r="CJ85" s="33"/>
      <c r="CK85" s="33"/>
      <c r="CL85" s="33"/>
      <c r="CM85" s="33"/>
      <c r="CN85" s="33"/>
      <c r="CO85" s="33"/>
      <c r="CP85" s="33"/>
      <c r="CQ85" s="33"/>
      <c r="CR85" s="33"/>
      <c r="CS85" s="33"/>
      <c r="CT85" s="33"/>
      <c r="CU85" s="33"/>
      <c r="CV85" s="33"/>
      <c r="CW85" s="33"/>
      <c r="CX85" s="33"/>
      <c r="CY85" s="33"/>
      <c r="CZ85" s="33"/>
      <c r="DA85" s="33"/>
      <c r="DB85" s="33"/>
      <c r="DC85" s="33"/>
      <c r="DD85" s="33"/>
      <c r="DE85" s="33"/>
      <c r="DF85" s="33"/>
      <c r="DG85" s="33"/>
      <c r="DH85" s="33"/>
      <c r="DI85" s="33"/>
      <c r="DJ85" s="33"/>
      <c r="DK85" s="33"/>
      <c r="DL85" s="33"/>
      <c r="DM85" s="33"/>
      <c r="DN85" s="33"/>
      <c r="DO85" s="33"/>
      <c r="DP85" s="33"/>
      <c r="DQ85" s="33"/>
      <c r="DR85" s="33"/>
      <c r="DS85" s="33"/>
      <c r="DT85" s="33"/>
      <c r="DU85" s="33"/>
      <c r="DV85" s="33"/>
      <c r="DW85" s="33"/>
      <c r="DX85" s="33"/>
      <c r="DY85" s="33"/>
      <c r="DZ85" s="33"/>
      <c r="EA85" s="33"/>
      <c r="EB85" s="33"/>
      <c r="EC85" s="33"/>
      <c r="ED85" s="33"/>
      <c r="EE85" s="33"/>
      <c r="EF85" s="33"/>
      <c r="EG85" s="33"/>
      <c r="EH85" s="33"/>
      <c r="EI85" s="33"/>
      <c r="EJ85" s="33"/>
      <c r="EK85" s="33"/>
      <c r="EL85" s="33"/>
      <c r="EM85" s="33"/>
      <c r="EN85" s="33"/>
      <c r="EO85" s="33"/>
      <c r="EP85" s="33"/>
      <c r="EQ85" s="33"/>
      <c r="ER85" s="33"/>
      <c r="ES85" s="33"/>
      <c r="ET85" s="33"/>
      <c r="EU85" s="33"/>
      <c r="EV85" s="33"/>
      <c r="EW85" s="33"/>
      <c r="EX85" s="33"/>
      <c r="EY85" s="33"/>
      <c r="EZ85" s="33"/>
      <c r="FA85" s="33"/>
      <c r="FB85" s="33"/>
      <c r="FC85" s="33"/>
      <c r="FD85" s="33"/>
      <c r="FE85" s="33"/>
      <c r="FF85" s="33"/>
      <c r="FG85" s="33"/>
      <c r="FH85" s="33"/>
      <c r="FI85" s="33"/>
      <c r="FJ85" s="33"/>
      <c r="FK85" s="33"/>
      <c r="FL85" s="33"/>
      <c r="FM85" s="33"/>
      <c r="FN85" s="33"/>
      <c r="FO85" s="33"/>
      <c r="FP85" s="33"/>
      <c r="FQ85" s="33"/>
      <c r="FR85" s="33"/>
      <c r="FS85" s="33"/>
      <c r="FT85" s="33"/>
      <c r="FU85" s="33"/>
      <c r="FV85" s="33"/>
      <c r="FW85" s="33"/>
      <c r="FX85" s="33"/>
      <c r="FY85" s="33"/>
      <c r="FZ85" s="33"/>
      <c r="GA85" s="33"/>
      <c r="GB85" s="33"/>
      <c r="GC85" s="33"/>
      <c r="GD85" s="33"/>
      <c r="GE85" s="33"/>
      <c r="GF85" s="33"/>
      <c r="GG85" s="33"/>
      <c r="GH85" s="33"/>
      <c r="GI85" s="33"/>
      <c r="GJ85" s="33"/>
      <c r="GK85" s="33"/>
      <c r="GL85" s="33"/>
      <c r="GM85" s="33"/>
      <c r="GN85" s="33"/>
      <c r="GO85" s="33"/>
      <c r="GP85" s="33"/>
      <c r="GQ85" s="33"/>
      <c r="GR85" s="33"/>
      <c r="GS85" s="33"/>
      <c r="GT85" s="33"/>
      <c r="GU85" s="33"/>
      <c r="GV85" s="33"/>
      <c r="GW85" s="33"/>
      <c r="GX85" s="33"/>
      <c r="GY85" s="33"/>
      <c r="GZ85" s="33"/>
      <c r="HA85" s="33"/>
      <c r="HB85" s="33"/>
      <c r="HC85" s="33"/>
      <c r="HD85" s="33"/>
      <c r="HE85" s="33"/>
      <c r="HF85" s="33"/>
      <c r="HG85" s="33"/>
      <c r="HH85" s="33"/>
      <c r="HI85" s="33"/>
      <c r="HJ85" s="33"/>
      <c r="HK85" s="33"/>
      <c r="HL85" s="33"/>
      <c r="HM85" s="33"/>
      <c r="HN85" s="33"/>
      <c r="HO85" s="33"/>
      <c r="HP85" s="33"/>
      <c r="HQ85" s="33"/>
      <c r="HR85" s="33"/>
      <c r="HS85" s="33"/>
      <c r="HT85" s="33"/>
      <c r="HU85" s="33"/>
      <c r="HV85" s="33"/>
      <c r="HW85" s="33"/>
      <c r="HX85" s="33"/>
      <c r="HY85" s="33"/>
      <c r="HZ85" s="33"/>
      <c r="IA85" s="33"/>
      <c r="IB85" s="33"/>
      <c r="IC85" s="33"/>
      <c r="ID85" s="33"/>
      <c r="IE85" s="33"/>
      <c r="IF85" s="33"/>
      <c r="IG85" s="33"/>
      <c r="IH85" s="33"/>
      <c r="II85" s="33"/>
      <c r="IJ85" s="33"/>
      <c r="IK85" s="33"/>
      <c r="IL85" s="33"/>
      <c r="IM85" s="33"/>
      <c r="IN85" s="33"/>
      <c r="IO85" s="33"/>
      <c r="IP85" s="33"/>
      <c r="IQ85" s="33"/>
      <c r="IR85" s="33"/>
      <c r="IS85" s="33"/>
      <c r="IT85" s="33"/>
      <c r="IU85" s="33"/>
      <c r="IV85" s="33"/>
      <c r="IW85" s="33"/>
      <c r="IX85" s="33"/>
      <c r="IY85" s="33"/>
      <c r="IZ85" s="33"/>
      <c r="JA85" s="33"/>
      <c r="JB85" s="33"/>
      <c r="JC85" s="33"/>
    </row>
    <row r="86" spans="1:263" ht="15.75" thickBot="1" x14ac:dyDescent="0.3">
      <c r="A86" s="367" t="s">
        <v>180</v>
      </c>
      <c r="B86" s="369" t="s">
        <v>136</v>
      </c>
      <c r="C86" s="370"/>
      <c r="D86" s="148">
        <f>D85/7</f>
        <v>1.3885714285714283</v>
      </c>
      <c r="E86" s="144">
        <f>E85/7</f>
        <v>0</v>
      </c>
    </row>
    <row r="87" spans="1:263" ht="15.75" thickBot="1" x14ac:dyDescent="0.3">
      <c r="A87" s="368"/>
      <c r="B87" s="371" t="s">
        <v>137</v>
      </c>
      <c r="C87" s="372"/>
      <c r="D87" s="149">
        <f>D85/6</f>
        <v>1.6199999999999999</v>
      </c>
      <c r="E87" s="145">
        <f>E85/6</f>
        <v>0</v>
      </c>
    </row>
    <row r="88" spans="1:263" ht="15.75" thickBot="1" x14ac:dyDescent="0.3">
      <c r="A88" s="368"/>
      <c r="B88" s="365" t="s">
        <v>138</v>
      </c>
      <c r="C88" s="366"/>
      <c r="D88" s="150">
        <f>D85/5</f>
        <v>1.9439999999999997</v>
      </c>
      <c r="E88" s="146">
        <f>E85/5</f>
        <v>0</v>
      </c>
    </row>
    <row r="89" spans="1:263" ht="15.75" thickBot="1" x14ac:dyDescent="0.3">
      <c r="A89" s="368"/>
      <c r="B89" s="49" t="s">
        <v>139</v>
      </c>
      <c r="C89" s="236"/>
      <c r="D89" s="151" t="str">
        <f>IF(ISBLANK(C89),"-",D85/C89)</f>
        <v>-</v>
      </c>
      <c r="E89" s="147" t="str">
        <f>IF(ISBLANK(C89),"-",E85/C89)</f>
        <v>-</v>
      </c>
    </row>
    <row r="90" spans="1:263" ht="15.75" thickBot="1" x14ac:dyDescent="0.3"/>
    <row r="91" spans="1:263" s="34" customFormat="1" ht="20.100000000000001" customHeight="1" thickBot="1" x14ac:dyDescent="0.3">
      <c r="A91" s="363" t="s">
        <v>164</v>
      </c>
      <c r="B91" s="364"/>
      <c r="C91" s="364"/>
      <c r="D91" s="152">
        <f>SUM(D83,D81,D77,D75,D74,D72,D70,D68,D66,D63,D62,D59,D57,D53,D47,D44,D41,D36,D30,D27,D25,D23,D18,D14,D12)+(2*SUM(D34,D35))</f>
        <v>9.65</v>
      </c>
      <c r="E91" s="147">
        <f>SUM(E83,E81,E77,E75,E74,E72,E70,E68,E66,E63,E62,E59,E57,E53,E47,E44,E41,E36,E30,E27,E25,E23,E18,E14,E12)+(2*SUM(E34,E35))</f>
        <v>0</v>
      </c>
      <c r="F91" s="42"/>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3"/>
      <c r="AS91" s="33"/>
      <c r="AT91" s="33"/>
      <c r="AU91" s="33"/>
      <c r="AV91" s="33"/>
      <c r="AW91" s="33"/>
      <c r="AX91" s="33"/>
      <c r="AY91" s="33"/>
      <c r="AZ91" s="33"/>
      <c r="BA91" s="33"/>
      <c r="BB91" s="33"/>
      <c r="BC91" s="33"/>
      <c r="BD91" s="33"/>
      <c r="BE91" s="33"/>
      <c r="BF91" s="33"/>
      <c r="BG91" s="33"/>
      <c r="BH91" s="33"/>
      <c r="BI91" s="33"/>
      <c r="BJ91" s="33"/>
      <c r="BK91" s="33"/>
      <c r="BL91" s="33"/>
      <c r="BM91" s="33"/>
      <c r="BN91" s="33"/>
      <c r="BO91" s="33"/>
      <c r="BP91" s="33"/>
      <c r="BQ91" s="33"/>
      <c r="BR91" s="33"/>
      <c r="BS91" s="33"/>
      <c r="BT91" s="33"/>
      <c r="BU91" s="33"/>
      <c r="BV91" s="33"/>
      <c r="BW91" s="33"/>
      <c r="BX91" s="33"/>
      <c r="BY91" s="33"/>
      <c r="BZ91" s="33"/>
      <c r="CA91" s="33"/>
      <c r="CB91" s="33"/>
      <c r="CC91" s="33"/>
      <c r="CD91" s="33"/>
      <c r="CE91" s="33"/>
      <c r="CF91" s="33"/>
      <c r="CG91" s="33"/>
      <c r="CH91" s="33"/>
      <c r="CI91" s="33"/>
      <c r="CJ91" s="33"/>
      <c r="CK91" s="33"/>
      <c r="CL91" s="33"/>
      <c r="CM91" s="33"/>
      <c r="CN91" s="33"/>
      <c r="CO91" s="33"/>
      <c r="CP91" s="33"/>
      <c r="CQ91" s="33"/>
      <c r="CR91" s="33"/>
      <c r="CS91" s="33"/>
      <c r="CT91" s="33"/>
      <c r="CU91" s="33"/>
      <c r="CV91" s="33"/>
      <c r="CW91" s="33"/>
      <c r="CX91" s="33"/>
      <c r="CY91" s="33"/>
      <c r="CZ91" s="33"/>
      <c r="DA91" s="33"/>
      <c r="DB91" s="33"/>
      <c r="DC91" s="33"/>
      <c r="DD91" s="33"/>
      <c r="DE91" s="33"/>
      <c r="DF91" s="33"/>
      <c r="DG91" s="33"/>
      <c r="DH91" s="33"/>
      <c r="DI91" s="33"/>
      <c r="DJ91" s="33"/>
      <c r="DK91" s="33"/>
      <c r="DL91" s="33"/>
      <c r="DM91" s="33"/>
      <c r="DN91" s="33"/>
      <c r="DO91" s="33"/>
      <c r="DP91" s="33"/>
      <c r="DQ91" s="33"/>
      <c r="DR91" s="33"/>
      <c r="DS91" s="33"/>
      <c r="DT91" s="33"/>
      <c r="DU91" s="33"/>
      <c r="DV91" s="33"/>
      <c r="DW91" s="33"/>
      <c r="DX91" s="33"/>
      <c r="DY91" s="33"/>
      <c r="DZ91" s="33"/>
      <c r="EA91" s="33"/>
      <c r="EB91" s="33"/>
      <c r="EC91" s="33"/>
      <c r="ED91" s="33"/>
      <c r="EE91" s="33"/>
      <c r="EF91" s="33"/>
      <c r="EG91" s="33"/>
      <c r="EH91" s="33"/>
      <c r="EI91" s="33"/>
      <c r="EJ91" s="33"/>
      <c r="EK91" s="33"/>
      <c r="EL91" s="33"/>
      <c r="EM91" s="33"/>
      <c r="EN91" s="33"/>
      <c r="EO91" s="33"/>
      <c r="EP91" s="33"/>
      <c r="EQ91" s="33"/>
      <c r="ER91" s="33"/>
      <c r="ES91" s="33"/>
      <c r="ET91" s="33"/>
      <c r="EU91" s="33"/>
      <c r="EV91" s="33"/>
      <c r="EW91" s="33"/>
      <c r="EX91" s="33"/>
      <c r="EY91" s="33"/>
      <c r="EZ91" s="33"/>
      <c r="FA91" s="33"/>
      <c r="FB91" s="33"/>
      <c r="FC91" s="33"/>
      <c r="FD91" s="33"/>
      <c r="FE91" s="33"/>
      <c r="FF91" s="33"/>
      <c r="FG91" s="33"/>
      <c r="FH91" s="33"/>
      <c r="FI91" s="33"/>
      <c r="FJ91" s="33"/>
      <c r="FK91" s="33"/>
      <c r="FL91" s="33"/>
      <c r="FM91" s="33"/>
      <c r="FN91" s="33"/>
      <c r="FO91" s="33"/>
      <c r="FP91" s="33"/>
      <c r="FQ91" s="33"/>
      <c r="FR91" s="33"/>
      <c r="FS91" s="33"/>
      <c r="FT91" s="33"/>
      <c r="FU91" s="33"/>
      <c r="FV91" s="33"/>
      <c r="FW91" s="33"/>
      <c r="FX91" s="33"/>
      <c r="FY91" s="33"/>
      <c r="FZ91" s="33"/>
      <c r="GA91" s="33"/>
      <c r="GB91" s="33"/>
      <c r="GC91" s="33"/>
      <c r="GD91" s="33"/>
      <c r="GE91" s="33"/>
      <c r="GF91" s="33"/>
      <c r="GG91" s="33"/>
      <c r="GH91" s="33"/>
      <c r="GI91" s="33"/>
      <c r="GJ91" s="33"/>
      <c r="GK91" s="33"/>
      <c r="GL91" s="33"/>
      <c r="GM91" s="33"/>
      <c r="GN91" s="33"/>
      <c r="GO91" s="33"/>
      <c r="GP91" s="33"/>
      <c r="GQ91" s="33"/>
      <c r="GR91" s="33"/>
      <c r="GS91" s="33"/>
      <c r="GT91" s="33"/>
      <c r="GU91" s="33"/>
      <c r="GV91" s="33"/>
      <c r="GW91" s="33"/>
      <c r="GX91" s="33"/>
      <c r="GY91" s="33"/>
      <c r="GZ91" s="33"/>
      <c r="HA91" s="33"/>
      <c r="HB91" s="33"/>
      <c r="HC91" s="33"/>
      <c r="HD91" s="33"/>
      <c r="HE91" s="33"/>
      <c r="HF91" s="33"/>
      <c r="HG91" s="33"/>
      <c r="HH91" s="33"/>
      <c r="HI91" s="33"/>
      <c r="HJ91" s="33"/>
      <c r="HK91" s="33"/>
      <c r="HL91" s="33"/>
      <c r="HM91" s="33"/>
      <c r="HN91" s="33"/>
      <c r="HO91" s="33"/>
      <c r="HP91" s="33"/>
      <c r="HQ91" s="33"/>
      <c r="HR91" s="33"/>
      <c r="HS91" s="33"/>
      <c r="HT91" s="33"/>
      <c r="HU91" s="33"/>
      <c r="HV91" s="33"/>
      <c r="HW91" s="33"/>
      <c r="HX91" s="33"/>
      <c r="HY91" s="33"/>
      <c r="HZ91" s="33"/>
      <c r="IA91" s="33"/>
      <c r="IB91" s="33"/>
      <c r="IC91" s="33"/>
      <c r="ID91" s="33"/>
      <c r="IE91" s="33"/>
      <c r="IF91" s="33"/>
      <c r="IG91" s="33"/>
      <c r="IH91" s="33"/>
      <c r="II91" s="33"/>
      <c r="IJ91" s="33"/>
      <c r="IK91" s="33"/>
      <c r="IL91" s="33"/>
      <c r="IM91" s="33"/>
      <c r="IN91" s="33"/>
      <c r="IO91" s="33"/>
      <c r="IP91" s="33"/>
      <c r="IQ91" s="33"/>
      <c r="IR91" s="33"/>
      <c r="IS91" s="33"/>
      <c r="IT91" s="33"/>
      <c r="IU91" s="33"/>
      <c r="IV91" s="33"/>
      <c r="IW91" s="33"/>
      <c r="IX91" s="33"/>
      <c r="IY91" s="33"/>
      <c r="IZ91" s="33"/>
      <c r="JA91" s="33"/>
      <c r="JB91" s="33"/>
      <c r="JC91" s="33"/>
    </row>
    <row r="92" spans="1:263" ht="15.75" thickBot="1" x14ac:dyDescent="0.3">
      <c r="A92" s="367" t="s">
        <v>179</v>
      </c>
      <c r="B92" s="369" t="s">
        <v>136</v>
      </c>
      <c r="C92" s="370"/>
      <c r="D92" s="148">
        <f>D91/7</f>
        <v>1.3785714285714286</v>
      </c>
      <c r="E92" s="144">
        <f>E91/7</f>
        <v>0</v>
      </c>
    </row>
    <row r="93" spans="1:263" ht="15.75" thickBot="1" x14ac:dyDescent="0.3">
      <c r="A93" s="368"/>
      <c r="B93" s="371" t="s">
        <v>137</v>
      </c>
      <c r="C93" s="372"/>
      <c r="D93" s="149">
        <f>D91/6</f>
        <v>1.6083333333333334</v>
      </c>
      <c r="E93" s="145">
        <f>E91/6</f>
        <v>0</v>
      </c>
    </row>
    <row r="94" spans="1:263" ht="15.75" thickBot="1" x14ac:dyDescent="0.3">
      <c r="A94" s="368"/>
      <c r="B94" s="365" t="s">
        <v>138</v>
      </c>
      <c r="C94" s="366"/>
      <c r="D94" s="150">
        <f>D91/5</f>
        <v>1.9300000000000002</v>
      </c>
      <c r="E94" s="146">
        <f>E91/5</f>
        <v>0</v>
      </c>
    </row>
    <row r="95" spans="1:263" ht="15.75" thickBot="1" x14ac:dyDescent="0.3">
      <c r="A95" s="368"/>
      <c r="B95" s="49" t="s">
        <v>139</v>
      </c>
      <c r="C95" s="236"/>
      <c r="D95" s="151" t="str">
        <f>IF(ISBLANK(C95),"-",D91/C95)</f>
        <v>-</v>
      </c>
      <c r="E95" s="147" t="str">
        <f>IF(ISBLANK(C95),"-",E91/C95)</f>
        <v>-</v>
      </c>
    </row>
  </sheetData>
  <sheetProtection algorithmName="SHA-512" hashValue="YcwTiyyko115F9CddeYvKIg3xhajlc2oCPMtbqaPlxZWCMye3CgAo0vIcbLDk4XYRACe/7S0PowLes7pSomXlA==" saltValue="VOkZzrOFDkj7N5KNUFCFyg==" spinCount="100000" sheet="1" objects="1" scenarios="1"/>
  <mergeCells count="79">
    <mergeCell ref="B33:B39"/>
    <mergeCell ref="C33:E33"/>
    <mergeCell ref="C36:C39"/>
    <mergeCell ref="D36:D39"/>
    <mergeCell ref="C10:E10"/>
    <mergeCell ref="B29:B32"/>
    <mergeCell ref="C29:E29"/>
    <mergeCell ref="D30:D32"/>
    <mergeCell ref="C15:E15"/>
    <mergeCell ref="C26:E26"/>
    <mergeCell ref="C28:E28"/>
    <mergeCell ref="C17:E17"/>
    <mergeCell ref="D18:D21"/>
    <mergeCell ref="E18:E21"/>
    <mergeCell ref="C22:E22"/>
    <mergeCell ref="E30:E32"/>
    <mergeCell ref="A1:E1"/>
    <mergeCell ref="A2:E2"/>
    <mergeCell ref="A3:E3"/>
    <mergeCell ref="B87:C87"/>
    <mergeCell ref="C13:E13"/>
    <mergeCell ref="A5:A7"/>
    <mergeCell ref="B5:B8"/>
    <mergeCell ref="C6:C8"/>
    <mergeCell ref="C16:E16"/>
    <mergeCell ref="B26:B27"/>
    <mergeCell ref="B17:B21"/>
    <mergeCell ref="B13:B14"/>
    <mergeCell ref="B11:B12"/>
    <mergeCell ref="C11:E11"/>
    <mergeCell ref="C24:E24"/>
    <mergeCell ref="E36:E39"/>
    <mergeCell ref="B43:B44"/>
    <mergeCell ref="C43:E43"/>
    <mergeCell ref="C45:E45"/>
    <mergeCell ref="B40:B42"/>
    <mergeCell ref="C40:E40"/>
    <mergeCell ref="D41:D42"/>
    <mergeCell ref="E41:E42"/>
    <mergeCell ref="B51:B53"/>
    <mergeCell ref="C51:E51"/>
    <mergeCell ref="B54:B57"/>
    <mergeCell ref="C54:E54"/>
    <mergeCell ref="B46:B50"/>
    <mergeCell ref="C46:E46"/>
    <mergeCell ref="D47:D50"/>
    <mergeCell ref="E47:E50"/>
    <mergeCell ref="B65:B66"/>
    <mergeCell ref="C65:E65"/>
    <mergeCell ref="B58:B60"/>
    <mergeCell ref="C58:E58"/>
    <mergeCell ref="B61:B62"/>
    <mergeCell ref="C61:E61"/>
    <mergeCell ref="C64:E64"/>
    <mergeCell ref="B67:B68"/>
    <mergeCell ref="C67:E67"/>
    <mergeCell ref="B69:B70"/>
    <mergeCell ref="C69:E69"/>
    <mergeCell ref="B71:B72"/>
    <mergeCell ref="C71:E71"/>
    <mergeCell ref="B76:B79"/>
    <mergeCell ref="C76:E76"/>
    <mergeCell ref="D77:D79"/>
    <mergeCell ref="E77:E79"/>
    <mergeCell ref="B73:B75"/>
    <mergeCell ref="C73:E73"/>
    <mergeCell ref="B86:C86"/>
    <mergeCell ref="A86:A89"/>
    <mergeCell ref="A85:C85"/>
    <mergeCell ref="B80:B81"/>
    <mergeCell ref="C80:E80"/>
    <mergeCell ref="B82:B83"/>
    <mergeCell ref="C82:E82"/>
    <mergeCell ref="A91:C91"/>
    <mergeCell ref="B88:C88"/>
    <mergeCell ref="A92:A95"/>
    <mergeCell ref="B92:C92"/>
    <mergeCell ref="B93:C93"/>
    <mergeCell ref="B94:C94"/>
  </mergeCells>
  <dataValidations count="1">
    <dataValidation type="whole" allowBlank="1" showInputMessage="1" showErrorMessage="1" sqref="C95 C89" xr:uid="{EC7BFBAD-F722-4E4F-8626-31D38FEE2B11}">
      <formula1>1</formula1>
      <formula2>7</formula2>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C74"/>
  <sheetViews>
    <sheetView workbookViewId="0">
      <selection activeCell="A18" sqref="A18"/>
    </sheetView>
  </sheetViews>
  <sheetFormatPr baseColWidth="10" defaultRowHeight="15" x14ac:dyDescent="0.25"/>
  <cols>
    <col min="1" max="1" width="65.7109375" style="1" customWidth="1"/>
    <col min="2" max="2" width="9.28515625" style="1" bestFit="1" customWidth="1"/>
    <col min="3" max="3" width="22.7109375" style="1" bestFit="1" customWidth="1"/>
    <col min="4" max="4" width="23.7109375" style="129" bestFit="1" customWidth="1"/>
    <col min="5" max="5" width="22.5703125" style="129" bestFit="1" customWidth="1"/>
    <col min="6" max="16384" width="11.42578125" style="1"/>
  </cols>
  <sheetData>
    <row r="1" spans="1:5" x14ac:dyDescent="0.25">
      <c r="A1" s="259" t="s">
        <v>0</v>
      </c>
      <c r="B1" s="259"/>
      <c r="C1" s="259"/>
      <c r="D1" s="259"/>
      <c r="E1" s="259"/>
    </row>
    <row r="2" spans="1:5" x14ac:dyDescent="0.25">
      <c r="A2" s="260" t="s">
        <v>1</v>
      </c>
      <c r="B2" s="260"/>
      <c r="C2" s="260"/>
      <c r="D2" s="260"/>
      <c r="E2" s="260"/>
    </row>
    <row r="3" spans="1:5" x14ac:dyDescent="0.25">
      <c r="A3" s="341" t="s">
        <v>2</v>
      </c>
      <c r="B3" s="341"/>
      <c r="C3" s="341"/>
      <c r="D3" s="341"/>
      <c r="E3" s="341"/>
    </row>
    <row r="4" spans="1:5" ht="6" customHeight="1" thickBot="1" x14ac:dyDescent="0.3">
      <c r="D4" s="1"/>
      <c r="E4" s="2"/>
    </row>
    <row r="5" spans="1:5" ht="15.75" thickBot="1" x14ac:dyDescent="0.3">
      <c r="A5" s="321" t="s">
        <v>140</v>
      </c>
      <c r="B5" s="324"/>
      <c r="C5" s="63"/>
      <c r="D5" s="65"/>
      <c r="E5" s="66"/>
    </row>
    <row r="6" spans="1:5" ht="25.5" customHeight="1" x14ac:dyDescent="0.25">
      <c r="A6" s="322"/>
      <c r="B6" s="325"/>
      <c r="C6" s="326" t="s">
        <v>196</v>
      </c>
      <c r="D6" s="213" t="s">
        <v>4</v>
      </c>
      <c r="E6" s="166" t="s">
        <v>5</v>
      </c>
    </row>
    <row r="7" spans="1:5" ht="15.75" thickBot="1" x14ac:dyDescent="0.3">
      <c r="A7" s="323"/>
      <c r="B7" s="325"/>
      <c r="C7" s="327"/>
      <c r="D7" s="214" t="s">
        <v>6</v>
      </c>
      <c r="E7" s="167" t="s">
        <v>6</v>
      </c>
    </row>
    <row r="8" spans="1:5" ht="15.75" thickBot="1" x14ac:dyDescent="0.3">
      <c r="A8" s="3" t="s">
        <v>141</v>
      </c>
      <c r="B8" s="325"/>
      <c r="C8" s="327"/>
      <c r="D8" s="67" t="s">
        <v>7</v>
      </c>
      <c r="E8" s="168" t="s">
        <v>7</v>
      </c>
    </row>
    <row r="9" spans="1:5" ht="15.75" thickBot="1" x14ac:dyDescent="0.3">
      <c r="A9" s="69"/>
      <c r="B9" s="70"/>
      <c r="C9" s="71"/>
      <c r="D9" s="73"/>
      <c r="E9" s="73"/>
    </row>
    <row r="10" spans="1:5" ht="15.75" thickBot="1" x14ac:dyDescent="0.3">
      <c r="A10" s="13" t="s">
        <v>167</v>
      </c>
      <c r="B10" s="308"/>
      <c r="C10" s="347"/>
      <c r="D10" s="348"/>
      <c r="E10" s="349"/>
    </row>
    <row r="11" spans="1:5" ht="15.75" thickBot="1" x14ac:dyDescent="0.3">
      <c r="A11" s="17" t="s">
        <v>142</v>
      </c>
      <c r="B11" s="310"/>
      <c r="C11" s="219" t="s">
        <v>19</v>
      </c>
      <c r="D11" s="230">
        <v>0.08</v>
      </c>
      <c r="E11" s="169"/>
    </row>
    <row r="12" spans="1:5" ht="15.75" thickBot="1" x14ac:dyDescent="0.3">
      <c r="A12" s="13" t="s">
        <v>168</v>
      </c>
      <c r="B12" s="194"/>
      <c r="C12" s="347"/>
      <c r="D12" s="348"/>
      <c r="E12" s="349"/>
    </row>
    <row r="13" spans="1:5" ht="15.75" thickBot="1" x14ac:dyDescent="0.3">
      <c r="A13" s="13" t="s">
        <v>169</v>
      </c>
      <c r="B13" s="194"/>
      <c r="C13" s="347"/>
      <c r="D13" s="348"/>
      <c r="E13" s="349"/>
    </row>
    <row r="14" spans="1:5" ht="15.75" thickBot="1" x14ac:dyDescent="0.3">
      <c r="A14" s="13" t="s">
        <v>25</v>
      </c>
      <c r="B14" s="194"/>
      <c r="C14" s="347"/>
      <c r="D14" s="348"/>
      <c r="E14" s="349"/>
    </row>
    <row r="15" spans="1:5" ht="15.75" thickBot="1" x14ac:dyDescent="0.3">
      <c r="A15" s="13" t="s">
        <v>27</v>
      </c>
      <c r="B15" s="194"/>
      <c r="C15" s="347"/>
      <c r="D15" s="348"/>
      <c r="E15" s="349"/>
    </row>
    <row r="16" spans="1:5" ht="15.75" thickBot="1" x14ac:dyDescent="0.3">
      <c r="A16" s="13" t="s">
        <v>198</v>
      </c>
      <c r="B16" s="163"/>
      <c r="C16" s="347"/>
      <c r="D16" s="348"/>
      <c r="E16" s="349"/>
    </row>
    <row r="17" spans="1:5" ht="15.75" thickBot="1" x14ac:dyDescent="0.3">
      <c r="A17" s="13" t="s">
        <v>36</v>
      </c>
      <c r="B17" s="85"/>
      <c r="C17" s="347"/>
      <c r="D17" s="348"/>
      <c r="E17" s="349"/>
    </row>
    <row r="18" spans="1:5" ht="15.75" thickBot="1" x14ac:dyDescent="0.3">
      <c r="A18" s="9" t="s">
        <v>240</v>
      </c>
      <c r="B18" s="85"/>
      <c r="C18" s="19" t="s">
        <v>19</v>
      </c>
      <c r="D18" s="142">
        <v>0.25</v>
      </c>
      <c r="E18" s="169"/>
    </row>
    <row r="19" spans="1:5" ht="15.75" thickBot="1" x14ac:dyDescent="0.3">
      <c r="A19" s="13" t="s">
        <v>37</v>
      </c>
      <c r="B19" s="208"/>
      <c r="C19" s="347"/>
      <c r="D19" s="348"/>
      <c r="E19" s="349"/>
    </row>
    <row r="20" spans="1:5" ht="15.75" thickBot="1" x14ac:dyDescent="0.3">
      <c r="A20" s="13" t="s">
        <v>42</v>
      </c>
      <c r="B20" s="294"/>
      <c r="C20" s="347"/>
      <c r="D20" s="348"/>
      <c r="E20" s="349"/>
    </row>
    <row r="21" spans="1:5" ht="15.75" thickBot="1" x14ac:dyDescent="0.3">
      <c r="A21" s="17" t="s">
        <v>45</v>
      </c>
      <c r="B21" s="310"/>
      <c r="C21" s="219" t="s">
        <v>19</v>
      </c>
      <c r="D21" s="226">
        <v>0.08</v>
      </c>
      <c r="E21" s="169"/>
    </row>
    <row r="22" spans="1:5" ht="15.75" thickBot="1" x14ac:dyDescent="0.3">
      <c r="A22" s="13" t="s">
        <v>46</v>
      </c>
      <c r="B22" s="294"/>
      <c r="C22" s="347"/>
      <c r="D22" s="348"/>
      <c r="E22" s="349"/>
    </row>
    <row r="23" spans="1:5" ht="15.75" thickBot="1" x14ac:dyDescent="0.3">
      <c r="A23" s="17" t="s">
        <v>52</v>
      </c>
      <c r="B23" s="310"/>
      <c r="C23" s="219" t="s">
        <v>19</v>
      </c>
      <c r="D23" s="230">
        <v>0.08</v>
      </c>
      <c r="E23" s="169"/>
    </row>
    <row r="24" spans="1:5" ht="15.75" thickBot="1" x14ac:dyDescent="0.3">
      <c r="A24" s="13" t="s">
        <v>53</v>
      </c>
      <c r="B24" s="294"/>
      <c r="C24" s="347"/>
      <c r="D24" s="348"/>
      <c r="E24" s="349"/>
    </row>
    <row r="25" spans="1:5" ht="15.75" thickBot="1" x14ac:dyDescent="0.3">
      <c r="A25" s="17" t="s">
        <v>57</v>
      </c>
      <c r="B25" s="310"/>
      <c r="C25" s="219" t="s">
        <v>19</v>
      </c>
      <c r="D25" s="230">
        <v>0.24</v>
      </c>
      <c r="E25" s="169"/>
    </row>
    <row r="26" spans="1:5" ht="15.75" thickBot="1" x14ac:dyDescent="0.3">
      <c r="A26" s="100" t="s">
        <v>150</v>
      </c>
      <c r="B26" s="294"/>
      <c r="C26" s="347"/>
      <c r="D26" s="348"/>
      <c r="E26" s="349"/>
    </row>
    <row r="27" spans="1:5" ht="15.75" thickBot="1" x14ac:dyDescent="0.3">
      <c r="A27" s="17" t="s">
        <v>67</v>
      </c>
      <c r="B27" s="310"/>
      <c r="C27" s="219" t="s">
        <v>19</v>
      </c>
      <c r="D27" s="230">
        <v>0.24</v>
      </c>
      <c r="E27" s="169"/>
    </row>
    <row r="28" spans="1:5" ht="15.75" thickBot="1" x14ac:dyDescent="0.3">
      <c r="A28" s="13" t="s">
        <v>68</v>
      </c>
      <c r="B28" s="194"/>
      <c r="C28" s="347"/>
      <c r="D28" s="348"/>
      <c r="E28" s="349"/>
    </row>
    <row r="29" spans="1:5" ht="15.75" thickBot="1" x14ac:dyDescent="0.3">
      <c r="A29" s="17" t="s">
        <v>71</v>
      </c>
      <c r="B29" s="103"/>
      <c r="C29" s="219" t="s">
        <v>19</v>
      </c>
      <c r="D29" s="230">
        <v>0.12</v>
      </c>
      <c r="E29" s="169"/>
    </row>
    <row r="30" spans="1:5" ht="15.75" thickBot="1" x14ac:dyDescent="0.3">
      <c r="A30" s="13" t="s">
        <v>72</v>
      </c>
      <c r="B30" s="294"/>
      <c r="C30" s="347"/>
      <c r="D30" s="348"/>
      <c r="E30" s="349"/>
    </row>
    <row r="31" spans="1:5" ht="15.75" thickBot="1" x14ac:dyDescent="0.3">
      <c r="A31" s="17" t="s">
        <v>75</v>
      </c>
      <c r="B31" s="310"/>
      <c r="C31" s="219" t="s">
        <v>41</v>
      </c>
      <c r="D31" s="230">
        <v>0.17</v>
      </c>
      <c r="E31" s="169"/>
    </row>
    <row r="32" spans="1:5" ht="15.75" thickBot="1" x14ac:dyDescent="0.3">
      <c r="A32" s="13" t="s">
        <v>76</v>
      </c>
      <c r="B32" s="294"/>
      <c r="C32" s="347"/>
      <c r="D32" s="348"/>
      <c r="E32" s="349"/>
    </row>
    <row r="33" spans="1:5" x14ac:dyDescent="0.25">
      <c r="A33" s="171" t="s">
        <v>77</v>
      </c>
      <c r="B33" s="309"/>
      <c r="C33" s="175" t="s">
        <v>41</v>
      </c>
      <c r="D33" s="377">
        <v>0.25</v>
      </c>
      <c r="E33" s="357"/>
    </row>
    <row r="34" spans="1:5" x14ac:dyDescent="0.25">
      <c r="A34" s="216" t="s">
        <v>78</v>
      </c>
      <c r="B34" s="309"/>
      <c r="C34" s="12" t="s">
        <v>41</v>
      </c>
      <c r="D34" s="378"/>
      <c r="E34" s="358"/>
    </row>
    <row r="35" spans="1:5" ht="15.75" thickBot="1" x14ac:dyDescent="0.3">
      <c r="A35" s="17" t="s">
        <v>79</v>
      </c>
      <c r="B35" s="310"/>
      <c r="C35" s="219" t="s">
        <v>41</v>
      </c>
      <c r="D35" s="387"/>
      <c r="E35" s="359"/>
    </row>
    <row r="36" spans="1:5" ht="15.75" thickBot="1" x14ac:dyDescent="0.3">
      <c r="A36" s="13" t="s">
        <v>80</v>
      </c>
      <c r="B36" s="194"/>
      <c r="C36" s="347"/>
      <c r="D36" s="348"/>
      <c r="E36" s="349"/>
    </row>
    <row r="37" spans="1:5" ht="15.75" thickBot="1" x14ac:dyDescent="0.3">
      <c r="A37" s="17" t="s">
        <v>84</v>
      </c>
      <c r="B37" s="198"/>
      <c r="C37" s="219" t="s">
        <v>19</v>
      </c>
      <c r="D37" s="230">
        <v>0.48</v>
      </c>
      <c r="E37" s="169"/>
    </row>
    <row r="38" spans="1:5" ht="15.75" thickBot="1" x14ac:dyDescent="0.3">
      <c r="A38" s="13" t="s">
        <v>85</v>
      </c>
      <c r="B38" s="194"/>
      <c r="C38" s="347"/>
      <c r="D38" s="348"/>
      <c r="E38" s="349"/>
    </row>
    <row r="39" spans="1:5" ht="15.75" thickBot="1" x14ac:dyDescent="0.3">
      <c r="A39" s="13" t="s">
        <v>89</v>
      </c>
      <c r="B39" s="194"/>
      <c r="C39" s="347"/>
      <c r="D39" s="348"/>
      <c r="E39" s="349"/>
    </row>
    <row r="40" spans="1:5" ht="15.75" thickBot="1" x14ac:dyDescent="0.3">
      <c r="A40" s="13" t="s">
        <v>93</v>
      </c>
      <c r="B40" s="194"/>
      <c r="C40" s="347"/>
      <c r="D40" s="348"/>
      <c r="E40" s="349"/>
    </row>
    <row r="41" spans="1:5" ht="15.75" customHeight="1" thickBot="1" x14ac:dyDescent="0.3">
      <c r="A41" s="13" t="s">
        <v>97</v>
      </c>
      <c r="B41" s="212"/>
      <c r="C41" s="347"/>
      <c r="D41" s="348"/>
      <c r="E41" s="349"/>
    </row>
    <row r="42" spans="1:5" ht="15.75" thickBot="1" x14ac:dyDescent="0.3">
      <c r="A42" s="13" t="s">
        <v>100</v>
      </c>
      <c r="B42" s="194"/>
      <c r="C42" s="347"/>
      <c r="D42" s="348"/>
      <c r="E42" s="349"/>
    </row>
    <row r="43" spans="1:5" ht="15.75" thickBot="1" x14ac:dyDescent="0.3">
      <c r="A43" s="13" t="s">
        <v>103</v>
      </c>
      <c r="B43" s="294"/>
      <c r="C43" s="347"/>
      <c r="D43" s="348"/>
      <c r="E43" s="349"/>
    </row>
    <row r="44" spans="1:5" x14ac:dyDescent="0.25">
      <c r="A44" s="24" t="s">
        <v>106</v>
      </c>
      <c r="B44" s="309"/>
      <c r="C44" s="25" t="s">
        <v>19</v>
      </c>
      <c r="D44" s="378">
        <v>0.42</v>
      </c>
      <c r="E44" s="357"/>
    </row>
    <row r="45" spans="1:5" ht="25.5" x14ac:dyDescent="0.25">
      <c r="A45" s="26" t="s">
        <v>107</v>
      </c>
      <c r="B45" s="309"/>
      <c r="C45" s="27" t="s">
        <v>19</v>
      </c>
      <c r="D45" s="378"/>
      <c r="E45" s="358"/>
    </row>
    <row r="46" spans="1:5" ht="25.5" x14ac:dyDescent="0.25">
      <c r="A46" s="216" t="s">
        <v>108</v>
      </c>
      <c r="B46" s="309"/>
      <c r="C46" s="12" t="s">
        <v>19</v>
      </c>
      <c r="D46" s="228">
        <v>0.08</v>
      </c>
      <c r="E46" s="222"/>
    </row>
    <row r="47" spans="1:5" ht="25.5" x14ac:dyDescent="0.25">
      <c r="A47" s="216" t="s">
        <v>109</v>
      </c>
      <c r="B47" s="309"/>
      <c r="C47" s="12" t="s">
        <v>19</v>
      </c>
      <c r="D47" s="228">
        <v>0.17</v>
      </c>
      <c r="E47" s="222"/>
    </row>
    <row r="48" spans="1:5" ht="15.75" thickBot="1" x14ac:dyDescent="0.3">
      <c r="A48" s="17" t="s">
        <v>111</v>
      </c>
      <c r="B48" s="309"/>
      <c r="C48" s="219" t="s">
        <v>19</v>
      </c>
      <c r="D48" s="230">
        <v>0.08</v>
      </c>
      <c r="E48" s="223"/>
    </row>
    <row r="49" spans="1:5" ht="15.75" customHeight="1" thickBot="1" x14ac:dyDescent="0.3">
      <c r="A49" s="13" t="s">
        <v>112</v>
      </c>
      <c r="B49" s="194"/>
      <c r="C49" s="347"/>
      <c r="D49" s="348"/>
      <c r="E49" s="349"/>
    </row>
    <row r="50" spans="1:5" ht="15.75" thickBot="1" x14ac:dyDescent="0.3">
      <c r="A50" s="13" t="s">
        <v>115</v>
      </c>
      <c r="B50" s="294"/>
      <c r="C50" s="347"/>
      <c r="D50" s="348"/>
      <c r="E50" s="349"/>
    </row>
    <row r="51" spans="1:5" x14ac:dyDescent="0.25">
      <c r="A51" s="216" t="s">
        <v>106</v>
      </c>
      <c r="B51" s="309"/>
      <c r="C51" s="12" t="s">
        <v>19</v>
      </c>
      <c r="D51" s="228">
        <v>0.25</v>
      </c>
      <c r="E51" s="221"/>
    </row>
    <row r="52" spans="1:5" ht="25.5" x14ac:dyDescent="0.25">
      <c r="A52" s="216" t="s">
        <v>117</v>
      </c>
      <c r="B52" s="309"/>
      <c r="C52" s="12" t="s">
        <v>19</v>
      </c>
      <c r="D52" s="228">
        <v>0.08</v>
      </c>
      <c r="E52" s="222"/>
    </row>
    <row r="53" spans="1:5" ht="26.25" thickBot="1" x14ac:dyDescent="0.3">
      <c r="A53" s="17" t="s">
        <v>109</v>
      </c>
      <c r="B53" s="309"/>
      <c r="C53" s="219" t="s">
        <v>19</v>
      </c>
      <c r="D53" s="230">
        <v>0.17</v>
      </c>
      <c r="E53" s="223"/>
    </row>
    <row r="54" spans="1:5" ht="15.75" thickBot="1" x14ac:dyDescent="0.3">
      <c r="A54" s="13" t="s">
        <v>118</v>
      </c>
      <c r="B54" s="294"/>
      <c r="C54" s="347"/>
      <c r="D54" s="348"/>
      <c r="E54" s="349"/>
    </row>
    <row r="55" spans="1:5" x14ac:dyDescent="0.25">
      <c r="A55" s="216" t="s">
        <v>106</v>
      </c>
      <c r="B55" s="309"/>
      <c r="C55" s="12" t="s">
        <v>19</v>
      </c>
      <c r="D55" s="228">
        <v>0.33</v>
      </c>
      <c r="E55" s="221"/>
    </row>
    <row r="56" spans="1:5" ht="25.5" x14ac:dyDescent="0.25">
      <c r="A56" s="216" t="s">
        <v>117</v>
      </c>
      <c r="B56" s="309"/>
      <c r="C56" s="12" t="s">
        <v>19</v>
      </c>
      <c r="D56" s="228">
        <v>0.08</v>
      </c>
      <c r="E56" s="222"/>
    </row>
    <row r="57" spans="1:5" ht="25.5" x14ac:dyDescent="0.25">
      <c r="A57" s="216" t="s">
        <v>109</v>
      </c>
      <c r="B57" s="309"/>
      <c r="C57" s="12" t="s">
        <v>19</v>
      </c>
      <c r="D57" s="228">
        <v>0.17</v>
      </c>
      <c r="E57" s="222"/>
    </row>
    <row r="58" spans="1:5" ht="26.25" thickBot="1" x14ac:dyDescent="0.3">
      <c r="A58" s="17" t="s">
        <v>120</v>
      </c>
      <c r="B58" s="309"/>
      <c r="C58" s="219" t="s">
        <v>19</v>
      </c>
      <c r="D58" s="230">
        <v>0.08</v>
      </c>
      <c r="E58" s="223"/>
    </row>
    <row r="59" spans="1:5" ht="15.75" thickBot="1" x14ac:dyDescent="0.3">
      <c r="A59" s="13" t="s">
        <v>121</v>
      </c>
      <c r="B59" s="294"/>
      <c r="C59" s="347"/>
      <c r="D59" s="348"/>
      <c r="E59" s="349"/>
    </row>
    <row r="60" spans="1:5" x14ac:dyDescent="0.25">
      <c r="A60" s="98" t="s">
        <v>95</v>
      </c>
      <c r="B60" s="309"/>
      <c r="C60" s="101" t="s">
        <v>19</v>
      </c>
      <c r="D60" s="225">
        <v>0.15</v>
      </c>
      <c r="E60" s="221"/>
    </row>
    <row r="61" spans="1:5" ht="25.5" x14ac:dyDescent="0.25">
      <c r="A61" s="98" t="s">
        <v>117</v>
      </c>
      <c r="B61" s="309"/>
      <c r="C61" s="101" t="s">
        <v>19</v>
      </c>
      <c r="D61" s="375">
        <v>0.17</v>
      </c>
      <c r="E61" s="358"/>
    </row>
    <row r="62" spans="1:5" ht="25.5" x14ac:dyDescent="0.25">
      <c r="A62" s="98" t="s">
        <v>124</v>
      </c>
      <c r="B62" s="309"/>
      <c r="C62" s="101" t="s">
        <v>19</v>
      </c>
      <c r="D62" s="375"/>
      <c r="E62" s="358"/>
    </row>
    <row r="63" spans="1:5" ht="15.75" thickBot="1" x14ac:dyDescent="0.3">
      <c r="A63" s="98" t="s">
        <v>125</v>
      </c>
      <c r="B63" s="309"/>
      <c r="C63" s="101" t="s">
        <v>19</v>
      </c>
      <c r="D63" s="375"/>
      <c r="E63" s="359"/>
    </row>
    <row r="64" spans="1:5" ht="15.75" thickBot="1" x14ac:dyDescent="0.3">
      <c r="A64" s="13" t="s">
        <v>127</v>
      </c>
      <c r="B64" s="208"/>
      <c r="C64" s="347"/>
      <c r="D64" s="348"/>
      <c r="E64" s="349"/>
    </row>
    <row r="65" spans="1:263" ht="15.75" thickBot="1" x14ac:dyDescent="0.3">
      <c r="A65" s="13" t="s">
        <v>158</v>
      </c>
      <c r="B65" s="301"/>
      <c r="C65" s="347"/>
      <c r="D65" s="348"/>
      <c r="E65" s="349"/>
    </row>
    <row r="66" spans="1:263" ht="15.75" thickBot="1" x14ac:dyDescent="0.3">
      <c r="A66" s="196" t="s">
        <v>161</v>
      </c>
      <c r="B66" s="302"/>
      <c r="C66" s="219" t="s">
        <v>162</v>
      </c>
      <c r="D66" s="162">
        <v>0.17</v>
      </c>
      <c r="E66" s="169"/>
    </row>
    <row r="67" spans="1:263" ht="15.75" thickBot="1" x14ac:dyDescent="0.3">
      <c r="A67" s="13" t="s">
        <v>163</v>
      </c>
      <c r="B67" s="301"/>
      <c r="C67" s="347"/>
      <c r="D67" s="348"/>
      <c r="E67" s="349"/>
    </row>
    <row r="68" spans="1:263" ht="15.75" thickBot="1" x14ac:dyDescent="0.3">
      <c r="A68" s="120" t="s">
        <v>161</v>
      </c>
      <c r="B68" s="303"/>
      <c r="C68" s="19" t="s">
        <v>19</v>
      </c>
      <c r="D68" s="161">
        <v>0.08</v>
      </c>
      <c r="E68" s="169"/>
    </row>
    <row r="69" spans="1:263" ht="15.75" thickBot="1" x14ac:dyDescent="0.3">
      <c r="A69" s="28"/>
      <c r="B69" s="28"/>
      <c r="C69" s="124"/>
      <c r="D69" s="126"/>
      <c r="E69" s="126"/>
    </row>
    <row r="70" spans="1:263" s="34" customFormat="1" ht="30.75" customHeight="1" thickBot="1" x14ac:dyDescent="0.3">
      <c r="A70" s="382" t="s">
        <v>164</v>
      </c>
      <c r="B70" s="383"/>
      <c r="C70" s="384"/>
      <c r="D70" s="53">
        <f>SUM(D68,D66,D61,D60,D58,D57,D56,D55,D53,D52,D51,D48,D47,D46,D44,D37,D33,D31,D29,D27,D25,D23,D21,D18,D11)</f>
        <v>4.4700000000000006</v>
      </c>
      <c r="E70" s="53">
        <f>SUM(E68,E66,E61,E60,E58,E57,E56,E55,E53,E52,E51,E48,E47,E46,E44,E37,E33,E31,E29,E27,E25,E23,E21,E18,E11)</f>
        <v>0</v>
      </c>
      <c r="F70" s="43"/>
      <c r="G70" s="33"/>
      <c r="H70" s="33"/>
      <c r="I70" s="33"/>
      <c r="J70" s="33"/>
      <c r="K70" s="33"/>
      <c r="L70" s="33"/>
      <c r="M70" s="33"/>
      <c r="N70" s="33"/>
      <c r="O70" s="33"/>
      <c r="P70" s="33"/>
      <c r="Q70" s="33"/>
      <c r="R70" s="33"/>
      <c r="S70" s="33"/>
      <c r="T70" s="33"/>
      <c r="U70" s="33"/>
      <c r="V70" s="33"/>
      <c r="W70" s="33"/>
      <c r="X70" s="33"/>
      <c r="Y70" s="33"/>
      <c r="Z70" s="33"/>
      <c r="AA70" s="33"/>
      <c r="AB70" s="33"/>
      <c r="AC70" s="33"/>
      <c r="AD70" s="33"/>
      <c r="AE70" s="33"/>
      <c r="AF70" s="33"/>
      <c r="AG70" s="33"/>
      <c r="AH70" s="33"/>
      <c r="AI70" s="33"/>
      <c r="AJ70" s="33"/>
      <c r="AK70" s="33"/>
      <c r="AL70" s="33"/>
      <c r="AM70" s="33"/>
      <c r="AN70" s="33"/>
      <c r="AO70" s="33"/>
      <c r="AP70" s="33"/>
      <c r="AQ70" s="33"/>
      <c r="AR70" s="33"/>
      <c r="AS70" s="33"/>
      <c r="AT70" s="33"/>
      <c r="AU70" s="33"/>
      <c r="AV70" s="33"/>
      <c r="AW70" s="33"/>
      <c r="AX70" s="33"/>
      <c r="AY70" s="33"/>
      <c r="AZ70" s="33"/>
      <c r="BA70" s="33"/>
      <c r="BB70" s="33"/>
      <c r="BC70" s="33"/>
      <c r="BD70" s="33"/>
      <c r="BE70" s="33"/>
      <c r="BF70" s="33"/>
      <c r="BG70" s="33"/>
      <c r="BH70" s="33"/>
      <c r="BI70" s="33"/>
      <c r="BJ70" s="33"/>
      <c r="BK70" s="33"/>
      <c r="BL70" s="33"/>
      <c r="BM70" s="33"/>
      <c r="BN70" s="33"/>
      <c r="BO70" s="33"/>
      <c r="BP70" s="33"/>
      <c r="BQ70" s="33"/>
      <c r="BR70" s="33"/>
      <c r="BS70" s="33"/>
      <c r="BT70" s="33"/>
      <c r="BU70" s="33"/>
      <c r="BV70" s="33"/>
      <c r="BW70" s="33"/>
      <c r="BX70" s="33"/>
      <c r="BY70" s="33"/>
      <c r="BZ70" s="33"/>
      <c r="CA70" s="33"/>
      <c r="CB70" s="33"/>
      <c r="CC70" s="33"/>
      <c r="CD70" s="33"/>
      <c r="CE70" s="33"/>
      <c r="CF70" s="33"/>
      <c r="CG70" s="33"/>
      <c r="CH70" s="33"/>
      <c r="CI70" s="33"/>
      <c r="CJ70" s="33"/>
      <c r="CK70" s="33"/>
      <c r="CL70" s="33"/>
      <c r="CM70" s="33"/>
      <c r="CN70" s="33"/>
      <c r="CO70" s="33"/>
      <c r="CP70" s="33"/>
      <c r="CQ70" s="33"/>
      <c r="CR70" s="33"/>
      <c r="CS70" s="33"/>
      <c r="CT70" s="33"/>
      <c r="CU70" s="33"/>
      <c r="CV70" s="33"/>
      <c r="CW70" s="33"/>
      <c r="CX70" s="33"/>
      <c r="CY70" s="33"/>
      <c r="CZ70" s="33"/>
      <c r="DA70" s="33"/>
      <c r="DB70" s="33"/>
      <c r="DC70" s="33"/>
      <c r="DD70" s="33"/>
      <c r="DE70" s="33"/>
      <c r="DF70" s="33"/>
      <c r="DG70" s="33"/>
      <c r="DH70" s="33"/>
      <c r="DI70" s="33"/>
      <c r="DJ70" s="33"/>
      <c r="DK70" s="33"/>
      <c r="DL70" s="33"/>
      <c r="DM70" s="33"/>
      <c r="DN70" s="33"/>
      <c r="DO70" s="33"/>
      <c r="DP70" s="33"/>
      <c r="DQ70" s="33"/>
      <c r="DR70" s="33"/>
      <c r="DS70" s="33"/>
      <c r="DT70" s="33"/>
      <c r="DU70" s="33"/>
      <c r="DV70" s="33"/>
      <c r="DW70" s="33"/>
      <c r="DX70" s="33"/>
      <c r="DY70" s="33"/>
      <c r="DZ70" s="33"/>
      <c r="EA70" s="33"/>
      <c r="EB70" s="33"/>
      <c r="EC70" s="33"/>
      <c r="ED70" s="33"/>
      <c r="EE70" s="33"/>
      <c r="EF70" s="33"/>
      <c r="EG70" s="33"/>
      <c r="EH70" s="33"/>
      <c r="EI70" s="33"/>
      <c r="EJ70" s="33"/>
      <c r="EK70" s="33"/>
      <c r="EL70" s="33"/>
      <c r="EM70" s="33"/>
      <c r="EN70" s="33"/>
      <c r="EO70" s="33"/>
      <c r="EP70" s="33"/>
      <c r="EQ70" s="33"/>
      <c r="ER70" s="33"/>
      <c r="ES70" s="33"/>
      <c r="ET70" s="33"/>
      <c r="EU70" s="33"/>
      <c r="EV70" s="33"/>
      <c r="EW70" s="33"/>
      <c r="EX70" s="33"/>
      <c r="EY70" s="33"/>
      <c r="EZ70" s="33"/>
      <c r="FA70" s="33"/>
      <c r="FB70" s="33"/>
      <c r="FC70" s="33"/>
      <c r="FD70" s="33"/>
      <c r="FE70" s="33"/>
      <c r="FF70" s="33"/>
      <c r="FG70" s="33"/>
      <c r="FH70" s="33"/>
      <c r="FI70" s="33"/>
      <c r="FJ70" s="33"/>
      <c r="FK70" s="33"/>
      <c r="FL70" s="33"/>
      <c r="FM70" s="33"/>
      <c r="FN70" s="33"/>
      <c r="FO70" s="33"/>
      <c r="FP70" s="33"/>
      <c r="FQ70" s="33"/>
      <c r="FR70" s="33"/>
      <c r="FS70" s="33"/>
      <c r="FT70" s="33"/>
      <c r="FU70" s="33"/>
      <c r="FV70" s="33"/>
      <c r="FW70" s="33"/>
      <c r="FX70" s="33"/>
      <c r="FY70" s="33"/>
      <c r="FZ70" s="33"/>
      <c r="GA70" s="33"/>
      <c r="GB70" s="33"/>
      <c r="GC70" s="33"/>
      <c r="GD70" s="33"/>
      <c r="GE70" s="33"/>
      <c r="GF70" s="33"/>
      <c r="GG70" s="33"/>
      <c r="GH70" s="33"/>
      <c r="GI70" s="33"/>
      <c r="GJ70" s="33"/>
      <c r="GK70" s="33"/>
      <c r="GL70" s="33"/>
      <c r="GM70" s="33"/>
      <c r="GN70" s="33"/>
      <c r="GO70" s="33"/>
      <c r="GP70" s="33"/>
      <c r="GQ70" s="33"/>
      <c r="GR70" s="33"/>
      <c r="GS70" s="33"/>
      <c r="GT70" s="33"/>
      <c r="GU70" s="33"/>
      <c r="GV70" s="33"/>
      <c r="GW70" s="33"/>
      <c r="GX70" s="33"/>
      <c r="GY70" s="33"/>
      <c r="GZ70" s="33"/>
      <c r="HA70" s="33"/>
      <c r="HB70" s="33"/>
      <c r="HC70" s="33"/>
      <c r="HD70" s="33"/>
      <c r="HE70" s="33"/>
      <c r="HF70" s="33"/>
      <c r="HG70" s="33"/>
      <c r="HH70" s="33"/>
      <c r="HI70" s="33"/>
      <c r="HJ70" s="33"/>
      <c r="HK70" s="33"/>
      <c r="HL70" s="33"/>
      <c r="HM70" s="33"/>
      <c r="HN70" s="33"/>
      <c r="HO70" s="33"/>
      <c r="HP70" s="33"/>
      <c r="HQ70" s="33"/>
      <c r="HR70" s="33"/>
      <c r="HS70" s="33"/>
      <c r="HT70" s="33"/>
      <c r="HU70" s="33"/>
      <c r="HV70" s="33"/>
      <c r="HW70" s="33"/>
      <c r="HX70" s="33"/>
      <c r="HY70" s="33"/>
      <c r="HZ70" s="33"/>
      <c r="IA70" s="33"/>
      <c r="IB70" s="33"/>
      <c r="IC70" s="33"/>
      <c r="ID70" s="33"/>
      <c r="IE70" s="33"/>
      <c r="IF70" s="33"/>
      <c r="IG70" s="33"/>
      <c r="IH70" s="33"/>
      <c r="II70" s="33"/>
      <c r="IJ70" s="33"/>
      <c r="IK70" s="33"/>
      <c r="IL70" s="33"/>
      <c r="IM70" s="33"/>
      <c r="IN70" s="33"/>
      <c r="IO70" s="33"/>
      <c r="IP70" s="33"/>
      <c r="IQ70" s="33"/>
      <c r="IR70" s="33"/>
      <c r="IS70" s="33"/>
      <c r="IT70" s="33"/>
      <c r="IU70" s="33"/>
      <c r="IV70" s="33"/>
      <c r="IW70" s="33"/>
      <c r="IX70" s="33"/>
      <c r="IY70" s="33"/>
      <c r="IZ70" s="33"/>
      <c r="JA70" s="33"/>
      <c r="JB70" s="33"/>
      <c r="JC70" s="33"/>
    </row>
    <row r="71" spans="1:263" s="34" customFormat="1" ht="27" customHeight="1" thickBot="1" x14ac:dyDescent="0.3">
      <c r="A71" s="37"/>
      <c r="B71" s="380" t="s">
        <v>181</v>
      </c>
      <c r="C71" s="381"/>
      <c r="D71" s="45">
        <f>D70/30.44</f>
        <v>0.14684625492772668</v>
      </c>
      <c r="E71" s="46">
        <f>E70/30.44</f>
        <v>0</v>
      </c>
      <c r="F71" s="39"/>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AT71" s="33"/>
      <c r="AU71" s="33"/>
      <c r="AV71" s="33"/>
      <c r="AW71" s="33"/>
      <c r="AX71" s="33"/>
      <c r="AY71" s="33"/>
      <c r="AZ71" s="33"/>
      <c r="BA71" s="33"/>
      <c r="BB71" s="33"/>
      <c r="BC71" s="33"/>
      <c r="BD71" s="33"/>
      <c r="BE71" s="33"/>
      <c r="BF71" s="33"/>
      <c r="BG71" s="33"/>
      <c r="BH71" s="33"/>
      <c r="BI71" s="33"/>
      <c r="BJ71" s="33"/>
      <c r="BK71" s="33"/>
      <c r="BL71" s="33"/>
      <c r="BM71" s="33"/>
      <c r="BN71" s="33"/>
      <c r="BO71" s="33"/>
      <c r="BP71" s="33"/>
      <c r="BQ71" s="33"/>
      <c r="BR71" s="33"/>
      <c r="BS71" s="33"/>
      <c r="BT71" s="33"/>
      <c r="BU71" s="33"/>
      <c r="BV71" s="33"/>
      <c r="BW71" s="33"/>
      <c r="BX71" s="33"/>
      <c r="BY71" s="33"/>
      <c r="BZ71" s="33"/>
      <c r="CA71" s="33"/>
      <c r="CB71" s="33"/>
      <c r="CC71" s="33"/>
      <c r="CD71" s="33"/>
      <c r="CE71" s="33"/>
      <c r="CF71" s="33"/>
      <c r="CG71" s="33"/>
      <c r="CH71" s="33"/>
      <c r="CI71" s="33"/>
      <c r="CJ71" s="33"/>
      <c r="CK71" s="33"/>
      <c r="CL71" s="33"/>
      <c r="CM71" s="33"/>
      <c r="CN71" s="33"/>
      <c r="CO71" s="33"/>
      <c r="CP71" s="33"/>
      <c r="CQ71" s="33"/>
      <c r="CR71" s="33"/>
      <c r="CS71" s="33"/>
      <c r="CT71" s="33"/>
      <c r="CU71" s="33"/>
      <c r="CV71" s="33"/>
      <c r="CW71" s="33"/>
      <c r="CX71" s="33"/>
      <c r="CY71" s="33"/>
      <c r="CZ71" s="33"/>
      <c r="DA71" s="33"/>
      <c r="DB71" s="33"/>
      <c r="DC71" s="33"/>
      <c r="DD71" s="33"/>
      <c r="DE71" s="33"/>
      <c r="DF71" s="33"/>
      <c r="DG71" s="33"/>
      <c r="DH71" s="33"/>
      <c r="DI71" s="33"/>
      <c r="DJ71" s="33"/>
      <c r="DK71" s="33"/>
      <c r="DL71" s="33"/>
      <c r="DM71" s="33"/>
      <c r="DN71" s="33"/>
      <c r="DO71" s="33"/>
      <c r="DP71" s="33"/>
      <c r="DQ71" s="33"/>
      <c r="DR71" s="33"/>
      <c r="DS71" s="33"/>
      <c r="DT71" s="33"/>
      <c r="DU71" s="33"/>
      <c r="DV71" s="33"/>
      <c r="DW71" s="33"/>
      <c r="DX71" s="33"/>
      <c r="DY71" s="33"/>
      <c r="DZ71" s="33"/>
      <c r="EA71" s="33"/>
      <c r="EB71" s="33"/>
      <c r="EC71" s="33"/>
      <c r="ED71" s="33"/>
      <c r="EE71" s="33"/>
      <c r="EF71" s="33"/>
      <c r="EG71" s="33"/>
      <c r="EH71" s="33"/>
      <c r="EI71" s="33"/>
      <c r="EJ71" s="33"/>
      <c r="EK71" s="33"/>
      <c r="EL71" s="33"/>
      <c r="EM71" s="33"/>
      <c r="EN71" s="33"/>
      <c r="EO71" s="33"/>
      <c r="EP71" s="33"/>
      <c r="EQ71" s="33"/>
      <c r="ER71" s="33"/>
      <c r="ES71" s="33"/>
      <c r="ET71" s="33"/>
      <c r="EU71" s="33"/>
      <c r="EV71" s="33"/>
      <c r="EW71" s="33"/>
      <c r="EX71" s="33"/>
      <c r="EY71" s="33"/>
      <c r="EZ71" s="33"/>
      <c r="FA71" s="33"/>
      <c r="FB71" s="33"/>
      <c r="FC71" s="33"/>
      <c r="FD71" s="33"/>
      <c r="FE71" s="33"/>
      <c r="FF71" s="33"/>
      <c r="FG71" s="33"/>
      <c r="FH71" s="33"/>
      <c r="FI71" s="33"/>
      <c r="FJ71" s="33"/>
      <c r="FK71" s="33"/>
      <c r="FL71" s="33"/>
      <c r="FM71" s="33"/>
      <c r="FN71" s="33"/>
      <c r="FO71" s="33"/>
      <c r="FP71" s="33"/>
      <c r="FQ71" s="33"/>
      <c r="FR71" s="33"/>
      <c r="FS71" s="33"/>
      <c r="FT71" s="33"/>
      <c r="FU71" s="33"/>
      <c r="FV71" s="33"/>
      <c r="FW71" s="33"/>
      <c r="FX71" s="33"/>
      <c r="FY71" s="33"/>
      <c r="FZ71" s="33"/>
      <c r="GA71" s="33"/>
      <c r="GB71" s="33"/>
      <c r="GC71" s="33"/>
      <c r="GD71" s="33"/>
      <c r="GE71" s="33"/>
      <c r="GF71" s="33"/>
      <c r="GG71" s="33"/>
      <c r="GH71" s="33"/>
      <c r="GI71" s="33"/>
      <c r="GJ71" s="33"/>
      <c r="GK71" s="33"/>
      <c r="GL71" s="33"/>
      <c r="GM71" s="33"/>
      <c r="GN71" s="33"/>
      <c r="GO71" s="33"/>
      <c r="GP71" s="33"/>
      <c r="GQ71" s="33"/>
      <c r="GR71" s="33"/>
      <c r="GS71" s="33"/>
      <c r="GT71" s="33"/>
      <c r="GU71" s="33"/>
      <c r="GV71" s="33"/>
      <c r="GW71" s="33"/>
      <c r="GX71" s="33"/>
      <c r="GY71" s="33"/>
      <c r="GZ71" s="33"/>
      <c r="HA71" s="33"/>
      <c r="HB71" s="33"/>
      <c r="HC71" s="33"/>
      <c r="HD71" s="33"/>
      <c r="HE71" s="33"/>
      <c r="HF71" s="33"/>
      <c r="HG71" s="33"/>
      <c r="HH71" s="33"/>
      <c r="HI71" s="33"/>
      <c r="HJ71" s="33"/>
      <c r="HK71" s="33"/>
      <c r="HL71" s="33"/>
      <c r="HM71" s="33"/>
      <c r="HN71" s="33"/>
      <c r="HO71" s="33"/>
      <c r="HP71" s="33"/>
      <c r="HQ71" s="33"/>
      <c r="HR71" s="33"/>
      <c r="HS71" s="33"/>
      <c r="HT71" s="33"/>
      <c r="HU71" s="33"/>
      <c r="HV71" s="33"/>
      <c r="HW71" s="33"/>
      <c r="HX71" s="33"/>
      <c r="HY71" s="33"/>
      <c r="HZ71" s="33"/>
      <c r="IA71" s="33"/>
      <c r="IB71" s="33"/>
      <c r="IC71" s="33"/>
      <c r="ID71" s="33"/>
      <c r="IE71" s="33"/>
      <c r="IF71" s="33"/>
      <c r="IG71" s="33"/>
      <c r="IH71" s="33"/>
      <c r="II71" s="33"/>
      <c r="IJ71" s="33"/>
      <c r="IK71" s="33"/>
      <c r="IL71" s="33"/>
      <c r="IM71" s="33"/>
      <c r="IN71" s="33"/>
      <c r="IO71" s="33"/>
      <c r="IP71" s="33"/>
      <c r="IQ71" s="33"/>
      <c r="IR71" s="33"/>
      <c r="IS71" s="33"/>
      <c r="IT71" s="33"/>
      <c r="IU71" s="33"/>
      <c r="IV71" s="33"/>
      <c r="IW71" s="33"/>
      <c r="IX71" s="33"/>
      <c r="IY71" s="33"/>
      <c r="IZ71" s="33"/>
      <c r="JA71" s="33"/>
      <c r="JB71" s="33"/>
      <c r="JC71" s="33"/>
    </row>
    <row r="72" spans="1:263" s="34" customFormat="1" ht="27" customHeight="1" thickBot="1" x14ac:dyDescent="0.3">
      <c r="A72" s="37"/>
      <c r="B72" s="385" t="s">
        <v>182</v>
      </c>
      <c r="C72" s="386"/>
      <c r="D72" s="47">
        <f>D70/21.65</f>
        <v>0.20646651270207855</v>
      </c>
      <c r="E72" s="48">
        <f>E70/21.65</f>
        <v>0</v>
      </c>
      <c r="F72" s="39"/>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c r="BK72" s="33"/>
      <c r="BL72" s="33"/>
      <c r="BM72" s="33"/>
      <c r="BN72" s="33"/>
      <c r="BO72" s="33"/>
      <c r="BP72" s="33"/>
      <c r="BQ72" s="33"/>
      <c r="BR72" s="33"/>
      <c r="BS72" s="33"/>
      <c r="BT72" s="33"/>
      <c r="BU72" s="33"/>
      <c r="BV72" s="33"/>
      <c r="BW72" s="33"/>
      <c r="BX72" s="33"/>
      <c r="BY72" s="33"/>
      <c r="BZ72" s="33"/>
      <c r="CA72" s="33"/>
      <c r="CB72" s="33"/>
      <c r="CC72" s="33"/>
      <c r="CD72" s="33"/>
      <c r="CE72" s="33"/>
      <c r="CF72" s="33"/>
      <c r="CG72" s="33"/>
      <c r="CH72" s="33"/>
      <c r="CI72" s="33"/>
      <c r="CJ72" s="33"/>
      <c r="CK72" s="33"/>
      <c r="CL72" s="33"/>
      <c r="CM72" s="33"/>
      <c r="CN72" s="33"/>
      <c r="CO72" s="33"/>
      <c r="CP72" s="33"/>
      <c r="CQ72" s="33"/>
      <c r="CR72" s="33"/>
      <c r="CS72" s="33"/>
      <c r="CT72" s="33"/>
      <c r="CU72" s="33"/>
      <c r="CV72" s="33"/>
      <c r="CW72" s="33"/>
      <c r="CX72" s="33"/>
      <c r="CY72" s="33"/>
      <c r="CZ72" s="33"/>
      <c r="DA72" s="33"/>
      <c r="DB72" s="33"/>
      <c r="DC72" s="33"/>
      <c r="DD72" s="33"/>
      <c r="DE72" s="33"/>
      <c r="DF72" s="33"/>
      <c r="DG72" s="33"/>
      <c r="DH72" s="33"/>
      <c r="DI72" s="33"/>
      <c r="DJ72" s="33"/>
      <c r="DK72" s="33"/>
      <c r="DL72" s="33"/>
      <c r="DM72" s="33"/>
      <c r="DN72" s="33"/>
      <c r="DO72" s="33"/>
      <c r="DP72" s="33"/>
      <c r="DQ72" s="33"/>
      <c r="DR72" s="33"/>
      <c r="DS72" s="33"/>
      <c r="DT72" s="33"/>
      <c r="DU72" s="33"/>
      <c r="DV72" s="33"/>
      <c r="DW72" s="33"/>
      <c r="DX72" s="33"/>
      <c r="DY72" s="33"/>
      <c r="DZ72" s="33"/>
      <c r="EA72" s="33"/>
      <c r="EB72" s="33"/>
      <c r="EC72" s="33"/>
      <c r="ED72" s="33"/>
      <c r="EE72" s="33"/>
      <c r="EF72" s="33"/>
      <c r="EG72" s="33"/>
      <c r="EH72" s="33"/>
      <c r="EI72" s="33"/>
      <c r="EJ72" s="33"/>
      <c r="EK72" s="33"/>
      <c r="EL72" s="33"/>
      <c r="EM72" s="33"/>
      <c r="EN72" s="33"/>
      <c r="EO72" s="33"/>
      <c r="EP72" s="33"/>
      <c r="EQ72" s="33"/>
      <c r="ER72" s="33"/>
      <c r="ES72" s="33"/>
      <c r="ET72" s="33"/>
      <c r="EU72" s="33"/>
      <c r="EV72" s="33"/>
      <c r="EW72" s="33"/>
      <c r="EX72" s="33"/>
      <c r="EY72" s="33"/>
      <c r="EZ72" s="33"/>
      <c r="FA72" s="33"/>
      <c r="FB72" s="33"/>
      <c r="FC72" s="33"/>
      <c r="FD72" s="33"/>
      <c r="FE72" s="33"/>
      <c r="FF72" s="33"/>
      <c r="FG72" s="33"/>
      <c r="FH72" s="33"/>
      <c r="FI72" s="33"/>
      <c r="FJ72" s="33"/>
      <c r="FK72" s="33"/>
      <c r="FL72" s="33"/>
      <c r="FM72" s="33"/>
      <c r="FN72" s="33"/>
      <c r="FO72" s="33"/>
      <c r="FP72" s="33"/>
      <c r="FQ72" s="33"/>
      <c r="FR72" s="33"/>
      <c r="FS72" s="33"/>
      <c r="FT72" s="33"/>
      <c r="FU72" s="33"/>
      <c r="FV72" s="33"/>
      <c r="FW72" s="33"/>
      <c r="FX72" s="33"/>
      <c r="FY72" s="33"/>
      <c r="FZ72" s="33"/>
      <c r="GA72" s="33"/>
      <c r="GB72" s="33"/>
      <c r="GC72" s="33"/>
      <c r="GD72" s="33"/>
      <c r="GE72" s="33"/>
      <c r="GF72" s="33"/>
      <c r="GG72" s="33"/>
      <c r="GH72" s="33"/>
      <c r="GI72" s="33"/>
      <c r="GJ72" s="33"/>
      <c r="GK72" s="33"/>
      <c r="GL72" s="33"/>
      <c r="GM72" s="33"/>
      <c r="GN72" s="33"/>
      <c r="GO72" s="33"/>
      <c r="GP72" s="33"/>
      <c r="GQ72" s="33"/>
      <c r="GR72" s="33"/>
      <c r="GS72" s="33"/>
      <c r="GT72" s="33"/>
      <c r="GU72" s="33"/>
      <c r="GV72" s="33"/>
      <c r="GW72" s="33"/>
      <c r="GX72" s="33"/>
      <c r="GY72" s="33"/>
      <c r="GZ72" s="33"/>
      <c r="HA72" s="33"/>
      <c r="HB72" s="33"/>
      <c r="HC72" s="33"/>
      <c r="HD72" s="33"/>
      <c r="HE72" s="33"/>
      <c r="HF72" s="33"/>
      <c r="HG72" s="33"/>
      <c r="HH72" s="33"/>
      <c r="HI72" s="33"/>
      <c r="HJ72" s="33"/>
      <c r="HK72" s="33"/>
      <c r="HL72" s="33"/>
      <c r="HM72" s="33"/>
      <c r="HN72" s="33"/>
      <c r="HO72" s="33"/>
      <c r="HP72" s="33"/>
      <c r="HQ72" s="33"/>
      <c r="HR72" s="33"/>
      <c r="HS72" s="33"/>
      <c r="HT72" s="33"/>
      <c r="HU72" s="33"/>
      <c r="HV72" s="33"/>
      <c r="HW72" s="33"/>
      <c r="HX72" s="33"/>
      <c r="HY72" s="33"/>
      <c r="HZ72" s="33"/>
      <c r="IA72" s="33"/>
      <c r="IB72" s="33"/>
      <c r="IC72" s="33"/>
      <c r="ID72" s="33"/>
      <c r="IE72" s="33"/>
      <c r="IF72" s="33"/>
      <c r="IG72" s="33"/>
      <c r="IH72" s="33"/>
      <c r="II72" s="33"/>
      <c r="IJ72" s="33"/>
      <c r="IK72" s="33"/>
      <c r="IL72" s="33"/>
      <c r="IM72" s="33"/>
      <c r="IN72" s="33"/>
      <c r="IO72" s="33"/>
      <c r="IP72" s="33"/>
      <c r="IQ72" s="33"/>
      <c r="IR72" s="33"/>
      <c r="IS72" s="33"/>
      <c r="IT72" s="33"/>
      <c r="IU72" s="33"/>
      <c r="IV72" s="33"/>
      <c r="IW72" s="33"/>
      <c r="IX72" s="33"/>
      <c r="IY72" s="33"/>
      <c r="IZ72" s="33"/>
      <c r="JA72" s="33"/>
      <c r="JB72" s="33"/>
      <c r="JC72" s="33"/>
    </row>
    <row r="73" spans="1:263" s="34" customFormat="1" ht="13.5" thickBot="1" x14ac:dyDescent="0.3">
      <c r="A73" s="37"/>
      <c r="B73" s="49" t="s">
        <v>139</v>
      </c>
      <c r="C73" s="236">
        <v>10</v>
      </c>
      <c r="D73" s="50">
        <f>IF(ISBLANK($C73),"-",D70/$C73)</f>
        <v>0.44700000000000006</v>
      </c>
      <c r="E73" s="51">
        <f>IF(ISBLANK($C73),"-",E70/$C73)</f>
        <v>0</v>
      </c>
      <c r="F73" s="39"/>
      <c r="G73" s="33"/>
      <c r="H73" s="33"/>
      <c r="I73" s="33"/>
      <c r="J73" s="33"/>
      <c r="K73" s="33"/>
      <c r="L73" s="33"/>
      <c r="M73" s="33"/>
      <c r="N73" s="33"/>
      <c r="O73" s="33"/>
      <c r="P73" s="33"/>
      <c r="Q73" s="33"/>
      <c r="R73" s="33"/>
      <c r="S73" s="33"/>
      <c r="T73" s="33"/>
      <c r="U73" s="33"/>
      <c r="V73" s="33"/>
      <c r="W73" s="33"/>
      <c r="X73" s="33"/>
      <c r="Y73" s="33"/>
      <c r="Z73" s="33"/>
      <c r="AA73" s="33"/>
      <c r="AB73" s="33"/>
      <c r="AC73" s="33"/>
      <c r="AD73" s="33"/>
      <c r="AE73" s="33"/>
      <c r="AF73" s="33"/>
      <c r="AG73" s="33"/>
      <c r="AH73" s="33"/>
      <c r="AI73" s="33"/>
      <c r="AJ73" s="33"/>
      <c r="AK73" s="33"/>
      <c r="AL73" s="33"/>
      <c r="AM73" s="33"/>
      <c r="AN73" s="33"/>
      <c r="AO73" s="33"/>
      <c r="AP73" s="33"/>
      <c r="AQ73" s="33"/>
      <c r="AR73" s="33"/>
      <c r="AS73" s="33"/>
      <c r="AT73" s="33"/>
      <c r="AU73" s="33"/>
      <c r="AV73" s="33"/>
      <c r="AW73" s="33"/>
      <c r="AX73" s="33"/>
      <c r="AY73" s="33"/>
      <c r="AZ73" s="33"/>
      <c r="BA73" s="33"/>
      <c r="BB73" s="33"/>
      <c r="BC73" s="33"/>
      <c r="BD73" s="33"/>
      <c r="BE73" s="33"/>
      <c r="BF73" s="33"/>
      <c r="BG73" s="33"/>
      <c r="BH73" s="33"/>
      <c r="BI73" s="33"/>
      <c r="BJ73" s="33"/>
      <c r="BK73" s="33"/>
      <c r="BL73" s="33"/>
      <c r="BM73" s="33"/>
      <c r="BN73" s="33"/>
      <c r="BO73" s="33"/>
      <c r="BP73" s="33"/>
      <c r="BQ73" s="33"/>
      <c r="BR73" s="33"/>
      <c r="BS73" s="33"/>
      <c r="BT73" s="33"/>
      <c r="BU73" s="33"/>
      <c r="BV73" s="33"/>
      <c r="BW73" s="33"/>
      <c r="BX73" s="33"/>
      <c r="BY73" s="33"/>
      <c r="BZ73" s="33"/>
      <c r="CA73" s="33"/>
      <c r="CB73" s="33"/>
      <c r="CC73" s="33"/>
      <c r="CD73" s="33"/>
      <c r="CE73" s="33"/>
      <c r="CF73" s="33"/>
      <c r="CG73" s="33"/>
      <c r="CH73" s="33"/>
      <c r="CI73" s="33"/>
      <c r="CJ73" s="33"/>
      <c r="CK73" s="33"/>
      <c r="CL73" s="33"/>
      <c r="CM73" s="33"/>
      <c r="CN73" s="33"/>
      <c r="CO73" s="33"/>
      <c r="CP73" s="33"/>
      <c r="CQ73" s="33"/>
      <c r="CR73" s="33"/>
      <c r="CS73" s="33"/>
      <c r="CT73" s="33"/>
      <c r="CU73" s="33"/>
      <c r="CV73" s="33"/>
      <c r="CW73" s="33"/>
      <c r="CX73" s="33"/>
      <c r="CY73" s="33"/>
      <c r="CZ73" s="33"/>
      <c r="DA73" s="33"/>
      <c r="DB73" s="33"/>
      <c r="DC73" s="33"/>
      <c r="DD73" s="33"/>
      <c r="DE73" s="33"/>
      <c r="DF73" s="33"/>
      <c r="DG73" s="33"/>
      <c r="DH73" s="33"/>
      <c r="DI73" s="33"/>
      <c r="DJ73" s="33"/>
      <c r="DK73" s="33"/>
      <c r="DL73" s="33"/>
      <c r="DM73" s="33"/>
      <c r="DN73" s="33"/>
      <c r="DO73" s="33"/>
      <c r="DP73" s="33"/>
      <c r="DQ73" s="33"/>
      <c r="DR73" s="33"/>
      <c r="DS73" s="33"/>
      <c r="DT73" s="33"/>
      <c r="DU73" s="33"/>
      <c r="DV73" s="33"/>
      <c r="DW73" s="33"/>
      <c r="DX73" s="33"/>
      <c r="DY73" s="33"/>
      <c r="DZ73" s="33"/>
      <c r="EA73" s="33"/>
      <c r="EB73" s="33"/>
      <c r="EC73" s="33"/>
      <c r="ED73" s="33"/>
      <c r="EE73" s="33"/>
      <c r="EF73" s="33"/>
      <c r="EG73" s="33"/>
      <c r="EH73" s="33"/>
      <c r="EI73" s="33"/>
      <c r="EJ73" s="33"/>
      <c r="EK73" s="33"/>
      <c r="EL73" s="33"/>
      <c r="EM73" s="33"/>
      <c r="EN73" s="33"/>
      <c r="EO73" s="33"/>
      <c r="EP73" s="33"/>
      <c r="EQ73" s="33"/>
      <c r="ER73" s="33"/>
      <c r="ES73" s="33"/>
      <c r="ET73" s="33"/>
      <c r="EU73" s="33"/>
      <c r="EV73" s="33"/>
      <c r="EW73" s="33"/>
      <c r="EX73" s="33"/>
      <c r="EY73" s="33"/>
      <c r="EZ73" s="33"/>
      <c r="FA73" s="33"/>
      <c r="FB73" s="33"/>
      <c r="FC73" s="33"/>
      <c r="FD73" s="33"/>
      <c r="FE73" s="33"/>
      <c r="FF73" s="33"/>
      <c r="FG73" s="33"/>
      <c r="FH73" s="33"/>
      <c r="FI73" s="33"/>
      <c r="FJ73" s="33"/>
      <c r="FK73" s="33"/>
      <c r="FL73" s="33"/>
      <c r="FM73" s="33"/>
      <c r="FN73" s="33"/>
      <c r="FO73" s="33"/>
      <c r="FP73" s="33"/>
      <c r="FQ73" s="33"/>
      <c r="FR73" s="33"/>
      <c r="FS73" s="33"/>
      <c r="FT73" s="33"/>
      <c r="FU73" s="33"/>
      <c r="FV73" s="33"/>
      <c r="FW73" s="33"/>
      <c r="FX73" s="33"/>
      <c r="FY73" s="33"/>
      <c r="FZ73" s="33"/>
      <c r="GA73" s="33"/>
      <c r="GB73" s="33"/>
      <c r="GC73" s="33"/>
      <c r="GD73" s="33"/>
      <c r="GE73" s="33"/>
      <c r="GF73" s="33"/>
      <c r="GG73" s="33"/>
      <c r="GH73" s="33"/>
      <c r="GI73" s="33"/>
      <c r="GJ73" s="33"/>
      <c r="GK73" s="33"/>
      <c r="GL73" s="33"/>
      <c r="GM73" s="33"/>
      <c r="GN73" s="33"/>
      <c r="GO73" s="33"/>
      <c r="GP73" s="33"/>
      <c r="GQ73" s="33"/>
      <c r="GR73" s="33"/>
      <c r="GS73" s="33"/>
      <c r="GT73" s="33"/>
      <c r="GU73" s="33"/>
      <c r="GV73" s="33"/>
      <c r="GW73" s="33"/>
      <c r="GX73" s="33"/>
      <c r="GY73" s="33"/>
      <c r="GZ73" s="33"/>
      <c r="HA73" s="33"/>
      <c r="HB73" s="33"/>
      <c r="HC73" s="33"/>
      <c r="HD73" s="33"/>
      <c r="HE73" s="33"/>
      <c r="HF73" s="33"/>
      <c r="HG73" s="33"/>
      <c r="HH73" s="33"/>
      <c r="HI73" s="33"/>
      <c r="HJ73" s="33"/>
      <c r="HK73" s="33"/>
      <c r="HL73" s="33"/>
      <c r="HM73" s="33"/>
      <c r="HN73" s="33"/>
      <c r="HO73" s="33"/>
      <c r="HP73" s="33"/>
      <c r="HQ73" s="33"/>
      <c r="HR73" s="33"/>
      <c r="HS73" s="33"/>
      <c r="HT73" s="33"/>
      <c r="HU73" s="33"/>
      <c r="HV73" s="33"/>
      <c r="HW73" s="33"/>
      <c r="HX73" s="33"/>
      <c r="HY73" s="33"/>
      <c r="HZ73" s="33"/>
      <c r="IA73" s="33"/>
      <c r="IB73" s="33"/>
      <c r="IC73" s="33"/>
      <c r="ID73" s="33"/>
      <c r="IE73" s="33"/>
      <c r="IF73" s="33"/>
      <c r="IG73" s="33"/>
      <c r="IH73" s="33"/>
      <c r="II73" s="33"/>
      <c r="IJ73" s="33"/>
      <c r="IK73" s="33"/>
      <c r="IL73" s="33"/>
      <c r="IM73" s="33"/>
      <c r="IN73" s="33"/>
      <c r="IO73" s="33"/>
      <c r="IP73" s="33"/>
      <c r="IQ73" s="33"/>
      <c r="IR73" s="33"/>
      <c r="IS73" s="33"/>
      <c r="IT73" s="33"/>
      <c r="IU73" s="33"/>
      <c r="IV73" s="33"/>
      <c r="IW73" s="33"/>
      <c r="IX73" s="33"/>
      <c r="IY73" s="33"/>
      <c r="IZ73" s="33"/>
      <c r="JA73" s="33"/>
      <c r="JB73" s="33"/>
      <c r="JC73" s="33"/>
    </row>
    <row r="74" spans="1:263" s="34" customFormat="1" ht="14.25" customHeight="1" x14ac:dyDescent="0.25">
      <c r="A74" s="37"/>
      <c r="B74" s="52"/>
      <c r="C74" s="52"/>
      <c r="D74" s="44"/>
      <c r="E74" s="44"/>
      <c r="F74" s="39"/>
      <c r="G74" s="33"/>
      <c r="H74" s="33"/>
      <c r="I74" s="33"/>
      <c r="J74" s="33"/>
      <c r="K74" s="33"/>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c r="BG74" s="33"/>
      <c r="BH74" s="33"/>
      <c r="BI74" s="33"/>
      <c r="BJ74" s="33"/>
      <c r="BK74" s="33"/>
      <c r="BL74" s="33"/>
      <c r="BM74" s="33"/>
      <c r="BN74" s="33"/>
      <c r="BO74" s="33"/>
      <c r="BP74" s="33"/>
      <c r="BQ74" s="33"/>
      <c r="BR74" s="33"/>
      <c r="BS74" s="33"/>
      <c r="BT74" s="33"/>
      <c r="BU74" s="33"/>
      <c r="BV74" s="33"/>
      <c r="BW74" s="33"/>
      <c r="BX74" s="33"/>
      <c r="BY74" s="33"/>
      <c r="BZ74" s="33"/>
      <c r="CA74" s="33"/>
      <c r="CB74" s="33"/>
      <c r="CC74" s="33"/>
      <c r="CD74" s="33"/>
      <c r="CE74" s="33"/>
      <c r="CF74" s="33"/>
      <c r="CG74" s="33"/>
      <c r="CH74" s="33"/>
      <c r="CI74" s="33"/>
      <c r="CJ74" s="33"/>
      <c r="CK74" s="33"/>
      <c r="CL74" s="33"/>
      <c r="CM74" s="33"/>
      <c r="CN74" s="33"/>
      <c r="CO74" s="33"/>
      <c r="CP74" s="33"/>
      <c r="CQ74" s="33"/>
      <c r="CR74" s="33"/>
      <c r="CS74" s="33"/>
      <c r="CT74" s="33"/>
      <c r="CU74" s="33"/>
      <c r="CV74" s="33"/>
      <c r="CW74" s="33"/>
      <c r="CX74" s="33"/>
      <c r="CY74" s="33"/>
      <c r="CZ74" s="33"/>
      <c r="DA74" s="33"/>
      <c r="DB74" s="33"/>
      <c r="DC74" s="33"/>
      <c r="DD74" s="33"/>
      <c r="DE74" s="33"/>
      <c r="DF74" s="33"/>
      <c r="DG74" s="33"/>
      <c r="DH74" s="33"/>
      <c r="DI74" s="33"/>
      <c r="DJ74" s="33"/>
      <c r="DK74" s="33"/>
      <c r="DL74" s="33"/>
      <c r="DM74" s="33"/>
      <c r="DN74" s="33"/>
      <c r="DO74" s="33"/>
      <c r="DP74" s="33"/>
      <c r="DQ74" s="33"/>
      <c r="DR74" s="33"/>
      <c r="DS74" s="33"/>
      <c r="DT74" s="33"/>
      <c r="DU74" s="33"/>
      <c r="DV74" s="33"/>
      <c r="DW74" s="33"/>
      <c r="DX74" s="33"/>
      <c r="DY74" s="33"/>
      <c r="DZ74" s="33"/>
      <c r="EA74" s="33"/>
      <c r="EB74" s="33"/>
      <c r="EC74" s="33"/>
      <c r="ED74" s="33"/>
      <c r="EE74" s="33"/>
      <c r="EF74" s="33"/>
      <c r="EG74" s="33"/>
      <c r="EH74" s="33"/>
      <c r="EI74" s="33"/>
      <c r="EJ74" s="33"/>
      <c r="EK74" s="33"/>
      <c r="EL74" s="33"/>
      <c r="EM74" s="33"/>
      <c r="EN74" s="33"/>
      <c r="EO74" s="33"/>
      <c r="EP74" s="33"/>
      <c r="EQ74" s="33"/>
      <c r="ER74" s="33"/>
      <c r="ES74" s="33"/>
      <c r="ET74" s="33"/>
      <c r="EU74" s="33"/>
      <c r="EV74" s="33"/>
      <c r="EW74" s="33"/>
      <c r="EX74" s="33"/>
      <c r="EY74" s="33"/>
      <c r="EZ74" s="33"/>
      <c r="FA74" s="33"/>
      <c r="FB74" s="33"/>
      <c r="FC74" s="33"/>
      <c r="FD74" s="33"/>
      <c r="FE74" s="33"/>
      <c r="FF74" s="33"/>
      <c r="FG74" s="33"/>
      <c r="FH74" s="33"/>
      <c r="FI74" s="33"/>
      <c r="FJ74" s="33"/>
      <c r="FK74" s="33"/>
      <c r="FL74" s="33"/>
      <c r="FM74" s="33"/>
      <c r="FN74" s="33"/>
      <c r="FO74" s="33"/>
      <c r="FP74" s="33"/>
      <c r="FQ74" s="33"/>
      <c r="FR74" s="33"/>
      <c r="FS74" s="33"/>
      <c r="FT74" s="33"/>
      <c r="FU74" s="33"/>
      <c r="FV74" s="33"/>
      <c r="FW74" s="33"/>
      <c r="FX74" s="33"/>
      <c r="FY74" s="33"/>
      <c r="FZ74" s="33"/>
      <c r="GA74" s="33"/>
      <c r="GB74" s="33"/>
      <c r="GC74" s="33"/>
      <c r="GD74" s="33"/>
      <c r="GE74" s="33"/>
      <c r="GF74" s="33"/>
      <c r="GG74" s="33"/>
      <c r="GH74" s="33"/>
      <c r="GI74" s="33"/>
      <c r="GJ74" s="33"/>
      <c r="GK74" s="33"/>
      <c r="GL74" s="33"/>
      <c r="GM74" s="33"/>
      <c r="GN74" s="33"/>
      <c r="GO74" s="33"/>
      <c r="GP74" s="33"/>
      <c r="GQ74" s="33"/>
      <c r="GR74" s="33"/>
      <c r="GS74" s="33"/>
      <c r="GT74" s="33"/>
      <c r="GU74" s="33"/>
      <c r="GV74" s="33"/>
      <c r="GW74" s="33"/>
      <c r="GX74" s="33"/>
      <c r="GY74" s="33"/>
      <c r="GZ74" s="33"/>
      <c r="HA74" s="33"/>
      <c r="HB74" s="33"/>
      <c r="HC74" s="33"/>
      <c r="HD74" s="33"/>
      <c r="HE74" s="33"/>
      <c r="HF74" s="33"/>
      <c r="HG74" s="33"/>
      <c r="HH74" s="33"/>
      <c r="HI74" s="33"/>
      <c r="HJ74" s="33"/>
      <c r="HK74" s="33"/>
      <c r="HL74" s="33"/>
      <c r="HM74" s="33"/>
      <c r="HN74" s="33"/>
      <c r="HO74" s="33"/>
      <c r="HP74" s="33"/>
      <c r="HQ74" s="33"/>
      <c r="HR74" s="33"/>
      <c r="HS74" s="33"/>
      <c r="HT74" s="33"/>
      <c r="HU74" s="33"/>
      <c r="HV74" s="33"/>
      <c r="HW74" s="33"/>
      <c r="HX74" s="33"/>
      <c r="HY74" s="33"/>
      <c r="HZ74" s="33"/>
      <c r="IA74" s="33"/>
      <c r="IB74" s="33"/>
      <c r="IC74" s="33"/>
      <c r="ID74" s="33"/>
      <c r="IE74" s="33"/>
      <c r="IF74" s="33"/>
      <c r="IG74" s="33"/>
      <c r="IH74" s="33"/>
      <c r="II74" s="33"/>
      <c r="IJ74" s="33"/>
      <c r="IK74" s="33"/>
      <c r="IL74" s="33"/>
      <c r="IM74" s="33"/>
      <c r="IN74" s="33"/>
      <c r="IO74" s="33"/>
      <c r="IP74" s="33"/>
      <c r="IQ74" s="33"/>
      <c r="IR74" s="33"/>
      <c r="IS74" s="33"/>
      <c r="IT74" s="33"/>
      <c r="IU74" s="33"/>
      <c r="IV74" s="33"/>
      <c r="IW74" s="33"/>
      <c r="IX74" s="33"/>
      <c r="IY74" s="33"/>
      <c r="IZ74" s="33"/>
      <c r="JA74" s="33"/>
      <c r="JB74" s="33"/>
      <c r="JC74" s="33"/>
    </row>
  </sheetData>
  <sheetProtection algorithmName="SHA-512" hashValue="z0Ssk8dJCkq01IligKDV2cmUylCdQoniCWdQ/iH+YjFZXDPIN6EhvrDSqEvywp+B9O5+oP0xwyMyxD57jawv8Q==" saltValue="OccaZPzec7jtANjHS3lWfg==" spinCount="100000" sheet="1" objects="1" scenarios="1"/>
  <mergeCells count="57">
    <mergeCell ref="A1:E1"/>
    <mergeCell ref="A2:E2"/>
    <mergeCell ref="A3:E3"/>
    <mergeCell ref="B22:B23"/>
    <mergeCell ref="C22:E22"/>
    <mergeCell ref="C17:E17"/>
    <mergeCell ref="C19:E19"/>
    <mergeCell ref="B20:B21"/>
    <mergeCell ref="C20:E20"/>
    <mergeCell ref="C15:E15"/>
    <mergeCell ref="C16:E16"/>
    <mergeCell ref="C13:E13"/>
    <mergeCell ref="A5:A7"/>
    <mergeCell ref="B5:B8"/>
    <mergeCell ref="C6:C8"/>
    <mergeCell ref="C14:E14"/>
    <mergeCell ref="C12:E12"/>
    <mergeCell ref="B10:B11"/>
    <mergeCell ref="C10:E10"/>
    <mergeCell ref="C28:E28"/>
    <mergeCell ref="B26:B27"/>
    <mergeCell ref="C26:E26"/>
    <mergeCell ref="B24:B25"/>
    <mergeCell ref="C24:E24"/>
    <mergeCell ref="C38:E38"/>
    <mergeCell ref="C39:E39"/>
    <mergeCell ref="C36:E36"/>
    <mergeCell ref="B30:B31"/>
    <mergeCell ref="C30:E30"/>
    <mergeCell ref="B32:B35"/>
    <mergeCell ref="C32:E32"/>
    <mergeCell ref="D33:D35"/>
    <mergeCell ref="E33:E35"/>
    <mergeCell ref="B43:B48"/>
    <mergeCell ref="C43:E43"/>
    <mergeCell ref="D44:D45"/>
    <mergeCell ref="E44:E45"/>
    <mergeCell ref="C40:E40"/>
    <mergeCell ref="C41:E41"/>
    <mergeCell ref="C42:E42"/>
    <mergeCell ref="C49:E49"/>
    <mergeCell ref="B50:B53"/>
    <mergeCell ref="C50:E50"/>
    <mergeCell ref="B54:B58"/>
    <mergeCell ref="C54:E54"/>
    <mergeCell ref="C64:E64"/>
    <mergeCell ref="B59:B63"/>
    <mergeCell ref="C59:E59"/>
    <mergeCell ref="D61:D63"/>
    <mergeCell ref="E61:E63"/>
    <mergeCell ref="B71:C71"/>
    <mergeCell ref="A70:C70"/>
    <mergeCell ref="B72:C72"/>
    <mergeCell ref="B65:B66"/>
    <mergeCell ref="C65:E65"/>
    <mergeCell ref="B67:B68"/>
    <mergeCell ref="C67:E67"/>
  </mergeCells>
  <dataValidations count="1">
    <dataValidation type="decimal" allowBlank="1" showInputMessage="1" showErrorMessage="1" sqref="C73" xr:uid="{7E8336EE-0CB9-4D9B-943A-5475AB554DE1}">
      <formula1>1</formula1>
      <formula2>30</formula2>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58"/>
  <sheetViews>
    <sheetView workbookViewId="0">
      <selection activeCell="A21" sqref="A21"/>
    </sheetView>
  </sheetViews>
  <sheetFormatPr baseColWidth="10" defaultRowHeight="15" x14ac:dyDescent="0.25"/>
  <cols>
    <col min="1" max="1" width="15.140625" style="127" bestFit="1" customWidth="1"/>
    <col min="2" max="2" width="9.28515625" style="127" bestFit="1" customWidth="1"/>
    <col min="3" max="3" width="14.85546875" style="127" customWidth="1"/>
    <col min="4" max="6" width="17.85546875" style="127" customWidth="1"/>
    <col min="7" max="16384" width="11.42578125" style="127"/>
  </cols>
  <sheetData>
    <row r="1" spans="1:6" ht="15.75" thickBot="1" x14ac:dyDescent="0.3"/>
    <row r="2" spans="1:6" x14ac:dyDescent="0.25">
      <c r="A2" s="417" t="s">
        <v>164</v>
      </c>
      <c r="B2" s="418"/>
      <c r="C2" s="131" t="s">
        <v>173</v>
      </c>
      <c r="D2" s="137">
        <f>'Regulier - Jour'!D100</f>
        <v>2.6900000000000004</v>
      </c>
      <c r="E2" s="134">
        <f>'Regulier - Jour'!E100</f>
        <v>0</v>
      </c>
      <c r="F2" s="411" t="s">
        <v>183</v>
      </c>
    </row>
    <row r="3" spans="1:6" x14ac:dyDescent="0.25">
      <c r="A3" s="419"/>
      <c r="B3" s="420"/>
      <c r="C3" s="132" t="s">
        <v>174</v>
      </c>
      <c r="D3" s="138">
        <f>'Regulier - Jour'!D101</f>
        <v>2.92</v>
      </c>
      <c r="E3" s="135">
        <f>'Regulier - Jour'!E101</f>
        <v>0</v>
      </c>
      <c r="F3" s="412"/>
    </row>
    <row r="4" spans="1:6" x14ac:dyDescent="0.25">
      <c r="A4" s="419"/>
      <c r="B4" s="420"/>
      <c r="C4" s="132" t="s">
        <v>175</v>
      </c>
      <c r="D4" s="138">
        <f>'Regulier - Jour'!D102</f>
        <v>2.92</v>
      </c>
      <c r="E4" s="135">
        <f>'Regulier - Jour'!E102</f>
        <v>0</v>
      </c>
      <c r="F4" s="412"/>
    </row>
    <row r="5" spans="1:6" x14ac:dyDescent="0.25">
      <c r="A5" s="419"/>
      <c r="B5" s="420"/>
      <c r="C5" s="132" t="s">
        <v>176</v>
      </c>
      <c r="D5" s="138">
        <f>'Regulier - Jour'!D103</f>
        <v>3.85</v>
      </c>
      <c r="E5" s="135">
        <f>'Regulier - Jour'!E103</f>
        <v>0</v>
      </c>
      <c r="F5" s="412"/>
    </row>
    <row r="6" spans="1:6" ht="15.75" thickBot="1" x14ac:dyDescent="0.3">
      <c r="A6" s="421"/>
      <c r="B6" s="422"/>
      <c r="C6" s="133" t="s">
        <v>177</v>
      </c>
      <c r="D6" s="139">
        <f>'Regulier - Jour'!D104</f>
        <v>3.85</v>
      </c>
      <c r="E6" s="136">
        <f>'Regulier - Jour'!E104</f>
        <v>0</v>
      </c>
      <c r="F6" s="413"/>
    </row>
    <row r="7" spans="1:6" ht="15.75" thickBot="1" x14ac:dyDescent="0.3">
      <c r="F7" s="170"/>
    </row>
    <row r="8" spans="1:6" ht="15.75" thickBot="1" x14ac:dyDescent="0.3">
      <c r="A8" s="363" t="s">
        <v>164</v>
      </c>
      <c r="B8" s="364"/>
      <c r="C8" s="364"/>
      <c r="D8" s="152">
        <f>'Regulier - hebdo'!D85</f>
        <v>9.7199999999999989</v>
      </c>
      <c r="E8" s="147">
        <f>'Regulier - hebdo'!E85</f>
        <v>0</v>
      </c>
      <c r="F8" s="414" t="s">
        <v>184</v>
      </c>
    </row>
    <row r="9" spans="1:6" ht="15.75" thickBot="1" x14ac:dyDescent="0.3">
      <c r="A9" s="367" t="s">
        <v>180</v>
      </c>
      <c r="B9" s="369" t="s">
        <v>136</v>
      </c>
      <c r="C9" s="370"/>
      <c r="D9" s="148">
        <f>D8/7</f>
        <v>1.3885714285714283</v>
      </c>
      <c r="E9" s="144">
        <f>E8/7</f>
        <v>0</v>
      </c>
      <c r="F9" s="415"/>
    </row>
    <row r="10" spans="1:6" ht="15.75" thickBot="1" x14ac:dyDescent="0.3">
      <c r="A10" s="368"/>
      <c r="B10" s="371" t="s">
        <v>137</v>
      </c>
      <c r="C10" s="372"/>
      <c r="D10" s="149">
        <f>D8/6</f>
        <v>1.6199999999999999</v>
      </c>
      <c r="E10" s="145">
        <f>E8/6</f>
        <v>0</v>
      </c>
      <c r="F10" s="415"/>
    </row>
    <row r="11" spans="1:6" ht="15.75" thickBot="1" x14ac:dyDescent="0.3">
      <c r="A11" s="368"/>
      <c r="B11" s="365" t="s">
        <v>138</v>
      </c>
      <c r="C11" s="366"/>
      <c r="D11" s="150">
        <f>D8/5</f>
        <v>1.9439999999999997</v>
      </c>
      <c r="E11" s="146">
        <f>E8/5</f>
        <v>0</v>
      </c>
      <c r="F11" s="415"/>
    </row>
    <row r="12" spans="1:6" ht="15.75" thickBot="1" x14ac:dyDescent="0.3">
      <c r="A12" s="368"/>
      <c r="B12" s="49" t="s">
        <v>139</v>
      </c>
      <c r="C12" s="236"/>
      <c r="D12" s="151" t="str">
        <f>IF(ISBLANK(C12),"-",D8/C12)</f>
        <v>-</v>
      </c>
      <c r="E12" s="147" t="str">
        <f>IF(ISBLANK(C12),"-",E8/C12)</f>
        <v>-</v>
      </c>
      <c r="F12" s="415"/>
    </row>
    <row r="13" spans="1:6" ht="15.75" thickBot="1" x14ac:dyDescent="0.3">
      <c r="A13" s="1"/>
      <c r="B13" s="1"/>
      <c r="C13" s="1"/>
      <c r="D13" s="129"/>
      <c r="E13" s="129"/>
      <c r="F13" s="415"/>
    </row>
    <row r="14" spans="1:6" ht="15.75" thickBot="1" x14ac:dyDescent="0.3">
      <c r="A14" s="363" t="s">
        <v>164</v>
      </c>
      <c r="B14" s="364"/>
      <c r="C14" s="364"/>
      <c r="D14" s="152">
        <f>'Regulier - hebdo'!D91</f>
        <v>9.65</v>
      </c>
      <c r="E14" s="147">
        <f>'Regulier - hebdo'!E91</f>
        <v>0</v>
      </c>
      <c r="F14" s="415"/>
    </row>
    <row r="15" spans="1:6" ht="15.75" thickBot="1" x14ac:dyDescent="0.3">
      <c r="A15" s="367" t="s">
        <v>179</v>
      </c>
      <c r="B15" s="369" t="s">
        <v>136</v>
      </c>
      <c r="C15" s="370"/>
      <c r="D15" s="148">
        <f>D14/7</f>
        <v>1.3785714285714286</v>
      </c>
      <c r="E15" s="144">
        <f>E14/7</f>
        <v>0</v>
      </c>
      <c r="F15" s="415"/>
    </row>
    <row r="16" spans="1:6" ht="15.75" thickBot="1" x14ac:dyDescent="0.3">
      <c r="A16" s="368"/>
      <c r="B16" s="371" t="s">
        <v>137</v>
      </c>
      <c r="C16" s="372"/>
      <c r="D16" s="149">
        <f>D14/6</f>
        <v>1.6083333333333334</v>
      </c>
      <c r="E16" s="145">
        <f>E14/6</f>
        <v>0</v>
      </c>
      <c r="F16" s="415"/>
    </row>
    <row r="17" spans="1:6" ht="15.75" thickBot="1" x14ac:dyDescent="0.3">
      <c r="A17" s="368"/>
      <c r="B17" s="365" t="s">
        <v>138</v>
      </c>
      <c r="C17" s="366"/>
      <c r="D17" s="150">
        <f>D14/5</f>
        <v>1.9300000000000002</v>
      </c>
      <c r="E17" s="146">
        <f>E14/5</f>
        <v>0</v>
      </c>
      <c r="F17" s="415"/>
    </row>
    <row r="18" spans="1:6" ht="15.75" thickBot="1" x14ac:dyDescent="0.3">
      <c r="A18" s="368"/>
      <c r="B18" s="49" t="s">
        <v>139</v>
      </c>
      <c r="C18" s="236"/>
      <c r="D18" s="151" t="str">
        <f>IF(ISBLANK(C18),"-",D14/C18)</f>
        <v>-</v>
      </c>
      <c r="E18" s="147" t="str">
        <f>IF(ISBLANK(C18),"-",E14/C18)</f>
        <v>-</v>
      </c>
      <c r="F18" s="416"/>
    </row>
    <row r="19" spans="1:6" ht="15.75" thickBot="1" x14ac:dyDescent="0.3">
      <c r="F19" s="170"/>
    </row>
    <row r="20" spans="1:6" ht="15.75" thickBot="1" x14ac:dyDescent="0.3">
      <c r="A20" s="382" t="s">
        <v>164</v>
      </c>
      <c r="B20" s="383"/>
      <c r="C20" s="384"/>
      <c r="D20" s="53">
        <f>'Regulier - mensuel'!D70</f>
        <v>4.4700000000000006</v>
      </c>
      <c r="E20" s="53">
        <f>'Regulier - mensuel'!E70</f>
        <v>0</v>
      </c>
      <c r="F20" s="411" t="s">
        <v>185</v>
      </c>
    </row>
    <row r="21" spans="1:6" ht="26.25" customHeight="1" thickBot="1" x14ac:dyDescent="0.3">
      <c r="A21" s="37"/>
      <c r="B21" s="380" t="s">
        <v>181</v>
      </c>
      <c r="C21" s="381"/>
      <c r="D21" s="45">
        <f>D20/30.44</f>
        <v>0.14684625492772668</v>
      </c>
      <c r="E21" s="46">
        <f>E20/30.44</f>
        <v>0</v>
      </c>
      <c r="F21" s="412"/>
    </row>
    <row r="22" spans="1:6" ht="26.25" customHeight="1" thickBot="1" x14ac:dyDescent="0.3">
      <c r="A22" s="37"/>
      <c r="B22" s="401" t="s">
        <v>191</v>
      </c>
      <c r="C22" s="402"/>
      <c r="D22" s="164">
        <f>D20/25.98</f>
        <v>0.17205542725173212</v>
      </c>
      <c r="E22" s="165">
        <f>E20/25.98</f>
        <v>0</v>
      </c>
      <c r="F22" s="412"/>
    </row>
    <row r="23" spans="1:6" ht="26.25" customHeight="1" thickBot="1" x14ac:dyDescent="0.3">
      <c r="A23" s="37"/>
      <c r="B23" s="385" t="s">
        <v>182</v>
      </c>
      <c r="C23" s="386"/>
      <c r="D23" s="47">
        <f>D20/21.65</f>
        <v>0.20646651270207855</v>
      </c>
      <c r="E23" s="48">
        <f>E20/21.65</f>
        <v>0</v>
      </c>
      <c r="F23" s="412"/>
    </row>
    <row r="24" spans="1:6" ht="15.75" thickBot="1" x14ac:dyDescent="0.3">
      <c r="A24" s="37"/>
      <c r="B24" s="49" t="s">
        <v>139</v>
      </c>
      <c r="C24" s="236">
        <v>10</v>
      </c>
      <c r="D24" s="50">
        <f>IF(ISBLANK($C24),"-",D20/$C24)</f>
        <v>0.44700000000000006</v>
      </c>
      <c r="E24" s="51">
        <f>IF(ISBLANK($C24),"-",E20/$C24)</f>
        <v>0</v>
      </c>
      <c r="F24" s="413"/>
    </row>
    <row r="25" spans="1:6" ht="15.75" thickBot="1" x14ac:dyDescent="0.3"/>
    <row r="26" spans="1:6" ht="16.5" thickTop="1" thickBot="1" x14ac:dyDescent="0.3">
      <c r="A26" s="408" t="s">
        <v>216</v>
      </c>
      <c r="B26" s="409"/>
      <c r="C26" s="409"/>
      <c r="D26" s="409"/>
      <c r="E26" s="409"/>
      <c r="F26" s="410"/>
    </row>
    <row r="27" spans="1:6" x14ac:dyDescent="0.25">
      <c r="A27" s="403" t="s">
        <v>180</v>
      </c>
      <c r="B27" s="404"/>
      <c r="C27" s="404"/>
      <c r="D27" s="240" t="s">
        <v>192</v>
      </c>
      <c r="E27" s="240" t="s">
        <v>209</v>
      </c>
      <c r="F27" s="241" t="s">
        <v>210</v>
      </c>
    </row>
    <row r="28" spans="1:6" x14ac:dyDescent="0.25">
      <c r="A28" s="405" t="s">
        <v>193</v>
      </c>
      <c r="B28" s="398" t="s">
        <v>188</v>
      </c>
      <c r="C28" s="398"/>
      <c r="D28" s="242">
        <f>E2+E9+E21</f>
        <v>0</v>
      </c>
      <c r="E28" s="242">
        <f>D28</f>
        <v>0</v>
      </c>
      <c r="F28" s="243">
        <f>D28</f>
        <v>0</v>
      </c>
    </row>
    <row r="29" spans="1:6" x14ac:dyDescent="0.25">
      <c r="A29" s="406"/>
      <c r="B29" s="398" t="s">
        <v>189</v>
      </c>
      <c r="C29" s="398"/>
      <c r="D29" s="242">
        <f>E2+E10+E22</f>
        <v>0</v>
      </c>
      <c r="E29" s="242">
        <f>D29</f>
        <v>0</v>
      </c>
      <c r="F29" s="243">
        <f>E2</f>
        <v>0</v>
      </c>
    </row>
    <row r="30" spans="1:6" ht="15.75" thickBot="1" x14ac:dyDescent="0.3">
      <c r="A30" s="407"/>
      <c r="B30" s="400" t="s">
        <v>190</v>
      </c>
      <c r="C30" s="400"/>
      <c r="D30" s="244">
        <f>E2+E11+E23</f>
        <v>0</v>
      </c>
      <c r="E30" s="244">
        <f>E2</f>
        <v>0</v>
      </c>
      <c r="F30" s="245">
        <f>E2</f>
        <v>0</v>
      </c>
    </row>
    <row r="31" spans="1:6" x14ac:dyDescent="0.25">
      <c r="A31" s="403" t="s">
        <v>186</v>
      </c>
      <c r="B31" s="404"/>
      <c r="C31" s="404"/>
      <c r="D31" s="240" t="s">
        <v>192</v>
      </c>
      <c r="E31" s="240" t="s">
        <v>209</v>
      </c>
      <c r="F31" s="241" t="s">
        <v>210</v>
      </c>
    </row>
    <row r="32" spans="1:6" x14ac:dyDescent="0.25">
      <c r="A32" s="405" t="s">
        <v>193</v>
      </c>
      <c r="B32" s="398" t="s">
        <v>188</v>
      </c>
      <c r="C32" s="398"/>
      <c r="D32" s="242">
        <f>E3+E15+E21</f>
        <v>0</v>
      </c>
      <c r="E32" s="242">
        <f>D32</f>
        <v>0</v>
      </c>
      <c r="F32" s="243">
        <f>D32</f>
        <v>0</v>
      </c>
    </row>
    <row r="33" spans="1:6" x14ac:dyDescent="0.25">
      <c r="A33" s="406"/>
      <c r="B33" s="398" t="s">
        <v>189</v>
      </c>
      <c r="C33" s="398"/>
      <c r="D33" s="242">
        <f>E3+E16+E22</f>
        <v>0</v>
      </c>
      <c r="E33" s="242">
        <f>D33</f>
        <v>0</v>
      </c>
      <c r="F33" s="243">
        <f>E3</f>
        <v>0</v>
      </c>
    </row>
    <row r="34" spans="1:6" ht="15.75" thickBot="1" x14ac:dyDescent="0.3">
      <c r="A34" s="407"/>
      <c r="B34" s="400" t="s">
        <v>190</v>
      </c>
      <c r="C34" s="400"/>
      <c r="D34" s="244">
        <f>E3+E17+E23</f>
        <v>0</v>
      </c>
      <c r="E34" s="244">
        <f>E3</f>
        <v>0</v>
      </c>
      <c r="F34" s="245">
        <f>E3</f>
        <v>0</v>
      </c>
    </row>
    <row r="35" spans="1:6" x14ac:dyDescent="0.25">
      <c r="A35" s="403" t="s">
        <v>187</v>
      </c>
      <c r="B35" s="404"/>
      <c r="C35" s="404"/>
      <c r="D35" s="240" t="s">
        <v>192</v>
      </c>
      <c r="E35" s="240" t="s">
        <v>209</v>
      </c>
      <c r="F35" s="241" t="s">
        <v>210</v>
      </c>
    </row>
    <row r="36" spans="1:6" x14ac:dyDescent="0.25">
      <c r="A36" s="405" t="s">
        <v>193</v>
      </c>
      <c r="B36" s="398" t="s">
        <v>188</v>
      </c>
      <c r="C36" s="398"/>
      <c r="D36" s="242">
        <f>E5+E15+E21</f>
        <v>0</v>
      </c>
      <c r="E36" s="242">
        <f>D36</f>
        <v>0</v>
      </c>
      <c r="F36" s="243">
        <f>D36</f>
        <v>0</v>
      </c>
    </row>
    <row r="37" spans="1:6" x14ac:dyDescent="0.25">
      <c r="A37" s="406"/>
      <c r="B37" s="398" t="s">
        <v>189</v>
      </c>
      <c r="C37" s="398"/>
      <c r="D37" s="242">
        <f>E5+E16+E22</f>
        <v>0</v>
      </c>
      <c r="E37" s="242">
        <f>D37</f>
        <v>0</v>
      </c>
      <c r="F37" s="243">
        <f>E5</f>
        <v>0</v>
      </c>
    </row>
    <row r="38" spans="1:6" ht="15.75" thickBot="1" x14ac:dyDescent="0.3">
      <c r="A38" s="407"/>
      <c r="B38" s="400" t="s">
        <v>190</v>
      </c>
      <c r="C38" s="400"/>
      <c r="D38" s="244">
        <f>E5+E17+E23</f>
        <v>0</v>
      </c>
      <c r="E38" s="244">
        <f>E5</f>
        <v>0</v>
      </c>
      <c r="F38" s="245">
        <f>E5</f>
        <v>0</v>
      </c>
    </row>
    <row r="39" spans="1:6" ht="15.75" thickBot="1" x14ac:dyDescent="0.3">
      <c r="A39" s="237"/>
      <c r="B39" s="238"/>
      <c r="C39" s="238"/>
      <c r="D39" s="238"/>
      <c r="E39" s="238"/>
      <c r="F39" s="239"/>
    </row>
    <row r="40" spans="1:6" ht="15.75" thickTop="1" x14ac:dyDescent="0.25">
      <c r="A40" s="399" t="s">
        <v>194</v>
      </c>
      <c r="B40" s="399"/>
      <c r="C40" s="399"/>
      <c r="D40" s="399"/>
      <c r="E40" s="399"/>
      <c r="F40" s="399"/>
    </row>
    <row r="41" spans="1:6" x14ac:dyDescent="0.25">
      <c r="A41" s="399"/>
      <c r="B41" s="399"/>
      <c r="C41" s="399"/>
      <c r="D41" s="399"/>
      <c r="E41" s="399"/>
      <c r="F41" s="399"/>
    </row>
    <row r="42" spans="1:6" x14ac:dyDescent="0.25">
      <c r="A42" s="399"/>
      <c r="B42" s="399"/>
      <c r="C42" s="399"/>
      <c r="D42" s="399"/>
      <c r="E42" s="399"/>
      <c r="F42" s="399"/>
    </row>
    <row r="43" spans="1:6" ht="15.75" thickBot="1" x14ac:dyDescent="0.3"/>
    <row r="44" spans="1:6" ht="16.5" thickTop="1" thickBot="1" x14ac:dyDescent="0.3">
      <c r="A44" s="395" t="s">
        <v>215</v>
      </c>
      <c r="B44" s="396"/>
      <c r="C44" s="396"/>
      <c r="D44" s="396"/>
      <c r="E44" s="396"/>
      <c r="F44" s="397"/>
    </row>
    <row r="45" spans="1:6" x14ac:dyDescent="0.25">
      <c r="A45" s="388" t="s">
        <v>180</v>
      </c>
      <c r="B45" s="389"/>
      <c r="C45" s="389"/>
      <c r="D45" s="246" t="s">
        <v>192</v>
      </c>
      <c r="E45" s="246" t="s">
        <v>209</v>
      </c>
      <c r="F45" s="247" t="s">
        <v>210</v>
      </c>
    </row>
    <row r="46" spans="1:6" ht="15" customHeight="1" x14ac:dyDescent="0.25">
      <c r="A46" s="390" t="s">
        <v>193</v>
      </c>
      <c r="B46" s="393" t="s">
        <v>188</v>
      </c>
      <c r="C46" s="393"/>
      <c r="D46" s="248">
        <f>D2+D9+D21</f>
        <v>4.2254176834991561</v>
      </c>
      <c r="E46" s="248">
        <f>D46</f>
        <v>4.2254176834991561</v>
      </c>
      <c r="F46" s="249">
        <f>D46</f>
        <v>4.2254176834991561</v>
      </c>
    </row>
    <row r="47" spans="1:6" x14ac:dyDescent="0.25">
      <c r="A47" s="391"/>
      <c r="B47" s="393" t="s">
        <v>189</v>
      </c>
      <c r="C47" s="393"/>
      <c r="D47" s="248">
        <f>D2+D10+D22</f>
        <v>4.4820554272517326</v>
      </c>
      <c r="E47" s="248">
        <f>D47</f>
        <v>4.4820554272517326</v>
      </c>
      <c r="F47" s="249">
        <f>D2</f>
        <v>2.6900000000000004</v>
      </c>
    </row>
    <row r="48" spans="1:6" ht="15.75" thickBot="1" x14ac:dyDescent="0.3">
      <c r="A48" s="392"/>
      <c r="B48" s="394" t="s">
        <v>190</v>
      </c>
      <c r="C48" s="394"/>
      <c r="D48" s="250">
        <f>D2+D11+D23</f>
        <v>4.8404665127020792</v>
      </c>
      <c r="E48" s="250">
        <f>D2</f>
        <v>2.6900000000000004</v>
      </c>
      <c r="F48" s="251">
        <f>D2</f>
        <v>2.6900000000000004</v>
      </c>
    </row>
    <row r="49" spans="1:6" x14ac:dyDescent="0.25">
      <c r="A49" s="388" t="s">
        <v>186</v>
      </c>
      <c r="B49" s="389"/>
      <c r="C49" s="389"/>
      <c r="D49" s="246" t="s">
        <v>192</v>
      </c>
      <c r="E49" s="246"/>
      <c r="F49" s="247"/>
    </row>
    <row r="50" spans="1:6" ht="15" customHeight="1" x14ac:dyDescent="0.25">
      <c r="A50" s="390" t="s">
        <v>193</v>
      </c>
      <c r="B50" s="393" t="s">
        <v>188</v>
      </c>
      <c r="C50" s="393"/>
      <c r="D50" s="248">
        <f>D3+D15+D21</f>
        <v>4.445417683499155</v>
      </c>
      <c r="E50" s="248">
        <f>D50</f>
        <v>4.445417683499155</v>
      </c>
      <c r="F50" s="249">
        <f>D50</f>
        <v>4.445417683499155</v>
      </c>
    </row>
    <row r="51" spans="1:6" x14ac:dyDescent="0.25">
      <c r="A51" s="391"/>
      <c r="B51" s="393" t="s">
        <v>189</v>
      </c>
      <c r="C51" s="393"/>
      <c r="D51" s="248">
        <f>D3+D16+D22</f>
        <v>4.7003887605850654</v>
      </c>
      <c r="E51" s="248">
        <f>D51</f>
        <v>4.7003887605850654</v>
      </c>
      <c r="F51" s="249">
        <f>D3</f>
        <v>2.92</v>
      </c>
    </row>
    <row r="52" spans="1:6" ht="15.75" thickBot="1" x14ac:dyDescent="0.3">
      <c r="A52" s="392"/>
      <c r="B52" s="394" t="s">
        <v>190</v>
      </c>
      <c r="C52" s="394"/>
      <c r="D52" s="250">
        <f>D3+D17+D23</f>
        <v>5.0564665127020785</v>
      </c>
      <c r="E52" s="250">
        <f>D3</f>
        <v>2.92</v>
      </c>
      <c r="F52" s="251">
        <f>D3</f>
        <v>2.92</v>
      </c>
    </row>
    <row r="53" spans="1:6" x14ac:dyDescent="0.25">
      <c r="A53" s="388" t="s">
        <v>187</v>
      </c>
      <c r="B53" s="389"/>
      <c r="C53" s="389"/>
      <c r="D53" s="246" t="s">
        <v>192</v>
      </c>
      <c r="E53" s="246"/>
      <c r="F53" s="247"/>
    </row>
    <row r="54" spans="1:6" ht="15" customHeight="1" x14ac:dyDescent="0.25">
      <c r="A54" s="390" t="s">
        <v>193</v>
      </c>
      <c r="B54" s="393" t="s">
        <v>188</v>
      </c>
      <c r="C54" s="393"/>
      <c r="D54" s="248">
        <f>D5+D15+D21</f>
        <v>5.3754176834991556</v>
      </c>
      <c r="E54" s="248">
        <f>D54</f>
        <v>5.3754176834991556</v>
      </c>
      <c r="F54" s="249">
        <f>D54</f>
        <v>5.3754176834991556</v>
      </c>
    </row>
    <row r="55" spans="1:6" x14ac:dyDescent="0.25">
      <c r="A55" s="391"/>
      <c r="B55" s="393" t="s">
        <v>189</v>
      </c>
      <c r="C55" s="393"/>
      <c r="D55" s="248">
        <f>D5+D16+D22</f>
        <v>5.630388760585066</v>
      </c>
      <c r="E55" s="248">
        <f>D55</f>
        <v>5.630388760585066</v>
      </c>
      <c r="F55" s="249">
        <f>D5</f>
        <v>3.85</v>
      </c>
    </row>
    <row r="56" spans="1:6" ht="15.75" thickBot="1" x14ac:dyDescent="0.3">
      <c r="A56" s="392"/>
      <c r="B56" s="394" t="s">
        <v>190</v>
      </c>
      <c r="C56" s="394"/>
      <c r="D56" s="250">
        <f>D5+D17+D23</f>
        <v>5.9864665127020791</v>
      </c>
      <c r="E56" s="250">
        <f>D5</f>
        <v>3.85</v>
      </c>
      <c r="F56" s="251">
        <f>D5</f>
        <v>3.85</v>
      </c>
    </row>
    <row r="57" spans="1:6" ht="15.75" thickBot="1" x14ac:dyDescent="0.3">
      <c r="A57" s="252"/>
      <c r="B57" s="253"/>
      <c r="C57" s="253"/>
      <c r="D57" s="253"/>
      <c r="E57" s="253"/>
      <c r="F57" s="254"/>
    </row>
    <row r="58" spans="1:6" ht="15.75" thickTop="1" x14ac:dyDescent="0.25"/>
  </sheetData>
  <sheetProtection algorithmName="SHA-512" hashValue="O/vlmLZgXBY29aJIVgCyWgOL3rzfRCf3cCC9o5yrINKmDYi0b5//0O8/U83Sn2h5TKnGddmtqYXsWEL8jQpd6A==" saltValue="Re0YY32mNSSHtBN6JU+Ttg==" spinCount="100000" sheet="1" objects="1" scenarios="1"/>
  <mergeCells count="51">
    <mergeCell ref="F2:F6"/>
    <mergeCell ref="F8:F18"/>
    <mergeCell ref="F20:F24"/>
    <mergeCell ref="A14:C14"/>
    <mergeCell ref="A15:A18"/>
    <mergeCell ref="B15:C15"/>
    <mergeCell ref="B16:C16"/>
    <mergeCell ref="B17:C17"/>
    <mergeCell ref="A20:C20"/>
    <mergeCell ref="A2:B6"/>
    <mergeCell ref="A8:C8"/>
    <mergeCell ref="A9:A12"/>
    <mergeCell ref="B9:C9"/>
    <mergeCell ref="B10:C10"/>
    <mergeCell ref="B11:C11"/>
    <mergeCell ref="B21:C21"/>
    <mergeCell ref="B23:C23"/>
    <mergeCell ref="B38:C38"/>
    <mergeCell ref="B37:C37"/>
    <mergeCell ref="B22:C22"/>
    <mergeCell ref="A31:C31"/>
    <mergeCell ref="A35:C35"/>
    <mergeCell ref="A36:A38"/>
    <mergeCell ref="A28:A30"/>
    <mergeCell ref="A32:A34"/>
    <mergeCell ref="B30:C30"/>
    <mergeCell ref="A27:C27"/>
    <mergeCell ref="B32:C32"/>
    <mergeCell ref="A26:F26"/>
    <mergeCell ref="B46:C46"/>
    <mergeCell ref="B47:C47"/>
    <mergeCell ref="B48:C48"/>
    <mergeCell ref="A44:F44"/>
    <mergeCell ref="B28:C28"/>
    <mergeCell ref="B29:C29"/>
    <mergeCell ref="A40:F42"/>
    <mergeCell ref="B33:C33"/>
    <mergeCell ref="B34:C34"/>
    <mergeCell ref="B36:C36"/>
    <mergeCell ref="A45:C45"/>
    <mergeCell ref="A46:A48"/>
    <mergeCell ref="A53:C53"/>
    <mergeCell ref="A54:A56"/>
    <mergeCell ref="B54:C54"/>
    <mergeCell ref="B55:C55"/>
    <mergeCell ref="B56:C56"/>
    <mergeCell ref="A49:C49"/>
    <mergeCell ref="A50:A52"/>
    <mergeCell ref="B50:C50"/>
    <mergeCell ref="B51:C51"/>
    <mergeCell ref="B52:C5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Présentation et exemple</vt:lpstr>
      <vt:lpstr>Regulier - forfaitaire</vt:lpstr>
      <vt:lpstr>Regulier - Jour</vt:lpstr>
      <vt:lpstr>Regulier - hebdo</vt:lpstr>
      <vt:lpstr>Regulier - mensuel</vt:lpstr>
      <vt:lpstr>estimation heures par jour</vt:lpstr>
    </vt:vector>
  </TitlesOfParts>
  <Company>Centre des Monuments Nationaux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Dingrando Benjamin</dc:creator>
  <cp:lastModifiedBy>Dingrando Benjamin</cp:lastModifiedBy>
  <cp:lastPrinted>2025-07-14T13:41:58Z</cp:lastPrinted>
  <dcterms:created xsi:type="dcterms:W3CDTF">2025-06-01T08:51:59Z</dcterms:created>
  <dcterms:modified xsi:type="dcterms:W3CDTF">2025-08-06T12:47:00Z</dcterms:modified>
</cp:coreProperties>
</file>