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PRIVEE\DCS\03_BR\ACP\51_Analyse des demandes\Nettoyage des locaux et plonge vaisselle\Renouv 2025_Lot 1_ BCC_MTN\15. Envoi PFC\"/>
    </mc:Choice>
  </mc:AlternateContent>
  <bookViews>
    <workbookView xWindow="0" yWindow="0" windowWidth="28800" windowHeight="12300" activeTab="4"/>
  </bookViews>
  <sheets>
    <sheet name="05" sheetId="2" r:id="rId1"/>
    <sheet name="28" sheetId="3" r:id="rId2"/>
    <sheet name="36" sheetId="4" r:id="rId3"/>
    <sheet name="57" sheetId="1" r:id="rId4"/>
    <sheet name="Total" sheetId="5" r:id="rId5"/>
  </sheets>
  <definedNames>
    <definedName name="_xlnm.Print_Area" localSheetId="0">'05'!$A$4:$K$47</definedName>
    <definedName name="_xlnm.Print_Area" localSheetId="1">'28'!$A$4:$K$48</definedName>
    <definedName name="_xlnm.Print_Area" localSheetId="2">'36'!$A$5:$K$32</definedName>
    <definedName name="_xlnm.Print_Area" localSheetId="3">'57'!$A$5:$K$51</definedName>
    <definedName name="_xlnm.Print_Area" localSheetId="4">Total!$A$1:$H$53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5" l="1"/>
  <c r="E39" i="1"/>
  <c r="E40" i="1"/>
  <c r="E37" i="2"/>
  <c r="E36" i="2"/>
  <c r="E35" i="2"/>
  <c r="E28" i="4" l="1"/>
  <c r="E26" i="4"/>
  <c r="E25" i="4"/>
  <c r="E10" i="5" s="1"/>
  <c r="E44" i="2"/>
  <c r="E9" i="5" s="1"/>
  <c r="E43" i="2"/>
  <c r="E42" i="2"/>
  <c r="E38" i="2"/>
  <c r="E40" i="3"/>
  <c r="E39" i="3"/>
  <c r="E46" i="3"/>
  <c r="E45" i="3"/>
  <c r="E44" i="3"/>
  <c r="E39" i="2" l="1"/>
  <c r="B24" i="5"/>
  <c r="B23" i="5"/>
  <c r="B22" i="5"/>
  <c r="B21" i="5"/>
  <c r="B20" i="5"/>
  <c r="B19" i="5"/>
  <c r="I40" i="1"/>
  <c r="I21" i="4"/>
  <c r="I40" i="3"/>
  <c r="E27" i="4" l="1"/>
  <c r="E8" i="5" s="1"/>
  <c r="E7" i="5"/>
  <c r="B7" i="5"/>
  <c r="E47" i="3"/>
  <c r="E11" i="5" l="1"/>
  <c r="I36" i="3"/>
  <c r="E45" i="2"/>
  <c r="I32" i="2"/>
  <c r="E21" i="4" l="1"/>
  <c r="E20" i="4" l="1"/>
  <c r="I17" i="4"/>
  <c r="I19" i="4" s="1"/>
  <c r="E47" i="1"/>
  <c r="E45" i="1"/>
  <c r="E46" i="1"/>
  <c r="E38" i="1"/>
  <c r="I35" i="1"/>
  <c r="I37" i="1" s="1"/>
  <c r="E35" i="1" l="1"/>
  <c r="E48" i="1" l="1"/>
  <c r="H6" i="5"/>
  <c r="B8" i="5"/>
  <c r="E32" i="2" l="1"/>
  <c r="E17" i="4"/>
  <c r="E36" i="3"/>
  <c r="I38" i="3" l="1"/>
  <c r="E41" i="3"/>
  <c r="I34" i="2"/>
  <c r="H9" i="5" s="1"/>
  <c r="B10" i="5" l="1"/>
  <c r="B11" i="5" s="1"/>
  <c r="E22" i="4"/>
  <c r="E41" i="1" l="1"/>
</calcChain>
</file>

<file path=xl/sharedStrings.xml><?xml version="1.0" encoding="utf-8"?>
<sst xmlns="http://schemas.openxmlformats.org/spreadsheetml/2006/main" count="427" uniqueCount="156">
  <si>
    <t>Caserne Marescot à Castelsarrasin</t>
  </si>
  <si>
    <t xml:space="preserve"> Soutien sur fonds propres des bâtiments d'hebergement et d'hôtellerie</t>
  </si>
  <si>
    <t>NATURE ET PÉRIODICITÉ DES PRESTATIONS A RÉALISER</t>
  </si>
  <si>
    <t>Bâtiment 057</t>
  </si>
  <si>
    <t xml:space="preserve">Effectifs/jour : </t>
  </si>
  <si>
    <t>Niveau</t>
  </si>
  <si>
    <t>Type de locaux</t>
  </si>
  <si>
    <t>Nature du sol</t>
  </si>
  <si>
    <r>
      <t>Surface en m</t>
    </r>
    <r>
      <rPr>
        <b/>
        <vertAlign val="superscript"/>
        <sz val="18"/>
        <rFont val="Arial"/>
        <family val="2"/>
      </rPr>
      <t>2</t>
    </r>
  </si>
  <si>
    <t xml:space="preserve">Matériels </t>
  </si>
  <si>
    <t>Matériels demandés</t>
  </si>
  <si>
    <t>Vitrerie</t>
  </si>
  <si>
    <t>Prestations</t>
  </si>
  <si>
    <t>Fréquence</t>
  </si>
  <si>
    <t>0/1/2</t>
  </si>
  <si>
    <t>Couloir</t>
  </si>
  <si>
    <t>Revêtement de sol PVC.</t>
  </si>
  <si>
    <t>2 fois/semaine</t>
  </si>
  <si>
    <t>Hall</t>
  </si>
  <si>
    <t>-</t>
  </si>
  <si>
    <t>Palier</t>
  </si>
  <si>
    <t>Escalier</t>
  </si>
  <si>
    <t>SAS</t>
  </si>
  <si>
    <t>Salle convivialité</t>
  </si>
  <si>
    <t>Laverie</t>
  </si>
  <si>
    <t xml:space="preserve">Local à vélo </t>
  </si>
  <si>
    <t>Béton</t>
  </si>
  <si>
    <t>Local femme de ménage</t>
  </si>
  <si>
    <t>Local Bagagerie</t>
  </si>
  <si>
    <t>Locaux de stockage</t>
  </si>
  <si>
    <r>
      <t xml:space="preserve">mètres </t>
    </r>
    <r>
      <rPr>
        <b/>
        <vertAlign val="superscript"/>
        <sz val="18"/>
        <rFont val="Arial"/>
        <family val="2"/>
      </rPr>
      <t>2</t>
    </r>
  </si>
  <si>
    <t>Total vitrerie</t>
  </si>
  <si>
    <t>Surface totale</t>
  </si>
  <si>
    <t>Surface Carrelage</t>
  </si>
  <si>
    <t>Carrelage</t>
  </si>
  <si>
    <t>1 fois/semaine
Le mercredi</t>
  </si>
  <si>
    <t>5 fois/semaine</t>
  </si>
  <si>
    <t>0/1</t>
  </si>
  <si>
    <t>Bâtiment 05</t>
  </si>
  <si>
    <t xml:space="preserve">Local vélo </t>
  </si>
  <si>
    <t>Bâtiment 28</t>
  </si>
  <si>
    <t>Bâtiment 36</t>
  </si>
  <si>
    <t>Total vitrerie sur une face</t>
  </si>
  <si>
    <t>Surface en carrelage</t>
  </si>
  <si>
    <t>Total surface sanitaires/bloc hygiène</t>
  </si>
  <si>
    <t>Effectifs/jour</t>
  </si>
  <si>
    <t>Tapis</t>
  </si>
  <si>
    <t xml:space="preserve">1 fois/mois
</t>
  </si>
  <si>
    <t>Lino</t>
  </si>
  <si>
    <t>Bagagerie</t>
  </si>
  <si>
    <t>Ciment</t>
  </si>
  <si>
    <t>ciment</t>
  </si>
  <si>
    <t>1 fois / mois</t>
  </si>
  <si>
    <t>Total surface douche/sanitaire</t>
  </si>
  <si>
    <t>Total surface circulation/hall/palier</t>
  </si>
  <si>
    <t>Surface Ciment</t>
  </si>
  <si>
    <t>Total surface laverie/local vélo et ménage</t>
  </si>
  <si>
    <t>Surface lino</t>
  </si>
  <si>
    <t>Surface ciment</t>
  </si>
  <si>
    <t>Total surface bagagerie/local ménage</t>
  </si>
  <si>
    <t>Surface ciment/béton</t>
  </si>
  <si>
    <t>Total surface laverie/convivialité/ménage/vélo</t>
  </si>
  <si>
    <t>Circulations Halls/escaliers/paliers</t>
  </si>
  <si>
    <t>Surface tapis</t>
  </si>
  <si>
    <t>N°pièce</t>
  </si>
  <si>
    <t>m2</t>
  </si>
  <si>
    <t>Cendrier : 1</t>
  </si>
  <si>
    <t>1 bis</t>
  </si>
  <si>
    <t>3 Bis</t>
  </si>
  <si>
    <t>Escaliers</t>
  </si>
  <si>
    <t>4 bis</t>
  </si>
  <si>
    <t xml:space="preserve">102 bis </t>
  </si>
  <si>
    <t xml:space="preserve">103 bis </t>
  </si>
  <si>
    <t xml:space="preserve">2 fenêtres </t>
  </si>
  <si>
    <t xml:space="preserve">1 double porte </t>
  </si>
  <si>
    <t>4 fenêtres</t>
  </si>
  <si>
    <t>Fréquence vitrerie</t>
  </si>
  <si>
    <t>4 portes vitrées</t>
  </si>
  <si>
    <t>2 fenêtres</t>
  </si>
  <si>
    <r>
      <t>m</t>
    </r>
    <r>
      <rPr>
        <b/>
        <vertAlign val="superscript"/>
        <sz val="18"/>
        <rFont val="Arial"/>
        <family val="2"/>
      </rPr>
      <t>2</t>
    </r>
  </si>
  <si>
    <t>1 fenêtre</t>
  </si>
  <si>
    <t>Sanitaire</t>
  </si>
  <si>
    <t>Douche</t>
  </si>
  <si>
    <t>Cuisine</t>
  </si>
  <si>
    <t>019 bis</t>
  </si>
  <si>
    <t>1 fois/semaine                                le mercredi</t>
  </si>
  <si>
    <t>14 bis</t>
  </si>
  <si>
    <t>Sas</t>
  </si>
  <si>
    <t>19 bis</t>
  </si>
  <si>
    <t>16 bis</t>
  </si>
  <si>
    <t>116 bis</t>
  </si>
  <si>
    <t>124 Bis</t>
  </si>
  <si>
    <t>couloir</t>
  </si>
  <si>
    <t xml:space="preserve">127 bis </t>
  </si>
  <si>
    <t>216 Bis</t>
  </si>
  <si>
    <t xml:space="preserve">Laverie </t>
  </si>
  <si>
    <t>Total surface laverie/cuisine/bagagerie/ménage</t>
  </si>
  <si>
    <t>Surface carrelage</t>
  </si>
  <si>
    <t>002 Bis</t>
  </si>
  <si>
    <t>1 fois/mois</t>
  </si>
  <si>
    <t>ANNEXE CT9 au CCTP</t>
  </si>
  <si>
    <r>
      <rPr>
        <sz val="28"/>
        <color indexed="10"/>
        <rFont val="Arial"/>
        <family val="2"/>
      </rPr>
      <t xml:space="preserve"> </t>
    </r>
    <r>
      <rPr>
        <sz val="28"/>
        <color indexed="8"/>
        <rFont val="Arial"/>
        <family val="2"/>
      </rPr>
      <t>ANNEXE CT9 au CCTP</t>
    </r>
  </si>
  <si>
    <t>Fenêtres : 2</t>
  </si>
  <si>
    <t>Fenêtre : 1</t>
  </si>
  <si>
    <t>Miroir : 1 
Lavabo : 1
Urinoirs : 2
Toilettes : 3</t>
  </si>
  <si>
    <t>Cendrier: 1
Pédiluve: 1</t>
  </si>
  <si>
    <t>Douches :  4</t>
  </si>
  <si>
    <t>Miroir : 1 
Lavabo : 1
Urinoirs : 2 
Toilettes : 3</t>
  </si>
  <si>
    <t>Dist prod M : 1 
Dist papier WC : 3
Dist papier feuille à feuille : 1
Grande poubelle : 1
Brosses WC : 3</t>
  </si>
  <si>
    <t>Dist prod M : 1 
Dist papier WC : 3
Dist papier feuille à feuille : 1
Grande poubelle: 1</t>
  </si>
  <si>
    <t>Dist prod M : 1
Dist papier WC : 3
Dist papier feuille à feuille : 1
Grande poubelle : 1</t>
  </si>
  <si>
    <t>Pédiluve : 1 
Cendrier : 1</t>
  </si>
  <si>
    <t xml:space="preserve">Vide seau : 1 </t>
  </si>
  <si>
    <t>Vide seau : 1</t>
  </si>
  <si>
    <t>Porte vitrée : 1</t>
  </si>
  <si>
    <t xml:space="preserve">Double porte : 2 </t>
  </si>
  <si>
    <t>Effectif/jour</t>
  </si>
  <si>
    <t>Pédiluve : 1
Cendrier : 1</t>
  </si>
  <si>
    <t xml:space="preserve">Fenêtre : 1 </t>
  </si>
  <si>
    <t>Revêtement de sol PVC</t>
  </si>
  <si>
    <t>Tapis de sol</t>
  </si>
  <si>
    <t>Total distributeurs
sur site</t>
  </si>
  <si>
    <t>Distributeurs papier feuille à feuille</t>
  </si>
  <si>
    <t>Distributeurs de prod mains</t>
  </si>
  <si>
    <t>Distributeurs de papier WC</t>
  </si>
  <si>
    <t>Brosses avec réceptacles</t>
  </si>
  <si>
    <t xml:space="preserve"> Grande poubelles</t>
  </si>
  <si>
    <t>Petite poubelles</t>
  </si>
  <si>
    <t>1 double porte vitrée</t>
  </si>
  <si>
    <t>1 porte vitrée</t>
  </si>
  <si>
    <t>Dépoussiérage des rampes d’escaliers, extincteurs, appliques murales, tuyauterie, radiateurs.
Enlèvement des toiles d’araignées.
Balayage et  lavage des sols.
Nettoyage des plinthes, enlèvement des traces.
Vider les poubelles et remplacer les sacs.
Nettoyage des portes vitrées et interrupteurs.
Nettoyage des grilles.
Vider et nettoyer les cendriers.</t>
  </si>
  <si>
    <t>Hublots : 15</t>
  </si>
  <si>
    <t>Hublots : 18</t>
  </si>
  <si>
    <t>Hublots : 30</t>
  </si>
  <si>
    <t>Hublots : 36</t>
  </si>
  <si>
    <t>Hublot : 15</t>
  </si>
  <si>
    <t>Cendriers : 4</t>
  </si>
  <si>
    <t>Enlèvement des toiles d’araignées.
Dépoussiérage du mobilier et plan de travail.
Balayage et lavage des sols.
Nettoyage des plinthes, enlèvement des traces.
Vider les poubelles et remplacer les sacs.</t>
  </si>
  <si>
    <t xml:space="preserve">1 fois/mois. </t>
  </si>
  <si>
    <t>1 fois/semaine</t>
  </si>
  <si>
    <t xml:space="preserve">Enlèvement des toiles d’araignées ;
Dépoussiérage du mobilier et plan de travail ; 
Balayage et lavage des sols ;
Nettoyage des plinthes, enlèvement des traces ;
Vider les poubelles et remplacer les sacs.
</t>
  </si>
  <si>
    <t>Total Cuisine</t>
  </si>
  <si>
    <t>Total cuisine/salle convivialité</t>
  </si>
  <si>
    <t>Cuisine/Salle de convivialité</t>
  </si>
  <si>
    <t xml:space="preserve">Dépoussiérage des rampes d’escaliers (si escalier), extincteurs, appliques murales, tuyauterie ;
Enlèvement des toiles d’araignées ;
Balayage et lavage des sols ;
Nettoyage des plinthes, enlèvement des traces ; 
Vider les poubelles et remplacer les sacs ;
Nettoyage des grilles ;
Vider et nettoyer les cendriers.
</t>
  </si>
  <si>
    <t xml:space="preserve">Nettoyer les sols, vider les poubelles et si nécessaire les nettoyer, remplacer le sac poubelle ;
Nettoyer, désinfecter les appareils sanitaires, le mobilier sanitaire, les faïences et murs situés à proximités des lavabos, WC (et à proximité des douches) ;
Nettoyer et désinfecter les lavabos et la robinetterie (et les douches, bacs et parois) ;
Nettoyer les interrupteurs, les portes et poignées, les miroirs ;
Désodoriser, aérer les locaux ;
Eliminer les toiles d'araignées ;
Nettoyer et désinfecter les autres faïences que celles citées ci-dessus ;
mettre en place les consommables (papier main, toilettes et savon).
</t>
  </si>
  <si>
    <t xml:space="preserve">Enlèvement des toiles d’araignées ;
Dépoussiérage, balayage et lavage des sols ;
Nettoyage des plinthes, enlèvement des traces ;
Vider les poubelles et remplacer les sacs ;
Nettoyer les interrupteurs, les portes et poignées.
</t>
  </si>
  <si>
    <t xml:space="preserve"> Enlèvement des toiles d’araignées ;
Dépoussiérage, balayage et lavage des sols ;
Nettoyage des plinthes, enlèvement des traces ;
Vider les poubelles et remplacer les sacs ;
Nettoyer les interrupteurs, les portes et poignées.
</t>
  </si>
  <si>
    <t>Bagagerie / laverie / local vélo</t>
  </si>
  <si>
    <t xml:space="preserve">Enlèvement des toiles d’araignées ;
Dépoussiérage, balayage et lavage des sols ;
Nettoyage des plinthes, enlèvement des traces ;
Vider les poubelles et remplacer les sacs ;
Nettoyer les interrupteurs, les portes et poignées.
</t>
  </si>
  <si>
    <r>
      <t>Vitrerie :2 doubles portes du palier et SAS soit 20m</t>
    </r>
    <r>
      <rPr>
        <b/>
        <vertAlign val="superscript"/>
        <sz val="18"/>
        <rFont val="Arial"/>
        <family val="2"/>
      </rPr>
      <t>2</t>
    </r>
    <r>
      <rPr>
        <b/>
        <sz val="18"/>
        <rFont val="Arial"/>
        <family val="2"/>
      </rPr>
      <t xml:space="preserve"> recto/verso,</t>
    </r>
    <r>
      <rPr>
        <b/>
        <vertAlign val="superscript"/>
        <sz val="18"/>
        <rFont val="Arial"/>
        <family val="2"/>
      </rPr>
      <t xml:space="preserve">
</t>
    </r>
    <r>
      <rPr>
        <b/>
        <sz val="18"/>
        <color rgb="FFFF0000"/>
        <rFont val="Arial"/>
        <family val="2"/>
      </rPr>
      <t>1 fois/mois</t>
    </r>
  </si>
  <si>
    <t>Total vitrerie une face</t>
  </si>
  <si>
    <t>Total vitrerie mensuelle une face</t>
  </si>
  <si>
    <r>
      <t>Vitrerie : 1 double porte du SAS et 1 porte vitrée du hall pièces 30 et 36 soit 9m</t>
    </r>
    <r>
      <rPr>
        <b/>
        <vertAlign val="superscript"/>
        <sz val="18"/>
        <rFont val="Arial"/>
        <family val="2"/>
      </rPr>
      <t xml:space="preserve">2 </t>
    </r>
    <r>
      <rPr>
        <b/>
        <sz val="18"/>
        <rFont val="Arial"/>
        <family val="2"/>
      </rPr>
      <t xml:space="preserve">recto/verso.
</t>
    </r>
    <r>
      <rPr>
        <b/>
        <sz val="18"/>
        <color rgb="FFFF0000"/>
        <rFont val="Arial"/>
        <family val="2"/>
      </rPr>
      <t>1 /fois par mois</t>
    </r>
  </si>
  <si>
    <r>
      <t>Vitrerie : les 2 doubles portes vitrées du SAS 18 et les 4 portes vitrées des couloirs : 14-124-127-216 soit 46m</t>
    </r>
    <r>
      <rPr>
        <b/>
        <vertAlign val="superscript"/>
        <sz val="18"/>
        <rFont val="Arial"/>
        <family val="2"/>
      </rPr>
      <t xml:space="preserve">2 </t>
    </r>
    <r>
      <rPr>
        <b/>
        <sz val="18"/>
        <rFont val="Arial"/>
        <family val="2"/>
      </rPr>
      <t>recto/verso</t>
    </r>
    <r>
      <rPr>
        <b/>
        <vertAlign val="superscript"/>
        <sz val="18"/>
        <rFont val="Arial"/>
        <family val="2"/>
      </rPr>
      <t xml:space="preserve">
</t>
    </r>
    <r>
      <rPr>
        <b/>
        <sz val="18"/>
        <color rgb="FFFF0000"/>
        <rFont val="Arial"/>
        <family val="2"/>
      </rPr>
      <t>1 fois/mois</t>
    </r>
  </si>
  <si>
    <r>
      <t>Vitrerie : les 4 portes vitrées du couloir 002. Les 2 doubles portes du palier et SAS soit 40m</t>
    </r>
    <r>
      <rPr>
        <b/>
        <vertAlign val="superscript"/>
        <sz val="18"/>
        <rFont val="Arial"/>
        <family val="2"/>
      </rPr>
      <t xml:space="preserve">2 </t>
    </r>
    <r>
      <rPr>
        <b/>
        <sz val="18"/>
        <rFont val="Arial"/>
        <family val="2"/>
      </rPr>
      <t>recto/verso</t>
    </r>
    <r>
      <rPr>
        <b/>
        <vertAlign val="superscript"/>
        <sz val="18"/>
        <rFont val="Arial"/>
        <family val="2"/>
      </rPr>
      <t xml:space="preserve">
</t>
    </r>
    <r>
      <rPr>
        <b/>
        <sz val="18"/>
        <color rgb="FFFF0000"/>
        <rFont val="Arial"/>
        <family val="2"/>
      </rPr>
      <t>1 fois/mois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</si>
</sst>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font>
    <font>
      <sz val="28"/>
      <color theme="1"/>
      <name val="Arial"/>
      <family val="2"/>
    </font>
    <font>
      <sz val="28"/>
      <color indexed="10"/>
      <name val="Arial"/>
      <family val="2"/>
    </font>
    <font>
      <sz val="28"/>
      <color indexed="8"/>
      <name val="Arial"/>
      <family val="2"/>
    </font>
    <font>
      <sz val="18"/>
      <name val="Arial"/>
      <family val="2"/>
    </font>
    <font>
      <b/>
      <sz val="28"/>
      <color theme="4" tint="-0.249977111117893"/>
      <name val="Arial"/>
      <family val="2"/>
    </font>
    <font>
      <sz val="10"/>
      <name val="Arial"/>
      <family val="2"/>
    </font>
    <font>
      <sz val="28"/>
      <color theme="4" tint="-0.249977111117893"/>
      <name val="Arial"/>
      <family val="2"/>
    </font>
    <font>
      <sz val="24"/>
      <color indexed="8"/>
      <name val="Arial"/>
      <family val="2"/>
    </font>
    <font>
      <b/>
      <sz val="44"/>
      <name val="Arial"/>
      <family val="2"/>
    </font>
    <font>
      <sz val="22"/>
      <name val="Arial"/>
      <family val="2"/>
    </font>
    <font>
      <b/>
      <sz val="26"/>
      <name val="Arial"/>
      <family val="2"/>
    </font>
    <font>
      <sz val="36"/>
      <name val="Arial"/>
      <family val="2"/>
    </font>
    <font>
      <b/>
      <sz val="22"/>
      <name val="Arial"/>
      <family val="2"/>
    </font>
    <font>
      <b/>
      <sz val="18"/>
      <name val="Arial"/>
      <family val="2"/>
    </font>
    <font>
      <b/>
      <vertAlign val="superscript"/>
      <sz val="18"/>
      <name val="Arial"/>
      <family val="2"/>
    </font>
    <font>
      <sz val="18"/>
      <color indexed="9"/>
      <name val="Arial"/>
      <family val="2"/>
    </font>
    <font>
      <b/>
      <sz val="18"/>
      <color rgb="FFFF0000"/>
      <name val="Arial"/>
      <family val="2"/>
    </font>
    <font>
      <b/>
      <i/>
      <u/>
      <sz val="20"/>
      <name val="Arial"/>
      <family val="2"/>
    </font>
    <font>
      <sz val="20"/>
      <name val="Arial"/>
      <family val="2"/>
    </font>
    <font>
      <b/>
      <sz val="18"/>
      <color indexed="9"/>
      <name val="Arial"/>
      <family val="2"/>
    </font>
    <font>
      <b/>
      <sz val="18"/>
      <color theme="1"/>
      <name val="Arial"/>
      <family val="2"/>
    </font>
    <font>
      <b/>
      <sz val="20"/>
      <color theme="1"/>
      <name val="Arial"/>
      <family val="2"/>
    </font>
    <font>
      <sz val="24"/>
      <name val="Arial"/>
      <family val="2"/>
    </font>
    <font>
      <b/>
      <sz val="20"/>
      <name val="Arial"/>
      <family val="2"/>
    </font>
  </fonts>
  <fills count="16">
    <fill>
      <patternFill patternType="none"/>
    </fill>
    <fill>
      <patternFill patternType="gray125"/>
    </fill>
    <fill>
      <patternFill patternType="solid">
        <fgColor theme="0" tint="-4.9989318521683403E-2"/>
        <bgColor indexed="64"/>
      </patternFill>
    </fill>
    <fill>
      <patternFill patternType="solid">
        <fgColor indexed="9"/>
        <bgColor indexed="64"/>
      </patternFill>
    </fill>
    <fill>
      <patternFill patternType="solid">
        <fgColor indexed="55"/>
        <bgColor indexed="64"/>
      </patternFill>
    </fill>
    <fill>
      <patternFill patternType="solid">
        <fgColor rgb="FFFFFF00"/>
        <bgColor indexed="64"/>
      </patternFill>
    </fill>
    <fill>
      <patternFill patternType="lightDown"/>
    </fill>
    <fill>
      <patternFill patternType="solid">
        <fgColor theme="9" tint="0.39997558519241921"/>
        <bgColor indexed="64"/>
      </patternFill>
    </fill>
    <fill>
      <patternFill patternType="solid">
        <fgColor theme="0" tint="-0.14999847407452621"/>
        <bgColor indexed="64"/>
      </patternFill>
    </fill>
    <fill>
      <patternFill patternType="lightDown">
        <bgColor theme="0" tint="-0.14999847407452621"/>
      </patternFill>
    </fill>
    <fill>
      <patternFill patternType="solid">
        <fgColor indexed="13"/>
        <bgColor indexed="64"/>
      </patternFill>
    </fill>
    <fill>
      <patternFill patternType="solid">
        <fgColor indexed="65"/>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rgb="FFFF0000"/>
        <bgColor indexed="64"/>
      </patternFill>
    </fill>
    <fill>
      <patternFill patternType="solid">
        <fgColor rgb="FFFFC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2">
    <xf numFmtId="0" fontId="0" fillId="0" borderId="0" applyNumberFormat="0" applyFill="0" applyBorder="0" applyProtection="0"/>
    <xf numFmtId="0" fontId="6" fillId="0" borderId="0" applyNumberFormat="0" applyFill="0" applyBorder="0" applyProtection="0"/>
  </cellStyleXfs>
  <cellXfs count="156">
    <xf numFmtId="0" fontId="0" fillId="0" borderId="0" xfId="0"/>
    <xf numFmtId="0" fontId="4" fillId="0" borderId="0" xfId="0" applyFont="1" applyFill="1" applyBorder="1" applyAlignment="1">
      <alignment horizontal="center" vertical="center" wrapText="1"/>
    </xf>
    <xf numFmtId="0" fontId="9" fillId="0" borderId="0" xfId="0" applyFont="1" applyFill="1" applyBorder="1" applyAlignment="1">
      <alignment vertical="center"/>
    </xf>
    <xf numFmtId="0" fontId="10" fillId="0" borderId="0" xfId="0" applyFont="1" applyFill="1" applyBorder="1" applyAlignment="1">
      <alignment horizontal="center" vertical="center"/>
    </xf>
    <xf numFmtId="0" fontId="12" fillId="0" borderId="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3" xfId="0" applyFont="1" applyFill="1" applyBorder="1" applyAlignment="1">
      <alignment horizontal="left" vertical="center" wrapText="1"/>
    </xf>
    <xf numFmtId="0" fontId="14" fillId="6" borderId="3"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4" fillId="0" borderId="3" xfId="0" applyFont="1" applyFill="1" applyBorder="1" applyAlignment="1">
      <alignment vertical="top" wrapText="1"/>
    </xf>
    <xf numFmtId="0" fontId="14" fillId="0" borderId="3" xfId="0" applyFont="1" applyFill="1" applyBorder="1" applyAlignment="1">
      <alignment vertical="top"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4" fillId="8" borderId="1" xfId="0" applyFont="1" applyFill="1" applyBorder="1" applyAlignment="1">
      <alignment horizontal="left" vertical="center" wrapText="1"/>
    </xf>
    <xf numFmtId="0" fontId="14" fillId="0" borderId="1" xfId="0" applyFont="1" applyFill="1" applyBorder="1" applyAlignment="1">
      <alignment horizontal="left" vertical="top" wrapText="1"/>
    </xf>
    <xf numFmtId="0" fontId="4" fillId="8" borderId="1" xfId="0" applyFont="1" applyFill="1" applyBorder="1" applyAlignment="1">
      <alignment horizontal="left" vertical="top" wrapText="1"/>
    </xf>
    <xf numFmtId="0" fontId="14" fillId="8" borderId="1" xfId="0" applyFont="1" applyFill="1" applyBorder="1" applyAlignment="1">
      <alignment horizontal="left" vertical="top" wrapText="1"/>
    </xf>
    <xf numFmtId="0" fontId="16" fillId="0" borderId="0"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4" fillId="0" borderId="0" xfId="1" applyFont="1"/>
    <xf numFmtId="0" fontId="14" fillId="0" borderId="0" xfId="1" applyFont="1" applyFill="1" applyBorder="1" applyAlignment="1">
      <alignment vertical="center" wrapText="1"/>
    </xf>
    <xf numFmtId="0" fontId="14" fillId="0" borderId="1" xfId="1" applyFont="1" applyFill="1" applyBorder="1" applyAlignment="1">
      <alignment horizontal="center" vertical="center" wrapText="1"/>
    </xf>
    <xf numFmtId="0" fontId="14" fillId="5" borderId="1" xfId="1" applyFont="1" applyFill="1" applyBorder="1" applyAlignment="1">
      <alignment horizontal="center" vertical="center" wrapText="1"/>
    </xf>
    <xf numFmtId="0" fontId="19" fillId="0" borderId="0" xfId="0" applyFont="1" applyFill="1" applyBorder="1" applyAlignment="1">
      <alignment horizontal="center" vertical="center" wrapText="1"/>
    </xf>
    <xf numFmtId="0" fontId="14" fillId="0" borderId="3" xfId="1" applyFont="1" applyFill="1" applyBorder="1" applyAlignment="1">
      <alignment horizontal="center" vertical="center"/>
    </xf>
    <xf numFmtId="0" fontId="14" fillId="0" borderId="0" xfId="0" applyFont="1" applyFill="1" applyBorder="1" applyAlignment="1">
      <alignment horizontal="center" vertical="center"/>
    </xf>
    <xf numFmtId="0" fontId="20" fillId="0" borderId="0" xfId="0"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7" borderId="1" xfId="1" applyFont="1" applyFill="1" applyBorder="1" applyAlignment="1">
      <alignment horizontal="center" vertical="center" wrapText="1"/>
    </xf>
    <xf numFmtId="0" fontId="14" fillId="0" borderId="2"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xf numFmtId="0" fontId="14" fillId="0" borderId="0" xfId="0" applyFont="1" applyFill="1" applyBorder="1" applyAlignment="1"/>
    <xf numFmtId="0" fontId="14" fillId="0" borderId="0" xfId="0" applyFont="1" applyFill="1" applyBorder="1"/>
    <xf numFmtId="0" fontId="14" fillId="0" borderId="8" xfId="0" applyFont="1" applyFill="1" applyBorder="1" applyAlignment="1">
      <alignment horizontal="center" vertical="center" wrapText="1"/>
    </xf>
    <xf numFmtId="0" fontId="4" fillId="0" borderId="0" xfId="0" applyFont="1" applyFill="1" applyBorder="1"/>
    <xf numFmtId="0" fontId="14" fillId="10" borderId="2" xfId="0" applyFont="1" applyFill="1" applyBorder="1" applyAlignment="1">
      <alignment horizontal="center" vertical="center" wrapText="1"/>
    </xf>
    <xf numFmtId="0" fontId="14" fillId="10" borderId="9"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4" fillId="5" borderId="1" xfId="0" applyFont="1" applyFill="1" applyBorder="1" applyAlignment="1">
      <alignment horizontal="left" vertical="center" wrapText="1"/>
    </xf>
    <xf numFmtId="0" fontId="14" fillId="5" borderId="1" xfId="0" applyNumberFormat="1" applyFont="1" applyFill="1" applyBorder="1" applyAlignment="1">
      <alignment horizontal="center" vertical="center" wrapText="1"/>
    </xf>
    <xf numFmtId="0" fontId="14" fillId="11" borderId="3" xfId="0" applyFont="1" applyFill="1" applyBorder="1" applyAlignment="1">
      <alignment horizontal="center" vertical="center" wrapText="1"/>
    </xf>
    <xf numFmtId="0" fontId="21" fillId="7" borderId="1" xfId="0" applyFont="1" applyFill="1" applyBorder="1" applyAlignment="1">
      <alignment horizontal="center" vertical="center" wrapText="1"/>
    </xf>
    <xf numFmtId="0" fontId="22" fillId="7"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7" borderId="1" xfId="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0" borderId="1" xfId="0" applyFont="1" applyFill="1" applyBorder="1" applyAlignment="1">
      <alignment horizontal="center" vertical="center"/>
    </xf>
    <xf numFmtId="0" fontId="14" fillId="5"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5" borderId="3"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4" fillId="5" borderId="3"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0" fillId="6" borderId="4" xfId="0" applyFill="1" applyBorder="1" applyAlignment="1">
      <alignment horizontal="center" vertical="center" wrapText="1"/>
    </xf>
    <xf numFmtId="0" fontId="14" fillId="6"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0" fillId="6" borderId="1" xfId="0" applyFill="1" applyBorder="1" applyAlignment="1">
      <alignment horizontal="center" vertical="center" wrapText="1"/>
    </xf>
    <xf numFmtId="0" fontId="21" fillId="7" borderId="3" xfId="0" applyFont="1" applyFill="1" applyBorder="1" applyAlignment="1">
      <alignment horizontal="center" vertical="center" wrapText="1"/>
    </xf>
    <xf numFmtId="0" fontId="4" fillId="13" borderId="0"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9" fillId="0" borderId="0" xfId="0" applyFont="1"/>
    <xf numFmtId="0" fontId="24" fillId="0" borderId="1" xfId="0" applyFont="1" applyBorder="1" applyAlignment="1">
      <alignment horizontal="center" vertical="center" wrapText="1"/>
    </xf>
    <xf numFmtId="0" fontId="22" fillId="0" borderId="1" xfId="0" applyFont="1" applyBorder="1" applyAlignment="1">
      <alignment horizontal="center" vertical="center"/>
    </xf>
    <xf numFmtId="0" fontId="24" fillId="0" borderId="1" xfId="0" applyFont="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xf>
    <xf numFmtId="0" fontId="14" fillId="0" borderId="2" xfId="0" applyFont="1" applyFill="1" applyBorder="1" applyAlignment="1">
      <alignment vertical="top" wrapText="1"/>
    </xf>
    <xf numFmtId="0" fontId="14" fillId="14" borderId="1" xfId="0" applyFont="1" applyFill="1" applyBorder="1" applyAlignment="1">
      <alignment horizontal="center" vertical="center" wrapText="1"/>
    </xf>
    <xf numFmtId="0" fontId="14" fillId="14" borderId="3" xfId="0" applyFont="1" applyFill="1" applyBorder="1" applyAlignment="1">
      <alignment horizontal="center" vertical="center" wrapText="1"/>
    </xf>
    <xf numFmtId="0" fontId="4" fillId="0" borderId="1" xfId="0" applyFont="1" applyBorder="1" applyAlignment="1">
      <alignment vertical="top" wrapText="1"/>
    </xf>
    <xf numFmtId="0" fontId="14" fillId="14" borderId="1" xfId="1" applyFont="1" applyFill="1" applyBorder="1" applyAlignment="1">
      <alignment horizontal="center" vertical="center" wrapText="1"/>
    </xf>
    <xf numFmtId="0" fontId="14" fillId="14" borderId="9" xfId="0" applyFont="1" applyFill="1" applyBorder="1" applyAlignment="1">
      <alignment horizontal="center" vertical="center" wrapText="1"/>
    </xf>
    <xf numFmtId="0" fontId="14" fillId="14" borderId="2" xfId="0" applyFont="1" applyFill="1" applyBorder="1" applyAlignment="1">
      <alignment horizontal="center" vertical="center" wrapText="1"/>
    </xf>
    <xf numFmtId="0" fontId="14" fillId="15" borderId="1" xfId="0" applyFont="1" applyFill="1" applyBorder="1" applyAlignment="1">
      <alignment horizontal="center" vertical="center" wrapText="1"/>
    </xf>
    <xf numFmtId="0" fontId="14" fillId="15" borderId="1" xfId="1" applyFont="1" applyFill="1" applyBorder="1" applyAlignment="1">
      <alignment horizontal="center" vertical="center" wrapText="1"/>
    </xf>
    <xf numFmtId="0" fontId="14" fillId="15" borderId="9" xfId="0" applyFont="1" applyFill="1" applyBorder="1" applyAlignment="1">
      <alignment horizontal="center" vertical="center" wrapText="1"/>
    </xf>
    <xf numFmtId="0" fontId="14" fillId="15"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5" borderId="1" xfId="1" applyFont="1" applyFill="1" applyBorder="1" applyAlignment="1">
      <alignment horizontal="center" vertical="center" wrapText="1"/>
    </xf>
    <xf numFmtId="0" fontId="14" fillId="7" borderId="1" xfId="1" applyFont="1" applyFill="1" applyBorder="1" applyAlignment="1">
      <alignment horizontal="center" vertical="center" wrapText="1"/>
    </xf>
    <xf numFmtId="0" fontId="14" fillId="15" borderId="7" xfId="1" applyFont="1" applyFill="1" applyBorder="1" applyAlignment="1">
      <alignment horizontal="center" vertical="center" wrapText="1"/>
    </xf>
    <xf numFmtId="0" fontId="14" fillId="15" borderId="6" xfId="1" applyFont="1" applyFill="1" applyBorder="1" applyAlignment="1">
      <alignment horizontal="center" vertical="center" wrapText="1"/>
    </xf>
    <xf numFmtId="0" fontId="14" fillId="15" borderId="5" xfId="1" applyFont="1" applyFill="1" applyBorder="1" applyAlignment="1">
      <alignment horizontal="center" vertical="center" wrapText="1"/>
    </xf>
    <xf numFmtId="0" fontId="14" fillId="14" borderId="7" xfId="1" applyFont="1" applyFill="1" applyBorder="1" applyAlignment="1">
      <alignment horizontal="center" vertical="center" wrapText="1"/>
    </xf>
    <xf numFmtId="0" fontId="14" fillId="14" borderId="6" xfId="1" applyFont="1" applyFill="1" applyBorder="1" applyAlignment="1">
      <alignment horizontal="center" vertical="center" wrapText="1"/>
    </xf>
    <xf numFmtId="0" fontId="14" fillId="14" borderId="5" xfId="1" applyFont="1" applyFill="1" applyBorder="1" applyAlignment="1">
      <alignment horizontal="center" vertical="center" wrapText="1"/>
    </xf>
    <xf numFmtId="0" fontId="1" fillId="2" borderId="0" xfId="0" applyFont="1" applyFill="1" applyAlignment="1">
      <alignment horizontal="center"/>
    </xf>
    <xf numFmtId="0" fontId="11" fillId="12" borderId="0" xfId="0" applyFont="1" applyFill="1" applyBorder="1" applyAlignment="1">
      <alignment horizontal="center" vertical="center" wrapText="1"/>
    </xf>
    <xf numFmtId="0" fontId="5" fillId="2" borderId="0" xfId="0" applyFont="1" applyFill="1" applyAlignment="1">
      <alignment horizontal="center"/>
    </xf>
    <xf numFmtId="0" fontId="7" fillId="2" borderId="0" xfId="1" applyFont="1" applyFill="1" applyBorder="1" applyAlignment="1">
      <alignment horizontal="center" vertical="center" wrapText="1"/>
    </xf>
    <xf numFmtId="0" fontId="8" fillId="2" borderId="0" xfId="1" applyFont="1" applyFill="1" applyBorder="1" applyAlignment="1">
      <alignment horizontal="center" vertical="center" wrapText="1"/>
    </xf>
    <xf numFmtId="0" fontId="14" fillId="0" borderId="2" xfId="0" applyFont="1" applyFill="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14" fillId="6" borderId="2" xfId="0" applyFont="1" applyFill="1" applyBorder="1" applyAlignment="1">
      <alignment horizontal="center" vertical="center" wrapText="1"/>
    </xf>
    <xf numFmtId="0" fontId="0" fillId="6" borderId="4" xfId="0" applyFill="1" applyBorder="1" applyAlignment="1">
      <alignment horizontal="center" vertical="center" wrapText="1"/>
    </xf>
    <xf numFmtId="0" fontId="0" fillId="6" borderId="3" xfId="0" applyFill="1" applyBorder="1" applyAlignment="1">
      <alignment horizontal="center" vertical="center" wrapText="1"/>
    </xf>
    <xf numFmtId="0" fontId="14" fillId="5" borderId="2" xfId="0" applyFont="1" applyFill="1" applyBorder="1" applyAlignment="1">
      <alignment horizontal="center" vertical="center" wrapText="1"/>
    </xf>
    <xf numFmtId="0" fontId="0" fillId="5" borderId="3" xfId="0" applyFill="1" applyBorder="1" applyAlignment="1">
      <alignment horizontal="center" vertical="center" wrapText="1"/>
    </xf>
    <xf numFmtId="0" fontId="14" fillId="11" borderId="2" xfId="0" applyFont="1" applyFill="1" applyBorder="1" applyAlignment="1">
      <alignment horizontal="center" vertical="center" wrapText="1"/>
    </xf>
    <xf numFmtId="0" fontId="0" fillId="0" borderId="3" xfId="0" applyBorder="1" applyAlignment="1">
      <alignment horizontal="center" vertical="center" wrapText="1"/>
    </xf>
    <xf numFmtId="0" fontId="1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14" fillId="5" borderId="4" xfId="0" applyFont="1" applyFill="1" applyBorder="1" applyAlignment="1">
      <alignment horizontal="center" vertical="center" wrapText="1"/>
    </xf>
    <xf numFmtId="0" fontId="6" fillId="0" borderId="3" xfId="0" applyFont="1" applyBorder="1" applyAlignment="1">
      <alignment horizontal="center" vertical="center" wrapText="1"/>
    </xf>
    <xf numFmtId="0" fontId="0" fillId="0" borderId="4" xfId="0" applyBorder="1" applyAlignment="1">
      <alignment vertical="top" wrapText="1"/>
    </xf>
    <xf numFmtId="0" fontId="0" fillId="0" borderId="3" xfId="0" applyBorder="1" applyAlignment="1">
      <alignment vertical="top" wrapText="1"/>
    </xf>
    <xf numFmtId="0" fontId="4" fillId="0" borderId="2" xfId="0" applyFont="1" applyFill="1" applyBorder="1" applyAlignment="1">
      <alignment horizontal="left" vertical="top" wrapText="1"/>
    </xf>
    <xf numFmtId="0" fontId="0" fillId="0" borderId="4" xfId="0" applyBorder="1" applyAlignment="1">
      <alignment horizontal="center" vertical="center" wrapText="1"/>
    </xf>
    <xf numFmtId="0" fontId="14" fillId="0" borderId="2" xfId="0" applyFont="1" applyFill="1" applyBorder="1" applyAlignment="1">
      <alignment vertical="top" wrapText="1"/>
    </xf>
    <xf numFmtId="0" fontId="4" fillId="0" borderId="2" xfId="0" applyFont="1" applyFill="1" applyBorder="1" applyAlignment="1">
      <alignment vertical="center" wrapText="1"/>
    </xf>
    <xf numFmtId="0" fontId="0" fillId="0" borderId="3" xfId="0" applyBorder="1" applyAlignment="1">
      <alignment vertical="center" wrapText="1"/>
    </xf>
    <xf numFmtId="0" fontId="6" fillId="0" borderId="4" xfId="0" applyFont="1" applyBorder="1" applyAlignment="1">
      <alignment horizontal="left" vertical="top" wrapText="1"/>
    </xf>
    <xf numFmtId="0" fontId="6" fillId="0" borderId="3" xfId="0" applyFont="1" applyBorder="1" applyAlignment="1">
      <alignment horizontal="left" vertical="top" wrapText="1"/>
    </xf>
    <xf numFmtId="0" fontId="0" fillId="0" borderId="0" xfId="0" applyAlignment="1">
      <alignment horizontal="center"/>
    </xf>
    <xf numFmtId="0" fontId="0" fillId="0" borderId="0" xfId="0" applyAlignment="1">
      <alignment horizontal="center" vertical="center" wrapText="1"/>
    </xf>
    <xf numFmtId="0" fontId="14" fillId="0" borderId="1" xfId="0" applyFont="1" applyFill="1" applyBorder="1" applyAlignment="1">
      <alignment vertical="top" wrapText="1"/>
    </xf>
    <xf numFmtId="0" fontId="0" fillId="0" borderId="1" xfId="0" applyBorder="1" applyAlignment="1">
      <alignment vertical="top" wrapText="1"/>
    </xf>
    <xf numFmtId="0" fontId="4" fillId="0" borderId="2" xfId="0" applyFont="1" applyFill="1" applyBorder="1" applyAlignment="1">
      <alignment vertical="top" wrapText="1"/>
    </xf>
  </cellXfs>
  <cellStyles count="2">
    <cellStyle name="Normal" xfId="0" builtinId="0"/>
    <cellStyle name="Normal 2" xfId="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104775</xdr:colOff>
      <xdr:row>8</xdr:row>
      <xdr:rowOff>0</xdr:rowOff>
    </xdr:from>
    <xdr:to>
      <xdr:col>7</xdr:col>
      <xdr:colOff>304800</xdr:colOff>
      <xdr:row>8</xdr:row>
      <xdr:rowOff>0</xdr:rowOff>
    </xdr:to>
    <xdr:sp macro="" textlink="">
      <xdr:nvSpPr>
        <xdr:cNvPr id="2" name="AutoShape 23"/>
        <xdr:cNvSpPr>
          <a:spLocks noChangeArrowheads="1"/>
        </xdr:cNvSpPr>
      </xdr:nvSpPr>
      <xdr:spPr bwMode="auto">
        <a:xfrm>
          <a:off x="4676775" y="2362200"/>
          <a:ext cx="200025" cy="0"/>
        </a:xfrm>
        <a:prstGeom prst="flowChartConnector">
          <a:avLst/>
        </a:prstGeom>
        <a:solidFill>
          <a:srgbClr val="3366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8</xdr:row>
      <xdr:rowOff>0</xdr:rowOff>
    </xdr:from>
    <xdr:to>
      <xdr:col>7</xdr:col>
      <xdr:colOff>304800</xdr:colOff>
      <xdr:row>8</xdr:row>
      <xdr:rowOff>0</xdr:rowOff>
    </xdr:to>
    <xdr:sp macro="" textlink="">
      <xdr:nvSpPr>
        <xdr:cNvPr id="2" name="AutoShape 23"/>
        <xdr:cNvSpPr>
          <a:spLocks noChangeArrowheads="1"/>
        </xdr:cNvSpPr>
      </xdr:nvSpPr>
      <xdr:spPr bwMode="auto">
        <a:xfrm>
          <a:off x="4676775" y="2362200"/>
          <a:ext cx="200025" cy="0"/>
        </a:xfrm>
        <a:prstGeom prst="flowChartConnector">
          <a:avLst/>
        </a:prstGeom>
        <a:solidFill>
          <a:srgbClr val="3366FF"/>
        </a:solidFill>
        <a:ln w="9525">
          <a:solidFill>
            <a:srgbClr val="000000"/>
          </a:solidFill>
          <a:round/>
          <a:headEnd/>
          <a:tailEnd/>
        </a:ln>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60"/>
  <sheetViews>
    <sheetView zoomScale="40" zoomScaleNormal="40" zoomScaleSheetLayoutView="50" workbookViewId="0">
      <pane ySplit="8" topLeftCell="A27" activePane="bottomLeft" state="frozen"/>
      <selection pane="bottomLeft" activeCell="H35" sqref="H35:I35"/>
    </sheetView>
  </sheetViews>
  <sheetFormatPr baseColWidth="10" defaultRowHeight="23.25" x14ac:dyDescent="0.2"/>
  <cols>
    <col min="1" max="1" width="16.42578125" style="1" customWidth="1"/>
    <col min="2" max="2" width="18" style="1" bestFit="1" customWidth="1"/>
    <col min="3" max="3" width="33.28515625" style="1" bestFit="1" customWidth="1"/>
    <col min="4" max="4" width="29.5703125" style="1" bestFit="1" customWidth="1"/>
    <col min="5" max="5" width="24.85546875" style="1" customWidth="1"/>
    <col min="6" max="6" width="54.28515625" style="1" bestFit="1" customWidth="1"/>
    <col min="7" max="7" width="68.5703125" style="1" customWidth="1"/>
    <col min="8" max="8" width="46.42578125" style="1" customWidth="1"/>
    <col min="9" max="9" width="39.42578125" style="1" customWidth="1"/>
    <col min="10" max="10" width="128.42578125" style="1" customWidth="1"/>
    <col min="11" max="11" width="49.42578125" style="1" customWidth="1"/>
    <col min="12" max="12" width="58.140625" style="1" customWidth="1"/>
    <col min="13" max="16384" width="11.42578125" style="1"/>
  </cols>
  <sheetData>
    <row r="1" spans="1:12" ht="34.5" x14ac:dyDescent="0.45">
      <c r="A1" s="116" t="s">
        <v>100</v>
      </c>
      <c r="B1" s="116"/>
      <c r="C1" s="116"/>
      <c r="D1" s="116"/>
      <c r="E1" s="116"/>
      <c r="F1" s="116"/>
      <c r="G1" s="116"/>
      <c r="H1" s="116"/>
      <c r="I1" s="116"/>
      <c r="J1" s="116"/>
      <c r="K1" s="116"/>
    </row>
    <row r="2" spans="1:12" ht="35.25" x14ac:dyDescent="0.5">
      <c r="A2" s="118" t="s">
        <v>0</v>
      </c>
      <c r="B2" s="118"/>
      <c r="C2" s="118"/>
      <c r="D2" s="118"/>
      <c r="E2" s="118"/>
      <c r="F2" s="118"/>
      <c r="G2" s="118"/>
      <c r="H2" s="118"/>
      <c r="I2" s="118"/>
      <c r="J2" s="118"/>
      <c r="K2" s="118"/>
    </row>
    <row r="3" spans="1:12" ht="34.5" x14ac:dyDescent="0.2">
      <c r="A3" s="119" t="s">
        <v>1</v>
      </c>
      <c r="B3" s="119"/>
      <c r="C3" s="119"/>
      <c r="D3" s="119"/>
      <c r="E3" s="119"/>
      <c r="F3" s="119"/>
      <c r="G3" s="119"/>
      <c r="H3" s="119"/>
      <c r="I3" s="119"/>
      <c r="J3" s="119"/>
      <c r="K3" s="119"/>
    </row>
    <row r="4" spans="1:12" ht="30" x14ac:dyDescent="0.2">
      <c r="A4" s="120" t="s">
        <v>2</v>
      </c>
      <c r="B4" s="120"/>
      <c r="C4" s="120"/>
      <c r="D4" s="120"/>
      <c r="E4" s="120"/>
      <c r="F4" s="120"/>
      <c r="G4" s="120"/>
      <c r="H4" s="120"/>
      <c r="I4" s="120"/>
      <c r="J4" s="120"/>
      <c r="K4" s="120"/>
    </row>
    <row r="5" spans="1:12" ht="19.7" customHeight="1" x14ac:dyDescent="0.2">
      <c r="A5" s="39"/>
      <c r="B5" s="39"/>
      <c r="C5" s="39"/>
      <c r="D5" s="39"/>
      <c r="E5" s="39"/>
      <c r="F5" s="39"/>
      <c r="G5" s="39"/>
      <c r="H5" s="4"/>
    </row>
    <row r="6" spans="1:12" ht="42.75" customHeight="1" x14ac:dyDescent="0.2">
      <c r="A6" s="117" t="s">
        <v>38</v>
      </c>
      <c r="B6" s="117"/>
      <c r="C6" s="117"/>
      <c r="D6" s="117"/>
      <c r="E6" s="4"/>
      <c r="F6" s="4"/>
      <c r="G6" s="4"/>
      <c r="H6" s="5" t="s">
        <v>4</v>
      </c>
      <c r="I6" s="5">
        <v>44</v>
      </c>
      <c r="J6" s="4"/>
    </row>
    <row r="7" spans="1:12" ht="30.75" customHeight="1" x14ac:dyDescent="0.2"/>
    <row r="8" spans="1:12" ht="66.75" customHeight="1" x14ac:dyDescent="0.2">
      <c r="A8" s="9" t="s">
        <v>5</v>
      </c>
      <c r="B8" s="9" t="s">
        <v>64</v>
      </c>
      <c r="C8" s="9" t="s">
        <v>6</v>
      </c>
      <c r="D8" s="9" t="s">
        <v>7</v>
      </c>
      <c r="E8" s="9" t="s">
        <v>8</v>
      </c>
      <c r="F8" s="9" t="s">
        <v>9</v>
      </c>
      <c r="G8" s="9" t="s">
        <v>10</v>
      </c>
      <c r="H8" s="9" t="s">
        <v>11</v>
      </c>
      <c r="I8" s="9" t="s">
        <v>79</v>
      </c>
      <c r="J8" s="9" t="s">
        <v>12</v>
      </c>
      <c r="K8" s="9" t="s">
        <v>13</v>
      </c>
      <c r="L8" s="9" t="s">
        <v>76</v>
      </c>
    </row>
    <row r="9" spans="1:12" s="7" customFormat="1" ht="116.25" customHeight="1" x14ac:dyDescent="0.2">
      <c r="A9" s="10">
        <v>0</v>
      </c>
      <c r="B9" s="72">
        <v>14</v>
      </c>
      <c r="C9" s="10" t="s">
        <v>18</v>
      </c>
      <c r="D9" s="10" t="s">
        <v>34</v>
      </c>
      <c r="E9" s="10">
        <v>27</v>
      </c>
      <c r="F9" s="13"/>
      <c r="G9" s="13"/>
      <c r="H9" s="13"/>
      <c r="I9" s="13"/>
      <c r="J9" s="135" t="s">
        <v>144</v>
      </c>
      <c r="K9" s="121" t="s">
        <v>17</v>
      </c>
      <c r="L9" s="121" t="s">
        <v>153</v>
      </c>
    </row>
    <row r="10" spans="1:12" s="7" customFormat="1" ht="51" customHeight="1" x14ac:dyDescent="0.2">
      <c r="A10" s="72">
        <v>0</v>
      </c>
      <c r="B10" s="50">
        <v>28</v>
      </c>
      <c r="C10" s="50" t="s">
        <v>15</v>
      </c>
      <c r="D10" s="50" t="s">
        <v>34</v>
      </c>
      <c r="E10" s="71">
        <v>27</v>
      </c>
      <c r="F10" s="13"/>
      <c r="G10" s="13"/>
      <c r="H10" s="15" t="s">
        <v>80</v>
      </c>
      <c r="I10" s="81">
        <v>2.5</v>
      </c>
      <c r="J10" s="136"/>
      <c r="K10" s="122"/>
      <c r="L10" s="122"/>
    </row>
    <row r="11" spans="1:12" s="7" customFormat="1" ht="71.099999999999994" customHeight="1" x14ac:dyDescent="0.2">
      <c r="A11" s="127">
        <v>0</v>
      </c>
      <c r="B11" s="127">
        <v>30</v>
      </c>
      <c r="C11" s="127" t="s">
        <v>22</v>
      </c>
      <c r="D11" s="50" t="s">
        <v>46</v>
      </c>
      <c r="E11" s="50">
        <v>2</v>
      </c>
      <c r="F11" s="129" t="s">
        <v>105</v>
      </c>
      <c r="G11" s="13"/>
      <c r="H11" s="131" t="s">
        <v>128</v>
      </c>
      <c r="I11" s="131">
        <v>3</v>
      </c>
      <c r="J11" s="136"/>
      <c r="K11" s="122"/>
      <c r="L11" s="122"/>
    </row>
    <row r="12" spans="1:12" s="7" customFormat="1" ht="71.099999999999994" customHeight="1" x14ac:dyDescent="0.2">
      <c r="A12" s="128"/>
      <c r="B12" s="128"/>
      <c r="C12" s="128"/>
      <c r="D12" s="50" t="s">
        <v>34</v>
      </c>
      <c r="E12" s="80">
        <v>7</v>
      </c>
      <c r="F12" s="130"/>
      <c r="G12" s="13"/>
      <c r="H12" s="130"/>
      <c r="I12" s="130"/>
      <c r="J12" s="136"/>
      <c r="K12" s="122"/>
      <c r="L12" s="123"/>
    </row>
    <row r="13" spans="1:12" s="7" customFormat="1" ht="57.75" customHeight="1" x14ac:dyDescent="0.2">
      <c r="A13" s="72">
        <v>0</v>
      </c>
      <c r="B13" s="50">
        <v>32</v>
      </c>
      <c r="C13" s="50" t="s">
        <v>15</v>
      </c>
      <c r="D13" s="50" t="s">
        <v>34</v>
      </c>
      <c r="E13" s="72">
        <v>23</v>
      </c>
      <c r="F13" s="13"/>
      <c r="G13" s="13"/>
      <c r="H13" s="25" t="s">
        <v>80</v>
      </c>
      <c r="I13" s="25">
        <v>2.5</v>
      </c>
      <c r="J13" s="136"/>
      <c r="K13" s="122"/>
      <c r="L13" s="124"/>
    </row>
    <row r="14" spans="1:12" s="7" customFormat="1" ht="57.75" customHeight="1" x14ac:dyDescent="0.2">
      <c r="A14" s="72">
        <v>0</v>
      </c>
      <c r="B14" s="50">
        <v>36</v>
      </c>
      <c r="C14" s="50" t="s">
        <v>18</v>
      </c>
      <c r="D14" s="50" t="s">
        <v>34</v>
      </c>
      <c r="E14" s="72">
        <v>5</v>
      </c>
      <c r="F14" s="13"/>
      <c r="G14" s="13"/>
      <c r="H14" s="25" t="s">
        <v>129</v>
      </c>
      <c r="I14" s="25">
        <v>3</v>
      </c>
      <c r="J14" s="136"/>
      <c r="K14" s="122"/>
      <c r="L14" s="125"/>
    </row>
    <row r="15" spans="1:12" s="7" customFormat="1" ht="57.75" customHeight="1" x14ac:dyDescent="0.2">
      <c r="A15" s="72">
        <v>0</v>
      </c>
      <c r="B15" s="50">
        <v>37</v>
      </c>
      <c r="C15" s="50" t="s">
        <v>21</v>
      </c>
      <c r="D15" s="50" t="s">
        <v>34</v>
      </c>
      <c r="E15" s="72">
        <v>17</v>
      </c>
      <c r="F15" s="13"/>
      <c r="G15" s="13"/>
      <c r="H15" s="25" t="s">
        <v>78</v>
      </c>
      <c r="I15" s="25">
        <v>2</v>
      </c>
      <c r="J15" s="136"/>
      <c r="K15" s="122"/>
      <c r="L15" s="125"/>
    </row>
    <row r="16" spans="1:12" s="7" customFormat="1" ht="57.75" customHeight="1" x14ac:dyDescent="0.2">
      <c r="A16" s="72">
        <v>0</v>
      </c>
      <c r="B16" s="50">
        <v>128</v>
      </c>
      <c r="C16" s="50" t="s">
        <v>15</v>
      </c>
      <c r="D16" s="50" t="s">
        <v>34</v>
      </c>
      <c r="E16" s="72">
        <v>32</v>
      </c>
      <c r="F16" s="13"/>
      <c r="G16" s="13"/>
      <c r="H16" s="25" t="s">
        <v>80</v>
      </c>
      <c r="I16" s="25">
        <v>2.5</v>
      </c>
      <c r="J16" s="136"/>
      <c r="K16" s="122"/>
      <c r="L16" s="125"/>
    </row>
    <row r="17" spans="1:141" s="7" customFormat="1" ht="57.75" customHeight="1" x14ac:dyDescent="0.2">
      <c r="A17" s="72">
        <v>0</v>
      </c>
      <c r="B17" s="50">
        <v>129</v>
      </c>
      <c r="C17" s="50" t="s">
        <v>18</v>
      </c>
      <c r="D17" s="50" t="s">
        <v>34</v>
      </c>
      <c r="E17" s="72">
        <v>6</v>
      </c>
      <c r="F17" s="13"/>
      <c r="G17" s="13"/>
      <c r="H17" s="13"/>
      <c r="I17" s="13"/>
      <c r="J17" s="136"/>
      <c r="K17" s="122"/>
      <c r="L17" s="125"/>
    </row>
    <row r="18" spans="1:141" s="7" customFormat="1" ht="57.75" customHeight="1" x14ac:dyDescent="0.2">
      <c r="A18" s="72">
        <v>0</v>
      </c>
      <c r="B18" s="50">
        <v>132</v>
      </c>
      <c r="C18" s="50" t="s">
        <v>15</v>
      </c>
      <c r="D18" s="50" t="s">
        <v>34</v>
      </c>
      <c r="E18" s="72">
        <v>32</v>
      </c>
      <c r="F18" s="13"/>
      <c r="G18" s="13"/>
      <c r="H18" s="25" t="s">
        <v>80</v>
      </c>
      <c r="I18" s="25">
        <v>2.5</v>
      </c>
      <c r="J18" s="137"/>
      <c r="K18" s="123"/>
      <c r="L18" s="125"/>
    </row>
    <row r="19" spans="1:141" s="7" customFormat="1" ht="165.75" customHeight="1" x14ac:dyDescent="0.2">
      <c r="A19" s="102">
        <v>0</v>
      </c>
      <c r="B19" s="102">
        <v>17</v>
      </c>
      <c r="C19" s="102" t="s">
        <v>81</v>
      </c>
      <c r="D19" s="102" t="s">
        <v>34</v>
      </c>
      <c r="E19" s="102">
        <v>12</v>
      </c>
      <c r="F19" s="15" t="s">
        <v>107</v>
      </c>
      <c r="G19" s="15" t="s">
        <v>108</v>
      </c>
      <c r="H19" s="25" t="s">
        <v>78</v>
      </c>
      <c r="I19" s="81">
        <v>1</v>
      </c>
      <c r="J19" s="132" t="s">
        <v>145</v>
      </c>
      <c r="K19" s="121" t="s">
        <v>36</v>
      </c>
      <c r="L19" s="125"/>
    </row>
    <row r="20" spans="1:141" s="7" customFormat="1" ht="165.75" customHeight="1" x14ac:dyDescent="0.2">
      <c r="A20" s="102">
        <v>0</v>
      </c>
      <c r="B20" s="102">
        <v>19</v>
      </c>
      <c r="C20" s="102" t="s">
        <v>82</v>
      </c>
      <c r="D20" s="102" t="s">
        <v>34</v>
      </c>
      <c r="E20" s="102">
        <v>8.5</v>
      </c>
      <c r="F20" s="70" t="s">
        <v>106</v>
      </c>
      <c r="G20" s="13"/>
      <c r="H20" s="25" t="s">
        <v>78</v>
      </c>
      <c r="I20" s="81">
        <v>1</v>
      </c>
      <c r="J20" s="133"/>
      <c r="K20" s="122"/>
      <c r="L20" s="125"/>
    </row>
    <row r="21" spans="1:141" s="7" customFormat="1" ht="109.5" customHeight="1" x14ac:dyDescent="0.2">
      <c r="A21" s="102">
        <v>1</v>
      </c>
      <c r="B21" s="102">
        <v>109</v>
      </c>
      <c r="C21" s="102" t="s">
        <v>82</v>
      </c>
      <c r="D21" s="102" t="s">
        <v>34</v>
      </c>
      <c r="E21" s="102">
        <v>12</v>
      </c>
      <c r="F21" s="70" t="s">
        <v>106</v>
      </c>
      <c r="G21" s="13"/>
      <c r="H21" s="25" t="s">
        <v>78</v>
      </c>
      <c r="I21" s="81">
        <v>1</v>
      </c>
      <c r="J21" s="133"/>
      <c r="K21" s="122"/>
      <c r="L21" s="125"/>
    </row>
    <row r="22" spans="1:141" s="7" customFormat="1" ht="165.75" customHeight="1" x14ac:dyDescent="0.2">
      <c r="A22" s="102">
        <v>1</v>
      </c>
      <c r="B22" s="102">
        <v>111</v>
      </c>
      <c r="C22" s="102" t="s">
        <v>81</v>
      </c>
      <c r="D22" s="102" t="s">
        <v>34</v>
      </c>
      <c r="E22" s="102">
        <v>12</v>
      </c>
      <c r="F22" s="87" t="s">
        <v>107</v>
      </c>
      <c r="G22" s="70" t="s">
        <v>109</v>
      </c>
      <c r="H22" s="25" t="s">
        <v>78</v>
      </c>
      <c r="I22" s="81">
        <v>1</v>
      </c>
      <c r="J22" s="133"/>
      <c r="K22" s="122"/>
      <c r="L22" s="125"/>
    </row>
    <row r="23" spans="1:141" s="7" customFormat="1" ht="128.25" customHeight="1" x14ac:dyDescent="0.2">
      <c r="A23" s="102">
        <v>1</v>
      </c>
      <c r="B23" s="102">
        <v>117</v>
      </c>
      <c r="C23" s="102" t="s">
        <v>81</v>
      </c>
      <c r="D23" s="102" t="s">
        <v>34</v>
      </c>
      <c r="E23" s="102">
        <v>12</v>
      </c>
      <c r="F23" s="87" t="s">
        <v>106</v>
      </c>
      <c r="G23" s="81" t="s">
        <v>110</v>
      </c>
      <c r="H23" s="25" t="s">
        <v>78</v>
      </c>
      <c r="I23" s="81">
        <v>1</v>
      </c>
      <c r="J23" s="133"/>
      <c r="K23" s="122"/>
      <c r="L23" s="125"/>
    </row>
    <row r="24" spans="1:141" s="7" customFormat="1" ht="120" customHeight="1" x14ac:dyDescent="0.2">
      <c r="A24" s="102" t="s">
        <v>37</v>
      </c>
      <c r="B24" s="102">
        <v>119</v>
      </c>
      <c r="C24" s="102" t="s">
        <v>82</v>
      </c>
      <c r="D24" s="102" t="s">
        <v>34</v>
      </c>
      <c r="E24" s="102">
        <v>10</v>
      </c>
      <c r="F24" s="93" t="s">
        <v>104</v>
      </c>
      <c r="G24" s="13"/>
      <c r="H24" s="25" t="s">
        <v>102</v>
      </c>
      <c r="I24" s="81">
        <v>1</v>
      </c>
      <c r="J24" s="134"/>
      <c r="K24" s="123"/>
      <c r="L24" s="125"/>
    </row>
    <row r="25" spans="1:141" s="7" customFormat="1" ht="88.5" customHeight="1" x14ac:dyDescent="0.2">
      <c r="A25" s="14">
        <v>0</v>
      </c>
      <c r="B25" s="14">
        <v>11</v>
      </c>
      <c r="C25" s="14" t="s">
        <v>49</v>
      </c>
      <c r="D25" s="14" t="s">
        <v>50</v>
      </c>
      <c r="E25" s="14">
        <v>5</v>
      </c>
      <c r="F25" s="51"/>
      <c r="G25" s="13"/>
      <c r="H25" s="13"/>
      <c r="I25" s="13"/>
      <c r="J25" s="138" t="s">
        <v>149</v>
      </c>
      <c r="K25" s="121" t="s">
        <v>52</v>
      </c>
      <c r="L25" s="125"/>
    </row>
    <row r="26" spans="1:141" s="7" customFormat="1" ht="88.5" customHeight="1" x14ac:dyDescent="0.2">
      <c r="A26" s="14">
        <v>0</v>
      </c>
      <c r="B26" s="14">
        <v>12</v>
      </c>
      <c r="C26" s="14" t="s">
        <v>49</v>
      </c>
      <c r="D26" s="14" t="s">
        <v>50</v>
      </c>
      <c r="E26" s="14">
        <v>5</v>
      </c>
      <c r="F26" s="51"/>
      <c r="G26" s="13"/>
      <c r="H26" s="81" t="s">
        <v>103</v>
      </c>
      <c r="I26" s="81">
        <v>2.5</v>
      </c>
      <c r="J26" s="138"/>
      <c r="K26" s="123"/>
      <c r="L26" s="125"/>
    </row>
    <row r="27" spans="1:141" s="7" customFormat="1" ht="88.5" customHeight="1" x14ac:dyDescent="0.2">
      <c r="A27" s="14">
        <v>0</v>
      </c>
      <c r="B27" s="14">
        <v>15</v>
      </c>
      <c r="C27" s="14" t="s">
        <v>24</v>
      </c>
      <c r="D27" s="14" t="s">
        <v>34</v>
      </c>
      <c r="E27" s="14">
        <v>14</v>
      </c>
      <c r="F27" s="51" t="s">
        <v>112</v>
      </c>
      <c r="G27" s="13"/>
      <c r="H27" s="87" t="s">
        <v>103</v>
      </c>
      <c r="I27" s="81">
        <v>2.5</v>
      </c>
      <c r="J27" s="138"/>
      <c r="K27" s="21" t="s">
        <v>85</v>
      </c>
      <c r="L27" s="125"/>
    </row>
    <row r="28" spans="1:141" s="7" customFormat="1" ht="82.5" customHeight="1" x14ac:dyDescent="0.2">
      <c r="A28" s="14">
        <v>0</v>
      </c>
      <c r="B28" s="14">
        <v>31</v>
      </c>
      <c r="C28" s="14" t="s">
        <v>49</v>
      </c>
      <c r="D28" s="14" t="s">
        <v>50</v>
      </c>
      <c r="E28" s="56">
        <v>5</v>
      </c>
      <c r="F28" s="13"/>
      <c r="G28" s="13"/>
      <c r="H28" s="87" t="s">
        <v>103</v>
      </c>
      <c r="I28" s="81">
        <v>3.5</v>
      </c>
      <c r="J28" s="138"/>
      <c r="K28" s="95" t="s">
        <v>99</v>
      </c>
      <c r="L28" s="125"/>
    </row>
    <row r="29" spans="1:141" s="7" customFormat="1" ht="140.1" customHeight="1" x14ac:dyDescent="0.2">
      <c r="A29" s="96">
        <v>0</v>
      </c>
      <c r="B29" s="96">
        <v>34</v>
      </c>
      <c r="C29" s="96" t="s">
        <v>83</v>
      </c>
      <c r="D29" s="96" t="s">
        <v>34</v>
      </c>
      <c r="E29" s="97">
        <v>6.5</v>
      </c>
      <c r="F29" s="13"/>
      <c r="G29" s="13"/>
      <c r="H29" s="13"/>
      <c r="I29" s="13"/>
      <c r="J29" s="98" t="s">
        <v>140</v>
      </c>
      <c r="K29" s="95" t="s">
        <v>99</v>
      </c>
      <c r="L29" s="125"/>
    </row>
    <row r="30" spans="1:141" s="7" customFormat="1" ht="81" customHeight="1" x14ac:dyDescent="0.2">
      <c r="A30" s="14">
        <v>0</v>
      </c>
      <c r="B30" s="14" t="s">
        <v>84</v>
      </c>
      <c r="C30" s="14" t="s">
        <v>27</v>
      </c>
      <c r="D30" s="14" t="s">
        <v>34</v>
      </c>
      <c r="E30" s="14">
        <v>4</v>
      </c>
      <c r="F30" s="13"/>
      <c r="G30" s="13"/>
      <c r="H30" s="13"/>
      <c r="I30" s="13"/>
      <c r="J30" s="139" t="s">
        <v>149</v>
      </c>
      <c r="K30" s="121" t="s">
        <v>99</v>
      </c>
      <c r="L30" s="125"/>
    </row>
    <row r="31" spans="1:141" s="7" customFormat="1" ht="85.5" customHeight="1" x14ac:dyDescent="0.2">
      <c r="A31" s="14">
        <v>1</v>
      </c>
      <c r="B31" s="14">
        <v>131</v>
      </c>
      <c r="C31" s="14" t="s">
        <v>27</v>
      </c>
      <c r="D31" s="14" t="s">
        <v>34</v>
      </c>
      <c r="E31" s="14">
        <v>4</v>
      </c>
      <c r="F31" s="13"/>
      <c r="G31" s="13"/>
      <c r="H31" s="13"/>
      <c r="I31" s="13"/>
      <c r="J31" s="139"/>
      <c r="K31" s="123"/>
      <c r="L31" s="126"/>
    </row>
    <row r="32" spans="1:141" s="7" customFormat="1" ht="51.75" customHeight="1" x14ac:dyDescent="0.2">
      <c r="A32" s="1"/>
      <c r="B32" s="1"/>
      <c r="C32" s="1"/>
      <c r="D32" s="24"/>
      <c r="E32" s="25">
        <f>SUM(E9:E31)</f>
        <v>288</v>
      </c>
      <c r="F32" s="1"/>
      <c r="G32" s="1"/>
      <c r="H32" s="26"/>
      <c r="I32" s="25">
        <f>SUM(I9:I31)</f>
        <v>32.5</v>
      </c>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row>
    <row r="33" spans="1:141" s="7" customFormat="1" ht="42" customHeight="1" x14ac:dyDescent="0.2">
      <c r="A33" s="27"/>
      <c r="B33" s="27"/>
      <c r="C33" s="1"/>
      <c r="D33" s="6"/>
      <c r="E33" s="6"/>
      <c r="F33" s="1"/>
      <c r="G33" s="6"/>
      <c r="H33" s="2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row>
    <row r="34" spans="1:141" s="7" customFormat="1" ht="39.950000000000003" customHeight="1" x14ac:dyDescent="0.35">
      <c r="A34" s="28"/>
      <c r="B34" s="28"/>
      <c r="C34" s="29"/>
      <c r="D34" s="29"/>
      <c r="E34" s="30" t="s">
        <v>30</v>
      </c>
      <c r="F34" s="6"/>
      <c r="G34" s="6"/>
      <c r="H34" s="15" t="s">
        <v>151</v>
      </c>
      <c r="I34" s="15">
        <f>I32</f>
        <v>32.5</v>
      </c>
      <c r="J34" s="6"/>
      <c r="K34" s="6"/>
      <c r="L34" s="6"/>
    </row>
    <row r="35" spans="1:141" s="7" customFormat="1" ht="39.950000000000003" customHeight="1" x14ac:dyDescent="0.2">
      <c r="A35" s="108" t="s">
        <v>54</v>
      </c>
      <c r="B35" s="108"/>
      <c r="C35" s="108"/>
      <c r="D35" s="108"/>
      <c r="E35" s="59">
        <f>SUM(E9:E18)</f>
        <v>178</v>
      </c>
      <c r="F35" s="6"/>
      <c r="G35" s="6"/>
      <c r="H35" s="106" t="s">
        <v>152</v>
      </c>
      <c r="I35" s="106">
        <v>6</v>
      </c>
      <c r="J35" s="6"/>
      <c r="K35" s="6"/>
      <c r="L35" s="6"/>
    </row>
    <row r="36" spans="1:141" s="6" customFormat="1" ht="39.950000000000003" customHeight="1" x14ac:dyDescent="0.2">
      <c r="A36" s="113" t="s">
        <v>141</v>
      </c>
      <c r="B36" s="114"/>
      <c r="C36" s="114"/>
      <c r="D36" s="115"/>
      <c r="E36" s="99">
        <f>E29</f>
        <v>6.5</v>
      </c>
      <c r="F36" s="32"/>
      <c r="H36" s="88" t="s">
        <v>116</v>
      </c>
      <c r="I36" s="88">
        <v>44</v>
      </c>
    </row>
    <row r="37" spans="1:141" s="6" customFormat="1" ht="39.950000000000003" customHeight="1" x14ac:dyDescent="0.2">
      <c r="A37" s="109" t="s">
        <v>96</v>
      </c>
      <c r="B37" s="109"/>
      <c r="C37" s="109"/>
      <c r="D37" s="109"/>
      <c r="E37" s="37">
        <f>SUM(E25:E31)-E29</f>
        <v>37</v>
      </c>
      <c r="F37" s="32"/>
    </row>
    <row r="38" spans="1:141" s="6" customFormat="1" ht="39.950000000000003" customHeight="1" x14ac:dyDescent="0.2">
      <c r="A38" s="110" t="s">
        <v>53</v>
      </c>
      <c r="B38" s="111"/>
      <c r="C38" s="111"/>
      <c r="D38" s="112"/>
      <c r="E38" s="103">
        <f>SUM(E19:E24)</f>
        <v>66.5</v>
      </c>
      <c r="F38" s="32"/>
    </row>
    <row r="39" spans="1:141" s="6" customFormat="1" ht="68.25" customHeight="1" x14ac:dyDescent="0.35">
      <c r="A39" s="28"/>
      <c r="B39" s="28"/>
      <c r="C39" s="28"/>
      <c r="D39" s="29"/>
      <c r="E39" s="33">
        <f>SUM(E35:E38)</f>
        <v>288</v>
      </c>
      <c r="F39" s="1"/>
      <c r="G39" s="89"/>
      <c r="H39" s="90" t="s">
        <v>121</v>
      </c>
    </row>
    <row r="40" spans="1:141" s="6" customFormat="1" ht="60.75" customHeight="1" x14ac:dyDescent="0.2">
      <c r="C40" s="1"/>
      <c r="D40" s="1"/>
      <c r="E40" s="1"/>
      <c r="F40" s="1"/>
      <c r="G40" s="90" t="s">
        <v>122</v>
      </c>
      <c r="H40" s="91">
        <v>3</v>
      </c>
    </row>
    <row r="41" spans="1:141" ht="39.950000000000003" customHeight="1" x14ac:dyDescent="0.2">
      <c r="C41" s="6"/>
      <c r="D41" s="6"/>
      <c r="E41" s="15" t="s">
        <v>30</v>
      </c>
      <c r="F41" s="32"/>
      <c r="G41" s="92" t="s">
        <v>123</v>
      </c>
      <c r="H41" s="91">
        <v>3</v>
      </c>
    </row>
    <row r="42" spans="1:141" ht="39.950000000000003" customHeight="1" x14ac:dyDescent="0.2">
      <c r="C42" s="107" t="s">
        <v>33</v>
      </c>
      <c r="D42" s="107"/>
      <c r="E42" s="38">
        <f>SUM(E9,E10,E12,E13,E14,E15,E16,E17,E18,E19,E20,E21,E22,E23,E24,E27,E29,E30,E31)</f>
        <v>271</v>
      </c>
      <c r="F42" s="32"/>
      <c r="G42" s="92" t="s">
        <v>124</v>
      </c>
      <c r="H42" s="91">
        <v>9</v>
      </c>
    </row>
    <row r="43" spans="1:141" ht="39.950000000000003" customHeight="1" x14ac:dyDescent="0.2">
      <c r="C43" s="107" t="s">
        <v>63</v>
      </c>
      <c r="D43" s="107"/>
      <c r="E43" s="82">
        <f>SUM(E11)</f>
        <v>2</v>
      </c>
      <c r="F43" s="32"/>
      <c r="G43" s="92" t="s">
        <v>125</v>
      </c>
      <c r="H43" s="91">
        <v>3</v>
      </c>
    </row>
    <row r="44" spans="1:141" ht="39.950000000000003" customHeight="1" x14ac:dyDescent="0.2">
      <c r="C44" s="107" t="s">
        <v>55</v>
      </c>
      <c r="D44" s="107"/>
      <c r="E44" s="61">
        <f>SUM(E25,E26,E28)</f>
        <v>15</v>
      </c>
      <c r="F44" s="32"/>
      <c r="G44" s="92" t="s">
        <v>126</v>
      </c>
      <c r="H44" s="91">
        <v>3</v>
      </c>
    </row>
    <row r="45" spans="1:141" ht="26.25" x14ac:dyDescent="0.2">
      <c r="C45" s="107" t="s">
        <v>32</v>
      </c>
      <c r="D45" s="107"/>
      <c r="E45" s="15">
        <f>SUM(E42:E43,E44)</f>
        <v>288</v>
      </c>
      <c r="F45" s="32"/>
      <c r="G45" s="92" t="s">
        <v>127</v>
      </c>
      <c r="H45" s="91">
        <v>0</v>
      </c>
    </row>
    <row r="46" spans="1:141" ht="25.5" x14ac:dyDescent="0.2">
      <c r="D46" s="6"/>
      <c r="E46" s="6"/>
      <c r="F46" s="32"/>
    </row>
    <row r="47" spans="1:141" x14ac:dyDescent="0.2">
      <c r="D47" s="6"/>
      <c r="E47" s="6"/>
    </row>
    <row r="48" spans="1:141" x14ac:dyDescent="0.2">
      <c r="D48" s="6"/>
      <c r="E48" s="6"/>
      <c r="G48" s="6"/>
    </row>
    <row r="49" spans="4:7" x14ac:dyDescent="0.2">
      <c r="D49" s="6"/>
      <c r="E49" s="6"/>
      <c r="G49" s="6"/>
    </row>
    <row r="50" spans="4:7" x14ac:dyDescent="0.2">
      <c r="D50" s="6"/>
      <c r="E50" s="6"/>
      <c r="G50" s="6"/>
    </row>
    <row r="51" spans="4:7" x14ac:dyDescent="0.2">
      <c r="E51" s="6"/>
      <c r="G51" s="6"/>
    </row>
    <row r="52" spans="4:7" x14ac:dyDescent="0.2">
      <c r="E52" s="6"/>
      <c r="G52" s="6"/>
    </row>
    <row r="53" spans="4:7" x14ac:dyDescent="0.2">
      <c r="D53" s="35"/>
      <c r="E53" s="35"/>
    </row>
    <row r="55" spans="4:7" x14ac:dyDescent="0.2">
      <c r="D55" s="6"/>
      <c r="E55" s="6"/>
    </row>
    <row r="56" spans="4:7" ht="23.45" customHeight="1" x14ac:dyDescent="0.2">
      <c r="D56" s="6"/>
      <c r="E56" s="6"/>
      <c r="G56" s="6"/>
    </row>
    <row r="57" spans="4:7" ht="23.45" customHeight="1" x14ac:dyDescent="0.2">
      <c r="D57" s="6"/>
      <c r="E57" s="6"/>
      <c r="G57" s="6"/>
    </row>
    <row r="58" spans="4:7" ht="23.45" customHeight="1" x14ac:dyDescent="0.2">
      <c r="D58" s="6"/>
      <c r="E58" s="6"/>
      <c r="G58" s="6"/>
    </row>
    <row r="59" spans="4:7" ht="23.45" customHeight="1" x14ac:dyDescent="0.2">
      <c r="D59" s="35"/>
      <c r="E59" s="35"/>
      <c r="G59" s="6"/>
    </row>
    <row r="60" spans="4:7" x14ac:dyDescent="0.2">
      <c r="G60" s="6"/>
    </row>
  </sheetData>
  <mergeCells count="29">
    <mergeCell ref="L9:L12"/>
    <mergeCell ref="L13:L31"/>
    <mergeCell ref="A11:A12"/>
    <mergeCell ref="B11:B12"/>
    <mergeCell ref="C11:C12"/>
    <mergeCell ref="F11:F12"/>
    <mergeCell ref="H11:H12"/>
    <mergeCell ref="K30:K31"/>
    <mergeCell ref="K25:K26"/>
    <mergeCell ref="K9:K18"/>
    <mergeCell ref="K19:K24"/>
    <mergeCell ref="J19:J24"/>
    <mergeCell ref="J9:J18"/>
    <mergeCell ref="J25:J28"/>
    <mergeCell ref="J30:J31"/>
    <mergeCell ref="I11:I12"/>
    <mergeCell ref="A1:K1"/>
    <mergeCell ref="A6:D6"/>
    <mergeCell ref="A2:K2"/>
    <mergeCell ref="A3:K3"/>
    <mergeCell ref="A4:K4"/>
    <mergeCell ref="C45:D45"/>
    <mergeCell ref="A35:D35"/>
    <mergeCell ref="A37:D37"/>
    <mergeCell ref="A38:D38"/>
    <mergeCell ref="C42:D42"/>
    <mergeCell ref="C44:D44"/>
    <mergeCell ref="C43:D43"/>
    <mergeCell ref="A36:D36"/>
  </mergeCells>
  <pageMargins left="0.19685039370078741" right="0.19685039370078741" top="0.19685039370078741" bottom="0.19685039370078741" header="0.11811023622047245" footer="0.11811023622047245"/>
  <pageSetup paperSize="9" scale="1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61"/>
  <sheetViews>
    <sheetView topLeftCell="A28" zoomScale="40" zoomScaleNormal="40" zoomScaleSheetLayoutView="50" workbookViewId="0">
      <selection activeCell="I39" sqref="I39"/>
    </sheetView>
  </sheetViews>
  <sheetFormatPr baseColWidth="10" defaultRowHeight="23.25" x14ac:dyDescent="0.2"/>
  <cols>
    <col min="1" max="2" width="16.42578125" style="1" customWidth="1"/>
    <col min="3" max="3" width="31.28515625" style="1" customWidth="1"/>
    <col min="4" max="4" width="29.5703125" style="1" bestFit="1" customWidth="1"/>
    <col min="5" max="5" width="24.85546875" style="1" customWidth="1"/>
    <col min="6" max="6" width="41.140625" style="1" customWidth="1"/>
    <col min="7" max="7" width="42.28515625" style="1" customWidth="1"/>
    <col min="8" max="8" width="61.42578125" style="1" customWidth="1"/>
    <col min="9" max="9" width="36.42578125" style="1" customWidth="1"/>
    <col min="10" max="10" width="131.28515625" style="1" bestFit="1" customWidth="1"/>
    <col min="11" max="11" width="36.5703125" style="1" customWidth="1"/>
    <col min="12" max="12" width="59.85546875" style="1" customWidth="1"/>
    <col min="13" max="16384" width="11.42578125" style="1"/>
  </cols>
  <sheetData>
    <row r="1" spans="1:55" ht="34.5" x14ac:dyDescent="0.45">
      <c r="A1" s="116" t="s">
        <v>100</v>
      </c>
      <c r="B1" s="116"/>
      <c r="C1" s="116"/>
      <c r="D1" s="116"/>
      <c r="E1" s="116"/>
      <c r="F1" s="116"/>
      <c r="G1" s="116"/>
      <c r="H1" s="116"/>
      <c r="I1" s="116"/>
      <c r="J1" s="116"/>
      <c r="K1" s="116"/>
    </row>
    <row r="2" spans="1:55" ht="35.25" x14ac:dyDescent="0.5">
      <c r="A2" s="118" t="s">
        <v>0</v>
      </c>
      <c r="B2" s="118"/>
      <c r="C2" s="118"/>
      <c r="D2" s="118"/>
      <c r="E2" s="118"/>
      <c r="F2" s="118"/>
      <c r="G2" s="118"/>
      <c r="H2" s="118"/>
      <c r="I2" s="118"/>
      <c r="J2" s="118"/>
      <c r="K2" s="118"/>
    </row>
    <row r="3" spans="1:55" ht="34.5" x14ac:dyDescent="0.2">
      <c r="A3" s="119" t="s">
        <v>1</v>
      </c>
      <c r="B3" s="119"/>
      <c r="C3" s="119"/>
      <c r="D3" s="119"/>
      <c r="E3" s="119"/>
      <c r="F3" s="119"/>
      <c r="G3" s="119"/>
      <c r="H3" s="119"/>
      <c r="I3" s="119"/>
      <c r="J3" s="119"/>
      <c r="K3" s="119"/>
    </row>
    <row r="4" spans="1:55" ht="37.5" customHeight="1" x14ac:dyDescent="0.2">
      <c r="A4" s="120" t="s">
        <v>2</v>
      </c>
      <c r="B4" s="120"/>
      <c r="C4" s="120"/>
      <c r="D4" s="120"/>
      <c r="E4" s="120"/>
      <c r="F4" s="120"/>
      <c r="G4" s="120"/>
      <c r="H4" s="120"/>
      <c r="I4" s="120"/>
      <c r="J4" s="120"/>
      <c r="K4" s="120"/>
    </row>
    <row r="5" spans="1:55" ht="19.7" customHeight="1" x14ac:dyDescent="0.2">
      <c r="A5" s="39"/>
      <c r="B5" s="39"/>
      <c r="C5" s="39"/>
      <c r="D5" s="39"/>
      <c r="E5" s="39"/>
      <c r="F5" s="39"/>
      <c r="G5" s="39"/>
      <c r="H5" s="4"/>
    </row>
    <row r="6" spans="1:55" ht="48.75" customHeight="1" x14ac:dyDescent="0.2">
      <c r="A6" s="117" t="s">
        <v>40</v>
      </c>
      <c r="B6" s="117"/>
      <c r="C6" s="117"/>
      <c r="D6" s="117"/>
      <c r="E6" s="4"/>
      <c r="F6" s="4"/>
      <c r="G6" s="4"/>
      <c r="H6" s="5" t="s">
        <v>4</v>
      </c>
      <c r="I6" s="5">
        <v>41</v>
      </c>
      <c r="J6" s="4"/>
    </row>
    <row r="7" spans="1:55" ht="30.75" customHeight="1" x14ac:dyDescent="0.2"/>
    <row r="8" spans="1:55" ht="41.25" customHeight="1" x14ac:dyDescent="0.2">
      <c r="A8" s="8" t="s">
        <v>5</v>
      </c>
      <c r="B8" s="8" t="s">
        <v>64</v>
      </c>
      <c r="C8" s="9" t="s">
        <v>6</v>
      </c>
      <c r="D8" s="9" t="s">
        <v>7</v>
      </c>
      <c r="E8" s="9" t="s">
        <v>8</v>
      </c>
      <c r="F8" s="9" t="s">
        <v>9</v>
      </c>
      <c r="G8" s="9" t="s">
        <v>10</v>
      </c>
      <c r="H8" s="9" t="s">
        <v>11</v>
      </c>
      <c r="I8" s="9" t="s">
        <v>79</v>
      </c>
      <c r="J8" s="86" t="s">
        <v>12</v>
      </c>
      <c r="K8" s="86" t="s">
        <v>13</v>
      </c>
      <c r="L8" s="85" t="s">
        <v>76</v>
      </c>
    </row>
    <row r="9" spans="1:55" s="7" customFormat="1" ht="84.75" customHeight="1" x14ac:dyDescent="0.2">
      <c r="A9" s="140">
        <v>0</v>
      </c>
      <c r="B9" s="140">
        <v>14</v>
      </c>
      <c r="C9" s="127" t="s">
        <v>15</v>
      </c>
      <c r="D9" s="10" t="s">
        <v>34</v>
      </c>
      <c r="E9" s="10">
        <v>33</v>
      </c>
      <c r="F9" s="13"/>
      <c r="G9" s="13"/>
      <c r="H9" s="131" t="s">
        <v>114</v>
      </c>
      <c r="I9" s="131">
        <v>3.5</v>
      </c>
      <c r="J9" s="144" t="s">
        <v>130</v>
      </c>
      <c r="K9" s="121" t="s">
        <v>17</v>
      </c>
      <c r="L9" s="121" t="s">
        <v>154</v>
      </c>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row>
    <row r="10" spans="1:55" s="7" customFormat="1" ht="57.75" customHeight="1" x14ac:dyDescent="0.2">
      <c r="A10" s="130"/>
      <c r="B10" s="130"/>
      <c r="C10" s="130"/>
      <c r="D10" s="10" t="s">
        <v>46</v>
      </c>
      <c r="E10" s="48">
        <v>1</v>
      </c>
      <c r="F10" s="13"/>
      <c r="G10" s="13"/>
      <c r="H10" s="130"/>
      <c r="I10" s="141"/>
      <c r="J10" s="122"/>
      <c r="K10" s="122"/>
      <c r="L10" s="122"/>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row>
    <row r="11" spans="1:55" s="7" customFormat="1" ht="51" customHeight="1" x14ac:dyDescent="0.2">
      <c r="A11" s="50">
        <v>0</v>
      </c>
      <c r="B11" s="50" t="s">
        <v>86</v>
      </c>
      <c r="C11" s="50" t="s">
        <v>20</v>
      </c>
      <c r="D11" s="50" t="s">
        <v>34</v>
      </c>
      <c r="E11" s="50">
        <v>6</v>
      </c>
      <c r="F11" s="13"/>
      <c r="G11" s="13"/>
      <c r="H11" s="13"/>
      <c r="I11" s="13"/>
      <c r="J11" s="122"/>
      <c r="K11" s="142"/>
      <c r="L11" s="122"/>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row>
    <row r="12" spans="1:55" s="7" customFormat="1" ht="51" customHeight="1" x14ac:dyDescent="0.2">
      <c r="A12" s="50">
        <v>0</v>
      </c>
      <c r="B12" s="50">
        <v>15</v>
      </c>
      <c r="C12" s="50" t="s">
        <v>15</v>
      </c>
      <c r="D12" s="50" t="s">
        <v>34</v>
      </c>
      <c r="E12" s="80">
        <v>15</v>
      </c>
      <c r="F12" s="13"/>
      <c r="G12" s="13"/>
      <c r="H12" s="25" t="s">
        <v>131</v>
      </c>
      <c r="I12" s="81">
        <v>3.8</v>
      </c>
      <c r="J12" s="122"/>
      <c r="K12" s="142"/>
      <c r="L12" s="122"/>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row>
    <row r="13" spans="1:55" s="7" customFormat="1" ht="51" customHeight="1" x14ac:dyDescent="0.2">
      <c r="A13" s="50">
        <v>0</v>
      </c>
      <c r="B13" s="50">
        <v>16</v>
      </c>
      <c r="C13" s="50" t="s">
        <v>18</v>
      </c>
      <c r="D13" s="50" t="s">
        <v>34</v>
      </c>
      <c r="E13" s="80">
        <v>32</v>
      </c>
      <c r="F13" s="13"/>
      <c r="G13" s="13"/>
      <c r="H13" s="13"/>
      <c r="I13" s="13"/>
      <c r="J13" s="122"/>
      <c r="K13" s="142"/>
      <c r="L13" s="122"/>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row>
    <row r="14" spans="1:55" s="7" customFormat="1" ht="51" customHeight="1" x14ac:dyDescent="0.2">
      <c r="A14" s="50">
        <v>0</v>
      </c>
      <c r="B14" s="50" t="s">
        <v>89</v>
      </c>
      <c r="C14" s="50" t="s">
        <v>21</v>
      </c>
      <c r="D14" s="50" t="s">
        <v>34</v>
      </c>
      <c r="E14" s="80">
        <v>12</v>
      </c>
      <c r="F14" s="13"/>
      <c r="G14" s="13"/>
      <c r="H14" s="81" t="s">
        <v>132</v>
      </c>
      <c r="I14" s="81">
        <v>8.5</v>
      </c>
      <c r="J14" s="122"/>
      <c r="K14" s="142"/>
      <c r="L14" s="123"/>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row>
    <row r="15" spans="1:55" s="7" customFormat="1" ht="78.75" customHeight="1" x14ac:dyDescent="0.2">
      <c r="A15" s="50">
        <v>0</v>
      </c>
      <c r="B15" s="50">
        <v>18</v>
      </c>
      <c r="C15" s="50" t="s">
        <v>87</v>
      </c>
      <c r="D15" s="50" t="s">
        <v>34</v>
      </c>
      <c r="E15" s="80">
        <v>3.5</v>
      </c>
      <c r="F15" s="13"/>
      <c r="G15" s="13"/>
      <c r="H15" s="25" t="s">
        <v>115</v>
      </c>
      <c r="I15" s="81">
        <v>9</v>
      </c>
      <c r="J15" s="122"/>
      <c r="K15" s="142"/>
      <c r="L15" s="124"/>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row>
    <row r="16" spans="1:55" s="7" customFormat="1" ht="78.75" customHeight="1" x14ac:dyDescent="0.2">
      <c r="A16" s="50">
        <v>0</v>
      </c>
      <c r="B16" s="50">
        <v>19</v>
      </c>
      <c r="C16" s="50" t="s">
        <v>20</v>
      </c>
      <c r="D16" s="50" t="s">
        <v>34</v>
      </c>
      <c r="E16" s="80">
        <v>26</v>
      </c>
      <c r="F16" s="51" t="s">
        <v>111</v>
      </c>
      <c r="G16" s="13"/>
      <c r="H16" s="13"/>
      <c r="I16" s="13"/>
      <c r="J16" s="122"/>
      <c r="K16" s="142"/>
      <c r="L16" s="125"/>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row>
    <row r="17" spans="1:55" s="7" customFormat="1" ht="78.75" customHeight="1" x14ac:dyDescent="0.2">
      <c r="A17" s="50">
        <v>0</v>
      </c>
      <c r="B17" s="50" t="s">
        <v>88</v>
      </c>
      <c r="C17" s="50" t="s">
        <v>21</v>
      </c>
      <c r="D17" s="50" t="s">
        <v>34</v>
      </c>
      <c r="E17" s="80">
        <v>2</v>
      </c>
      <c r="F17" s="13"/>
      <c r="G17" s="13"/>
      <c r="H17" s="13"/>
      <c r="I17" s="13"/>
      <c r="J17" s="122"/>
      <c r="K17" s="142"/>
      <c r="L17" s="125"/>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row>
    <row r="18" spans="1:55" s="7" customFormat="1" ht="78.75" customHeight="1" x14ac:dyDescent="0.2">
      <c r="A18" s="50">
        <v>1</v>
      </c>
      <c r="B18" s="50">
        <v>116</v>
      </c>
      <c r="C18" s="50" t="s">
        <v>20</v>
      </c>
      <c r="D18" s="50" t="s">
        <v>34</v>
      </c>
      <c r="E18" s="80">
        <v>50</v>
      </c>
      <c r="F18" s="13"/>
      <c r="G18" s="13"/>
      <c r="H18" s="25" t="s">
        <v>133</v>
      </c>
      <c r="I18" s="25">
        <v>7.2</v>
      </c>
      <c r="J18" s="122"/>
      <c r="K18" s="142"/>
      <c r="L18" s="125"/>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row>
    <row r="19" spans="1:55" s="7" customFormat="1" ht="78.75" customHeight="1" x14ac:dyDescent="0.2">
      <c r="A19" s="50">
        <v>1</v>
      </c>
      <c r="B19" s="50" t="s">
        <v>90</v>
      </c>
      <c r="C19" s="50" t="s">
        <v>21</v>
      </c>
      <c r="D19" s="50" t="s">
        <v>34</v>
      </c>
      <c r="E19" s="80">
        <v>12</v>
      </c>
      <c r="F19" s="13"/>
      <c r="G19" s="13"/>
      <c r="H19" s="25" t="s">
        <v>134</v>
      </c>
      <c r="I19" s="25">
        <v>13</v>
      </c>
      <c r="J19" s="122"/>
      <c r="K19" s="142"/>
      <c r="L19" s="125"/>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row>
    <row r="20" spans="1:55" s="7" customFormat="1" ht="78.75" customHeight="1" x14ac:dyDescent="0.2">
      <c r="A20" s="50">
        <v>1</v>
      </c>
      <c r="B20" s="50">
        <v>124</v>
      </c>
      <c r="C20" s="50" t="s">
        <v>15</v>
      </c>
      <c r="D20" s="50" t="s">
        <v>34</v>
      </c>
      <c r="E20" s="80">
        <v>34</v>
      </c>
      <c r="F20" s="13"/>
      <c r="G20" s="13"/>
      <c r="H20" s="25" t="s">
        <v>114</v>
      </c>
      <c r="I20" s="25">
        <v>3.5</v>
      </c>
      <c r="J20" s="122"/>
      <c r="K20" s="142"/>
      <c r="L20" s="125"/>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row>
    <row r="21" spans="1:55" s="7" customFormat="1" ht="78.75" customHeight="1" x14ac:dyDescent="0.2">
      <c r="A21" s="50">
        <v>1</v>
      </c>
      <c r="B21" s="50" t="s">
        <v>91</v>
      </c>
      <c r="C21" s="50" t="s">
        <v>20</v>
      </c>
      <c r="D21" s="50" t="s">
        <v>34</v>
      </c>
      <c r="E21" s="80">
        <v>14</v>
      </c>
      <c r="F21" s="13"/>
      <c r="G21" s="13"/>
      <c r="H21" s="13"/>
      <c r="I21" s="13"/>
      <c r="J21" s="122"/>
      <c r="K21" s="142"/>
      <c r="L21" s="125"/>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row>
    <row r="22" spans="1:55" s="7" customFormat="1" ht="78.75" customHeight="1" x14ac:dyDescent="0.2">
      <c r="A22" s="50">
        <v>1</v>
      </c>
      <c r="B22" s="50">
        <v>126</v>
      </c>
      <c r="C22" s="50" t="s">
        <v>92</v>
      </c>
      <c r="D22" s="50" t="s">
        <v>34</v>
      </c>
      <c r="E22" s="80">
        <v>15</v>
      </c>
      <c r="F22" s="13"/>
      <c r="G22" s="13"/>
      <c r="H22" s="25" t="s">
        <v>131</v>
      </c>
      <c r="I22" s="25">
        <v>3.8</v>
      </c>
      <c r="J22" s="122"/>
      <c r="K22" s="142"/>
      <c r="L22" s="125"/>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row>
    <row r="23" spans="1:55" s="7" customFormat="1" ht="78.75" customHeight="1" x14ac:dyDescent="0.2">
      <c r="A23" s="127">
        <v>1</v>
      </c>
      <c r="B23" s="127">
        <v>127</v>
      </c>
      <c r="C23" s="127" t="s">
        <v>92</v>
      </c>
      <c r="D23" s="50" t="s">
        <v>34</v>
      </c>
      <c r="E23" s="80">
        <v>33</v>
      </c>
      <c r="F23" s="13"/>
      <c r="G23" s="13"/>
      <c r="H23" s="25" t="s">
        <v>114</v>
      </c>
      <c r="I23" s="25">
        <v>3.5</v>
      </c>
      <c r="J23" s="122"/>
      <c r="K23" s="142"/>
      <c r="L23" s="125"/>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row>
    <row r="24" spans="1:55" s="7" customFormat="1" ht="78.75" customHeight="1" x14ac:dyDescent="0.2">
      <c r="A24" s="130"/>
      <c r="B24" s="130"/>
      <c r="C24" s="130"/>
      <c r="D24" s="50" t="s">
        <v>46</v>
      </c>
      <c r="E24" s="80">
        <v>1</v>
      </c>
      <c r="F24" s="13"/>
      <c r="G24" s="13"/>
      <c r="H24" s="13"/>
      <c r="I24" s="13"/>
      <c r="J24" s="122"/>
      <c r="K24" s="142"/>
      <c r="L24" s="125"/>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row>
    <row r="25" spans="1:55" s="7" customFormat="1" ht="78.75" customHeight="1" x14ac:dyDescent="0.2">
      <c r="A25" s="50">
        <v>1</v>
      </c>
      <c r="B25" s="50" t="s">
        <v>93</v>
      </c>
      <c r="C25" s="50" t="s">
        <v>20</v>
      </c>
      <c r="D25" s="50" t="s">
        <v>34</v>
      </c>
      <c r="E25" s="80">
        <v>5</v>
      </c>
      <c r="F25" s="13"/>
      <c r="G25" s="13"/>
      <c r="H25" s="13"/>
      <c r="I25" s="13"/>
      <c r="J25" s="122"/>
      <c r="K25" s="142"/>
      <c r="L25" s="12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row>
    <row r="26" spans="1:55" s="7" customFormat="1" ht="78.75" customHeight="1" x14ac:dyDescent="0.2">
      <c r="A26" s="50">
        <v>2</v>
      </c>
      <c r="B26" s="50">
        <v>215</v>
      </c>
      <c r="C26" s="50" t="s">
        <v>15</v>
      </c>
      <c r="D26" s="50" t="s">
        <v>34</v>
      </c>
      <c r="E26" s="80">
        <v>15</v>
      </c>
      <c r="F26" s="13"/>
      <c r="G26" s="13"/>
      <c r="H26" s="25" t="s">
        <v>135</v>
      </c>
      <c r="I26" s="25">
        <v>3.8</v>
      </c>
      <c r="J26" s="122"/>
      <c r="K26" s="142"/>
      <c r="L26" s="125"/>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row>
    <row r="27" spans="1:55" s="7" customFormat="1" ht="78.75" customHeight="1" x14ac:dyDescent="0.2">
      <c r="A27" s="127">
        <v>2</v>
      </c>
      <c r="B27" s="127">
        <v>216</v>
      </c>
      <c r="C27" s="127" t="s">
        <v>15</v>
      </c>
      <c r="D27" s="50" t="s">
        <v>34</v>
      </c>
      <c r="E27" s="80">
        <v>33</v>
      </c>
      <c r="F27" s="13"/>
      <c r="G27" s="13"/>
      <c r="H27" s="25" t="s">
        <v>114</v>
      </c>
      <c r="I27" s="25">
        <v>3.5</v>
      </c>
      <c r="J27" s="122"/>
      <c r="K27" s="142"/>
      <c r="L27" s="125"/>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row>
    <row r="28" spans="1:55" s="7" customFormat="1" ht="78.75" customHeight="1" x14ac:dyDescent="0.2">
      <c r="A28" s="130"/>
      <c r="B28" s="130"/>
      <c r="C28" s="130"/>
      <c r="D28" s="50" t="s">
        <v>46</v>
      </c>
      <c r="E28" s="80">
        <v>1</v>
      </c>
      <c r="F28" s="13"/>
      <c r="G28" s="13"/>
      <c r="H28" s="13"/>
      <c r="I28" s="13"/>
      <c r="J28" s="122"/>
      <c r="K28" s="142"/>
      <c r="L28" s="125"/>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row>
    <row r="29" spans="1:55" s="7" customFormat="1" ht="78.75" customHeight="1" x14ac:dyDescent="0.2">
      <c r="A29" s="50">
        <v>2</v>
      </c>
      <c r="B29" s="50" t="s">
        <v>94</v>
      </c>
      <c r="C29" s="50" t="s">
        <v>20</v>
      </c>
      <c r="D29" s="50" t="s">
        <v>34</v>
      </c>
      <c r="E29" s="80">
        <v>5</v>
      </c>
      <c r="F29" s="13"/>
      <c r="G29" s="13"/>
      <c r="H29" s="13"/>
      <c r="I29" s="13"/>
      <c r="J29" s="122"/>
      <c r="K29" s="142"/>
      <c r="L29" s="125"/>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row>
    <row r="30" spans="1:55" s="7" customFormat="1" ht="109.7" customHeight="1" x14ac:dyDescent="0.2">
      <c r="A30" s="50">
        <v>2</v>
      </c>
      <c r="B30" s="50">
        <v>217</v>
      </c>
      <c r="C30" s="50" t="s">
        <v>18</v>
      </c>
      <c r="D30" s="50" t="s">
        <v>34</v>
      </c>
      <c r="E30" s="50">
        <v>19</v>
      </c>
      <c r="F30" s="13"/>
      <c r="G30" s="13"/>
      <c r="H30" s="13"/>
      <c r="I30" s="13"/>
      <c r="J30" s="143"/>
      <c r="K30" s="143"/>
      <c r="L30" s="125"/>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row>
    <row r="31" spans="1:55" s="7" customFormat="1" ht="82.5" customHeight="1" x14ac:dyDescent="0.2">
      <c r="A31" s="14">
        <v>0</v>
      </c>
      <c r="B31" s="14">
        <v>11</v>
      </c>
      <c r="C31" s="14" t="s">
        <v>27</v>
      </c>
      <c r="D31" s="14" t="s">
        <v>34</v>
      </c>
      <c r="E31" s="14">
        <v>6</v>
      </c>
      <c r="F31" s="13"/>
      <c r="G31" s="13"/>
      <c r="H31" s="15" t="s">
        <v>103</v>
      </c>
      <c r="I31" s="81">
        <v>1.5</v>
      </c>
      <c r="J31" s="144" t="s">
        <v>146</v>
      </c>
      <c r="K31" s="121" t="s">
        <v>47</v>
      </c>
      <c r="L31" s="125"/>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row>
    <row r="32" spans="1:55" s="7" customFormat="1" ht="82.5" customHeight="1" x14ac:dyDescent="0.2">
      <c r="A32" s="14">
        <v>0</v>
      </c>
      <c r="B32" s="14">
        <v>12</v>
      </c>
      <c r="C32" s="14" t="s">
        <v>27</v>
      </c>
      <c r="D32" s="14" t="s">
        <v>34</v>
      </c>
      <c r="E32" s="14">
        <v>6</v>
      </c>
      <c r="F32" s="13"/>
      <c r="G32" s="13"/>
      <c r="H32" s="13"/>
      <c r="I32" s="13"/>
      <c r="J32" s="122"/>
      <c r="K32" s="123"/>
      <c r="L32" s="125"/>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row>
    <row r="33" spans="1:141" s="7" customFormat="1" ht="82.5" customHeight="1" x14ac:dyDescent="0.2">
      <c r="A33" s="14">
        <v>0</v>
      </c>
      <c r="B33" s="14">
        <v>13</v>
      </c>
      <c r="C33" s="14" t="s">
        <v>95</v>
      </c>
      <c r="D33" s="14" t="s">
        <v>34</v>
      </c>
      <c r="E33" s="14">
        <v>12</v>
      </c>
      <c r="F33" s="13"/>
      <c r="G33" s="13"/>
      <c r="H33" s="81" t="s">
        <v>103</v>
      </c>
      <c r="I33" s="81">
        <v>1.5</v>
      </c>
      <c r="J33" s="122"/>
      <c r="K33" s="21" t="s">
        <v>35</v>
      </c>
      <c r="L33" s="125"/>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row>
    <row r="34" spans="1:141" s="7" customFormat="1" ht="61.5" customHeight="1" x14ac:dyDescent="0.2">
      <c r="A34" s="14">
        <v>0</v>
      </c>
      <c r="B34" s="14">
        <v>17</v>
      </c>
      <c r="C34" s="14" t="s">
        <v>39</v>
      </c>
      <c r="D34" s="14" t="s">
        <v>51</v>
      </c>
      <c r="E34" s="14">
        <v>20</v>
      </c>
      <c r="F34" s="13"/>
      <c r="G34" s="13"/>
      <c r="H34" s="13"/>
      <c r="I34" s="13"/>
      <c r="J34" s="122"/>
      <c r="K34" s="121" t="s">
        <v>47</v>
      </c>
      <c r="L34" s="125"/>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row>
    <row r="35" spans="1:141" s="7" customFormat="1" ht="46.5" x14ac:dyDescent="0.2">
      <c r="A35" s="14">
        <v>2</v>
      </c>
      <c r="B35" s="14">
        <v>213</v>
      </c>
      <c r="C35" s="14" t="s">
        <v>27</v>
      </c>
      <c r="D35" s="14" t="s">
        <v>34</v>
      </c>
      <c r="E35" s="14">
        <v>8</v>
      </c>
      <c r="F35" s="51" t="s">
        <v>113</v>
      </c>
      <c r="G35" s="13"/>
      <c r="H35" s="15" t="s">
        <v>103</v>
      </c>
      <c r="I35" s="81">
        <v>1.5</v>
      </c>
      <c r="J35" s="123"/>
      <c r="K35" s="123"/>
      <c r="L35" s="12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row>
    <row r="36" spans="1:141" s="7" customFormat="1" ht="38.25" customHeight="1" x14ac:dyDescent="0.2">
      <c r="A36" s="1"/>
      <c r="B36" s="1"/>
      <c r="C36" s="1"/>
      <c r="D36" s="24"/>
      <c r="E36" s="25">
        <f>SUM(E9:E35)</f>
        <v>419.5</v>
      </c>
      <c r="F36" s="1"/>
      <c r="G36" s="1"/>
      <c r="H36" s="26"/>
      <c r="I36" s="25">
        <f>SUM(I9:I35)</f>
        <v>67.599999999999994</v>
      </c>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row>
    <row r="37" spans="1:141" s="7" customFormat="1" ht="25.5" x14ac:dyDescent="0.2">
      <c r="A37" s="27"/>
      <c r="B37" s="27"/>
      <c r="C37" s="1"/>
      <c r="D37" s="6"/>
      <c r="E37" s="6"/>
      <c r="F37" s="1"/>
      <c r="G37" s="1"/>
      <c r="H37" s="2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row>
    <row r="38" spans="1:141" s="7" customFormat="1" ht="39.950000000000003" customHeight="1" x14ac:dyDescent="0.35">
      <c r="A38" s="28"/>
      <c r="B38" s="28"/>
      <c r="C38" s="29"/>
      <c r="D38" s="29"/>
      <c r="E38" s="30" t="s">
        <v>30</v>
      </c>
      <c r="F38" s="6"/>
      <c r="G38" s="6"/>
      <c r="H38" s="15" t="s">
        <v>31</v>
      </c>
      <c r="I38" s="15">
        <f>I36</f>
        <v>67.599999999999994</v>
      </c>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row>
    <row r="39" spans="1:141" s="6" customFormat="1" ht="39.950000000000003" customHeight="1" x14ac:dyDescent="0.2">
      <c r="A39" s="108" t="s">
        <v>54</v>
      </c>
      <c r="B39" s="108"/>
      <c r="C39" s="108"/>
      <c r="D39" s="108"/>
      <c r="E39" s="36">
        <f>SUM(E9,E10,E11,E12,E13,E14,E15,E16,E17,E18,E19,E20,E21,E22,E23,E24,E25,E26,E27,E28,E29,E30)</f>
        <v>367.5</v>
      </c>
      <c r="H39" s="106" t="s">
        <v>152</v>
      </c>
      <c r="I39" s="106">
        <v>23</v>
      </c>
    </row>
    <row r="40" spans="1:141" s="6" customFormat="1" ht="39.950000000000003" customHeight="1" x14ac:dyDescent="0.2">
      <c r="A40" s="109" t="s">
        <v>56</v>
      </c>
      <c r="B40" s="109"/>
      <c r="C40" s="109"/>
      <c r="D40" s="109"/>
      <c r="E40" s="37">
        <f>SUM(E31:E35)</f>
        <v>52</v>
      </c>
      <c r="F40" s="32"/>
      <c r="H40" s="88" t="s">
        <v>116</v>
      </c>
      <c r="I40" s="88">
        <f>I6</f>
        <v>41</v>
      </c>
    </row>
    <row r="41" spans="1:141" s="6" customFormat="1" ht="39.950000000000003" customHeight="1" x14ac:dyDescent="0.35">
      <c r="A41" s="28"/>
      <c r="B41" s="28"/>
      <c r="C41" s="28"/>
      <c r="D41" s="29"/>
      <c r="E41" s="33">
        <f>SUM(E39:E40)</f>
        <v>419.5</v>
      </c>
      <c r="F41" s="32"/>
    </row>
    <row r="42" spans="1:141" ht="39.950000000000003" customHeight="1" x14ac:dyDescent="0.2">
      <c r="A42" s="6"/>
      <c r="B42" s="6"/>
      <c r="G42" s="6"/>
      <c r="H42" s="6"/>
      <c r="I42" s="6"/>
    </row>
    <row r="43" spans="1:141" ht="39.950000000000003" customHeight="1" x14ac:dyDescent="0.2">
      <c r="C43" s="6"/>
      <c r="D43" s="6"/>
      <c r="E43" s="15" t="s">
        <v>30</v>
      </c>
      <c r="G43" s="6"/>
      <c r="H43" s="6"/>
      <c r="I43" s="6"/>
    </row>
    <row r="44" spans="1:141" ht="39.950000000000003" customHeight="1" x14ac:dyDescent="0.2">
      <c r="C44" s="107" t="s">
        <v>33</v>
      </c>
      <c r="D44" s="107"/>
      <c r="E44" s="38">
        <f>SUM(E9,E11,E12,E13,E14,E15,E16,E17,E18,E19,E20,E21,E22,E23,E25,E26,E27,E29,E30,E31,E32,E33,E35)</f>
        <v>396.5</v>
      </c>
      <c r="F44" s="32"/>
    </row>
    <row r="45" spans="1:141" ht="39.950000000000003" customHeight="1" x14ac:dyDescent="0.2">
      <c r="C45" s="107" t="s">
        <v>63</v>
      </c>
      <c r="D45" s="107"/>
      <c r="E45" s="61">
        <f>SUM(E10,E24,E28)</f>
        <v>3</v>
      </c>
      <c r="F45" s="32"/>
    </row>
    <row r="46" spans="1:141" ht="39.950000000000003" customHeight="1" x14ac:dyDescent="0.2">
      <c r="C46" s="107" t="s">
        <v>58</v>
      </c>
      <c r="D46" s="107"/>
      <c r="E46" s="61">
        <f>SUM(E34)</f>
        <v>20</v>
      </c>
      <c r="F46" s="32"/>
    </row>
    <row r="47" spans="1:141" ht="39.950000000000003" customHeight="1" x14ac:dyDescent="0.2">
      <c r="C47" s="107" t="s">
        <v>32</v>
      </c>
      <c r="D47" s="107"/>
      <c r="E47" s="15">
        <f>SUM(E44:E46)</f>
        <v>419.5</v>
      </c>
      <c r="F47" s="32"/>
    </row>
    <row r="48" spans="1:141" ht="25.5" x14ac:dyDescent="0.2">
      <c r="D48" s="6"/>
      <c r="E48" s="6"/>
      <c r="F48" s="32"/>
    </row>
    <row r="49" spans="4:7" ht="25.5" x14ac:dyDescent="0.2">
      <c r="D49" s="6"/>
      <c r="E49" s="6"/>
      <c r="F49" s="32"/>
    </row>
    <row r="50" spans="4:7" x14ac:dyDescent="0.2">
      <c r="D50" s="6"/>
      <c r="E50" s="6"/>
    </row>
    <row r="51" spans="4:7" x14ac:dyDescent="0.2">
      <c r="E51" s="6"/>
      <c r="G51" s="6"/>
    </row>
    <row r="52" spans="4:7" x14ac:dyDescent="0.2">
      <c r="E52" s="6"/>
      <c r="G52" s="6"/>
    </row>
    <row r="53" spans="4:7" x14ac:dyDescent="0.2">
      <c r="D53" s="35"/>
      <c r="E53" s="35"/>
      <c r="G53" s="6"/>
    </row>
    <row r="55" spans="4:7" x14ac:dyDescent="0.2">
      <c r="D55" s="6"/>
      <c r="E55" s="6"/>
    </row>
    <row r="56" spans="4:7" x14ac:dyDescent="0.2">
      <c r="D56" s="6"/>
      <c r="E56" s="6"/>
    </row>
    <row r="57" spans="4:7" x14ac:dyDescent="0.2">
      <c r="D57" s="6"/>
      <c r="E57" s="6"/>
      <c r="G57" s="6"/>
    </row>
    <row r="58" spans="4:7" ht="23.45" customHeight="1" x14ac:dyDescent="0.2">
      <c r="D58" s="6"/>
      <c r="E58" s="6"/>
      <c r="G58" s="6"/>
    </row>
    <row r="59" spans="4:7" ht="23.45" customHeight="1" x14ac:dyDescent="0.2">
      <c r="D59" s="35"/>
      <c r="E59" s="35"/>
      <c r="G59" s="6"/>
    </row>
    <row r="60" spans="4:7" ht="23.45" customHeight="1" x14ac:dyDescent="0.2">
      <c r="G60" s="6"/>
    </row>
    <row r="61" spans="4:7" x14ac:dyDescent="0.2">
      <c r="G61" s="6"/>
    </row>
  </sheetData>
  <mergeCells count="29">
    <mergeCell ref="L9:L14"/>
    <mergeCell ref="K9:K30"/>
    <mergeCell ref="K31:K32"/>
    <mergeCell ref="K34:K35"/>
    <mergeCell ref="J9:J30"/>
    <mergeCell ref="L15:L35"/>
    <mergeCell ref="J31:J35"/>
    <mergeCell ref="A23:A24"/>
    <mergeCell ref="B23:B24"/>
    <mergeCell ref="C23:C24"/>
    <mergeCell ref="A27:A28"/>
    <mergeCell ref="B27:B28"/>
    <mergeCell ref="C27:C28"/>
    <mergeCell ref="A1:K1"/>
    <mergeCell ref="A2:K2"/>
    <mergeCell ref="A3:K3"/>
    <mergeCell ref="A4:K4"/>
    <mergeCell ref="A6:D6"/>
    <mergeCell ref="A9:A10"/>
    <mergeCell ref="C9:C10"/>
    <mergeCell ref="I9:I10"/>
    <mergeCell ref="H9:H10"/>
    <mergeCell ref="B9:B10"/>
    <mergeCell ref="C44:D44"/>
    <mergeCell ref="C47:D47"/>
    <mergeCell ref="A39:D39"/>
    <mergeCell ref="A40:D40"/>
    <mergeCell ref="C45:D45"/>
    <mergeCell ref="C46:D46"/>
  </mergeCells>
  <pageMargins left="0.19685039370078741" right="0.19685039370078741" top="0.19685039370078741" bottom="0.19685039370078741" header="0.11811023622047245" footer="0.11811023622047245"/>
  <pageSetup paperSize="9" scale="2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K45"/>
  <sheetViews>
    <sheetView zoomScale="40" zoomScaleNormal="40" zoomScaleSheetLayoutView="50" workbookViewId="0">
      <pane ySplit="8" topLeftCell="A9" activePane="bottomLeft" state="frozen"/>
      <selection activeCell="H6" sqref="H6"/>
      <selection pane="bottomLeft" activeCell="I20" sqref="I20"/>
    </sheetView>
  </sheetViews>
  <sheetFormatPr baseColWidth="10" defaultRowHeight="23.25" x14ac:dyDescent="0.2"/>
  <cols>
    <col min="1" max="1" width="16.42578125" style="1" customWidth="1"/>
    <col min="2" max="2" width="18.42578125" style="1" bestFit="1" customWidth="1"/>
    <col min="3" max="3" width="33.28515625" style="1" bestFit="1" customWidth="1"/>
    <col min="4" max="4" width="29.5703125" style="1" bestFit="1" customWidth="1"/>
    <col min="5" max="5" width="24.85546875" style="1" customWidth="1"/>
    <col min="6" max="6" width="40.140625" style="1" customWidth="1"/>
    <col min="7" max="7" width="39.5703125" style="1" customWidth="1"/>
    <col min="8" max="8" width="61.5703125" style="1" bestFit="1" customWidth="1"/>
    <col min="9" max="9" width="61.5703125" style="1" customWidth="1"/>
    <col min="10" max="10" width="131.28515625" style="1" bestFit="1" customWidth="1"/>
    <col min="11" max="11" width="49.42578125" style="1" customWidth="1"/>
    <col min="12" max="12" width="45" style="1" customWidth="1"/>
    <col min="13" max="16384" width="11.42578125" style="1"/>
  </cols>
  <sheetData>
    <row r="1" spans="1:141" ht="34.5" x14ac:dyDescent="0.45">
      <c r="A1" s="116" t="s">
        <v>100</v>
      </c>
      <c r="B1" s="116"/>
      <c r="C1" s="116"/>
      <c r="D1" s="116"/>
      <c r="E1" s="116"/>
      <c r="F1" s="116"/>
      <c r="G1" s="116"/>
      <c r="H1" s="116"/>
      <c r="I1" s="116"/>
      <c r="J1" s="116"/>
      <c r="K1" s="116"/>
    </row>
    <row r="2" spans="1:141" ht="35.25" x14ac:dyDescent="0.5">
      <c r="A2" s="118" t="s">
        <v>0</v>
      </c>
      <c r="B2" s="118"/>
      <c r="C2" s="118"/>
      <c r="D2" s="118"/>
      <c r="E2" s="118"/>
      <c r="F2" s="118"/>
      <c r="G2" s="118"/>
      <c r="H2" s="118"/>
      <c r="I2" s="118"/>
      <c r="J2" s="118"/>
      <c r="K2" s="118"/>
    </row>
    <row r="3" spans="1:141" ht="34.5" x14ac:dyDescent="0.2">
      <c r="A3" s="119" t="s">
        <v>1</v>
      </c>
      <c r="B3" s="119"/>
      <c r="C3" s="119"/>
      <c r="D3" s="119"/>
      <c r="E3" s="119"/>
      <c r="F3" s="119"/>
      <c r="G3" s="119"/>
      <c r="H3" s="119"/>
      <c r="I3" s="119"/>
      <c r="J3" s="119"/>
      <c r="K3" s="119"/>
    </row>
    <row r="4" spans="1:141" ht="30" x14ac:dyDescent="0.2">
      <c r="A4" s="120" t="s">
        <v>2</v>
      </c>
      <c r="B4" s="120"/>
      <c r="C4" s="120"/>
      <c r="D4" s="120"/>
      <c r="E4" s="120"/>
      <c r="F4" s="120"/>
      <c r="G4" s="120"/>
      <c r="H4" s="120"/>
      <c r="I4" s="120"/>
      <c r="J4" s="120"/>
      <c r="K4" s="120"/>
    </row>
    <row r="5" spans="1:141" s="3" customFormat="1" ht="22.5" customHeight="1" x14ac:dyDescent="0.2">
      <c r="A5" s="2"/>
      <c r="B5" s="2"/>
      <c r="C5" s="2"/>
      <c r="D5" s="2"/>
      <c r="E5" s="2"/>
      <c r="F5" s="2"/>
      <c r="G5" s="2"/>
      <c r="H5" s="2"/>
      <c r="I5" s="2"/>
      <c r="J5" s="2"/>
      <c r="K5" s="2"/>
    </row>
    <row r="6" spans="1:141" s="7" customFormat="1" ht="51" customHeight="1" x14ac:dyDescent="0.2">
      <c r="A6" s="117" t="s">
        <v>41</v>
      </c>
      <c r="B6" s="117"/>
      <c r="C6" s="117"/>
      <c r="D6" s="117"/>
      <c r="E6" s="4"/>
      <c r="F6" s="4"/>
      <c r="G6" s="78" t="s">
        <v>4</v>
      </c>
      <c r="H6" s="5">
        <v>23</v>
      </c>
      <c r="I6" s="73"/>
      <c r="J6" s="4"/>
      <c r="K6" s="1"/>
      <c r="L6" s="6"/>
      <c r="M6" s="6"/>
      <c r="N6" s="6"/>
      <c r="O6" s="6"/>
      <c r="P6" s="6"/>
      <c r="Q6" s="6"/>
      <c r="R6" s="6"/>
    </row>
    <row r="7" spans="1:141" s="7" customFormat="1" x14ac:dyDescent="0.2">
      <c r="A7" s="1"/>
      <c r="B7" s="1"/>
      <c r="C7" s="1"/>
      <c r="D7" s="1"/>
      <c r="E7" s="1"/>
      <c r="F7" s="1"/>
      <c r="G7" s="1"/>
      <c r="H7" s="1"/>
      <c r="I7" s="1"/>
      <c r="J7" s="1"/>
      <c r="K7" s="1"/>
      <c r="L7" s="6"/>
      <c r="M7" s="6"/>
      <c r="N7" s="6"/>
      <c r="O7" s="6"/>
      <c r="P7" s="6"/>
      <c r="Q7" s="6"/>
      <c r="R7" s="6"/>
    </row>
    <row r="8" spans="1:141" s="7" customFormat="1" ht="45.75" customHeight="1" x14ac:dyDescent="0.2">
      <c r="A8" s="8" t="s">
        <v>5</v>
      </c>
      <c r="B8" s="8" t="s">
        <v>64</v>
      </c>
      <c r="C8" s="9" t="s">
        <v>6</v>
      </c>
      <c r="D8" s="9" t="s">
        <v>7</v>
      </c>
      <c r="E8" s="9" t="s">
        <v>8</v>
      </c>
      <c r="F8" s="9" t="s">
        <v>9</v>
      </c>
      <c r="G8" s="9" t="s">
        <v>10</v>
      </c>
      <c r="H8" s="9" t="s">
        <v>11</v>
      </c>
      <c r="I8" s="9" t="s">
        <v>79</v>
      </c>
      <c r="J8" s="9" t="s">
        <v>12</v>
      </c>
      <c r="K8" s="9" t="s">
        <v>13</v>
      </c>
      <c r="L8" s="9" t="s">
        <v>76</v>
      </c>
      <c r="M8" s="6"/>
      <c r="N8" s="6"/>
      <c r="O8" s="6"/>
      <c r="P8" s="6"/>
      <c r="Q8" s="6"/>
      <c r="R8" s="6"/>
    </row>
    <row r="9" spans="1:141" s="7" customFormat="1" ht="111" customHeight="1" x14ac:dyDescent="0.2">
      <c r="A9" s="10">
        <v>0</v>
      </c>
      <c r="B9" s="67">
        <v>1</v>
      </c>
      <c r="C9" s="10" t="s">
        <v>20</v>
      </c>
      <c r="D9" s="65" t="s">
        <v>48</v>
      </c>
      <c r="E9" s="57">
        <v>10</v>
      </c>
      <c r="F9" s="51" t="s">
        <v>117</v>
      </c>
      <c r="G9" s="12"/>
      <c r="H9" s="25" t="s">
        <v>114</v>
      </c>
      <c r="I9" s="75">
        <v>5</v>
      </c>
      <c r="J9" s="144" t="s">
        <v>144</v>
      </c>
      <c r="K9" s="121" t="s">
        <v>17</v>
      </c>
      <c r="L9" s="131" t="s">
        <v>150</v>
      </c>
      <c r="M9" s="6"/>
      <c r="N9" s="6"/>
      <c r="O9" s="6"/>
      <c r="P9" s="6"/>
      <c r="Q9" s="6"/>
      <c r="R9" s="6"/>
    </row>
    <row r="10" spans="1:141" s="7" customFormat="1" ht="115.5" customHeight="1" x14ac:dyDescent="0.2">
      <c r="A10" s="127">
        <v>0</v>
      </c>
      <c r="B10" s="127">
        <v>2</v>
      </c>
      <c r="C10" s="127" t="s">
        <v>22</v>
      </c>
      <c r="D10" s="65" t="s">
        <v>34</v>
      </c>
      <c r="E10" s="49">
        <v>5</v>
      </c>
      <c r="F10" s="13"/>
      <c r="G10" s="13"/>
      <c r="H10" s="47" t="s">
        <v>114</v>
      </c>
      <c r="I10" s="68">
        <v>5</v>
      </c>
      <c r="J10" s="122"/>
      <c r="K10" s="122"/>
      <c r="L10" s="145"/>
      <c r="M10" s="6"/>
      <c r="N10" s="6"/>
      <c r="O10" s="6"/>
      <c r="P10" s="6"/>
      <c r="Q10" s="6"/>
      <c r="R10" s="6"/>
    </row>
    <row r="11" spans="1:141" s="7" customFormat="1" ht="64.5" customHeight="1" x14ac:dyDescent="0.2">
      <c r="A11" s="130"/>
      <c r="B11" s="130"/>
      <c r="C11" s="130"/>
      <c r="D11" s="65" t="s">
        <v>46</v>
      </c>
      <c r="E11" s="79">
        <v>1</v>
      </c>
      <c r="F11" s="13"/>
      <c r="G11" s="13"/>
      <c r="H11" s="25"/>
      <c r="I11" s="25"/>
      <c r="J11" s="122"/>
      <c r="K11" s="122"/>
      <c r="L11" s="145"/>
      <c r="M11" s="6"/>
      <c r="N11" s="6"/>
      <c r="O11" s="6"/>
      <c r="P11" s="6"/>
      <c r="Q11" s="6"/>
      <c r="R11" s="6"/>
    </row>
    <row r="12" spans="1:141" s="7" customFormat="1" ht="51.75" customHeight="1" x14ac:dyDescent="0.2">
      <c r="A12" s="50">
        <v>0</v>
      </c>
      <c r="B12" s="50">
        <v>3</v>
      </c>
      <c r="C12" s="50" t="s">
        <v>15</v>
      </c>
      <c r="D12" s="65" t="s">
        <v>48</v>
      </c>
      <c r="E12" s="50">
        <v>47</v>
      </c>
      <c r="F12" s="13"/>
      <c r="G12" s="13"/>
      <c r="H12" s="25" t="s">
        <v>102</v>
      </c>
      <c r="I12" s="25">
        <v>4</v>
      </c>
      <c r="J12" s="122"/>
      <c r="K12" s="122"/>
      <c r="L12" s="145"/>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row>
    <row r="13" spans="1:141" s="7" customFormat="1" ht="51.75" customHeight="1" x14ac:dyDescent="0.2">
      <c r="A13" s="50">
        <v>0</v>
      </c>
      <c r="B13" s="50">
        <v>11</v>
      </c>
      <c r="C13" s="50" t="s">
        <v>21</v>
      </c>
      <c r="D13" s="65" t="s">
        <v>48</v>
      </c>
      <c r="E13" s="50">
        <v>11</v>
      </c>
      <c r="F13" s="13"/>
      <c r="G13" s="13"/>
      <c r="H13" s="25" t="s">
        <v>118</v>
      </c>
      <c r="I13" s="25">
        <v>1.5</v>
      </c>
      <c r="J13" s="122"/>
      <c r="K13" s="122"/>
      <c r="L13" s="7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row>
    <row r="14" spans="1:141" s="7" customFormat="1" ht="51.75" customHeight="1" x14ac:dyDescent="0.2">
      <c r="A14" s="50">
        <v>1</v>
      </c>
      <c r="B14" s="50">
        <v>101</v>
      </c>
      <c r="C14" s="50" t="s">
        <v>15</v>
      </c>
      <c r="D14" s="65" t="s">
        <v>48</v>
      </c>
      <c r="E14" s="50">
        <v>40</v>
      </c>
      <c r="F14" s="13"/>
      <c r="G14" s="13"/>
      <c r="H14" s="25" t="s">
        <v>102</v>
      </c>
      <c r="I14" s="25">
        <v>4</v>
      </c>
      <c r="J14" s="123"/>
      <c r="K14" s="123"/>
      <c r="L14" s="7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row>
    <row r="15" spans="1:141" s="7" customFormat="1" ht="106.5" customHeight="1" x14ac:dyDescent="0.2">
      <c r="A15" s="55">
        <v>0</v>
      </c>
      <c r="B15" s="55" t="s">
        <v>98</v>
      </c>
      <c r="C15" s="55" t="s">
        <v>27</v>
      </c>
      <c r="D15" s="84" t="s">
        <v>48</v>
      </c>
      <c r="E15" s="55">
        <v>4</v>
      </c>
      <c r="F15" s="81" t="s">
        <v>113</v>
      </c>
      <c r="G15" s="13"/>
      <c r="H15" s="13"/>
      <c r="I15" s="13"/>
      <c r="J15" s="147" t="s">
        <v>149</v>
      </c>
      <c r="K15" s="146" t="s">
        <v>99</v>
      </c>
      <c r="L15" s="7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row>
    <row r="16" spans="1:141" s="7" customFormat="1" ht="66.75" customHeight="1" x14ac:dyDescent="0.2">
      <c r="A16" s="14">
        <v>0</v>
      </c>
      <c r="B16" s="14">
        <v>12</v>
      </c>
      <c r="C16" s="55" t="s">
        <v>49</v>
      </c>
      <c r="D16" s="55" t="s">
        <v>48</v>
      </c>
      <c r="E16" s="14">
        <v>12</v>
      </c>
      <c r="F16" s="13"/>
      <c r="G16" s="13"/>
      <c r="H16" s="68" t="s">
        <v>103</v>
      </c>
      <c r="I16" s="68">
        <v>1.8</v>
      </c>
      <c r="J16" s="148"/>
      <c r="K16" s="143"/>
      <c r="L16" s="83"/>
      <c r="M16" s="6"/>
      <c r="N16" s="6"/>
      <c r="O16" s="6"/>
      <c r="P16" s="6"/>
      <c r="Q16" s="6"/>
      <c r="R16" s="6"/>
    </row>
    <row r="17" spans="1:12" s="6" customFormat="1" ht="44.25" customHeight="1" x14ac:dyDescent="0.2">
      <c r="A17" s="1"/>
      <c r="B17" s="1"/>
      <c r="C17" s="1"/>
      <c r="D17" s="24"/>
      <c r="E17" s="25">
        <f>SUM(E9:E16)</f>
        <v>130</v>
      </c>
      <c r="F17" s="1"/>
      <c r="G17" s="1"/>
      <c r="I17" s="68">
        <f>SUM(I9:I16)</f>
        <v>21.3</v>
      </c>
    </row>
    <row r="18" spans="1:12" s="6" customFormat="1" ht="25.5" x14ac:dyDescent="0.2">
      <c r="A18" s="27"/>
      <c r="B18" s="27"/>
      <c r="C18" s="1"/>
      <c r="F18" s="1"/>
      <c r="G18" s="1"/>
    </row>
    <row r="19" spans="1:12" s="6" customFormat="1" ht="26.25" x14ac:dyDescent="0.35">
      <c r="A19" s="28"/>
      <c r="B19" s="28"/>
      <c r="C19" s="29"/>
      <c r="D19" s="29"/>
      <c r="E19" s="30" t="s">
        <v>30</v>
      </c>
      <c r="H19" s="70" t="s">
        <v>31</v>
      </c>
      <c r="I19" s="70">
        <f>I17</f>
        <v>21.3</v>
      </c>
    </row>
    <row r="20" spans="1:12" s="6" customFormat="1" x14ac:dyDescent="0.2">
      <c r="A20" s="108" t="s">
        <v>54</v>
      </c>
      <c r="B20" s="108"/>
      <c r="C20" s="108"/>
      <c r="D20" s="108"/>
      <c r="E20" s="36">
        <f>SUM(E9:E14,)</f>
        <v>114</v>
      </c>
      <c r="H20" s="106" t="s">
        <v>152</v>
      </c>
      <c r="I20" s="106">
        <v>10</v>
      </c>
    </row>
    <row r="21" spans="1:12" s="6" customFormat="1" ht="25.5" x14ac:dyDescent="0.2">
      <c r="A21" s="109" t="s">
        <v>59</v>
      </c>
      <c r="B21" s="109"/>
      <c r="C21" s="109"/>
      <c r="D21" s="109"/>
      <c r="E21" s="37">
        <f>SUM(E15:E16)</f>
        <v>16</v>
      </c>
      <c r="F21" s="32"/>
      <c r="H21" s="88" t="s">
        <v>116</v>
      </c>
      <c r="I21" s="88">
        <f>H6</f>
        <v>23</v>
      </c>
    </row>
    <row r="22" spans="1:12" ht="30.75" customHeight="1" x14ac:dyDescent="0.35">
      <c r="A22" s="28"/>
      <c r="B22" s="28"/>
      <c r="C22" s="28"/>
      <c r="D22" s="29"/>
      <c r="E22" s="33">
        <f>SUM(E20:E21)</f>
        <v>130</v>
      </c>
      <c r="F22" s="32"/>
      <c r="G22" s="6"/>
      <c r="H22" s="6"/>
      <c r="I22" s="6"/>
      <c r="J22" s="6"/>
      <c r="K22" s="6"/>
      <c r="L22" s="6"/>
    </row>
    <row r="23" spans="1:12" x14ac:dyDescent="0.2">
      <c r="A23" s="6"/>
      <c r="B23" s="6"/>
      <c r="G23" s="6"/>
      <c r="H23" s="6"/>
      <c r="I23" s="6"/>
      <c r="K23" s="6"/>
      <c r="L23" s="6"/>
    </row>
    <row r="24" spans="1:12" ht="26.25" x14ac:dyDescent="0.2">
      <c r="C24" s="6"/>
      <c r="D24" s="6"/>
      <c r="E24" s="15" t="s">
        <v>30</v>
      </c>
      <c r="G24" s="6"/>
      <c r="H24" s="6"/>
      <c r="I24" s="6"/>
      <c r="K24" s="6"/>
      <c r="L24" s="6"/>
    </row>
    <row r="25" spans="1:12" ht="25.5" x14ac:dyDescent="0.2">
      <c r="C25" s="107" t="s">
        <v>57</v>
      </c>
      <c r="D25" s="107"/>
      <c r="E25" s="38">
        <f>SUM(E9,E12:E16)</f>
        <v>124</v>
      </c>
      <c r="F25" s="32"/>
      <c r="K25" s="6"/>
      <c r="L25" s="6"/>
    </row>
    <row r="26" spans="1:12" ht="25.5" x14ac:dyDescent="0.2">
      <c r="C26" s="107" t="s">
        <v>97</v>
      </c>
      <c r="D26" s="107"/>
      <c r="E26" s="82">
        <f>SUM(E10)</f>
        <v>5</v>
      </c>
      <c r="F26" s="32"/>
      <c r="K26" s="6"/>
      <c r="L26" s="6"/>
    </row>
    <row r="27" spans="1:12" ht="25.5" x14ac:dyDescent="0.2">
      <c r="C27" s="107" t="s">
        <v>63</v>
      </c>
      <c r="D27" s="107"/>
      <c r="E27" s="82">
        <f>SUM(E11)</f>
        <v>1</v>
      </c>
      <c r="F27" s="32"/>
      <c r="K27" s="6"/>
      <c r="L27" s="6"/>
    </row>
    <row r="28" spans="1:12" ht="25.5" x14ac:dyDescent="0.2">
      <c r="C28" s="107" t="s">
        <v>32</v>
      </c>
      <c r="D28" s="107"/>
      <c r="E28" s="15">
        <f>SUM(E25:E27)</f>
        <v>130</v>
      </c>
      <c r="F28" s="32"/>
    </row>
    <row r="29" spans="1:12" ht="25.5" x14ac:dyDescent="0.2">
      <c r="D29" s="6"/>
      <c r="E29" s="6"/>
      <c r="F29" s="32"/>
    </row>
    <row r="30" spans="1:12" ht="25.5" x14ac:dyDescent="0.2">
      <c r="D30" s="6"/>
      <c r="E30" s="6"/>
      <c r="F30" s="32"/>
    </row>
    <row r="31" spans="1:12" ht="25.5" x14ac:dyDescent="0.2">
      <c r="C31" s="6"/>
      <c r="D31" s="6"/>
      <c r="F31" s="32"/>
    </row>
    <row r="32" spans="1:12" x14ac:dyDescent="0.2">
      <c r="C32" s="34"/>
    </row>
    <row r="33" spans="4:12" x14ac:dyDescent="0.2">
      <c r="D33" s="6"/>
      <c r="E33" s="6"/>
      <c r="G33" s="6"/>
    </row>
    <row r="34" spans="4:12" x14ac:dyDescent="0.2">
      <c r="D34" s="6"/>
      <c r="E34" s="6"/>
      <c r="G34" s="6"/>
    </row>
    <row r="35" spans="4:12" x14ac:dyDescent="0.2">
      <c r="E35" s="6"/>
      <c r="G35" s="6"/>
      <c r="L35" s="6"/>
    </row>
    <row r="36" spans="4:12" x14ac:dyDescent="0.2">
      <c r="E36" s="6"/>
      <c r="G36" s="6"/>
      <c r="L36" s="6"/>
    </row>
    <row r="37" spans="4:12" x14ac:dyDescent="0.2">
      <c r="D37" s="35"/>
      <c r="E37" s="35"/>
      <c r="G37" s="6"/>
      <c r="L37" s="6"/>
    </row>
    <row r="38" spans="4:12" x14ac:dyDescent="0.2">
      <c r="L38" s="6"/>
    </row>
    <row r="39" spans="4:12" x14ac:dyDescent="0.2">
      <c r="D39" s="6"/>
      <c r="E39" s="6"/>
      <c r="L39" s="6"/>
    </row>
    <row r="40" spans="4:12" x14ac:dyDescent="0.2">
      <c r="D40" s="6"/>
      <c r="E40" s="6"/>
      <c r="L40" s="6"/>
    </row>
    <row r="41" spans="4:12" x14ac:dyDescent="0.2">
      <c r="D41" s="6"/>
      <c r="E41" s="6"/>
      <c r="G41" s="6"/>
      <c r="L41" s="6"/>
    </row>
    <row r="42" spans="4:12" x14ac:dyDescent="0.2">
      <c r="D42" s="6"/>
      <c r="E42" s="6"/>
      <c r="G42" s="6"/>
    </row>
    <row r="43" spans="4:12" x14ac:dyDescent="0.2">
      <c r="D43" s="35"/>
      <c r="E43" s="35"/>
      <c r="G43" s="6"/>
    </row>
    <row r="44" spans="4:12" x14ac:dyDescent="0.2">
      <c r="G44" s="6"/>
    </row>
    <row r="45" spans="4:12" x14ac:dyDescent="0.2">
      <c r="G45" s="6"/>
    </row>
  </sheetData>
  <mergeCells count="19">
    <mergeCell ref="C27:D27"/>
    <mergeCell ref="L9:L12"/>
    <mergeCell ref="K9:K14"/>
    <mergeCell ref="J9:J14"/>
    <mergeCell ref="C28:D28"/>
    <mergeCell ref="A20:D20"/>
    <mergeCell ref="A21:D21"/>
    <mergeCell ref="C25:D25"/>
    <mergeCell ref="K15:K16"/>
    <mergeCell ref="A10:A11"/>
    <mergeCell ref="B10:B11"/>
    <mergeCell ref="J15:J16"/>
    <mergeCell ref="C10:C11"/>
    <mergeCell ref="C26:D26"/>
    <mergeCell ref="A1:K1"/>
    <mergeCell ref="A2:K2"/>
    <mergeCell ref="A3:K3"/>
    <mergeCell ref="A4:K4"/>
    <mergeCell ref="A6:D6"/>
  </mergeCells>
  <pageMargins left="0.19685039370078741" right="0.19685039370078741" top="0.19685039370078741" bottom="0.19685039370078741" header="0.11811023622047245" footer="0.11811023622047245"/>
  <pageSetup paperSize="9" scale="29" orientation="landscape" r:id="rId1"/>
  <headerFooter alignWithMargins="0"/>
  <ignoredErrors>
    <ignoredError sqref="E20:E2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EF64"/>
  <sheetViews>
    <sheetView topLeftCell="A25" zoomScale="40" zoomScaleNormal="40" zoomScaleSheetLayoutView="50" workbookViewId="0">
      <selection activeCell="J41" sqref="J41"/>
    </sheetView>
  </sheetViews>
  <sheetFormatPr baseColWidth="10" defaultColWidth="11.42578125" defaultRowHeight="23.25" x14ac:dyDescent="0.2"/>
  <cols>
    <col min="1" max="2" width="16.42578125" style="1" customWidth="1"/>
    <col min="3" max="3" width="33.28515625" style="1" bestFit="1" customWidth="1"/>
    <col min="4" max="4" width="50.42578125" style="1" customWidth="1"/>
    <col min="5" max="5" width="24.85546875" style="1" customWidth="1"/>
    <col min="6" max="6" width="34.7109375" style="1" customWidth="1"/>
    <col min="7" max="7" width="39.5703125" style="1" customWidth="1"/>
    <col min="8" max="8" width="61.5703125" style="1" customWidth="1"/>
    <col min="9" max="9" width="44.7109375" style="1" customWidth="1"/>
    <col min="10" max="10" width="92.85546875" style="1" customWidth="1"/>
    <col min="11" max="11" width="35.140625" style="1" customWidth="1"/>
    <col min="12" max="12" width="45" style="1" customWidth="1"/>
    <col min="13" max="16384" width="11.42578125" style="1"/>
  </cols>
  <sheetData>
    <row r="1" spans="1:136" ht="34.5" x14ac:dyDescent="0.45">
      <c r="A1" s="116" t="s">
        <v>101</v>
      </c>
      <c r="B1" s="116"/>
      <c r="C1" s="116"/>
      <c r="D1" s="116"/>
      <c r="E1" s="116"/>
      <c r="F1" s="116"/>
      <c r="G1" s="116"/>
      <c r="H1" s="116"/>
      <c r="I1" s="116"/>
      <c r="J1" s="116"/>
      <c r="K1" s="116"/>
      <c r="L1" s="151"/>
    </row>
    <row r="2" spans="1:136" ht="35.25" x14ac:dyDescent="0.5">
      <c r="A2" s="118" t="s">
        <v>0</v>
      </c>
      <c r="B2" s="118"/>
      <c r="C2" s="118"/>
      <c r="D2" s="118"/>
      <c r="E2" s="118"/>
      <c r="F2" s="118"/>
      <c r="G2" s="118"/>
      <c r="H2" s="118"/>
      <c r="I2" s="118"/>
      <c r="J2" s="118"/>
      <c r="K2" s="118"/>
      <c r="L2" s="151"/>
    </row>
    <row r="3" spans="1:136" ht="34.5" x14ac:dyDescent="0.2">
      <c r="A3" s="119" t="s">
        <v>1</v>
      </c>
      <c r="B3" s="119"/>
      <c r="C3" s="119"/>
      <c r="D3" s="119"/>
      <c r="E3" s="119"/>
      <c r="F3" s="119"/>
      <c r="G3" s="119"/>
      <c r="H3" s="119"/>
      <c r="I3" s="119"/>
      <c r="J3" s="119"/>
      <c r="K3" s="119"/>
      <c r="L3" s="152"/>
    </row>
    <row r="4" spans="1:136" ht="30" x14ac:dyDescent="0.2">
      <c r="A4" s="120" t="s">
        <v>2</v>
      </c>
      <c r="B4" s="120"/>
      <c r="C4" s="120"/>
      <c r="D4" s="120"/>
      <c r="E4" s="120"/>
      <c r="F4" s="120"/>
      <c r="G4" s="120"/>
      <c r="H4" s="120"/>
      <c r="I4" s="120"/>
      <c r="J4" s="120"/>
      <c r="K4" s="120"/>
      <c r="L4" s="152"/>
    </row>
    <row r="5" spans="1:136" s="3" customFormat="1" ht="22.5" customHeight="1" x14ac:dyDescent="0.2">
      <c r="A5" s="2"/>
      <c r="B5" s="2"/>
      <c r="C5" s="2"/>
      <c r="D5" s="2"/>
      <c r="E5" s="2"/>
      <c r="F5" s="2"/>
      <c r="G5" s="2"/>
      <c r="H5" s="2"/>
      <c r="I5" s="2"/>
      <c r="J5" s="2"/>
      <c r="K5" s="2"/>
    </row>
    <row r="6" spans="1:136" s="7" customFormat="1" ht="51" customHeight="1" x14ac:dyDescent="0.2">
      <c r="A6" s="117" t="s">
        <v>3</v>
      </c>
      <c r="B6" s="117"/>
      <c r="C6" s="117"/>
      <c r="D6" s="117"/>
      <c r="E6" s="4"/>
      <c r="F6" s="4"/>
      <c r="G6" s="78" t="s">
        <v>4</v>
      </c>
      <c r="H6" s="5">
        <v>51</v>
      </c>
      <c r="I6" s="73"/>
      <c r="J6" s="4"/>
      <c r="K6" s="1"/>
      <c r="L6" s="6"/>
      <c r="M6" s="6"/>
    </row>
    <row r="7" spans="1:136" s="7" customFormat="1" x14ac:dyDescent="0.2">
      <c r="A7" s="1"/>
      <c r="B7" s="1"/>
      <c r="C7" s="1"/>
      <c r="D7" s="1"/>
      <c r="E7" s="1"/>
      <c r="F7" s="1"/>
      <c r="G7" s="1"/>
      <c r="H7" s="1"/>
      <c r="I7" s="1"/>
      <c r="J7" s="1"/>
      <c r="K7" s="1"/>
      <c r="L7" s="6"/>
      <c r="M7" s="6"/>
    </row>
    <row r="8" spans="1:136" s="7" customFormat="1" ht="45.75" customHeight="1" x14ac:dyDescent="0.2">
      <c r="A8" s="8" t="s">
        <v>5</v>
      </c>
      <c r="B8" s="8" t="s">
        <v>64</v>
      </c>
      <c r="C8" s="9" t="s">
        <v>6</v>
      </c>
      <c r="D8" s="9" t="s">
        <v>7</v>
      </c>
      <c r="E8" s="9" t="s">
        <v>8</v>
      </c>
      <c r="F8" s="9" t="s">
        <v>9</v>
      </c>
      <c r="G8" s="9" t="s">
        <v>10</v>
      </c>
      <c r="H8" s="9" t="s">
        <v>11</v>
      </c>
      <c r="I8" s="9" t="s">
        <v>65</v>
      </c>
      <c r="J8" s="9" t="s">
        <v>12</v>
      </c>
      <c r="K8" s="9" t="s">
        <v>13</v>
      </c>
      <c r="L8" s="9" t="s">
        <v>76</v>
      </c>
      <c r="M8" s="6"/>
    </row>
    <row r="9" spans="1:136" s="7" customFormat="1" ht="195.75" customHeight="1" x14ac:dyDescent="0.2">
      <c r="A9" s="10">
        <v>0</v>
      </c>
      <c r="B9" s="74">
        <v>1</v>
      </c>
      <c r="C9" s="10" t="s">
        <v>20</v>
      </c>
      <c r="D9" s="11" t="s">
        <v>119</v>
      </c>
      <c r="E9" s="10">
        <v>9</v>
      </c>
      <c r="F9" s="54" t="s">
        <v>66</v>
      </c>
      <c r="G9" s="12"/>
      <c r="H9" s="25" t="s">
        <v>74</v>
      </c>
      <c r="I9" s="75">
        <v>5</v>
      </c>
      <c r="J9" s="144" t="s">
        <v>144</v>
      </c>
      <c r="K9" s="121" t="s">
        <v>17</v>
      </c>
      <c r="L9" s="131" t="s">
        <v>155</v>
      </c>
      <c r="M9" s="6"/>
    </row>
    <row r="10" spans="1:136" s="7" customFormat="1" ht="60" customHeight="1" x14ac:dyDescent="0.2">
      <c r="A10" s="50">
        <v>0</v>
      </c>
      <c r="B10" s="50" t="s">
        <v>67</v>
      </c>
      <c r="C10" s="50" t="s">
        <v>22</v>
      </c>
      <c r="D10" s="52" t="s">
        <v>120</v>
      </c>
      <c r="E10" s="50">
        <v>11.5</v>
      </c>
      <c r="F10" s="13"/>
      <c r="G10" s="13"/>
      <c r="H10" s="25" t="s">
        <v>74</v>
      </c>
      <c r="I10" s="68">
        <v>5</v>
      </c>
      <c r="J10" s="149"/>
      <c r="K10" s="149"/>
      <c r="L10" s="145"/>
      <c r="M10" s="6"/>
    </row>
    <row r="11" spans="1:136" s="7" customFormat="1" ht="93" customHeight="1" x14ac:dyDescent="0.2">
      <c r="A11" s="53">
        <v>0</v>
      </c>
      <c r="B11" s="53">
        <v>2</v>
      </c>
      <c r="C11" s="50" t="s">
        <v>15</v>
      </c>
      <c r="D11" s="69" t="s">
        <v>119</v>
      </c>
      <c r="E11" s="67">
        <v>85</v>
      </c>
      <c r="F11" s="51" t="s">
        <v>136</v>
      </c>
      <c r="G11" s="13"/>
      <c r="H11" s="25" t="s">
        <v>77</v>
      </c>
      <c r="I11" s="25">
        <v>10</v>
      </c>
      <c r="J11" s="149"/>
      <c r="K11" s="149"/>
      <c r="L11" s="145"/>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row>
    <row r="12" spans="1:136" s="7" customFormat="1" ht="93" customHeight="1" x14ac:dyDescent="0.2">
      <c r="A12" s="53">
        <v>0</v>
      </c>
      <c r="B12" s="53">
        <v>3</v>
      </c>
      <c r="C12" s="50" t="s">
        <v>20</v>
      </c>
      <c r="D12" s="69" t="s">
        <v>119</v>
      </c>
      <c r="E12" s="67">
        <v>5.5</v>
      </c>
      <c r="F12" s="13"/>
      <c r="G12" s="13"/>
      <c r="H12" s="13"/>
      <c r="I12" s="13"/>
      <c r="J12" s="149"/>
      <c r="K12" s="149"/>
      <c r="L12" s="7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row>
    <row r="13" spans="1:136" s="7" customFormat="1" ht="93" customHeight="1" x14ac:dyDescent="0.2">
      <c r="A13" s="53">
        <v>0</v>
      </c>
      <c r="B13" s="53" t="s">
        <v>68</v>
      </c>
      <c r="C13" s="50" t="s">
        <v>69</v>
      </c>
      <c r="D13" s="69" t="s">
        <v>119</v>
      </c>
      <c r="E13" s="67">
        <v>11</v>
      </c>
      <c r="F13" s="13"/>
      <c r="G13" s="13"/>
      <c r="H13" s="13"/>
      <c r="I13" s="13"/>
      <c r="J13" s="149"/>
      <c r="K13" s="149"/>
      <c r="L13" s="7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row>
    <row r="14" spans="1:136" s="7" customFormat="1" ht="93" customHeight="1" x14ac:dyDescent="0.2">
      <c r="A14" s="53">
        <v>0</v>
      </c>
      <c r="B14" s="53">
        <v>4</v>
      </c>
      <c r="C14" s="50" t="s">
        <v>20</v>
      </c>
      <c r="D14" s="69" t="s">
        <v>119</v>
      </c>
      <c r="E14" s="67">
        <v>6.4</v>
      </c>
      <c r="F14" s="13"/>
      <c r="G14" s="13"/>
      <c r="H14" s="13"/>
      <c r="I14" s="13"/>
      <c r="J14" s="149"/>
      <c r="K14" s="149"/>
      <c r="L14" s="7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row>
    <row r="15" spans="1:136" s="7" customFormat="1" ht="93" customHeight="1" x14ac:dyDescent="0.2">
      <c r="A15" s="53">
        <v>0</v>
      </c>
      <c r="B15" s="53" t="s">
        <v>70</v>
      </c>
      <c r="C15" s="50" t="s">
        <v>69</v>
      </c>
      <c r="D15" s="69" t="s">
        <v>119</v>
      </c>
      <c r="E15" s="67">
        <v>11</v>
      </c>
      <c r="F15" s="13"/>
      <c r="G15" s="13"/>
      <c r="H15" s="13"/>
      <c r="I15" s="13"/>
      <c r="J15" s="149"/>
      <c r="K15" s="149"/>
      <c r="L15" s="7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row>
    <row r="16" spans="1:136" s="7" customFormat="1" ht="93" customHeight="1" x14ac:dyDescent="0.2">
      <c r="A16" s="53">
        <v>1</v>
      </c>
      <c r="B16" s="53">
        <v>101</v>
      </c>
      <c r="C16" s="50" t="s">
        <v>15</v>
      </c>
      <c r="D16" s="69" t="s">
        <v>119</v>
      </c>
      <c r="E16" s="67">
        <v>85</v>
      </c>
      <c r="F16" s="13"/>
      <c r="G16" s="13"/>
      <c r="H16" s="25" t="s">
        <v>75</v>
      </c>
      <c r="I16" s="25">
        <v>6</v>
      </c>
      <c r="J16" s="149"/>
      <c r="K16" s="149"/>
      <c r="L16" s="7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row>
    <row r="17" spans="1:136" s="7" customFormat="1" ht="93" customHeight="1" x14ac:dyDescent="0.2">
      <c r="A17" s="53">
        <v>1</v>
      </c>
      <c r="B17" s="53">
        <v>102</v>
      </c>
      <c r="C17" s="50" t="s">
        <v>20</v>
      </c>
      <c r="D17" s="69" t="s">
        <v>119</v>
      </c>
      <c r="E17" s="67">
        <v>5.5</v>
      </c>
      <c r="F17" s="13"/>
      <c r="G17" s="13"/>
      <c r="H17" s="13"/>
      <c r="I17" s="13"/>
      <c r="J17" s="149"/>
      <c r="K17" s="149"/>
      <c r="L17" s="7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row>
    <row r="18" spans="1:136" s="7" customFormat="1" ht="93" customHeight="1" x14ac:dyDescent="0.2">
      <c r="A18" s="53">
        <v>1</v>
      </c>
      <c r="B18" s="53" t="s">
        <v>71</v>
      </c>
      <c r="C18" s="50" t="s">
        <v>69</v>
      </c>
      <c r="D18" s="69" t="s">
        <v>119</v>
      </c>
      <c r="E18" s="67">
        <v>11</v>
      </c>
      <c r="F18" s="13"/>
      <c r="G18" s="13"/>
      <c r="H18" s="13"/>
      <c r="I18" s="13"/>
      <c r="J18" s="149"/>
      <c r="K18" s="149"/>
      <c r="L18" s="7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row>
    <row r="19" spans="1:136" s="7" customFormat="1" ht="93" customHeight="1" x14ac:dyDescent="0.2">
      <c r="A19" s="53">
        <v>1</v>
      </c>
      <c r="B19" s="53">
        <v>103</v>
      </c>
      <c r="C19" s="50" t="s">
        <v>20</v>
      </c>
      <c r="D19" s="69" t="s">
        <v>119</v>
      </c>
      <c r="E19" s="67">
        <v>5.5</v>
      </c>
      <c r="F19" s="13"/>
      <c r="G19" s="13"/>
      <c r="H19" s="13"/>
      <c r="I19" s="13"/>
      <c r="J19" s="149"/>
      <c r="K19" s="149"/>
      <c r="L19" s="7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row>
    <row r="20" spans="1:136" s="7" customFormat="1" ht="93" customHeight="1" x14ac:dyDescent="0.2">
      <c r="A20" s="53">
        <v>1</v>
      </c>
      <c r="B20" s="53" t="s">
        <v>72</v>
      </c>
      <c r="C20" s="50" t="s">
        <v>69</v>
      </c>
      <c r="D20" s="69" t="s">
        <v>119</v>
      </c>
      <c r="E20" s="67">
        <v>11</v>
      </c>
      <c r="F20" s="13"/>
      <c r="G20" s="13"/>
      <c r="H20" s="13"/>
      <c r="I20" s="13"/>
      <c r="J20" s="149"/>
      <c r="K20" s="149"/>
      <c r="L20" s="7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row>
    <row r="21" spans="1:136" s="7" customFormat="1" ht="93" customHeight="1" x14ac:dyDescent="0.2">
      <c r="A21" s="53">
        <v>2</v>
      </c>
      <c r="B21" s="53">
        <v>201</v>
      </c>
      <c r="C21" s="50" t="s">
        <v>15</v>
      </c>
      <c r="D21" s="69" t="s">
        <v>119</v>
      </c>
      <c r="E21" s="67">
        <v>85</v>
      </c>
      <c r="F21" s="13"/>
      <c r="G21" s="13"/>
      <c r="H21" s="25" t="s">
        <v>75</v>
      </c>
      <c r="I21" s="25">
        <v>6</v>
      </c>
      <c r="J21" s="149"/>
      <c r="K21" s="149"/>
      <c r="L21" s="7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row>
    <row r="22" spans="1:136" s="7" customFormat="1" ht="93" customHeight="1" x14ac:dyDescent="0.2">
      <c r="A22" s="53">
        <v>2</v>
      </c>
      <c r="B22" s="53">
        <v>202</v>
      </c>
      <c r="C22" s="50" t="s">
        <v>20</v>
      </c>
      <c r="D22" s="69" t="s">
        <v>119</v>
      </c>
      <c r="E22" s="67">
        <v>5.5</v>
      </c>
      <c r="F22" s="13"/>
      <c r="G22" s="13"/>
      <c r="H22" s="13"/>
      <c r="I22" s="13"/>
      <c r="J22" s="149"/>
      <c r="K22" s="149"/>
      <c r="L22" s="7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row>
    <row r="23" spans="1:136" s="7" customFormat="1" ht="93" customHeight="1" x14ac:dyDescent="0.2">
      <c r="A23" s="53">
        <v>2</v>
      </c>
      <c r="B23" s="53">
        <v>203</v>
      </c>
      <c r="C23" s="50" t="s">
        <v>20</v>
      </c>
      <c r="D23" s="69" t="s">
        <v>119</v>
      </c>
      <c r="E23" s="67">
        <v>5.5</v>
      </c>
      <c r="F23" s="13"/>
      <c r="G23" s="13"/>
      <c r="H23" s="13"/>
      <c r="I23" s="13"/>
      <c r="J23" s="150"/>
      <c r="K23" s="150"/>
      <c r="L23" s="7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row>
    <row r="24" spans="1:136" s="7" customFormat="1" ht="195" customHeight="1" x14ac:dyDescent="0.2">
      <c r="A24" s="14">
        <v>0</v>
      </c>
      <c r="B24" s="14">
        <v>8</v>
      </c>
      <c r="C24" s="14" t="s">
        <v>27</v>
      </c>
      <c r="D24" s="14" t="s">
        <v>119</v>
      </c>
      <c r="E24" s="14">
        <v>2</v>
      </c>
      <c r="F24" s="51" t="s">
        <v>113</v>
      </c>
      <c r="G24" s="13"/>
      <c r="H24" s="13"/>
      <c r="I24" s="13"/>
      <c r="J24" s="16" t="s">
        <v>147</v>
      </c>
      <c r="K24" s="17" t="s">
        <v>138</v>
      </c>
      <c r="L24" s="7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row>
    <row r="25" spans="1:136" s="7" customFormat="1" ht="144" customHeight="1" x14ac:dyDescent="0.2">
      <c r="A25" s="96">
        <v>0</v>
      </c>
      <c r="B25" s="96">
        <v>10</v>
      </c>
      <c r="C25" s="96" t="s">
        <v>23</v>
      </c>
      <c r="D25" s="96" t="s">
        <v>119</v>
      </c>
      <c r="E25" s="96">
        <v>42</v>
      </c>
      <c r="F25" s="13"/>
      <c r="G25" s="13"/>
      <c r="H25" s="68" t="s">
        <v>73</v>
      </c>
      <c r="I25" s="25">
        <v>6</v>
      </c>
      <c r="J25" s="16" t="s">
        <v>137</v>
      </c>
      <c r="K25" s="17" t="s">
        <v>139</v>
      </c>
      <c r="L25" s="7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row>
    <row r="26" spans="1:136" s="7" customFormat="1" ht="144" customHeight="1" x14ac:dyDescent="0.2">
      <c r="A26" s="14">
        <v>0</v>
      </c>
      <c r="B26" s="14">
        <v>13</v>
      </c>
      <c r="C26" s="14" t="s">
        <v>49</v>
      </c>
      <c r="D26" s="14" t="s">
        <v>26</v>
      </c>
      <c r="E26" s="14">
        <v>10</v>
      </c>
      <c r="F26" s="13"/>
      <c r="G26" s="13"/>
      <c r="H26" s="77"/>
      <c r="I26" s="12"/>
      <c r="J26" s="155" t="s">
        <v>146</v>
      </c>
      <c r="K26" s="153" t="s">
        <v>138</v>
      </c>
      <c r="L26" s="7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row>
    <row r="27" spans="1:136" s="7" customFormat="1" ht="97.15" customHeight="1" x14ac:dyDescent="0.2">
      <c r="A27" s="14">
        <v>0</v>
      </c>
      <c r="B27" s="14">
        <v>39</v>
      </c>
      <c r="C27" s="14" t="s">
        <v>25</v>
      </c>
      <c r="D27" s="14" t="s">
        <v>26</v>
      </c>
      <c r="E27" s="14">
        <v>20</v>
      </c>
      <c r="F27" s="19"/>
      <c r="G27" s="19"/>
      <c r="H27" s="13"/>
      <c r="I27" s="12"/>
      <c r="J27" s="142"/>
      <c r="K27" s="154"/>
      <c r="L27" s="7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row>
    <row r="28" spans="1:136" s="7" customFormat="1" ht="97.15" customHeight="1" x14ac:dyDescent="0.2">
      <c r="A28" s="14">
        <v>1</v>
      </c>
      <c r="B28" s="14">
        <v>103</v>
      </c>
      <c r="C28" s="14" t="s">
        <v>27</v>
      </c>
      <c r="D28" s="14" t="s">
        <v>16</v>
      </c>
      <c r="E28" s="14">
        <v>2</v>
      </c>
      <c r="F28" s="81" t="s">
        <v>113</v>
      </c>
      <c r="G28" s="19"/>
      <c r="H28" s="13"/>
      <c r="I28" s="12"/>
      <c r="J28" s="142"/>
      <c r="K28" s="154"/>
      <c r="L28" s="7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row>
    <row r="29" spans="1:136" s="7" customFormat="1" ht="97.15" customHeight="1" x14ac:dyDescent="0.2">
      <c r="A29" s="14">
        <v>1</v>
      </c>
      <c r="B29" s="14">
        <v>105</v>
      </c>
      <c r="C29" s="14" t="s">
        <v>49</v>
      </c>
      <c r="D29" s="14" t="s">
        <v>26</v>
      </c>
      <c r="E29" s="14">
        <v>10</v>
      </c>
      <c r="F29" s="19"/>
      <c r="G29" s="19"/>
      <c r="H29" s="13"/>
      <c r="I29" s="12"/>
      <c r="J29" s="142"/>
      <c r="K29" s="154"/>
      <c r="L29" s="7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row>
    <row r="30" spans="1:136" s="7" customFormat="1" ht="97.15" customHeight="1" x14ac:dyDescent="0.2">
      <c r="A30" s="14">
        <v>1</v>
      </c>
      <c r="B30" s="14">
        <v>114</v>
      </c>
      <c r="C30" s="14" t="s">
        <v>49</v>
      </c>
      <c r="D30" s="14" t="s">
        <v>26</v>
      </c>
      <c r="E30" s="14">
        <v>9.5</v>
      </c>
      <c r="F30" s="19"/>
      <c r="G30" s="19"/>
      <c r="H30" s="13"/>
      <c r="I30" s="12"/>
      <c r="J30" s="142"/>
      <c r="K30" s="154"/>
      <c r="L30" s="7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row>
    <row r="31" spans="1:136" s="7" customFormat="1" ht="97.15" customHeight="1" x14ac:dyDescent="0.2">
      <c r="A31" s="14">
        <v>2</v>
      </c>
      <c r="B31" s="14">
        <v>203</v>
      </c>
      <c r="C31" s="14" t="s">
        <v>27</v>
      </c>
      <c r="D31" s="14" t="s">
        <v>16</v>
      </c>
      <c r="E31" s="14">
        <v>10</v>
      </c>
      <c r="F31" s="81" t="s">
        <v>113</v>
      </c>
      <c r="G31" s="19"/>
      <c r="H31" s="13"/>
      <c r="I31" s="12"/>
      <c r="J31" s="142"/>
      <c r="K31" s="154"/>
      <c r="L31" s="7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row>
    <row r="32" spans="1:136" s="7" customFormat="1" ht="97.15" customHeight="1" x14ac:dyDescent="0.2">
      <c r="A32" s="14">
        <v>2</v>
      </c>
      <c r="B32" s="14">
        <v>205</v>
      </c>
      <c r="C32" s="14" t="s">
        <v>49</v>
      </c>
      <c r="D32" s="14" t="s">
        <v>26</v>
      </c>
      <c r="E32" s="14">
        <v>6.5</v>
      </c>
      <c r="F32" s="19"/>
      <c r="G32" s="19"/>
      <c r="H32" s="13"/>
      <c r="I32" s="12"/>
      <c r="J32" s="143"/>
      <c r="K32" s="154"/>
      <c r="L32" s="7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row>
    <row r="33" spans="1:13" s="7" customFormat="1" ht="66.75" hidden="1" customHeight="1" x14ac:dyDescent="0.2">
      <c r="A33" s="18">
        <v>0</v>
      </c>
      <c r="B33" s="18"/>
      <c r="C33" s="18" t="s">
        <v>28</v>
      </c>
      <c r="D33" s="20" t="s">
        <v>16</v>
      </c>
      <c r="E33" s="18">
        <v>40</v>
      </c>
      <c r="F33" s="19"/>
      <c r="G33" s="19"/>
      <c r="H33" s="18" t="s">
        <v>19</v>
      </c>
      <c r="I33" s="18"/>
      <c r="J33" s="22"/>
      <c r="K33" s="23"/>
      <c r="L33" s="6"/>
      <c r="M33" s="6"/>
    </row>
    <row r="34" spans="1:13" s="7" customFormat="1" ht="66.75" hidden="1" customHeight="1" x14ac:dyDescent="0.2">
      <c r="A34" s="18" t="s">
        <v>14</v>
      </c>
      <c r="B34" s="18"/>
      <c r="C34" s="18" t="s">
        <v>29</v>
      </c>
      <c r="D34" s="20" t="s">
        <v>16</v>
      </c>
      <c r="E34" s="18">
        <v>100</v>
      </c>
      <c r="F34" s="19"/>
      <c r="G34" s="19"/>
      <c r="H34" s="18" t="s">
        <v>19</v>
      </c>
      <c r="I34" s="18"/>
      <c r="J34" s="22"/>
      <c r="K34" s="23"/>
      <c r="L34" s="6"/>
      <c r="M34" s="6"/>
    </row>
    <row r="35" spans="1:13" s="6" customFormat="1" ht="88.9" customHeight="1" x14ac:dyDescent="0.2">
      <c r="A35" s="1"/>
      <c r="B35" s="1"/>
      <c r="C35" s="1"/>
      <c r="D35" s="24"/>
      <c r="E35" s="25">
        <f>SUM(E9:E32)</f>
        <v>465.4</v>
      </c>
      <c r="F35" s="1"/>
      <c r="G35" s="1"/>
      <c r="H35" s="25"/>
      <c r="I35" s="68">
        <f>SUM(I9:I34)</f>
        <v>38</v>
      </c>
    </row>
    <row r="36" spans="1:13" s="6" customFormat="1" ht="25.5" x14ac:dyDescent="0.2">
      <c r="A36" s="27"/>
      <c r="B36" s="27"/>
      <c r="C36" s="1"/>
      <c r="F36" s="1"/>
      <c r="G36" s="1"/>
    </row>
    <row r="37" spans="1:13" s="6" customFormat="1" ht="26.25" x14ac:dyDescent="0.35">
      <c r="A37" s="28"/>
      <c r="B37" s="28"/>
      <c r="C37" s="29"/>
      <c r="D37" s="29"/>
      <c r="E37" s="30" t="s">
        <v>30</v>
      </c>
      <c r="H37" s="68" t="s">
        <v>31</v>
      </c>
      <c r="I37" s="68">
        <f>SUM(I35)</f>
        <v>38</v>
      </c>
    </row>
    <row r="38" spans="1:13" s="6" customFormat="1" ht="34.5" customHeight="1" x14ac:dyDescent="0.2">
      <c r="A38" s="108" t="s">
        <v>54</v>
      </c>
      <c r="B38" s="108"/>
      <c r="C38" s="108"/>
      <c r="D38" s="108"/>
      <c r="E38" s="31">
        <f>SUM(E9:E23)</f>
        <v>353.4</v>
      </c>
      <c r="H38" s="106" t="s">
        <v>152</v>
      </c>
      <c r="I38" s="106">
        <v>20</v>
      </c>
    </row>
    <row r="39" spans="1:13" s="6" customFormat="1" ht="34.5" customHeight="1" x14ac:dyDescent="0.2">
      <c r="A39" s="113" t="s">
        <v>142</v>
      </c>
      <c r="B39" s="114"/>
      <c r="C39" s="114"/>
      <c r="D39" s="115"/>
      <c r="E39" s="99">
        <f>E25</f>
        <v>42</v>
      </c>
    </row>
    <row r="40" spans="1:13" s="6" customFormat="1" ht="34.5" customHeight="1" x14ac:dyDescent="0.2">
      <c r="A40" s="109" t="s">
        <v>61</v>
      </c>
      <c r="B40" s="109"/>
      <c r="C40" s="109"/>
      <c r="D40" s="109"/>
      <c r="E40" s="60">
        <f>SUM(E24:E32)-E25</f>
        <v>70</v>
      </c>
      <c r="H40" s="88" t="s">
        <v>116</v>
      </c>
      <c r="I40" s="88">
        <f>H6</f>
        <v>51</v>
      </c>
    </row>
    <row r="41" spans="1:13" ht="42.75" customHeight="1" x14ac:dyDescent="0.35">
      <c r="A41" s="28"/>
      <c r="B41" s="28"/>
      <c r="C41" s="28"/>
      <c r="D41" s="29"/>
      <c r="E41" s="33">
        <f>SUM(E38:E40)</f>
        <v>465.4</v>
      </c>
      <c r="F41" s="32"/>
      <c r="H41" s="6"/>
      <c r="I41" s="6"/>
      <c r="J41" s="6"/>
      <c r="K41" s="6"/>
    </row>
    <row r="42" spans="1:13" x14ac:dyDescent="0.2">
      <c r="A42" s="6"/>
      <c r="B42" s="6"/>
      <c r="H42" s="6"/>
      <c r="I42" s="6"/>
    </row>
    <row r="43" spans="1:13" x14ac:dyDescent="0.2">
      <c r="D43" s="6"/>
      <c r="F43" s="6"/>
    </row>
    <row r="44" spans="1:13" ht="34.5" customHeight="1" x14ac:dyDescent="0.2">
      <c r="C44" s="6"/>
      <c r="D44" s="6"/>
      <c r="E44" s="58" t="s">
        <v>30</v>
      </c>
      <c r="F44" s="6"/>
    </row>
    <row r="45" spans="1:13" ht="34.5" customHeight="1" x14ac:dyDescent="0.2">
      <c r="C45" s="107" t="s">
        <v>57</v>
      </c>
      <c r="D45" s="107"/>
      <c r="E45" s="61">
        <f>SUM(E9+E11+E12+E13+E14+E15+E16+E17+E18+E19+E20+E21+E22+E23+E24+E25)</f>
        <v>385.9</v>
      </c>
    </row>
    <row r="46" spans="1:13" ht="34.5" customHeight="1" x14ac:dyDescent="0.2">
      <c r="C46" s="107" t="s">
        <v>63</v>
      </c>
      <c r="D46" s="107"/>
      <c r="E46" s="63">
        <f>SUM(E10)</f>
        <v>11.5</v>
      </c>
    </row>
    <row r="47" spans="1:13" ht="34.5" customHeight="1" x14ac:dyDescent="0.2">
      <c r="C47" s="107" t="s">
        <v>60</v>
      </c>
      <c r="D47" s="107"/>
      <c r="E47" s="63">
        <f>SUM(E26:E32)</f>
        <v>68</v>
      </c>
    </row>
    <row r="48" spans="1:13" ht="25.5" customHeight="1" x14ac:dyDescent="0.2">
      <c r="C48" s="107" t="s">
        <v>32</v>
      </c>
      <c r="D48" s="107"/>
      <c r="E48" s="58">
        <f>SUM(E45:E47)</f>
        <v>465.4</v>
      </c>
      <c r="F48" s="32"/>
    </row>
    <row r="49" spans="3:7" ht="25.5" x14ac:dyDescent="0.2">
      <c r="D49" s="6"/>
      <c r="E49" s="6"/>
      <c r="F49" s="32"/>
    </row>
    <row r="50" spans="3:7" ht="25.5" x14ac:dyDescent="0.2">
      <c r="C50" s="6"/>
      <c r="D50" s="6"/>
      <c r="F50" s="32"/>
    </row>
    <row r="51" spans="3:7" x14ac:dyDescent="0.2">
      <c r="C51" s="34"/>
    </row>
    <row r="52" spans="3:7" x14ac:dyDescent="0.2">
      <c r="D52" s="6"/>
      <c r="E52" s="6"/>
      <c r="G52" s="6"/>
    </row>
    <row r="53" spans="3:7" x14ac:dyDescent="0.2">
      <c r="D53" s="6"/>
      <c r="E53" s="6"/>
      <c r="G53" s="6"/>
    </row>
    <row r="54" spans="3:7" x14ac:dyDescent="0.2">
      <c r="E54" s="6"/>
      <c r="G54" s="6"/>
    </row>
    <row r="55" spans="3:7" x14ac:dyDescent="0.2">
      <c r="E55" s="6"/>
      <c r="G55" s="6"/>
    </row>
    <row r="56" spans="3:7" x14ac:dyDescent="0.2">
      <c r="D56" s="35"/>
      <c r="E56" s="35"/>
      <c r="G56" s="6"/>
    </row>
    <row r="58" spans="3:7" x14ac:dyDescent="0.2">
      <c r="D58" s="6"/>
      <c r="E58" s="6"/>
    </row>
    <row r="59" spans="3:7" x14ac:dyDescent="0.2">
      <c r="D59" s="6"/>
      <c r="E59" s="6"/>
    </row>
    <row r="60" spans="3:7" x14ac:dyDescent="0.2">
      <c r="D60" s="6"/>
      <c r="E60" s="6"/>
      <c r="G60" s="6"/>
    </row>
    <row r="61" spans="3:7" x14ac:dyDescent="0.2">
      <c r="D61" s="6"/>
      <c r="E61" s="6"/>
      <c r="G61" s="6"/>
    </row>
    <row r="62" spans="3:7" x14ac:dyDescent="0.2">
      <c r="D62" s="35"/>
      <c r="E62" s="35"/>
      <c r="G62" s="6"/>
    </row>
    <row r="63" spans="3:7" x14ac:dyDescent="0.2">
      <c r="G63" s="6"/>
    </row>
    <row r="64" spans="3:7" x14ac:dyDescent="0.2">
      <c r="G64" s="6"/>
    </row>
  </sheetData>
  <mergeCells count="17">
    <mergeCell ref="K26:K32"/>
    <mergeCell ref="J26:J32"/>
    <mergeCell ref="C45:D45"/>
    <mergeCell ref="C47:D47"/>
    <mergeCell ref="C48:D48"/>
    <mergeCell ref="C46:D46"/>
    <mergeCell ref="A38:D38"/>
    <mergeCell ref="A40:D40"/>
    <mergeCell ref="A39:D39"/>
    <mergeCell ref="J9:J23"/>
    <mergeCell ref="K9:K23"/>
    <mergeCell ref="L9:L11"/>
    <mergeCell ref="A6:D6"/>
    <mergeCell ref="A1:L1"/>
    <mergeCell ref="A2:L2"/>
    <mergeCell ref="A4:L4"/>
    <mergeCell ref="A3:L3"/>
  </mergeCells>
  <pageMargins left="0.19685039370078741" right="0.19685039370078741" top="0.19685039370078741" bottom="0.19685039370078741" header="0.11811023622047245" footer="0.11811023622047245"/>
  <pageSetup paperSize="9" scale="18" orientation="landscape" r:id="rId1"/>
  <headerFooter alignWithMargins="0"/>
  <ignoredErrors>
    <ignoredError sqref="E35 E47 E38"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abSelected="1" zoomScale="50" zoomScaleNormal="50" zoomScaleSheetLayoutView="50" workbookViewId="0">
      <selection activeCell="G11" sqref="G11"/>
    </sheetView>
  </sheetViews>
  <sheetFormatPr baseColWidth="10" defaultRowHeight="12.75" x14ac:dyDescent="0.2"/>
  <cols>
    <col min="1" max="1" width="64.28515625" customWidth="1"/>
    <col min="2" max="2" width="38.7109375" customWidth="1"/>
    <col min="4" max="4" width="39.140625" customWidth="1"/>
    <col min="5" max="5" width="31" customWidth="1"/>
    <col min="7" max="7" width="28.85546875" customWidth="1"/>
    <col min="8" max="8" width="27.42578125" customWidth="1"/>
  </cols>
  <sheetData>
    <row r="1" spans="1:11" ht="34.5" x14ac:dyDescent="0.45">
      <c r="A1" s="116" t="s">
        <v>100</v>
      </c>
      <c r="B1" s="116"/>
      <c r="C1" s="116"/>
      <c r="D1" s="116"/>
      <c r="E1" s="116"/>
      <c r="F1" s="116"/>
      <c r="G1" s="116"/>
      <c r="H1" s="116"/>
      <c r="I1" s="116"/>
      <c r="J1" s="116"/>
    </row>
    <row r="2" spans="1:11" ht="35.25" x14ac:dyDescent="0.5">
      <c r="A2" s="118" t="s">
        <v>0</v>
      </c>
      <c r="B2" s="118"/>
      <c r="C2" s="118"/>
      <c r="D2" s="118"/>
      <c r="E2" s="118"/>
      <c r="F2" s="118"/>
      <c r="G2" s="118"/>
      <c r="H2" s="118"/>
      <c r="I2" s="118"/>
      <c r="J2" s="118"/>
    </row>
    <row r="3" spans="1:11" ht="34.5" x14ac:dyDescent="0.2">
      <c r="A3" s="119" t="s">
        <v>1</v>
      </c>
      <c r="B3" s="119"/>
      <c r="C3" s="119"/>
      <c r="D3" s="119"/>
      <c r="E3" s="119"/>
      <c r="F3" s="119"/>
      <c r="G3" s="119"/>
      <c r="H3" s="119"/>
      <c r="I3" s="119"/>
      <c r="J3" s="119"/>
    </row>
    <row r="4" spans="1:11" ht="30" x14ac:dyDescent="0.35">
      <c r="A4" s="120" t="s">
        <v>2</v>
      </c>
      <c r="B4" s="120"/>
      <c r="C4" s="120"/>
      <c r="D4" s="120"/>
      <c r="E4" s="120"/>
      <c r="F4" s="120"/>
      <c r="G4" s="120"/>
      <c r="H4" s="120"/>
      <c r="I4" s="120"/>
      <c r="J4" s="120"/>
      <c r="K4" s="40"/>
    </row>
    <row r="5" spans="1:11" ht="55.5" x14ac:dyDescent="0.35">
      <c r="A5" s="39"/>
      <c r="B5" s="39"/>
      <c r="C5" s="39"/>
      <c r="D5" s="39"/>
      <c r="E5" s="39"/>
      <c r="F5" s="39"/>
      <c r="G5" s="39"/>
      <c r="H5" s="39"/>
      <c r="I5" s="39"/>
      <c r="J5" s="39"/>
      <c r="K5" s="40"/>
    </row>
    <row r="6" spans="1:11" ht="26.25" x14ac:dyDescent="0.35">
      <c r="A6" s="42"/>
      <c r="B6" s="38" t="s">
        <v>30</v>
      </c>
      <c r="C6" s="42"/>
      <c r="D6" s="42"/>
      <c r="E6" s="38" t="s">
        <v>30</v>
      </c>
      <c r="F6" s="42"/>
      <c r="G6" s="15" t="s">
        <v>45</v>
      </c>
      <c r="H6" s="62">
        <f>SUM('05'!I6,'28'!I6,'36'!H6,'57'!H6)</f>
        <v>159</v>
      </c>
      <c r="I6" s="40"/>
      <c r="J6" s="40"/>
      <c r="K6" s="40"/>
    </row>
    <row r="7" spans="1:11" ht="46.5" x14ac:dyDescent="0.35">
      <c r="A7" s="104" t="s">
        <v>44</v>
      </c>
      <c r="B7" s="105">
        <f>SUM('05'!E38)</f>
        <v>66.5</v>
      </c>
      <c r="C7" s="42"/>
      <c r="D7" s="15" t="s">
        <v>43</v>
      </c>
      <c r="E7" s="15">
        <f>SUM('05'!E42,'28'!E44,'36'!E26)</f>
        <v>672.5</v>
      </c>
      <c r="F7" s="42"/>
      <c r="G7" s="42"/>
      <c r="H7" s="41"/>
      <c r="I7" s="40"/>
      <c r="J7" s="40"/>
      <c r="K7" s="40"/>
    </row>
    <row r="8" spans="1:11" ht="26.25" x14ac:dyDescent="0.35">
      <c r="A8" s="46" t="s">
        <v>62</v>
      </c>
      <c r="B8" s="45">
        <f>SUM('05'!E35,'28'!E39,'36'!E20,'57'!E38)</f>
        <v>1012.9</v>
      </c>
      <c r="C8" s="42"/>
      <c r="D8" s="58" t="s">
        <v>63</v>
      </c>
      <c r="E8" s="58">
        <f>SUM('05'!E43,'28'!E45,'36'!E27,'57'!E46)</f>
        <v>17.5</v>
      </c>
      <c r="F8" s="42"/>
      <c r="G8" s="44"/>
      <c r="H8" s="15" t="s">
        <v>30</v>
      </c>
      <c r="I8" s="40"/>
      <c r="J8" s="40"/>
      <c r="K8" s="40"/>
    </row>
    <row r="9" spans="1:11" ht="46.5" x14ac:dyDescent="0.35">
      <c r="A9" s="100" t="s">
        <v>143</v>
      </c>
      <c r="B9" s="101">
        <f>'57'!E39+'05'!E36</f>
        <v>48.5</v>
      </c>
      <c r="C9" s="42"/>
      <c r="D9" s="58" t="s">
        <v>58</v>
      </c>
      <c r="E9" s="58">
        <f>SUM('05'!E44,'28'!E46,'57'!E47)</f>
        <v>103</v>
      </c>
      <c r="F9" s="42"/>
      <c r="G9" s="15" t="s">
        <v>42</v>
      </c>
      <c r="H9" s="66">
        <f>SUM('05'!I34,'28'!I38,'36'!I19,'57'!I37)</f>
        <v>159.39999999999998</v>
      </c>
      <c r="I9" s="40"/>
      <c r="J9" s="40"/>
      <c r="K9" s="40"/>
    </row>
    <row r="10" spans="1:11" ht="23.25" x14ac:dyDescent="0.35">
      <c r="A10" s="64" t="s">
        <v>148</v>
      </c>
      <c r="B10" s="64">
        <f>SUM('05'!E37,'28'!E40,'36'!E21,'57'!E40)</f>
        <v>175</v>
      </c>
      <c r="C10" s="42"/>
      <c r="D10" s="58" t="s">
        <v>57</v>
      </c>
      <c r="E10" s="58">
        <f>SUM('36'!E25,'57'!E45)</f>
        <v>509.9</v>
      </c>
      <c r="F10" s="42"/>
      <c r="G10" s="42"/>
      <c r="H10" s="41"/>
      <c r="I10" s="40"/>
      <c r="J10" s="40"/>
      <c r="K10" s="40"/>
    </row>
    <row r="11" spans="1:11" ht="35.25" customHeight="1" x14ac:dyDescent="0.2">
      <c r="A11" s="43"/>
      <c r="B11" s="15">
        <f>SUM(B7:B10)</f>
        <v>1302.9000000000001</v>
      </c>
      <c r="E11" s="94">
        <f>SUM(E7:E10)</f>
        <v>1302.9000000000001</v>
      </c>
    </row>
    <row r="12" spans="1:11" ht="14.25" customHeight="1" x14ac:dyDescent="0.2"/>
    <row r="18" spans="1:2" ht="52.5" x14ac:dyDescent="0.35">
      <c r="A18" s="89"/>
      <c r="B18" s="90" t="s">
        <v>121</v>
      </c>
    </row>
    <row r="19" spans="1:2" ht="52.5" x14ac:dyDescent="0.2">
      <c r="A19" s="90" t="s">
        <v>122</v>
      </c>
      <c r="B19" s="91">
        <f>'05'!H40</f>
        <v>3</v>
      </c>
    </row>
    <row r="20" spans="1:2" ht="26.25" x14ac:dyDescent="0.2">
      <c r="A20" s="92" t="s">
        <v>123</v>
      </c>
      <c r="B20" s="91">
        <f>'05'!H41</f>
        <v>3</v>
      </c>
    </row>
    <row r="21" spans="1:2" ht="26.25" x14ac:dyDescent="0.2">
      <c r="A21" s="92" t="s">
        <v>124</v>
      </c>
      <c r="B21" s="91">
        <f>'05'!H42</f>
        <v>9</v>
      </c>
    </row>
    <row r="22" spans="1:2" ht="36.75" customHeight="1" x14ac:dyDescent="0.2">
      <c r="A22" s="92" t="s">
        <v>125</v>
      </c>
      <c r="B22" s="91">
        <f>'05'!H43</f>
        <v>3</v>
      </c>
    </row>
    <row r="23" spans="1:2" ht="45.75" customHeight="1" x14ac:dyDescent="0.2">
      <c r="A23" s="92" t="s">
        <v>126</v>
      </c>
      <c r="B23" s="91">
        <f>'05'!H44</f>
        <v>3</v>
      </c>
    </row>
    <row r="24" spans="1:2" ht="26.25" x14ac:dyDescent="0.2">
      <c r="A24" s="92" t="s">
        <v>127</v>
      </c>
      <c r="B24" s="91">
        <f>'05'!H45</f>
        <v>0</v>
      </c>
    </row>
  </sheetData>
  <mergeCells count="4">
    <mergeCell ref="A1:J1"/>
    <mergeCell ref="A2:J2"/>
    <mergeCell ref="A3:J3"/>
    <mergeCell ref="A4:J4"/>
  </mergeCells>
  <pageMargins left="0.7" right="0.7" top="0.75" bottom="0.75" header="0.3" footer="0.3"/>
  <pageSetup paperSize="9" scale="3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05</vt:lpstr>
      <vt:lpstr>28</vt:lpstr>
      <vt:lpstr>36</vt:lpstr>
      <vt:lpstr>57</vt:lpstr>
      <vt:lpstr>Total</vt:lpstr>
      <vt:lpstr>'05'!Zone_d_impression</vt:lpstr>
      <vt:lpstr>'28'!Zone_d_impression</vt:lpstr>
      <vt:lpstr>'36'!Zone_d_impression</vt:lpstr>
      <vt:lpstr>'57'!Zone_d_impression</vt:lpstr>
      <vt:lpstr>Total!Zone_d_impression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Magali AAE</dc:creator>
  <cp:lastModifiedBy>CASTAING Claire ADJOINT ADMI PRIN</cp:lastModifiedBy>
  <cp:lastPrinted>2024-09-16T13:56:31Z</cp:lastPrinted>
  <dcterms:created xsi:type="dcterms:W3CDTF">2023-02-15T06:55:57Z</dcterms:created>
  <dcterms:modified xsi:type="dcterms:W3CDTF">2025-07-31T11:59:59Z</dcterms:modified>
</cp:coreProperties>
</file>