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codeName="ThisWorkbook" defaultThemeVersion="166925"/>
  <mc:AlternateContent xmlns:mc="http://schemas.openxmlformats.org/markup-compatibility/2006">
    <mc:Choice Requires="x15">
      <x15ac:absPath xmlns:x15ac="http://schemas.microsoft.com/office/spreadsheetml/2010/11/ac" url="M:\share-DA-ACHATS\1 - MARCHES\Marchés UCA 2025\UCA - 0107 - Nettoyage Gergo Herbiers Dunant Morand\1 - DCE\"/>
    </mc:Choice>
  </mc:AlternateContent>
  <xr:revisionPtr revIDLastSave="0" documentId="13_ncr:1_{11D1D41F-E39D-4FE5-AE4F-376444EDEF01}" xr6:coauthVersionLast="47" xr6:coauthVersionMax="47" xr10:uidLastSave="{00000000-0000-0000-0000-000000000000}"/>
  <bookViews>
    <workbookView xWindow="28680" yWindow="-1410" windowWidth="29040" windowHeight="15720" firstSheet="8" activeTab="16" xr2:uid="{00000000-000D-0000-FFFF-FFFF00000000}"/>
  </bookViews>
  <sheets>
    <sheet name="GERGOVIA LETTRES - RDC" sheetId="17" r:id="rId1"/>
    <sheet name="GERGOVIA LETTRES - Amphi 3" sheetId="19" r:id="rId2"/>
    <sheet name="GERGOVIA LETTRES - Amphi 2" sheetId="21" r:id="rId3"/>
    <sheet name="GERGOVIA LETTRES - NIV 1" sheetId="3" r:id="rId4"/>
    <sheet name="GERGOVIA LETTRES - NIV 2" sheetId="23" r:id="rId5"/>
    <sheet name="GERGOVIA LETTRES - NIV 3" sheetId="4" r:id="rId6"/>
    <sheet name="GERGOVIA LETTRES - NIV 4" sheetId="14" r:id="rId7"/>
    <sheet name="GERGOVIA LETTRES - NIV 5" sheetId="24" r:id="rId8"/>
    <sheet name="HERBIERS" sheetId="6" r:id="rId9"/>
    <sheet name="MORAND NIV 1" sheetId="7" r:id="rId10"/>
    <sheet name="MORAND RDC" sheetId="8" r:id="rId11"/>
    <sheet name="MORAND RDJ" sheetId="9" r:id="rId12"/>
    <sheet name="EXTENSION RDJ" sheetId="10" r:id="rId13"/>
    <sheet name="EXTENSION NIV 0" sheetId="11" r:id="rId14"/>
    <sheet name="EXTENSION NIV -1" sheetId="12" r:id="rId15"/>
    <sheet name="BLATIN" sheetId="13" r:id="rId16"/>
    <sheet name="RECAP" sheetId="1" r:id="rId17"/>
  </sheets>
  <externalReferences>
    <externalReference r:id="rId18"/>
    <externalReference r:id="rId19"/>
    <externalReference r:id="rId20"/>
    <externalReference r:id="rId21"/>
    <externalReference r:id="rId22"/>
    <externalReference r:id="rId23"/>
    <externalReference r:id="rId24"/>
    <externalReference r:id="rId25"/>
  </externalReferences>
  <definedNames>
    <definedName name="calcul" localSheetId="2">#REF!</definedName>
    <definedName name="calcul" localSheetId="1">#REF!</definedName>
    <definedName name="calcul" localSheetId="3">#REF!</definedName>
    <definedName name="calcul" localSheetId="4">#REF!</definedName>
    <definedName name="calcul" localSheetId="5">#REF!</definedName>
    <definedName name="calcul" localSheetId="6">#REF!</definedName>
    <definedName name="calcul" localSheetId="7">#REF!</definedName>
    <definedName name="calcul" localSheetId="0">#REF!</definedName>
    <definedName name="calcul" localSheetId="8">#REF!</definedName>
    <definedName name="calcul">#REF!</definedName>
    <definedName name="Channel" localSheetId="2">[1]Lookup!$N$4</definedName>
    <definedName name="Channel" localSheetId="1">[1]Lookup!$N$4</definedName>
    <definedName name="Channel" localSheetId="3">[1]Lookup!$N$4</definedName>
    <definedName name="Channel" localSheetId="4">[1]Lookup!$N$4</definedName>
    <definedName name="Channel" localSheetId="5">[1]Lookup!$N$4</definedName>
    <definedName name="Channel" localSheetId="6">[1]Lookup!$N$4</definedName>
    <definedName name="Channel" localSheetId="7">[1]Lookup!$N$4</definedName>
    <definedName name="Channel" localSheetId="0">[1]Lookup!$N$4</definedName>
    <definedName name="Channel" localSheetId="8">[1]Lookup!$N$4</definedName>
    <definedName name="Channel">[2]Lookup!$N$4</definedName>
    <definedName name="Charetude" localSheetId="2">#REF!</definedName>
    <definedName name="Charetude" localSheetId="1">#REF!</definedName>
    <definedName name="Charetude" localSheetId="3">#REF!</definedName>
    <definedName name="Charetude" localSheetId="4">#REF!</definedName>
    <definedName name="Charetude" localSheetId="5">#REF!</definedName>
    <definedName name="Charetude" localSheetId="6">#REF!</definedName>
    <definedName name="Charetude" localSheetId="7">#REF!</definedName>
    <definedName name="Charetude" localSheetId="0">#REF!</definedName>
    <definedName name="Charetude" localSheetId="8">#REF!</definedName>
    <definedName name="Charetude">#REF!</definedName>
    <definedName name="Classif">'[3]Grille salaires'!$B$5:$B$17</definedName>
    <definedName name="codelx" localSheetId="2">#REF!</definedName>
    <definedName name="codelx" localSheetId="1">#REF!</definedName>
    <definedName name="codelx" localSheetId="3">#REF!</definedName>
    <definedName name="codelx" localSheetId="4">#REF!</definedName>
    <definedName name="codelx" localSheetId="5">#REF!</definedName>
    <definedName name="codelx" localSheetId="6">#REF!</definedName>
    <definedName name="codelx" localSheetId="7">#REF!</definedName>
    <definedName name="codelx" localSheetId="0">#REF!</definedName>
    <definedName name="codelx" localSheetId="8">#REF!</definedName>
    <definedName name="codelx">#REF!</definedName>
    <definedName name="coeff" localSheetId="2">#REF!</definedName>
    <definedName name="coeff" localSheetId="1">#REF!</definedName>
    <definedName name="coeff" localSheetId="3">#REF!</definedName>
    <definedName name="coeff" localSheetId="4">#REF!</definedName>
    <definedName name="coeff" localSheetId="5">#REF!</definedName>
    <definedName name="coeff" localSheetId="6">#REF!</definedName>
    <definedName name="coeff" localSheetId="7">#REF!</definedName>
    <definedName name="coeff" localSheetId="0">#REF!</definedName>
    <definedName name="coeff" localSheetId="8">#REF!</definedName>
    <definedName name="coeff">#REF!</definedName>
    <definedName name="etablissement" localSheetId="2">#REF!</definedName>
    <definedName name="etablissement" localSheetId="1">#REF!</definedName>
    <definedName name="etablissement" localSheetId="3">#REF!</definedName>
    <definedName name="etablissement" localSheetId="4">#REF!</definedName>
    <definedName name="etablissement" localSheetId="5">#REF!</definedName>
    <definedName name="etablissement" localSheetId="6">#REF!</definedName>
    <definedName name="etablissement" localSheetId="7">#REF!</definedName>
    <definedName name="etablissement" localSheetId="0">#REF!</definedName>
    <definedName name="etablissement" localSheetId="8">#REF!</definedName>
    <definedName name="etablissement">#REF!</definedName>
    <definedName name="Etbsas2" localSheetId="2">#REF!</definedName>
    <definedName name="Etbsas2" localSheetId="1">#REF!</definedName>
    <definedName name="Etbsas2" localSheetId="3">#REF!</definedName>
    <definedName name="Etbsas2" localSheetId="4">#REF!</definedName>
    <definedName name="Etbsas2" localSheetId="5">#REF!</definedName>
    <definedName name="Etbsas2" localSheetId="6">#REF!</definedName>
    <definedName name="Etbsas2" localSheetId="7">#REF!</definedName>
    <definedName name="Etbsas2" localSheetId="0">#REF!</definedName>
    <definedName name="Etbsas2" localSheetId="8">#REF!</definedName>
    <definedName name="Etbsas2">#REF!</definedName>
    <definedName name="Etbsas2b" localSheetId="2">#REF!</definedName>
    <definedName name="Etbsas2b" localSheetId="1">#REF!</definedName>
    <definedName name="Etbsas2b" localSheetId="3">#REF!</definedName>
    <definedName name="Etbsas2b" localSheetId="4">#REF!</definedName>
    <definedName name="Etbsas2b" localSheetId="5">#REF!</definedName>
    <definedName name="Etbsas2b" localSheetId="6">#REF!</definedName>
    <definedName name="Etbsas2b" localSheetId="7">#REF!</definedName>
    <definedName name="Etbsas2b" localSheetId="0">#REF!</definedName>
    <definedName name="Etbsas2b" localSheetId="8">#REF!</definedName>
    <definedName name="Etbsas2b">#REF!</definedName>
    <definedName name="Frequencemensuelle">[3]Listes!$D$3:$E$35</definedName>
    <definedName name="Frequencevitrerie">[3]Listes!$D$3:$D$33</definedName>
    <definedName name="Hdim">[3]Listes!$S$3:$S$4</definedName>
    <definedName name="Hfériés">[3]Listes!$T$3:$T$5</definedName>
    <definedName name="JKL" localSheetId="2">[4]zz!$B$13:$B$15</definedName>
    <definedName name="JKL" localSheetId="1">[4]zz!$B$13:$B$15</definedName>
    <definedName name="JKL" localSheetId="3">[4]zz!$B$13:$B$15</definedName>
    <definedName name="JKL" localSheetId="4">[4]zz!$B$13:$B$15</definedName>
    <definedName name="JKL" localSheetId="5">[4]zz!$B$13:$B$15</definedName>
    <definedName name="JKL" localSheetId="6">[4]zz!$B$13:$B$15</definedName>
    <definedName name="JKL" localSheetId="7">[4]zz!$B$13:$B$15</definedName>
    <definedName name="JKL" localSheetId="0">[4]zz!$B$13:$B$15</definedName>
    <definedName name="JKL" localSheetId="8">[4]zz!$B$13:$B$15</definedName>
    <definedName name="JKL">[5]zz!$B$13:$B$15</definedName>
    <definedName name="Lk_Channel" localSheetId="2">[1]Lookup!$O$5:$O$9</definedName>
    <definedName name="Lk_Channel" localSheetId="1">[1]Lookup!$O$5:$O$9</definedName>
    <definedName name="Lk_Channel" localSheetId="3">[1]Lookup!$O$5:$O$9</definedName>
    <definedName name="Lk_Channel" localSheetId="4">[1]Lookup!$O$5:$O$9</definedName>
    <definedName name="Lk_Channel" localSheetId="5">[1]Lookup!$O$5:$O$9</definedName>
    <definedName name="Lk_Channel" localSheetId="6">[1]Lookup!$O$5:$O$9</definedName>
    <definedName name="Lk_Channel" localSheetId="7">[1]Lookup!$O$5:$O$9</definedName>
    <definedName name="Lk_Channel" localSheetId="0">[1]Lookup!$O$5:$O$9</definedName>
    <definedName name="Lk_Channel" localSheetId="8">[1]Lookup!$O$5:$O$9</definedName>
    <definedName name="Lk_Channel">[2]Lookup!$O$5:$O$9</definedName>
    <definedName name="Lk_Mth" localSheetId="2">[1]Lookup!$F$5:$F$19</definedName>
    <definedName name="Lk_Mth" localSheetId="1">[1]Lookup!$F$5:$F$19</definedName>
    <definedName name="Lk_Mth" localSheetId="3">[1]Lookup!$F$5:$F$19</definedName>
    <definedName name="Lk_Mth" localSheetId="4">[1]Lookup!$F$5:$F$19</definedName>
    <definedName name="Lk_Mth" localSheetId="5">[1]Lookup!$F$5:$F$19</definedName>
    <definedName name="Lk_Mth" localSheetId="6">[1]Lookup!$F$5:$F$19</definedName>
    <definedName name="Lk_Mth" localSheetId="7">[1]Lookup!$F$5:$F$19</definedName>
    <definedName name="Lk_Mth" localSheetId="0">[1]Lookup!$F$5:$F$19</definedName>
    <definedName name="Lk_Mth" localSheetId="8">[1]Lookup!$F$5:$F$19</definedName>
    <definedName name="Lk_Mth">[2]Lookup!$F$5:$F$19</definedName>
    <definedName name="Lk_Qtr" localSheetId="2">[1]Lookup!$C$5:$C$10</definedName>
    <definedName name="Lk_Qtr" localSheetId="1">[1]Lookup!$C$5:$C$10</definedName>
    <definedName name="Lk_Qtr" localSheetId="3">[1]Lookup!$C$5:$C$10</definedName>
    <definedName name="Lk_Qtr" localSheetId="4">[1]Lookup!$C$5:$C$10</definedName>
    <definedName name="Lk_Qtr" localSheetId="5">[1]Lookup!$C$5:$C$10</definedName>
    <definedName name="Lk_Qtr" localSheetId="6">[1]Lookup!$C$5:$C$10</definedName>
    <definedName name="Lk_Qtr" localSheetId="7">[1]Lookup!$C$5:$C$10</definedName>
    <definedName name="Lk_Qtr" localSheetId="0">[1]Lookup!$C$5:$C$10</definedName>
    <definedName name="Lk_Qtr" localSheetId="8">[1]Lookup!$C$5:$C$10</definedName>
    <definedName name="Lk_Qtr">[2]Lookup!$C$5:$C$10</definedName>
    <definedName name="Lk_Site" localSheetId="2">[1]Lookup!$L$5:$L$16</definedName>
    <definedName name="Lk_Site" localSheetId="1">[1]Lookup!$L$5:$L$16</definedName>
    <definedName name="Lk_Site" localSheetId="3">[1]Lookup!$L$5:$L$16</definedName>
    <definedName name="Lk_Site" localSheetId="4">[1]Lookup!$L$5:$L$16</definedName>
    <definedName name="Lk_Site" localSheetId="5">[1]Lookup!$L$5:$L$16</definedName>
    <definedName name="Lk_Site" localSheetId="6">[1]Lookup!$L$5:$L$16</definedName>
    <definedName name="Lk_Site" localSheetId="7">[1]Lookup!$L$5:$L$16</definedName>
    <definedName name="Lk_Site" localSheetId="0">[1]Lookup!$L$5:$L$16</definedName>
    <definedName name="Lk_Site" localSheetId="8">[1]Lookup!$L$5:$L$16</definedName>
    <definedName name="Lk_Site">[2]Lookup!$L$5:$L$16</definedName>
    <definedName name="Lk_Wk" localSheetId="2">[1]Lookup!$I$5:$I$27</definedName>
    <definedName name="Lk_Wk" localSheetId="1">[1]Lookup!$I$5:$I$27</definedName>
    <definedName name="Lk_Wk" localSheetId="3">[1]Lookup!$I$5:$I$27</definedName>
    <definedName name="Lk_Wk" localSheetId="4">[1]Lookup!$I$5:$I$27</definedName>
    <definedName name="Lk_Wk" localSheetId="5">[1]Lookup!$I$5:$I$27</definedName>
    <definedName name="Lk_Wk" localSheetId="6">[1]Lookup!$I$5:$I$27</definedName>
    <definedName name="Lk_Wk" localSheetId="7">[1]Lookup!$I$5:$I$27</definedName>
    <definedName name="Lk_Wk" localSheetId="0">[1]Lookup!$I$5:$I$27</definedName>
    <definedName name="Lk_Wk" localSheetId="8">[1]Lookup!$I$5:$I$27</definedName>
    <definedName name="Lk_Wk">[2]Lookup!$I$5:$I$27</definedName>
    <definedName name="Marquematériel">[6]Listes!$N$3:$N$12</definedName>
    <definedName name="Mth" localSheetId="2">[1]Lookup!$E$4</definedName>
    <definedName name="Mth" localSheetId="1">[1]Lookup!$E$4</definedName>
    <definedName name="Mth" localSheetId="3">[1]Lookup!$E$4</definedName>
    <definedName name="Mth" localSheetId="4">[1]Lookup!$E$4</definedName>
    <definedName name="Mth" localSheetId="5">[1]Lookup!$E$4</definedName>
    <definedName name="Mth" localSheetId="6">[1]Lookup!$E$4</definedName>
    <definedName name="Mth" localSheetId="7">[1]Lookup!$E$4</definedName>
    <definedName name="Mth" localSheetId="0">[1]Lookup!$E$4</definedName>
    <definedName name="Mth" localSheetId="8">[1]Lookup!$E$4</definedName>
    <definedName name="Mth">[2]Lookup!$E$4</definedName>
    <definedName name="O" localSheetId="2">[7]Paramètres!$B$42:$B$43</definedName>
    <definedName name="O" localSheetId="1">[7]Paramètres!$B$42:$B$43</definedName>
    <definedName name="O" localSheetId="3">[7]Paramètres!$B$42:$B$43</definedName>
    <definedName name="O" localSheetId="4">[7]Paramètres!$B$42:$B$43</definedName>
    <definedName name="O" localSheetId="5">[7]Paramètres!$B$42:$B$43</definedName>
    <definedName name="O" localSheetId="6">[7]Paramètres!$B$42:$B$43</definedName>
    <definedName name="O" localSheetId="7">[7]Paramètres!$B$42:$B$43</definedName>
    <definedName name="O" localSheetId="0">[7]Paramètres!$B$42:$B$43</definedName>
    <definedName name="O" localSheetId="8">[7]Paramètres!$B$42:$B$43</definedName>
    <definedName name="O">[8]Paramètres!$B$42:$B$43</definedName>
    <definedName name="Qtr" localSheetId="2">[1]Lookup!$B$4</definedName>
    <definedName name="Qtr" localSheetId="1">[1]Lookup!$B$4</definedName>
    <definedName name="Qtr" localSheetId="3">[1]Lookup!$B$4</definedName>
    <definedName name="Qtr" localSheetId="4">[1]Lookup!$B$4</definedName>
    <definedName name="Qtr" localSheetId="5">[1]Lookup!$B$4</definedName>
    <definedName name="Qtr" localSheetId="6">[1]Lookup!$B$4</definedName>
    <definedName name="Qtr" localSheetId="7">[1]Lookup!$B$4</definedName>
    <definedName name="Qtr" localSheetId="0">[1]Lookup!$B$4</definedName>
    <definedName name="Qtr" localSheetId="8">[1]Lookup!$B$4</definedName>
    <definedName name="Qtr">[2]Lookup!$B$4</definedName>
    <definedName name="RYG" localSheetId="2">[4]zz!$B$4:$B$9</definedName>
    <definedName name="RYG" localSheetId="1">[4]zz!$B$4:$B$9</definedName>
    <definedName name="RYG" localSheetId="3">[4]zz!$B$4:$B$9</definedName>
    <definedName name="RYG" localSheetId="4">[4]zz!$B$4:$B$9</definedName>
    <definedName name="RYG" localSheetId="5">[4]zz!$B$4:$B$9</definedName>
    <definedName name="RYG" localSheetId="6">[4]zz!$B$4:$B$9</definedName>
    <definedName name="RYG" localSheetId="7">[4]zz!$B$4:$B$9</definedName>
    <definedName name="RYG" localSheetId="0">[4]zz!$B$4:$B$9</definedName>
    <definedName name="RYG" localSheetId="8">[4]zz!$B$4:$B$9</definedName>
    <definedName name="RYG">[5]zz!$B$4:$B$9</definedName>
    <definedName name="Site" localSheetId="2">[1]Lookup!$K$4</definedName>
    <definedName name="Site" localSheetId="1">[1]Lookup!$K$4</definedName>
    <definedName name="Site" localSheetId="3">[1]Lookup!$K$4</definedName>
    <definedName name="Site" localSheetId="4">[1]Lookup!$K$4</definedName>
    <definedName name="Site" localSheetId="5">[1]Lookup!$K$4</definedName>
    <definedName name="Site" localSheetId="6">[1]Lookup!$K$4</definedName>
    <definedName name="Site" localSheetId="7">[1]Lookup!$K$4</definedName>
    <definedName name="Site" localSheetId="0">[1]Lookup!$K$4</definedName>
    <definedName name="Site" localSheetId="8">[1]Lookup!$K$4</definedName>
    <definedName name="Site">[2]Lookup!$K$4</definedName>
    <definedName name="txhoraire" localSheetId="2">#REF!</definedName>
    <definedName name="txhoraire" localSheetId="1">#REF!</definedName>
    <definedName name="txhoraire" localSheetId="3">#REF!</definedName>
    <definedName name="txhoraire" localSheetId="4">#REF!</definedName>
    <definedName name="txhoraire" localSheetId="5">#REF!</definedName>
    <definedName name="txhoraire" localSheetId="6">#REF!</definedName>
    <definedName name="txhoraire" localSheetId="7">#REF!</definedName>
    <definedName name="txhoraire" localSheetId="0">#REF!</definedName>
    <definedName name="txhoraire" localSheetId="8">#REF!</definedName>
    <definedName name="txhoraire">#REF!</definedName>
    <definedName name="Wk" localSheetId="2">[1]Lookup!$H$4</definedName>
    <definedName name="Wk" localSheetId="1">[1]Lookup!$H$4</definedName>
    <definedName name="Wk" localSheetId="3">[1]Lookup!$H$4</definedName>
    <definedName name="Wk" localSheetId="4">[1]Lookup!$H$4</definedName>
    <definedName name="Wk" localSheetId="5">[1]Lookup!$H$4</definedName>
    <definedName name="Wk" localSheetId="6">[1]Lookup!$H$4</definedName>
    <definedName name="Wk" localSheetId="7">[1]Lookup!$H$4</definedName>
    <definedName name="Wk" localSheetId="0">[1]Lookup!$H$4</definedName>
    <definedName name="Wk" localSheetId="8">[1]Lookup!$H$4</definedName>
    <definedName name="Wk">[2]Lookup!$H$4</definedName>
    <definedName name="_xlnm.Print_Area" localSheetId="2">'GERGOVIA LETTRES - Amphi 2'!$A$1:$L$33</definedName>
    <definedName name="_xlnm.Print_Area" localSheetId="1">'GERGOVIA LETTRES - Amphi 3'!$A$1:$L$33</definedName>
    <definedName name="_xlnm.Print_Area" localSheetId="3">'GERGOVIA LETTRES - NIV 1'!$A$1:$L$71</definedName>
    <definedName name="_xlnm.Print_Area" localSheetId="4">'GERGOVIA LETTRES - NIV 2'!$A$1:$L$71</definedName>
    <definedName name="_xlnm.Print_Area" localSheetId="5">'GERGOVIA LETTRES - NIV 3'!$A$6:$L$45</definedName>
    <definedName name="_xlnm.Print_Area" localSheetId="6">'GERGOVIA LETTRES - NIV 4'!$A$6:$L$37</definedName>
    <definedName name="_xlnm.Print_Area" localSheetId="7">'GERGOVIA LETTRES - NIV 5'!$A$6:$L$29</definedName>
    <definedName name="_xlnm.Print_Area" localSheetId="0">'GERGOVIA LETTRES - RDC'!$A$1:$L$49</definedName>
    <definedName name="_xlnm.Print_Area" localSheetId="16">RECAP!$A$1:$H$45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43" i="1" l="1"/>
  <c r="G44" i="1" s="1"/>
  <c r="E42" i="1"/>
  <c r="D41" i="1"/>
  <c r="D8" i="1"/>
  <c r="C69" i="3" l="1"/>
  <c r="C33" i="21"/>
  <c r="C33" i="19"/>
  <c r="C49" i="17"/>
  <c r="C21" i="21"/>
  <c r="C17" i="21"/>
  <c r="C17" i="19"/>
  <c r="C29" i="19"/>
  <c r="C69" i="23"/>
  <c r="D22" i="1" l="1"/>
  <c r="C29" i="24"/>
  <c r="C9" i="24"/>
  <c r="D16" i="1" l="1"/>
  <c r="C61" i="23"/>
  <c r="C37" i="23"/>
  <c r="C33" i="23"/>
  <c r="C29" i="23"/>
  <c r="C25" i="23"/>
  <c r="C17" i="23"/>
  <c r="C13" i="23"/>
  <c r="C9" i="23"/>
  <c r="D14" i="1"/>
  <c r="C57" i="3"/>
  <c r="AC45" i="3"/>
  <c r="C37" i="3"/>
  <c r="C13" i="21"/>
  <c r="D12" i="1" s="1"/>
  <c r="C13" i="19"/>
  <c r="D10" i="1" s="1"/>
  <c r="C37" i="17"/>
  <c r="C33" i="17"/>
  <c r="C29" i="17"/>
  <c r="C17" i="17"/>
  <c r="C13" i="17"/>
  <c r="C9" i="17"/>
  <c r="D18" i="1"/>
  <c r="C45" i="4"/>
  <c r="C41" i="4"/>
  <c r="D20" i="1"/>
  <c r="C37" i="14"/>
  <c r="C33" i="14"/>
  <c r="C29" i="14"/>
  <c r="C25" i="14"/>
  <c r="C17" i="14"/>
  <c r="C9" i="14"/>
  <c r="D38" i="1" l="1"/>
  <c r="C45" i="13"/>
  <c r="C24" i="13"/>
  <c r="C21" i="10"/>
  <c r="C25" i="7"/>
  <c r="D36" i="1"/>
  <c r="D34" i="1"/>
  <c r="D30" i="1"/>
  <c r="D28" i="1"/>
  <c r="D26" i="1"/>
  <c r="C17" i="12"/>
  <c r="C21" i="11"/>
  <c r="D32" i="1"/>
  <c r="G45" i="1" l="1"/>
  <c r="C46" i="13"/>
  <c r="C31" i="9"/>
  <c r="C21" i="8"/>
  <c r="C25" i="6" l="1"/>
  <c r="D2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Carole BESSON</author>
  </authors>
  <commentList>
    <comment ref="D9" authorId="0" shapeId="0" xr:uid="{F391180D-2419-44AF-904C-3790AB130B37}">
      <text>
        <r>
          <rPr>
            <b/>
            <sz val="9"/>
            <color indexed="81"/>
            <rFont val="Tahoma"/>
            <family val="2"/>
          </rPr>
          <t>Carole BESSON:</t>
        </r>
        <r>
          <rPr>
            <sz val="9"/>
            <color indexed="81"/>
            <rFont val="Tahoma"/>
            <family val="2"/>
          </rPr>
          <t xml:space="preserve">
vidage des poubelles</t>
        </r>
      </text>
    </comment>
    <comment ref="A21" authorId="0" shapeId="0" xr:uid="{203E27AD-9BCA-48C3-A7E2-747BBEEAA564}">
      <text>
        <r>
          <rPr>
            <b/>
            <sz val="9"/>
            <color indexed="81"/>
            <rFont val="Tahoma"/>
            <family val="2"/>
          </rPr>
          <t>Carole BESSON:</t>
        </r>
        <r>
          <rPr>
            <sz val="9"/>
            <color indexed="81"/>
            <rFont val="Tahoma"/>
            <family val="2"/>
          </rPr>
          <t xml:space="preserve">
laquelle? Numero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Carole BESSON</author>
  </authors>
  <commentList>
    <comment ref="D9" authorId="0" shapeId="0" xr:uid="{09CBDB7F-889D-4ABC-B892-AB7B61E69494}">
      <text>
        <r>
          <rPr>
            <b/>
            <sz val="9"/>
            <color indexed="81"/>
            <rFont val="Tahoma"/>
            <charset val="1"/>
          </rPr>
          <t>Carole BESSON:</t>
        </r>
        <r>
          <rPr>
            <sz val="9"/>
            <color indexed="81"/>
            <rFont val="Tahoma"/>
            <charset val="1"/>
          </rPr>
          <t xml:space="preserve">
vidage poubelles</t>
        </r>
      </text>
    </comment>
  </commentList>
</comments>
</file>

<file path=xl/sharedStrings.xml><?xml version="1.0" encoding="utf-8"?>
<sst xmlns="http://schemas.openxmlformats.org/spreadsheetml/2006/main" count="1434" uniqueCount="241">
  <si>
    <t xml:space="preserve">Batiment GERGOVIA LETTRES - Niveau 1 </t>
  </si>
  <si>
    <t>Périodicité annuelle 48 semaines dont une de remise en état</t>
  </si>
  <si>
    <t>Période du 01/01 au 31/12 (hors fermeture)</t>
  </si>
  <si>
    <t>Jours d'intervention</t>
  </si>
  <si>
    <t>Désignation des locaux</t>
  </si>
  <si>
    <t>nature des sols</t>
  </si>
  <si>
    <t>surface totale en m²</t>
  </si>
  <si>
    <t>périodicité/semaine</t>
  </si>
  <si>
    <t>périodicité/mois</t>
  </si>
  <si>
    <t>périodicité/an</t>
  </si>
  <si>
    <t>Opération à effectuer</t>
  </si>
  <si>
    <t>Lundi</t>
  </si>
  <si>
    <t>Mardi</t>
  </si>
  <si>
    <t>Mercredi</t>
  </si>
  <si>
    <t>Jeudi</t>
  </si>
  <si>
    <t>Vendredi</t>
  </si>
  <si>
    <t xml:space="preserve">Thermoplastique </t>
  </si>
  <si>
    <t>Aération des locaux , Vidage des poubelles en respectant le tri effectué et remplacement du sac à déchets si nécessaire. Enlèvement des détritus dans l'ensemble de la salle et des taches au sol.</t>
  </si>
  <si>
    <t>Planning hebdomadaire de répartition entre les différents locaux en fonction des contraintes des utilisateurs à revoir trimestriellement en tenant compte des retours sur le trimestre précédent.</t>
  </si>
  <si>
    <t xml:space="preserve"> Nettoyage des tableaux et goulottes. Dépoussiérage tables de cours. Balayage ou aspiration et lavage des sols.</t>
  </si>
  <si>
    <t>Nettoyage à sec des prises, dépoussiérage des plinthes/goulottes. Enlèvement des traces de doigts et salissures au portage des mains et entourage des portes, interrupteurs .</t>
  </si>
  <si>
    <r>
      <rPr>
        <b/>
        <i/>
        <u/>
        <sz val="11"/>
        <color theme="1"/>
        <rFont val="Calibri"/>
        <family val="2"/>
      </rPr>
      <t xml:space="preserve">Remise en état : </t>
    </r>
    <r>
      <rPr>
        <sz val="11"/>
        <color theme="1"/>
        <rFont val="Calibri"/>
        <family val="2"/>
      </rPr>
      <t>Enlevement des toiles d'araignées. Nettoyage des plinthes, goulottes, bas de murs, rebords de fenêtres, portes. Enlever les éventuels graffitis. Nettoyer le mobiler (tables, chaises...). Décoller les chewing-gum sur le mobilier. Décapage et retraitement des sols selon nature. Utilisation monobrosse, autolaveuse et extracteur - injecteur à prévoir.</t>
    </r>
  </si>
  <si>
    <t>Remise en état en période de vacances universitaires. A planifier par étage en début d'année civile.</t>
  </si>
  <si>
    <t>Aération des locaux. Vidage des poubelles en respectant le tri effectué et remplacement du sac si nécessaire.  Enlevement des déchets et taches au sol.</t>
  </si>
  <si>
    <r>
      <t>Dépoussiérage du bureau,</t>
    </r>
    <r>
      <rPr>
        <sz val="11"/>
        <color indexed="10"/>
        <rFont val="Calibri"/>
        <family val="2"/>
      </rPr>
      <t xml:space="preserve"> </t>
    </r>
    <r>
      <rPr>
        <sz val="11"/>
        <color indexed="8"/>
        <rFont val="Calibri"/>
        <family val="2"/>
      </rPr>
      <t>téléphone, mobilier. Aspiration et Lavage du sol</t>
    </r>
  </si>
  <si>
    <t>Nettoyage des traces de doigts sur les portes/interrupteurs. Dépoussiérage des plinthes.</t>
  </si>
  <si>
    <r>
      <rPr>
        <b/>
        <i/>
        <u/>
        <sz val="11"/>
        <color theme="1"/>
        <rFont val="Calibri"/>
        <family val="2"/>
      </rPr>
      <t>Remise en état :</t>
    </r>
    <r>
      <rPr>
        <sz val="11"/>
        <color theme="1"/>
        <rFont val="Calibri"/>
        <family val="2"/>
      </rPr>
      <t xml:space="preserve"> Enlevement des toiles d'araignées. Nettoyage à sec des prises. Dépoussiérage des parties hautes. Nettoyage des plinthes, goulottes, bas de murs, rebords de fenêtres, portes, bouches aération. Nettoyer le mobiler (armoires , tables, chaises...) , Décapage et retraitement des sols selon nature( y compris déplacement du mobilier pour ce faire). Utilisation monobrosse, autolaveuse et extracteur - injecteur à prévoir.</t>
    </r>
  </si>
  <si>
    <t>Couloirs circulations</t>
  </si>
  <si>
    <t>Carrelage</t>
  </si>
  <si>
    <t>Vidage des poubelles en respectant le tri effectué et remplacement du sac si nécessaire, Enlèvement des détritus et des taches au sol dans l'ensemble des couloirs de circulation.</t>
  </si>
  <si>
    <t>X</t>
  </si>
  <si>
    <t>Aspiration et lavage des sols AUTOLAVEUSE OBLIGATOIRE</t>
  </si>
  <si>
    <t xml:space="preserve">Enlèvement des toiles d'araignée, nettoyage à sec des prises, dépoussiérage des plinthes, bas de murs, rebords de fenêtres, enlèvement des traces de doigts et salissures au portage des mains et entourage des portes, interrupteurs  </t>
  </si>
  <si>
    <t>Batiment GERGOVIA LETTRES - Niveau 3</t>
  </si>
  <si>
    <t xml:space="preserve">Vendredi </t>
  </si>
  <si>
    <t>Thermoplastique</t>
  </si>
  <si>
    <r>
      <t>Dépoussiérage du bureau,</t>
    </r>
    <r>
      <rPr>
        <sz val="11"/>
        <color theme="1"/>
        <rFont val="Calibri"/>
        <family val="2"/>
      </rPr>
      <t xml:space="preserve"> téléphone, mobilier. Aspiration et Lavage du sol</t>
    </r>
  </si>
  <si>
    <t>Surface totale</t>
  </si>
  <si>
    <t xml:space="preserve">surface totale en m² </t>
  </si>
  <si>
    <r>
      <rPr>
        <b/>
        <i/>
        <u/>
        <sz val="11"/>
        <color indexed="8"/>
        <rFont val="Calibri"/>
        <family val="2"/>
      </rPr>
      <t>Remise en état :</t>
    </r>
    <r>
      <rPr>
        <sz val="11"/>
        <color indexed="8"/>
        <rFont val="Calibri"/>
        <family val="2"/>
      </rPr>
      <t xml:space="preserve"> Enlevement des toiles d'araignées. Nettoyage à sec des prises. Dépoussiérage des parties hautes. Nettoyage des plinthes, goulottes, bas de murs, rebords de fenêtres, portes, bouches aération. Nettoyer le mobiler (armoires , tables, chaises...) , Décapage et retraitement des sols selon nature.</t>
    </r>
  </si>
  <si>
    <t>Nettoyage des traces de doigts sur les portes/interrupteurs. Nettoyage de l'éléctroménager</t>
  </si>
  <si>
    <r>
      <rPr>
        <b/>
        <i/>
        <u/>
        <sz val="11"/>
        <rFont val="Calibri"/>
        <family val="2"/>
      </rPr>
      <t>Remise en état :</t>
    </r>
    <r>
      <rPr>
        <sz val="11"/>
        <rFont val="Calibri"/>
        <family val="2"/>
      </rPr>
      <t xml:space="preserve"> Nettoyage des plinthes, bas de murs , portes et des rebords de fenêtres, nettoyage des objets meublants, enlever les éventuels graffitis. Décapage et retraitement des sols selon nature.</t>
    </r>
  </si>
  <si>
    <t>Détartrage des éléments sanitaires. Dépoussiérage tuyauterie</t>
  </si>
  <si>
    <r>
      <rPr>
        <b/>
        <i/>
        <u/>
        <sz val="11"/>
        <color indexed="8"/>
        <rFont val="Calibri"/>
        <family val="2"/>
      </rPr>
      <t xml:space="preserve">Remise en état : </t>
    </r>
    <r>
      <rPr>
        <sz val="11"/>
        <color indexed="8"/>
        <rFont val="Calibri"/>
        <family val="2"/>
      </rPr>
      <t>Dépoussiérage des parties hautes- Enlèvement des toiles d'araignées.
Lessivage des portes, des cabines, faïences murales, nettoyage approfondie seches-mains électriques.
Nettoyage à sec des prises
Dépoussiérage et lessivage des plinthes, tuyauterie basse, bas de murs, rebords de fenêtres.
Décapage et retraitement des sols selon nature.</t>
    </r>
  </si>
  <si>
    <t>Batiment LES HERBIERS</t>
  </si>
  <si>
    <t>Période du  01/01 au 31/12 (hors fermeture)</t>
  </si>
  <si>
    <t>périodicité annuelle</t>
  </si>
  <si>
    <t>Hall, circulations, escalier</t>
  </si>
  <si>
    <t>Carrelage / bois vitrifié (escalier)</t>
  </si>
  <si>
    <t>47 semaines</t>
  </si>
  <si>
    <t>Vidage des poubelles et remplacement du sac si nécessaire, Enlèvement des détritus et des taches au sol</t>
  </si>
  <si>
    <t xml:space="preserve"> Balayage ou aspiration et lavage des sols</t>
  </si>
  <si>
    <t xml:space="preserve">Enlèvement des toiles d'araignée, nettoyage à sec des prises, dépoussiérage des plinthes, bas de murs, rebords de fenêtres, enlèvement des traces de doigts et salissures au portage des mains et entourage des portes, interrupteurs. Nettoyage des rampes d'escaliers.  </t>
  </si>
  <si>
    <r>
      <rPr>
        <b/>
        <i/>
        <u/>
        <sz val="11"/>
        <color indexed="8"/>
        <rFont val="Calibri"/>
        <family val="2"/>
      </rPr>
      <t>Remise en état :</t>
    </r>
    <r>
      <rPr>
        <sz val="11"/>
        <color indexed="8"/>
        <rFont val="Calibri"/>
        <family val="2"/>
      </rPr>
      <t xml:space="preserve"> Nettoyage des plinthes, bas de murs, portes, rebords de fenêtres, nettoyage des objets meublants. Décapage et retraitement des sols selon nature.</t>
    </r>
  </si>
  <si>
    <t xml:space="preserve"> Sanitaires </t>
  </si>
  <si>
    <r>
      <t xml:space="preserve">Aération des locaux_x000D_
Vidage des corbeilles et poubelles sanitaires ; remplacement des sacs_x000D_
Nettoyage, désinfection des éléments sanitaires (cuvette complète, lavabo...)_x000D_
</t>
    </r>
    <r>
      <rPr>
        <sz val="11"/>
        <color indexed="8"/>
        <rFont val="Calibri"/>
        <family val="2"/>
      </rPr>
      <t xml:space="preserve">Balayage, lavage des sols et des plinthes_x000D_
</t>
    </r>
    <r>
      <rPr>
        <sz val="11"/>
        <rFont val="Calibri"/>
        <family val="2"/>
      </rPr>
      <t>Nettoyage des salissures adhérentes et des coulures sur les parois verticales</t>
    </r>
    <r>
      <rPr>
        <sz val="11"/>
        <color indexed="8"/>
        <rFont val="Calibri"/>
        <family val="2"/>
      </rPr>
      <t xml:space="preserve"> et les miroirs_x000D_
Approvisionnement en savon, papier hygiénique, sachets, papiers et consommables. (fournis par l'Université)</t>
    </r>
  </si>
  <si>
    <r>
      <rPr>
        <sz val="11"/>
        <rFont val="Calibri"/>
        <family val="2"/>
      </rPr>
      <t xml:space="preserve">Nettoyage des faïences. </t>
    </r>
    <r>
      <rPr>
        <sz val="11"/>
        <color indexed="8"/>
        <rFont val="Calibri"/>
        <family val="2"/>
      </rPr>
      <t>Enlèvement des traces de doigts sur les portes/interrupteurs</t>
    </r>
  </si>
  <si>
    <t>Herbier</t>
  </si>
  <si>
    <t>Vidage des poubelles en respectant le tri effectué et remplacement du sac si nécessaire.  Enlevement des déchets et taches au sol.</t>
  </si>
  <si>
    <r>
      <t xml:space="preserve">Dépoussiérage du </t>
    </r>
    <r>
      <rPr>
        <sz val="11"/>
        <color indexed="8"/>
        <rFont val="Calibri"/>
        <family val="2"/>
      </rPr>
      <t>mobilier. Balayage ou aspiration et Lavage du sol</t>
    </r>
  </si>
  <si>
    <t>Bureaux (4)</t>
  </si>
  <si>
    <t>BATIMENT MORAND Niveau 1</t>
  </si>
  <si>
    <r>
      <t>Périodicité annuelle 48 semaines</t>
    </r>
    <r>
      <rPr>
        <b/>
        <sz val="10"/>
        <color rgb="FFC00000"/>
        <rFont val="Arial"/>
        <family val="2"/>
      </rPr>
      <t xml:space="preserve"> (dont une de remise en état)</t>
    </r>
  </si>
  <si>
    <t>Périodicité/an</t>
  </si>
  <si>
    <t xml:space="preserve">Bureaux Président </t>
  </si>
  <si>
    <t>Bois</t>
  </si>
  <si>
    <r>
      <t>Dépoussiérage du bureau,</t>
    </r>
    <r>
      <rPr>
        <sz val="11"/>
        <color theme="1"/>
        <rFont val="Calibri"/>
        <family val="2"/>
      </rPr>
      <t xml:space="preserve"> téléphone, mobilier. </t>
    </r>
    <r>
      <rPr>
        <strike/>
        <sz val="11"/>
        <color theme="1"/>
        <rFont val="Calibri"/>
        <family val="2"/>
      </rPr>
      <t>Balayage ou</t>
    </r>
    <r>
      <rPr>
        <sz val="11"/>
        <color theme="1"/>
        <rFont val="Calibri"/>
        <family val="2"/>
      </rPr>
      <t xml:space="preserve"> aspiration et Lavage du sol</t>
    </r>
  </si>
  <si>
    <r>
      <rPr>
        <b/>
        <i/>
        <u/>
        <sz val="11"/>
        <color theme="1"/>
        <rFont val="Calibri"/>
        <family val="2"/>
      </rPr>
      <t>Remise en état :</t>
    </r>
    <r>
      <rPr>
        <sz val="11"/>
        <color theme="1"/>
        <rFont val="Calibri"/>
        <family val="2"/>
      </rPr>
      <t xml:space="preserve"> Enlevement des toiles d'araignées. Nettoyage à sec des prises. Dépoussiérage des parties hautes. Nettoyage des plinthes, goulottes, bas de murs, rebords de fenêtres, portes, bouches aération. Nettoyer le mobiler (armoires , tables, chaises...) , Décapage et retraitement des sols selon nature (y compris déplacement du mobilier pour ce faire). Utilisation monobrosse et extracteur - injecteur à prévoir.</t>
    </r>
  </si>
  <si>
    <t xml:space="preserve">Bureaux </t>
  </si>
  <si>
    <r>
      <t>Dépoussiérage du bureau,</t>
    </r>
    <r>
      <rPr>
        <sz val="11"/>
        <color theme="1"/>
        <rFont val="Calibri"/>
        <family val="2"/>
      </rPr>
      <t xml:space="preserve"> téléphone, mobilier. Balayage ou aspiration et Lavage du sol</t>
    </r>
  </si>
  <si>
    <t xml:space="preserve">Couloirs circulations 
Hall
Escaliers
</t>
  </si>
  <si>
    <r>
      <rPr>
        <strike/>
        <sz val="11"/>
        <color theme="1"/>
        <rFont val="Calibri"/>
        <family val="2"/>
        <scheme val="minor"/>
      </rPr>
      <t xml:space="preserve"> balayage ou</t>
    </r>
    <r>
      <rPr>
        <sz val="11"/>
        <color theme="1"/>
        <rFont val="Calibri"/>
        <family val="2"/>
        <scheme val="minor"/>
      </rPr>
      <t xml:space="preserve"> aspiration et lavage des sols</t>
    </r>
  </si>
  <si>
    <r>
      <rPr>
        <b/>
        <i/>
        <u/>
        <sz val="11"/>
        <color theme="1"/>
        <rFont val="Calibri"/>
        <family val="2"/>
      </rPr>
      <t>Remise en état :</t>
    </r>
    <r>
      <rPr>
        <sz val="11"/>
        <color theme="1"/>
        <rFont val="Calibri"/>
        <family val="2"/>
      </rPr>
      <t xml:space="preserve"> Nettoyage des plinthes, bas de murs , portes et des rebords de fenêtres, nettoyage des objets meublants, enlever les éventuels graffitis. Décapage et retraitement des sols selon nature. Utilisation monobrosse et extracteur - injecteur à prévoir.</t>
    </r>
  </si>
  <si>
    <r>
      <t xml:space="preserve">Aération des locaux_x000D_
Vidage des corbeilles et poubelles sanitaires ; remplacement des sacs_x000D_
Nettoyage, désinfection des éléments sanitaires (cuvette complète, lavabo...)_x000D_
</t>
    </r>
    <r>
      <rPr>
        <sz val="11"/>
        <color theme="1"/>
        <rFont val="Calibri"/>
        <family val="2"/>
      </rPr>
      <t>Balayage, lavage des sols et des plinthes_x000D_
Nettoyage des salissures adhérentes et des coulures sur les parois verticales et les miroirs_x000D_
Approvisionnement en savon, papier hygiénique, sachets, papiers et consommables. (fournis par l'Université)</t>
    </r>
  </si>
  <si>
    <t>Nettoyage des faïences. Enlèvement des traces de doigts sur les portes/interrupteurs</t>
  </si>
  <si>
    <r>
      <rPr>
        <b/>
        <i/>
        <u/>
        <sz val="11"/>
        <color theme="1"/>
        <rFont val="Calibri"/>
        <family val="2"/>
      </rPr>
      <t xml:space="preserve">Remise en état : </t>
    </r>
    <r>
      <rPr>
        <sz val="11"/>
        <color theme="1"/>
        <rFont val="Calibri"/>
        <family val="2"/>
      </rPr>
      <t>Dépoussiérage des parties hautes- Enlèvement des toiles d'araignées.
Lessivage des portes, des cabines, faïences murales, nettoyage approfondie seches-mains électriques.
Nettoyage à sec des prises
Dépoussiérage et lessivage des plinthes, tuyauterie basse, bas de murs, rebords de fenêtres.
Décapage et retraitement des sols selon nature.
Utilisation monobrosse et extracteur - injecteur à prévoir.</t>
    </r>
  </si>
  <si>
    <t xml:space="preserve">Surface totale </t>
  </si>
  <si>
    <t>BATIMENT MORAND RDC</t>
  </si>
  <si>
    <t xml:space="preserve">Couloirs circulations 
</t>
  </si>
  <si>
    <t>Accueil</t>
  </si>
  <si>
    <t>Vidage des poubelles en respectant le tri effectué et remplacement du sac à déchets si nécessaire. Enlèvement des déchets et taches au sol. 
Nettoyage banque accueil. Aération des locaux.</t>
  </si>
  <si>
    <t>Aspiration et Nettoyage des sols.
Enlèvement des traces de doigts et salissures au portage des mains et entourage des portes, interrupteurs .</t>
  </si>
  <si>
    <t xml:space="preserve">Dépoussiérage des plinthes/goulottes. </t>
  </si>
  <si>
    <r>
      <rPr>
        <b/>
        <i/>
        <u/>
        <sz val="11"/>
        <color theme="1"/>
        <rFont val="Calibri"/>
        <family val="2"/>
      </rPr>
      <t>Remise en état :</t>
    </r>
    <r>
      <rPr>
        <sz val="11"/>
        <color theme="1"/>
        <rFont val="Calibri"/>
        <family val="2"/>
      </rPr>
      <t xml:space="preserve"> Enlever les toiles d'araignées. Nettoyage à sec des prises; Dépoussiérage et lessivage des plinthes, bas de murs, portes, interrupteurs, objets meublants.  Décapage et retraitement des sols selon nature. Utilisation monobrosse et extracteur - injecteur à prévoir.</t>
    </r>
  </si>
  <si>
    <t>BATIMENT MORAND REZ DE JARDIN</t>
  </si>
  <si>
    <t>Moquette</t>
  </si>
  <si>
    <r>
      <t>Dépoussiérage du bureau,</t>
    </r>
    <r>
      <rPr>
        <sz val="11"/>
        <rFont val="Calibri"/>
        <family val="2"/>
      </rPr>
      <t xml:space="preserve"> téléphone, mobilier. </t>
    </r>
    <r>
      <rPr>
        <strike/>
        <sz val="11"/>
        <rFont val="Calibri"/>
        <family val="2"/>
      </rPr>
      <t xml:space="preserve">Balayage ou </t>
    </r>
    <r>
      <rPr>
        <sz val="11"/>
        <rFont val="Calibri"/>
        <family val="2"/>
      </rPr>
      <t>aspiration et Lavage du sol</t>
    </r>
  </si>
  <si>
    <r>
      <rPr>
        <b/>
        <i/>
        <u/>
        <sz val="11"/>
        <rFont val="Calibri"/>
        <family val="2"/>
      </rPr>
      <t>Remise en état :</t>
    </r>
    <r>
      <rPr>
        <sz val="11"/>
        <rFont val="Calibri"/>
        <family val="2"/>
      </rPr>
      <t xml:space="preserve"> Enlevement des toiles d'araignées. Nettoyage à sec des prises. Dépoussiérage des parties hautes. Nettoyage des plinthes, goulottes, bas de murs, rebords de fenêtres, portes, bouches aération. Nettoyer le mobiler (armoires , tables, chaises...) , Décapage et retraitement des sols selon nature (y compris déplacement du mobilier pour ce faire). Utilisation monobrosse et extracteur - injecteur à prévoir.</t>
    </r>
  </si>
  <si>
    <t>Salle de réunion</t>
  </si>
  <si>
    <r>
      <rPr>
        <b/>
        <i/>
        <u/>
        <sz val="11"/>
        <rFont val="Calibri"/>
        <family val="2"/>
      </rPr>
      <t>Remise en état :</t>
    </r>
    <r>
      <rPr>
        <sz val="11"/>
        <rFont val="Calibri"/>
        <family val="2"/>
      </rPr>
      <t xml:space="preserve"> Enlevement des toiles d'araignées. Nettoyage à sec des prises. Dépoussiérage des parties hautes. Nettoyage des plinthes, goulottes, bas de murs, rebords de fenêtres, portes, bouches aération. Nettoyer le mobiler (armoires , tables, chaises, matériel de projection ...) , Décapage et retraitement des sols selon nature (y compris déplacement du mobilier pour ce faire). Utilisation monobrosse et extracteur - injecteur à prévoir.</t>
    </r>
  </si>
  <si>
    <t>Cuisine
personnel</t>
  </si>
  <si>
    <t xml:space="preserve">Aération des locaux, Vidage des poubelles en respactant le tri effectué et remplacement des sacs si nécessaire, Enlevement des dechets et tâches au sol. </t>
  </si>
  <si>
    <r>
      <rPr>
        <strike/>
        <sz val="11"/>
        <rFont val="Calibri"/>
        <family val="2"/>
        <scheme val="minor"/>
      </rPr>
      <t>Balayage ou</t>
    </r>
    <r>
      <rPr>
        <sz val="11"/>
        <rFont val="Calibri"/>
        <family val="2"/>
        <scheme val="minor"/>
      </rPr>
      <t xml:space="preserve"> aspiration et lavage des sols, Nettoyage de l'évier et de la robinetterie.</t>
    </r>
  </si>
  <si>
    <r>
      <rPr>
        <b/>
        <i/>
        <u/>
        <sz val="11"/>
        <rFont val="Calibri"/>
        <family val="2"/>
      </rPr>
      <t>Remise en état :</t>
    </r>
    <r>
      <rPr>
        <sz val="11"/>
        <rFont val="Calibri"/>
        <family val="2"/>
      </rPr>
      <t xml:space="preserve"> Enlever les toiles d'araignées. Dépoussiérage des parties hautes. Dépoussiérer et nettoyer les plinthes, bas de murs, rebords de fenêtres, portes, bouches aération. Nettoyer le mobiler (armoires , tables, chaises...) , Décapage et retraitement des sols selon nature. Utilisation monobrosse et extracteur - injecteur à prévoir.</t>
    </r>
  </si>
  <si>
    <t xml:space="preserve">Couloirs circulations 
Hall
Escalier
</t>
  </si>
  <si>
    <t>Bois
Moquette</t>
  </si>
  <si>
    <r>
      <rPr>
        <strike/>
        <sz val="11"/>
        <rFont val="Calibri"/>
        <family val="2"/>
        <scheme val="minor"/>
      </rPr>
      <t xml:space="preserve"> balayage ou</t>
    </r>
    <r>
      <rPr>
        <sz val="11"/>
        <rFont val="Calibri"/>
        <family val="2"/>
        <scheme val="minor"/>
      </rPr>
      <t xml:space="preserve"> aspiration et lavage des sols</t>
    </r>
  </si>
  <si>
    <r>
      <rPr>
        <b/>
        <i/>
        <u/>
        <sz val="11"/>
        <rFont val="Calibri"/>
        <family val="2"/>
      </rPr>
      <t>Remise en état :</t>
    </r>
    <r>
      <rPr>
        <sz val="11"/>
        <rFont val="Calibri"/>
        <family val="2"/>
      </rPr>
      <t xml:space="preserve"> Nettoyage des plinthes, bas de murs , portes et des rebords de fenêtres, nettoyage des objets meublants, enlever les éventuels graffitis. Décapage et retraitement des sols selon nature. Utilisation monobrosse et extracteur - injecteur à prévoir.</t>
    </r>
  </si>
  <si>
    <t>Ascenseur</t>
  </si>
  <si>
    <t>Aluminium</t>
  </si>
  <si>
    <t>Nettoyage des traces de doigts sur les parois,portes et tableau de commande, miroirs.  Enlèvement des tâches sur les parois verticales. Balayage ou aspiration et lavage du sol de la cabine. Aspiration du rail de porte</t>
  </si>
  <si>
    <r>
      <rPr>
        <b/>
        <i/>
        <u/>
        <sz val="11"/>
        <rFont val="Calibri"/>
        <family val="2"/>
      </rPr>
      <t xml:space="preserve">Remise en état : </t>
    </r>
    <r>
      <rPr>
        <sz val="11"/>
        <rFont val="Calibri"/>
        <family val="2"/>
      </rPr>
      <t>Nettoyage complet de la cabine d'ascenseur</t>
    </r>
  </si>
  <si>
    <r>
      <t xml:space="preserve">Aération des locaux_x000D_
Vidage des corbeilles et poubelles sanitaires ; remplacement des sacs_x000D_
Nettoyage, désinfection des éléments sanitaires (cuvette complète, lavabo...)_x000D_
</t>
    </r>
    <r>
      <rPr>
        <sz val="11"/>
        <rFont val="Calibri"/>
        <family val="2"/>
      </rPr>
      <t>Balayage, lavage des sols et des plinthes_x000D_
Nettoyage des salissures adhérentes et des coulures sur les parois verticales et les miroirs_x000D_
Approvisionnement en savon, papier hygiénique, sachets, papiers et consommables. (fournis par l'Université)</t>
    </r>
  </si>
  <si>
    <r>
      <rPr>
        <b/>
        <i/>
        <u/>
        <sz val="11"/>
        <rFont val="Calibri"/>
        <family val="2"/>
      </rPr>
      <t xml:space="preserve">Remise en état : </t>
    </r>
    <r>
      <rPr>
        <sz val="11"/>
        <rFont val="Calibri"/>
        <family val="2"/>
      </rPr>
      <t>Dépoussiérage des parties hautes- Enlèvement des toiles d'araignées.
Lessivage des portes, des cabines, faïences murales, nettoyage approfondie seches-mains électriques.
Nettoyage à sec des prises
Dépoussiérage et lessivage des plinthes, tuyauterie basse, bas de murs, rebords de fenêtres.
Décapage et retraitement des sols selon nature.
Utilisation monobrosse et extracteur - injecteur à prévoir.</t>
    </r>
  </si>
  <si>
    <t>BATIMENT MORAND EXTENSION RDJ</t>
  </si>
  <si>
    <t>Bureaux</t>
  </si>
  <si>
    <t>Thermoplastique
Bois
Carrelage</t>
  </si>
  <si>
    <t>BATIMENT MORAND EXTENSION Niveau 0</t>
  </si>
  <si>
    <t xml:space="preserve">Couloirs circulations 
Escaliers
</t>
  </si>
  <si>
    <t>Thermoplastique
Carrelage</t>
  </si>
  <si>
    <t>BATIMENT MORAND EXTENSION Niveau - 1</t>
  </si>
  <si>
    <t xml:space="preserve"> Bureaux  </t>
  </si>
  <si>
    <t>Thermoplastique / Stratifié</t>
  </si>
  <si>
    <r>
      <t>Dépoussiérage du bureau,</t>
    </r>
    <r>
      <rPr>
        <sz val="11"/>
        <color theme="1"/>
        <rFont val="Calibri"/>
        <family val="2"/>
      </rPr>
      <t xml:space="preserve"> téléphone, mobilier. </t>
    </r>
    <r>
      <rPr>
        <strike/>
        <sz val="11"/>
        <color theme="1"/>
        <rFont val="Calibri"/>
        <family val="2"/>
      </rPr>
      <t xml:space="preserve">Balayage ou </t>
    </r>
    <r>
      <rPr>
        <sz val="11"/>
        <color theme="1"/>
        <rFont val="Calibri"/>
        <family val="2"/>
      </rPr>
      <t>aspiration et Lavage du sol</t>
    </r>
  </si>
  <si>
    <r>
      <rPr>
        <b/>
        <i/>
        <u/>
        <sz val="11"/>
        <color theme="1"/>
        <rFont val="Calibri"/>
        <family val="2"/>
      </rPr>
      <t>Remise en état :</t>
    </r>
    <r>
      <rPr>
        <sz val="11"/>
        <color theme="1"/>
        <rFont val="Calibri"/>
        <family val="2"/>
      </rPr>
      <t xml:space="preserve"> Enlevement des toiles d'araignées. Nettoyage à sec des prises. Dépoussiérage des parties hautes. Nettoyage des plinthes, goulottes, bas de murs, rebords de fenêtres, portes, bouches aération. Nettoyer le mobiler (armoires , tables, chaises...) , Décapage et retraitement des sols selon nature( y compris déplacement du mobilier pour ce faire). Utilisation monobrosse et extracteur - injecteur à prévoir.</t>
    </r>
  </si>
  <si>
    <t>Salle de détente et réunion</t>
  </si>
  <si>
    <t xml:space="preserve">Aération des locaux, Vidage des poubelles en respectant le tri effectué et remplacement des sacs si nécessaire </t>
  </si>
  <si>
    <t>Aspiration et lavage du sol</t>
  </si>
  <si>
    <r>
      <rPr>
        <b/>
        <i/>
        <u/>
        <sz val="11"/>
        <color theme="1"/>
        <rFont val="Calibri"/>
        <family val="2"/>
      </rPr>
      <t xml:space="preserve">Remise en état : </t>
    </r>
    <r>
      <rPr>
        <sz val="11"/>
        <color theme="1"/>
        <rFont val="Calibri"/>
        <family val="2"/>
      </rPr>
      <t>Enlever les toiles d'araignées. Dépoussiérage des parties hautes. Dépoussiérer et nettoyer les plinthes, bas de murs, rebords de fenêtres, portes, bouches aération. Nettoyer le mobiler (armoires , tables, chaises...) , Décapage et retraitement des sols selon nature (y compris déplacement du mobilier pour ce faire). Utilisation monobrosse et extracteur - injecteur à prévoir.</t>
    </r>
  </si>
  <si>
    <t>Thermoplastique
Stratifié bois
Granito</t>
  </si>
  <si>
    <t xml:space="preserve"> aspiration et lavage des sols</t>
  </si>
  <si>
    <r>
      <rPr>
        <b/>
        <i/>
        <u/>
        <sz val="11"/>
        <color theme="1"/>
        <rFont val="Calibri"/>
        <family val="2"/>
      </rPr>
      <t>Remise en état :</t>
    </r>
    <r>
      <rPr>
        <sz val="11"/>
        <color theme="1"/>
        <rFont val="Calibri"/>
        <family val="2"/>
      </rPr>
      <t xml:space="preserve"> Nettoyage des plinthes, bas de murs , portes et des rebords de fenêtres, nettoyage des objets meublants, enlever les éventuels graffitis. Décapage et retraitement des sols selon nature.</t>
    </r>
  </si>
  <si>
    <r>
      <rPr>
        <b/>
        <i/>
        <u/>
        <sz val="11"/>
        <color theme="1"/>
        <rFont val="Calibri"/>
        <family val="2"/>
      </rPr>
      <t xml:space="preserve">Remise en état : </t>
    </r>
    <r>
      <rPr>
        <sz val="11"/>
        <color theme="1"/>
        <rFont val="Calibri"/>
        <family val="2"/>
      </rPr>
      <t>Dépoussiérage des parties hautes- Enlèvement des toiles d'araignées.
Lessivage des portes, des cabines, faïences murales, nettoyage approfondie seches-mains électriques.
Nettoyage à sec des prises
Dépoussiérage et lessivage des plinthes, tuyauterie basse, bas de murs, rebords de fenêtres.
Décapage et retraitement des sols selon nature. Utilisation monobrosse et extracteur - injecteur à prévoir.</t>
    </r>
  </si>
  <si>
    <t>Surface totale Blatin NIV 1</t>
  </si>
  <si>
    <t>BATIMENT BLATIN RDC</t>
  </si>
  <si>
    <r>
      <t>Dépoussiérage du bureau,</t>
    </r>
    <r>
      <rPr>
        <sz val="11"/>
        <color indexed="10"/>
        <rFont val="Calibri"/>
        <family val="2"/>
      </rPr>
      <t xml:space="preserve"> </t>
    </r>
    <r>
      <rPr>
        <sz val="11"/>
        <color indexed="8"/>
        <rFont val="Calibri"/>
        <family val="2"/>
      </rPr>
      <t>téléphone, mobilier. Balayage ou aspiration et Lavage du sol</t>
    </r>
  </si>
  <si>
    <t xml:space="preserve">Salle de réunion </t>
  </si>
  <si>
    <t xml:space="preserve">Granito 
Bois
Thermoplastique </t>
  </si>
  <si>
    <t xml:space="preserve"> balayage ou aspiration et lavage des sols</t>
  </si>
  <si>
    <t>Surface totale Blatin RDC</t>
  </si>
  <si>
    <t xml:space="preserve">Surface totale Blatin </t>
  </si>
  <si>
    <t>Batiment</t>
  </si>
  <si>
    <t xml:space="preserve">Nombre annuel 
de semaines </t>
  </si>
  <si>
    <t>Surface totale en m²</t>
  </si>
  <si>
    <t>Nombre moyen
d'heures hebdomadaires</t>
  </si>
  <si>
    <t>HERBIERS</t>
  </si>
  <si>
    <t>MORAND NIV 1</t>
  </si>
  <si>
    <t>MORAND RDC</t>
  </si>
  <si>
    <t>MORAND RDJ</t>
  </si>
  <si>
    <t>EXTENSION RDJ</t>
  </si>
  <si>
    <t>EXTENSION NIV 0</t>
  </si>
  <si>
    <t>EXTENSION NIV - 1</t>
  </si>
  <si>
    <t>BLATIN</t>
  </si>
  <si>
    <t>Total heures hebdo</t>
  </si>
  <si>
    <t>Montant mensuel des prestations régulières</t>
  </si>
  <si>
    <t>Enlèvement des détritus et des taches au sol dans l'ensemble des escaliers.</t>
  </si>
  <si>
    <t xml:space="preserve">Enlèvement des toiles d'araignée, nettoyage à sec des prises, dépoussiérage des plinthes, bas de murs, rebords de fenêtres, enlèvement des traces de doigts et salissures au portage des mains et rampes d'escaliers </t>
  </si>
  <si>
    <r>
      <rPr>
        <b/>
        <i/>
        <u/>
        <sz val="11"/>
        <color theme="1"/>
        <rFont val="Calibri"/>
        <family val="2"/>
      </rPr>
      <t xml:space="preserve">Remise en état : </t>
    </r>
    <r>
      <rPr>
        <sz val="11"/>
        <color theme="1"/>
        <rFont val="Calibri"/>
        <family val="2"/>
      </rPr>
      <t>Enlevement des toiles d'araignées. Nettoyage des plinthes, goulottes, bas de murs, rebords de fenêtres et rampes d'escaliers. Enlever les éventuels graffitis. Décapage et retraitement des sols selon nature.</t>
    </r>
  </si>
  <si>
    <t>Batiment GERGOVIA LETTRES - Niveau 4</t>
  </si>
  <si>
    <t xml:space="preserve"> Bureaux</t>
  </si>
  <si>
    <t>Cartothèque</t>
  </si>
  <si>
    <t>Escaliers + Paliers</t>
  </si>
  <si>
    <r>
      <t xml:space="preserve">  Salles informatique
</t>
    </r>
    <r>
      <rPr>
        <b/>
        <sz val="12"/>
        <color rgb="FFFF0000"/>
        <rFont val="Calibri"/>
        <family val="2"/>
      </rPr>
      <t>prestation terminée à 7h30, 38 semaines de prestation</t>
    </r>
  </si>
  <si>
    <t>Local repro</t>
  </si>
  <si>
    <t>GERGOVIA LETTRES - RDC</t>
  </si>
  <si>
    <t xml:space="preserve">GERGOVIA LETTRES - Niveau 1 </t>
  </si>
  <si>
    <t>GERGOVIA LETTRES - Niveau 2</t>
  </si>
  <si>
    <t xml:space="preserve">GERGOVIA LETTRES - Niveau 3  </t>
  </si>
  <si>
    <t>GERGOVIA LETTRES - Niveau 4</t>
  </si>
  <si>
    <t>GERGOVIA LETTRES - Amphi 3</t>
  </si>
  <si>
    <t>GERGOVIA LETTRES - Amphi 2</t>
  </si>
  <si>
    <t>Batiment GERGOVIA LETTRES - RDC</t>
  </si>
  <si>
    <t>Dépoussiérage tables. Balayage ou aspiration et lavage des sols.</t>
  </si>
  <si>
    <t>Hall + circulation</t>
  </si>
  <si>
    <t>Aération des locaux , Vidage des poubelles en respectant le tri effectué et remplacement du sac à déchets si nécessaire. Enlèvement des détritus et des taches au sol.</t>
  </si>
  <si>
    <t>Dépoussiérage tables. Balayage ou aspiration et lavage des sols. (AUTOLAVEUSE OBLIGATOIRE)</t>
  </si>
  <si>
    <t>Aération des locaux , Vidage des poubelles en respectant le tri effectué et remplacement du sac à déchets si nécessaire. Enlèvement des détritus et des taches au sol dans l'ensemble des bureaux .</t>
  </si>
  <si>
    <r>
      <t>Dépoussiérage des tables,</t>
    </r>
    <r>
      <rPr>
        <sz val="11"/>
        <color theme="1"/>
        <rFont val="Calibri"/>
        <family val="2"/>
      </rPr>
      <t xml:space="preserve"> téléphone, mobilier. Aspiration et Lavage du sol</t>
    </r>
  </si>
  <si>
    <t>Cuisine</t>
  </si>
  <si>
    <r>
      <t>Dépoussiérage du mobilier</t>
    </r>
    <r>
      <rPr>
        <sz val="11"/>
        <color theme="1"/>
        <rFont val="Calibri"/>
        <family val="2"/>
      </rPr>
      <t>. Aspiration et Lavage du sol</t>
    </r>
  </si>
  <si>
    <r>
      <t xml:space="preserve">Aération des locaux - Vidage des corbeilles et poubelles sanitaires, remplacement des sacs. Nettoyage, désinfection des éléments sanitaires (cuvette complète, lavabo...) </t>
    </r>
    <r>
      <rPr>
        <sz val="11"/>
        <color theme="1"/>
        <rFont val="Calibri"/>
        <family val="2"/>
      </rPr>
      <t>Balayage, lavage des sols et des plinthes. Nettoyage des salissures adhérentes et des coulures sur les parois verticales et les miroirs. Approvisionnement en savon, papier hygiénique, sachets, papiers et consommables. (fournis par l'Université)</t>
    </r>
  </si>
  <si>
    <t>Remise en état : Dépoussiérage des parties hautes- Enlèvement des toiles d'araignées. Lessivage des portes, des cabines, faïences murales, nettoyage approfondie seches-mains électriques. Nettoyage à sec des prises, dépoussiérage et lessivage des plinthes, tuyauterie basse, bas de murs, rebords de fenêtres. Décapage et retraitement des sols selon nature. Utilisation monobrosse, autolaveuse et extracteur - injecteur à prévoir.</t>
  </si>
  <si>
    <t>Bureaux Scola
(anciennement SUC)</t>
  </si>
  <si>
    <t>Batiment GERGOVIA LETTRES - AMPHI 3</t>
  </si>
  <si>
    <t>Hall Amphi 3</t>
  </si>
  <si>
    <t>Dépoussiérage tables de cours. Balayage ou aspiration et lavage des sols.</t>
  </si>
  <si>
    <t>Circulation</t>
  </si>
  <si>
    <t>Batiment GERGOVIA LETTRES - AMPHI 2</t>
  </si>
  <si>
    <t>Hall Amphi 2</t>
  </si>
  <si>
    <t>3 Blocs Sanitaires</t>
  </si>
  <si>
    <t>Ancienne Repro
(Informatique Mitterrand  puis local stockage)</t>
  </si>
  <si>
    <t>Local Maintenance
(entresol)</t>
  </si>
  <si>
    <t>Salle Détente
(EntreSol)</t>
  </si>
  <si>
    <t>Vestiaires
(EntreSol)</t>
  </si>
  <si>
    <t>Infirmerie</t>
  </si>
  <si>
    <t>Espace détente
(Ancienne BU)</t>
  </si>
  <si>
    <t>Salle de réunion
(Ancienne BU)</t>
  </si>
  <si>
    <t>Salle de pratique innovante
(Ancienne BU)</t>
  </si>
  <si>
    <t>Salle Info
(Ancienne BU)</t>
  </si>
  <si>
    <t>Salle de travail
(Ancienne BU)</t>
  </si>
  <si>
    <t>Circulation + SAS + zones d'attente
(Ancienne BU)</t>
  </si>
  <si>
    <t>Repro
(Ancienne BU)</t>
  </si>
  <si>
    <t>Pendant les travaux de Mitterrand</t>
  </si>
  <si>
    <t>Batiment GERGOVIA LETTRES - Niveau 2</t>
  </si>
  <si>
    <r>
      <t>Périodicité annuelle 48 semaines</t>
    </r>
    <r>
      <rPr>
        <b/>
        <sz val="10"/>
        <color rgb="FFFF0000"/>
        <rFont val="Arial"/>
        <family val="2"/>
      </rPr>
      <t xml:space="preserve"> (dont une de remise en état)</t>
    </r>
  </si>
  <si>
    <t>Périodicité annuelle 48 semaines (dont une de remise en état)</t>
  </si>
  <si>
    <t>GERGOVIA LETTRES - Niveau 5</t>
  </si>
  <si>
    <t>Batiment GERGOVIA LETTRES - Niveau 5</t>
  </si>
  <si>
    <r>
      <t xml:space="preserve">Salle informatique
</t>
    </r>
    <r>
      <rPr>
        <b/>
        <sz val="12"/>
        <color rgb="FFFF0000"/>
        <rFont val="Calibri"/>
        <family val="2"/>
      </rPr>
      <t>prestation terminée à 7h30, 38 semaines de prestation</t>
    </r>
  </si>
  <si>
    <r>
      <t xml:space="preserve">Laboratoire
</t>
    </r>
    <r>
      <rPr>
        <b/>
        <sz val="12"/>
        <color rgb="FFFF0000"/>
        <rFont val="Calibri"/>
        <family val="2"/>
      </rPr>
      <t>prestation terminée à 7h30, 38 semaines de prestation</t>
    </r>
  </si>
  <si>
    <r>
      <t xml:space="preserve">Cartothèque
</t>
    </r>
    <r>
      <rPr>
        <b/>
        <sz val="12"/>
        <color rgb="FFFF0000"/>
        <rFont val="Calibri"/>
        <family val="2"/>
      </rPr>
      <t>prestation terminée à 7h30, 38 semaines de prestation</t>
    </r>
  </si>
  <si>
    <t>1 Sanitaire
(anciennement SUC)</t>
  </si>
  <si>
    <t xml:space="preserve"> Sanitaire (1)</t>
  </si>
  <si>
    <t>Salle à l'étage (1)</t>
  </si>
  <si>
    <t>Sanitaire (1)</t>
  </si>
  <si>
    <t>Sanitaires (4)</t>
  </si>
  <si>
    <t>Salle de réunion (1)</t>
  </si>
  <si>
    <t xml:space="preserve"> Bureaux (15)
(sans les bureaux du scola)</t>
  </si>
  <si>
    <r>
      <t xml:space="preserve">Salles de cours (10)
 </t>
    </r>
    <r>
      <rPr>
        <b/>
        <sz val="12"/>
        <color rgb="FFFF0000"/>
        <rFont val="Calibri"/>
        <family val="2"/>
      </rPr>
      <t xml:space="preserve">prestation terminée à 7h30, 38 semaines de prestation </t>
    </r>
  </si>
  <si>
    <r>
      <t xml:space="preserve">Amphis (4)
 </t>
    </r>
    <r>
      <rPr>
        <b/>
        <sz val="12"/>
        <color rgb="FFFF0000"/>
        <rFont val="Calibri"/>
        <family val="2"/>
      </rPr>
      <t>prestation terminée à 7h30, 38 semaines de prestation</t>
    </r>
  </si>
  <si>
    <t>Bureaux (13)</t>
  </si>
  <si>
    <t>Salle détente étudiants (1)
N°122</t>
  </si>
  <si>
    <t xml:space="preserve"> Blocs Sanitaires (2)
(derrière Varda)</t>
  </si>
  <si>
    <t>Salle de réunion (1)
(Salle des actes N°118)</t>
  </si>
  <si>
    <t>Hall 
(derrière Varda)</t>
  </si>
  <si>
    <t>Circulations et escaliers (derrière Varda)</t>
  </si>
  <si>
    <r>
      <t xml:space="preserve">Salles de cours (3)
 </t>
    </r>
    <r>
      <rPr>
        <b/>
        <sz val="12"/>
        <color rgb="FFFF0000"/>
        <rFont val="Calibri"/>
        <family val="2"/>
      </rPr>
      <t xml:space="preserve">prestation terminée à 7h30, 38 semaines de prestation </t>
    </r>
  </si>
  <si>
    <r>
      <t xml:space="preserve">Salles informatiques (2)
</t>
    </r>
    <r>
      <rPr>
        <b/>
        <sz val="12"/>
        <color rgb="FFFF0000"/>
        <rFont val="Calibri"/>
        <family val="2"/>
      </rPr>
      <t>prestation terminée à 7h30, 38 semaines de prestation</t>
    </r>
  </si>
  <si>
    <t>Bureaux (9)</t>
  </si>
  <si>
    <t>Blocs Sanitaires (3)</t>
  </si>
  <si>
    <t>Bureaux (10)
(Ancienne BU)</t>
  </si>
  <si>
    <r>
      <t xml:space="preserve"> Salles de cours (6)
</t>
    </r>
    <r>
      <rPr>
        <b/>
        <sz val="12"/>
        <color rgb="FFFF0000"/>
        <rFont val="Calibri"/>
        <family val="2"/>
      </rPr>
      <t xml:space="preserve">
prestation terminée à 7h30, 38 semaines de prestation</t>
    </r>
  </si>
  <si>
    <r>
      <t xml:space="preserve">Salle gradinée (1)
</t>
    </r>
    <r>
      <rPr>
        <b/>
        <sz val="12"/>
        <color rgb="FFFF0000"/>
        <rFont val="Calibri"/>
        <family val="2"/>
      </rPr>
      <t>prestation terminée à 7h30, 38 semaines de prestation</t>
    </r>
  </si>
  <si>
    <r>
      <t xml:space="preserve">Amphithéatre (1)
</t>
    </r>
    <r>
      <rPr>
        <b/>
        <sz val="12"/>
        <color rgb="FFFF0000"/>
        <rFont val="Calibri"/>
        <family val="2"/>
      </rPr>
      <t>prestation terminée à 7h30, 38 semaines de prestation</t>
    </r>
  </si>
  <si>
    <t>Sanitaires (3)</t>
  </si>
  <si>
    <t>Bureaux (25)</t>
  </si>
  <si>
    <r>
      <t xml:space="preserve"> Salles de cours (12)
</t>
    </r>
    <r>
      <rPr>
        <b/>
        <sz val="12"/>
        <color rgb="FFFF0000"/>
        <rFont val="Calibri"/>
        <family val="2"/>
      </rPr>
      <t>prestation terminée à 7h30, 38 semaines de prestation</t>
    </r>
  </si>
  <si>
    <r>
      <t xml:space="preserve"> Salles de cours (2)
</t>
    </r>
    <r>
      <rPr>
        <b/>
        <sz val="12"/>
        <color rgb="FFFF0000"/>
        <rFont val="Calibri"/>
        <family val="2"/>
      </rPr>
      <t>prestation terminée à 7h30, 38 semaines de prestation</t>
    </r>
  </si>
  <si>
    <t>Studio à l'étage au 2e étage</t>
  </si>
  <si>
    <t>Bureaux à l'étage (4)</t>
  </si>
  <si>
    <t>Bureau (2)</t>
  </si>
  <si>
    <r>
      <rPr>
        <b/>
        <i/>
        <u/>
        <sz val="11"/>
        <color theme="1"/>
        <rFont val="Calibri"/>
        <family val="2"/>
      </rPr>
      <t>Remise en état</t>
    </r>
    <r>
      <rPr>
        <sz val="11"/>
        <color theme="1"/>
        <rFont val="Calibri"/>
        <family val="2"/>
      </rPr>
      <t xml:space="preserve"> : Dépoussiérage des parties hautes- Enlèvement des toiles d'araignées. Lessivage des portes, des cabines, faïences murales, nettoyage approfondie seches-mains électriques. Nettoyage à sec des prises, dépoussiérage et lessivage des plinthes, tuyauterie basse, bas de murs, rebords de fenêtres. Décapage et retraitement des sols selon nature. Utilisation monobrosse, autolaveuse et extracteur - injecteur à prévoir.</t>
    </r>
  </si>
  <si>
    <t>Annexe 1 CTCTP - GERGOVIA LETTRES - HERBIERS - VILLA MORAND - VILLA BLATIN
Détail des prestations</t>
  </si>
  <si>
    <t xml:space="preserve">Marché n°2025DAC0107L00
Prestations de service de nettoyage des locaux de l'Université Clermont Auvergne </t>
  </si>
  <si>
    <t>Marché n°2025DAC0107L00
Prestations de service de nettoyage des locaux de l'Université Clermont Auvergne et de Clermont Auvergne INP</t>
  </si>
  <si>
    <t>Annexe 1 CTCTP- GERGOVIA LETTRES - HERBIERS - VILLA MORAND - VILLA BLATIN
Détail des prestations</t>
  </si>
  <si>
    <t>Annexe 1 CTCTP- GERGOVIA LETTRES - HERBIERS - VILLA MORAND - VILLA BLATIN
Détail des prestations : Récapitulatif financier</t>
  </si>
  <si>
    <t xml:space="preserve">Montant mensuel 
en € HT </t>
  </si>
  <si>
    <t>Montant total en € HT</t>
  </si>
  <si>
    <t>Montant total en € TTC</t>
  </si>
  <si>
    <t>BATIMENT VILLA BLATIN NIVEAU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</si>
</sst>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3" x14ac:knownFonts="1">
    <font>
      <sz val="11"/>
      <color theme="1"/>
      <name val="Calibri"/>
      <family val="2"/>
      <scheme val="minor"/>
    </font>
    <font>
      <sz val="11"/>
      <color theme="1"/>
      <name val="Calibri"/>
      <family val="2"/>
      <scheme val="minor"/>
    </font>
    <font>
      <sz val="10"/>
      <name val="Arial"/>
      <family val="2"/>
    </font>
    <font>
      <sz val="11"/>
      <color rgb="FF000000"/>
      <name val="Calibri"/>
      <family val="2"/>
    </font>
    <font>
      <b/>
      <i/>
      <u/>
      <sz val="11"/>
      <color indexed="8"/>
      <name val="Calibri"/>
      <family val="2"/>
    </font>
    <font>
      <sz val="11"/>
      <color indexed="8"/>
      <name val="Calibri"/>
      <family val="2"/>
    </font>
    <font>
      <sz val="16"/>
      <color rgb="FF000000"/>
      <name val="Calibri"/>
      <family val="2"/>
    </font>
    <font>
      <sz val="11"/>
      <name val="Calibri"/>
      <family val="2"/>
      <scheme val="minor"/>
    </font>
    <font>
      <sz val="11"/>
      <color rgb="FF000000"/>
      <name val="Calibri"/>
      <family val="2"/>
      <scheme val="minor"/>
    </font>
    <font>
      <sz val="11"/>
      <name val="Calibri"/>
      <family val="2"/>
    </font>
    <font>
      <sz val="11"/>
      <color rgb="FF7030A0"/>
      <name val="Calibri"/>
      <family val="2"/>
      <scheme val="minor"/>
    </font>
    <font>
      <b/>
      <i/>
      <u/>
      <sz val="11"/>
      <name val="Calibri"/>
      <family val="2"/>
    </font>
    <font>
      <sz val="11"/>
      <name val="Arial"/>
      <family val="2"/>
    </font>
    <font>
      <b/>
      <sz val="12"/>
      <color rgb="FF000000"/>
      <name val="Calibri"/>
      <family val="2"/>
    </font>
    <font>
      <b/>
      <sz val="11"/>
      <name val="Arial"/>
      <family val="2"/>
    </font>
    <font>
      <b/>
      <sz val="11"/>
      <color rgb="FFFF0000"/>
      <name val="Arial"/>
      <family val="2"/>
    </font>
    <font>
      <b/>
      <sz val="16"/>
      <color rgb="FF000000"/>
      <name val="Calibri"/>
      <family val="2"/>
    </font>
    <font>
      <b/>
      <sz val="12"/>
      <name val="Calibri"/>
      <family val="2"/>
    </font>
    <font>
      <sz val="12"/>
      <name val="Arial"/>
      <family val="2"/>
    </font>
    <font>
      <sz val="11"/>
      <color indexed="10"/>
      <name val="Calibri"/>
      <family val="2"/>
    </font>
    <font>
      <b/>
      <sz val="12"/>
      <name val="Calibri"/>
      <family val="2"/>
      <scheme val="minor"/>
    </font>
    <font>
      <b/>
      <sz val="24"/>
      <color rgb="FFC00000"/>
      <name val="Calibri"/>
      <family val="2"/>
    </font>
    <font>
      <b/>
      <sz val="24"/>
      <name val="Calibri"/>
      <family val="2"/>
    </font>
    <font>
      <sz val="16"/>
      <name val="Calibri"/>
      <family val="2"/>
    </font>
    <font>
      <b/>
      <sz val="11"/>
      <color rgb="FFFF0000"/>
      <name val="Calibri"/>
      <family val="2"/>
      <scheme val="minor"/>
    </font>
    <font>
      <b/>
      <sz val="11"/>
      <color rgb="FF000000"/>
      <name val="Calibri"/>
      <family val="2"/>
    </font>
    <font>
      <b/>
      <sz val="12"/>
      <color rgb="FFFF0000"/>
      <name val="Calibri"/>
      <family val="2"/>
    </font>
    <font>
      <b/>
      <sz val="12"/>
      <color rgb="FF000000"/>
      <name val="Arial"/>
      <family val="2"/>
    </font>
    <font>
      <b/>
      <sz val="11"/>
      <color rgb="FF000000"/>
      <name val="Arial"/>
      <family val="2"/>
    </font>
    <font>
      <b/>
      <sz val="11"/>
      <color theme="1"/>
      <name val="Calibri"/>
      <family val="2"/>
      <scheme val="minor"/>
    </font>
    <font>
      <b/>
      <sz val="11"/>
      <color theme="1"/>
      <name val="Arial"/>
      <family val="2"/>
    </font>
    <font>
      <sz val="11"/>
      <color theme="1"/>
      <name val="Arial"/>
      <family val="2"/>
    </font>
    <font>
      <b/>
      <sz val="11"/>
      <color theme="0"/>
      <name val="Arial"/>
      <family val="2"/>
    </font>
    <font>
      <sz val="11"/>
      <color theme="1"/>
      <name val="Calibri"/>
      <family val="2"/>
    </font>
    <font>
      <b/>
      <i/>
      <u/>
      <sz val="11"/>
      <color theme="1"/>
      <name val="Calibri"/>
      <family val="2"/>
    </font>
    <font>
      <b/>
      <sz val="12"/>
      <color rgb="FFC00000"/>
      <name val="Arial"/>
      <family val="2"/>
    </font>
    <font>
      <b/>
      <sz val="10"/>
      <color rgb="FFC00000"/>
      <name val="Arial"/>
      <family val="2"/>
    </font>
    <font>
      <b/>
      <sz val="11"/>
      <name val="Calibri"/>
      <family val="2"/>
      <scheme val="minor"/>
    </font>
    <font>
      <strike/>
      <sz val="11"/>
      <color theme="1"/>
      <name val="Calibri"/>
      <family val="2"/>
    </font>
    <font>
      <strike/>
      <sz val="11"/>
      <color theme="1"/>
      <name val="Calibri"/>
      <family val="2"/>
      <scheme val="minor"/>
    </font>
    <font>
      <strike/>
      <sz val="11"/>
      <name val="Calibri"/>
      <family val="2"/>
    </font>
    <font>
      <strike/>
      <sz val="11"/>
      <name val="Calibri"/>
      <family val="2"/>
      <scheme val="minor"/>
    </font>
    <font>
      <sz val="11"/>
      <color rgb="FF006100"/>
      <name val="Calibri"/>
      <family val="2"/>
      <scheme val="minor"/>
    </font>
    <font>
      <b/>
      <sz val="12"/>
      <color theme="1"/>
      <name val="Calibri"/>
      <family val="2"/>
    </font>
    <font>
      <b/>
      <sz val="9"/>
      <color indexed="81"/>
      <name val="Tahoma"/>
      <family val="2"/>
    </font>
    <font>
      <sz val="9"/>
      <color indexed="81"/>
      <name val="Tahoma"/>
      <family val="2"/>
    </font>
    <font>
      <sz val="9"/>
      <color indexed="81"/>
      <name val="Tahoma"/>
      <charset val="1"/>
    </font>
    <font>
      <b/>
      <sz val="9"/>
      <color indexed="81"/>
      <name val="Tahoma"/>
      <charset val="1"/>
    </font>
    <font>
      <sz val="16"/>
      <color theme="1"/>
      <name val="Calibri"/>
      <family val="2"/>
    </font>
    <font>
      <b/>
      <sz val="12"/>
      <color rgb="FFFF0000"/>
      <name val="Arial"/>
      <family val="2"/>
    </font>
    <font>
      <b/>
      <sz val="10"/>
      <color rgb="FFFF0000"/>
      <name val="Arial"/>
      <family val="2"/>
    </font>
    <font>
      <sz val="10"/>
      <color theme="1"/>
      <name val="Arial"/>
      <family val="2"/>
    </font>
    <font>
      <b/>
      <sz val="11"/>
      <color rgb="FFFFC000"/>
      <name val="Arial"/>
      <family val="2"/>
    </font>
  </fonts>
  <fills count="18">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rgb="FFFFFFFF"/>
        <bgColor indexed="64"/>
      </patternFill>
    </fill>
    <fill>
      <patternFill patternType="solid">
        <fgColor rgb="FFC4BD97"/>
        <bgColor indexed="64"/>
      </patternFill>
    </fill>
    <fill>
      <patternFill patternType="solid">
        <fgColor theme="5" tint="0.59999389629810485"/>
        <bgColor indexed="64"/>
      </patternFill>
    </fill>
    <fill>
      <patternFill patternType="solid">
        <fgColor rgb="FFC6D9F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0000"/>
        <bgColor indexed="64"/>
      </patternFill>
    </fill>
    <fill>
      <patternFill patternType="solid">
        <fgColor rgb="FF0070C0"/>
        <bgColor indexed="64"/>
      </patternFill>
    </fill>
    <fill>
      <patternFill patternType="solid">
        <fgColor rgb="FF00B050"/>
        <bgColor indexed="64"/>
      </patternFill>
    </fill>
    <fill>
      <patternFill patternType="solid">
        <fgColor rgb="FFC6EFCE"/>
      </patternFill>
    </fill>
    <fill>
      <patternFill patternType="solid">
        <fgColor rgb="FFFFC000"/>
        <bgColor indexed="64"/>
      </patternFill>
    </fill>
    <fill>
      <patternFill patternType="solid">
        <fgColor theme="7" tint="0.59999389629810485"/>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6">
    <xf numFmtId="0" fontId="0" fillId="0" borderId="0"/>
    <xf numFmtId="0" fontId="2" fillId="0" borderId="0">
      <alignment vertical="center"/>
    </xf>
    <xf numFmtId="0" fontId="3" fillId="0" borderId="0">
      <protection locked="0"/>
    </xf>
    <xf numFmtId="0" fontId="3" fillId="0" borderId="0">
      <protection locked="0"/>
    </xf>
    <xf numFmtId="0" fontId="1" fillId="0" borderId="0"/>
    <xf numFmtId="0" fontId="42" fillId="15" borderId="0" applyNumberFormat="0" applyBorder="0" applyAlignment="0" applyProtection="0"/>
  </cellStyleXfs>
  <cellXfs count="515">
    <xf numFmtId="0" fontId="0" fillId="0" borderId="0" xfId="0"/>
    <xf numFmtId="0" fontId="2" fillId="0" borderId="0" xfId="1">
      <alignment vertical="center"/>
    </xf>
    <xf numFmtId="0" fontId="6" fillId="0" borderId="4" xfId="2" applyFont="1" applyBorder="1" applyAlignment="1" applyProtection="1">
      <alignment horizontal="center" vertical="center"/>
    </xf>
    <xf numFmtId="0" fontId="8" fillId="2" borderId="7" xfId="2" applyFont="1" applyFill="1" applyBorder="1" applyAlignment="1" applyProtection="1">
      <alignment horizontal="center" vertical="center" wrapText="1"/>
    </xf>
    <xf numFmtId="0" fontId="7" fillId="0" borderId="8" xfId="2" applyFont="1" applyBorder="1" applyAlignment="1" applyProtection="1">
      <alignment horizontal="center" vertical="center" wrapText="1"/>
    </xf>
    <xf numFmtId="0" fontId="7" fillId="0" borderId="9" xfId="2" applyFont="1" applyBorder="1" applyAlignment="1" applyProtection="1">
      <alignment horizontal="center" vertical="center" wrapText="1"/>
    </xf>
    <xf numFmtId="0" fontId="7" fillId="0" borderId="3" xfId="2" applyFont="1" applyBorder="1" applyAlignment="1" applyProtection="1">
      <alignment horizontal="center" vertical="center" wrapText="1"/>
    </xf>
    <xf numFmtId="0" fontId="8" fillId="0" borderId="7" xfId="1" applyFont="1" applyBorder="1" applyAlignment="1">
      <alignment horizontal="center" vertical="center"/>
    </xf>
    <xf numFmtId="0" fontId="3" fillId="0" borderId="7" xfId="1" applyFont="1" applyBorder="1" applyAlignment="1">
      <alignment horizontal="center" vertical="center" wrapText="1"/>
    </xf>
    <xf numFmtId="0" fontId="7" fillId="0" borderId="23" xfId="2" applyFont="1" applyBorder="1" applyAlignment="1" applyProtection="1">
      <alignment horizontal="center" vertical="center" wrapText="1"/>
    </xf>
    <xf numFmtId="0" fontId="7" fillId="0" borderId="24" xfId="2" applyFont="1" applyBorder="1" applyAlignment="1" applyProtection="1">
      <alignment horizontal="center" vertical="center" wrapText="1"/>
    </xf>
    <xf numFmtId="0" fontId="3" fillId="0" borderId="3" xfId="2" applyBorder="1" applyAlignment="1" applyProtection="1">
      <alignment horizontal="center" vertical="center"/>
    </xf>
    <xf numFmtId="0" fontId="10" fillId="0" borderId="8" xfId="2" applyFont="1" applyBorder="1" applyAlignment="1" applyProtection="1">
      <alignment horizontal="center" vertical="center" wrapText="1"/>
    </xf>
    <xf numFmtId="0" fontId="7" fillId="0" borderId="7" xfId="1" applyFont="1" applyBorder="1" applyAlignment="1">
      <alignment horizontal="center" vertical="center" wrapText="1"/>
    </xf>
    <xf numFmtId="0" fontId="10" fillId="0" borderId="9" xfId="2" applyFont="1" applyBorder="1" applyAlignment="1" applyProtection="1">
      <alignment horizontal="center" vertical="center" wrapText="1"/>
    </xf>
    <xf numFmtId="0" fontId="7" fillId="0" borderId="26" xfId="1" applyFont="1" applyBorder="1" applyAlignment="1">
      <alignment horizontal="center" vertical="center" wrapText="1"/>
    </xf>
    <xf numFmtId="0" fontId="10" fillId="0" borderId="27" xfId="2" applyFont="1" applyBorder="1" applyAlignment="1" applyProtection="1">
      <alignment horizontal="center" vertical="center" wrapText="1"/>
    </xf>
    <xf numFmtId="0" fontId="10" fillId="0" borderId="28" xfId="2" applyFont="1" applyBorder="1" applyAlignment="1" applyProtection="1">
      <alignment horizontal="center" vertical="center" wrapText="1"/>
    </xf>
    <xf numFmtId="0" fontId="2" fillId="0" borderId="4" xfId="1" applyBorder="1" applyAlignment="1"/>
    <xf numFmtId="0" fontId="7" fillId="0" borderId="3" xfId="1" applyFont="1" applyBorder="1" applyAlignment="1">
      <alignment horizontal="center" vertical="center" wrapText="1"/>
    </xf>
    <xf numFmtId="0" fontId="7" fillId="0" borderId="9" xfId="1" applyFont="1" applyBorder="1" applyAlignment="1">
      <alignment horizontal="center" vertical="center" wrapText="1"/>
    </xf>
    <xf numFmtId="0" fontId="7" fillId="0" borderId="8" xfId="1" applyFont="1" applyBorder="1" applyAlignment="1">
      <alignment horizontal="center" vertical="center" wrapText="1"/>
    </xf>
    <xf numFmtId="0" fontId="7" fillId="0" borderId="28" xfId="1" applyFont="1" applyBorder="1" applyAlignment="1">
      <alignment horizontal="center" vertical="center" wrapText="1"/>
    </xf>
    <xf numFmtId="0" fontId="7" fillId="0" borderId="27" xfId="1" applyFont="1" applyBorder="1" applyAlignment="1">
      <alignment horizontal="center" vertical="center" wrapText="1"/>
    </xf>
    <xf numFmtId="0" fontId="7" fillId="2" borderId="8" xfId="2" applyFont="1" applyFill="1" applyBorder="1" applyAlignment="1" applyProtection="1">
      <alignment horizontal="center" vertical="center" wrapText="1"/>
    </xf>
    <xf numFmtId="0" fontId="7" fillId="2" borderId="9" xfId="2" applyFont="1" applyFill="1" applyBorder="1" applyAlignment="1" applyProtection="1">
      <alignment horizontal="center" vertical="center" wrapText="1"/>
    </xf>
    <xf numFmtId="0" fontId="8" fillId="0" borderId="40" xfId="2" applyFont="1" applyBorder="1" applyAlignment="1" applyProtection="1">
      <alignment horizontal="center" vertical="center" wrapText="1"/>
    </xf>
    <xf numFmtId="0" fontId="7" fillId="0" borderId="34" xfId="2" applyFont="1" applyBorder="1" applyAlignment="1" applyProtection="1">
      <alignment horizontal="center" vertical="center" wrapText="1"/>
    </xf>
    <xf numFmtId="0" fontId="7" fillId="0" borderId="39" xfId="2" applyFont="1" applyBorder="1" applyAlignment="1" applyProtection="1">
      <alignment horizontal="center" vertical="center" wrapText="1"/>
    </xf>
    <xf numFmtId="0" fontId="8" fillId="0" borderId="26" xfId="2" applyFont="1" applyBorder="1" applyAlignment="1" applyProtection="1">
      <alignment horizontal="center" vertical="center" wrapText="1"/>
    </xf>
    <xf numFmtId="0" fontId="7" fillId="0" borderId="27" xfId="2" applyFont="1" applyBorder="1" applyAlignment="1" applyProtection="1">
      <alignment horizontal="center" vertical="center" wrapText="1"/>
    </xf>
    <xf numFmtId="0" fontId="7" fillId="0" borderId="28" xfId="2" applyFont="1" applyBorder="1" applyAlignment="1" applyProtection="1">
      <alignment horizontal="center" vertical="center" wrapText="1"/>
    </xf>
    <xf numFmtId="0" fontId="6" fillId="0" borderId="0" xfId="2" applyFont="1" applyAlignment="1" applyProtection="1">
      <alignment horizontal="center" vertical="center"/>
    </xf>
    <xf numFmtId="0" fontId="6" fillId="0" borderId="0" xfId="2" applyFont="1" applyAlignment="1" applyProtection="1">
      <alignment horizontal="center" vertical="center" wrapText="1"/>
    </xf>
    <xf numFmtId="0" fontId="13" fillId="0" borderId="3" xfId="2" applyFont="1" applyBorder="1" applyAlignment="1" applyProtection="1">
      <alignment horizontal="center" vertical="center" wrapText="1"/>
    </xf>
    <xf numFmtId="0" fontId="16" fillId="0" borderId="0" xfId="2" applyFont="1" applyAlignment="1" applyProtection="1">
      <alignment horizontal="center" vertical="center"/>
    </xf>
    <xf numFmtId="0" fontId="12" fillId="0" borderId="3" xfId="1" applyFont="1" applyBorder="1" applyAlignment="1">
      <alignment horizontal="center" vertical="center"/>
    </xf>
    <xf numFmtId="0" fontId="8" fillId="0" borderId="3" xfId="2" applyFont="1" applyBorder="1" applyAlignment="1" applyProtection="1">
      <alignment horizontal="center" vertical="center" wrapText="1"/>
    </xf>
    <xf numFmtId="0" fontId="8" fillId="2" borderId="8" xfId="2" applyFont="1" applyFill="1" applyBorder="1" applyAlignment="1" applyProtection="1">
      <alignment horizontal="center" vertical="center" wrapText="1"/>
    </xf>
    <xf numFmtId="0" fontId="8" fillId="2" borderId="9" xfId="2" applyFont="1" applyFill="1" applyBorder="1" applyAlignment="1" applyProtection="1">
      <alignment horizontal="center" vertical="center" wrapText="1"/>
    </xf>
    <xf numFmtId="0" fontId="8" fillId="0" borderId="8" xfId="2" applyFont="1" applyBorder="1" applyAlignment="1" applyProtection="1">
      <alignment horizontal="center" vertical="center" wrapText="1"/>
    </xf>
    <xf numFmtId="0" fontId="8" fillId="0" borderId="34" xfId="2" applyFont="1" applyBorder="1" applyAlignment="1" applyProtection="1">
      <alignment horizontal="center" vertical="center" wrapText="1"/>
    </xf>
    <xf numFmtId="0" fontId="8" fillId="0" borderId="39" xfId="2" applyFont="1" applyBorder="1" applyAlignment="1" applyProtection="1">
      <alignment horizontal="center" vertical="center" wrapText="1"/>
    </xf>
    <xf numFmtId="0" fontId="8" fillId="0" borderId="27" xfId="2" applyFont="1" applyBorder="1" applyAlignment="1" applyProtection="1">
      <alignment horizontal="center" vertical="center" wrapText="1"/>
    </xf>
    <xf numFmtId="0" fontId="8" fillId="0" borderId="28" xfId="2" applyFont="1" applyBorder="1" applyAlignment="1" applyProtection="1">
      <alignment horizontal="center" vertical="center" wrapText="1"/>
    </xf>
    <xf numFmtId="0" fontId="3" fillId="5" borderId="28" xfId="2" applyFill="1" applyBorder="1" applyAlignment="1" applyProtection="1">
      <alignment horizontal="center" vertical="center" wrapText="1"/>
    </xf>
    <xf numFmtId="0" fontId="3" fillId="5" borderId="49" xfId="2" applyFill="1" applyBorder="1" applyAlignment="1" applyProtection="1">
      <alignment horizontal="center" vertical="center" wrapText="1"/>
    </xf>
    <xf numFmtId="0" fontId="3" fillId="5" borderId="27" xfId="2" applyFill="1" applyBorder="1" applyAlignment="1" applyProtection="1">
      <alignment horizontal="center" vertical="center" wrapText="1"/>
    </xf>
    <xf numFmtId="0" fontId="3" fillId="5" borderId="37" xfId="2" applyFill="1" applyBorder="1" applyAlignment="1" applyProtection="1">
      <alignment horizontal="center" vertical="center" wrapText="1"/>
    </xf>
    <xf numFmtId="0" fontId="3" fillId="5" borderId="14" xfId="2" applyFill="1" applyBorder="1" applyAlignment="1" applyProtection="1">
      <alignment horizontal="center" vertical="center" wrapText="1"/>
    </xf>
    <xf numFmtId="0" fontId="3" fillId="0" borderId="4" xfId="2" applyBorder="1" applyAlignment="1" applyProtection="1">
      <alignment horizontal="center" vertical="center"/>
    </xf>
    <xf numFmtId="0" fontId="9" fillId="0" borderId="4" xfId="2" applyFont="1" applyBorder="1" applyAlignment="1" applyProtection="1">
      <alignment horizontal="center" vertical="center"/>
    </xf>
    <xf numFmtId="0" fontId="9" fillId="0" borderId="3" xfId="2" applyFont="1" applyBorder="1" applyAlignment="1" applyProtection="1">
      <alignment horizontal="center" vertical="center"/>
    </xf>
    <xf numFmtId="0" fontId="23" fillId="0" borderId="0" xfId="2" applyFont="1" applyAlignment="1" applyProtection="1">
      <alignment horizontal="center" vertical="center" wrapText="1"/>
    </xf>
    <xf numFmtId="0" fontId="9" fillId="5" borderId="45" xfId="2" applyFont="1" applyFill="1" applyBorder="1" applyAlignment="1" applyProtection="1">
      <alignment horizontal="center" vertical="center" wrapText="1"/>
    </xf>
    <xf numFmtId="0" fontId="25" fillId="0" borderId="3" xfId="2" applyFont="1" applyBorder="1" applyAlignment="1" applyProtection="1">
      <alignment horizontal="center" vertical="center" wrapText="1"/>
    </xf>
    <xf numFmtId="0" fontId="25" fillId="0" borderId="0" xfId="2" applyFont="1" applyAlignment="1" applyProtection="1">
      <alignment horizontal="center" vertical="center" wrapText="1"/>
    </xf>
    <xf numFmtId="0" fontId="9" fillId="0" borderId="0" xfId="2" applyFont="1" applyAlignment="1" applyProtection="1">
      <alignment horizontal="center" vertical="center" wrapText="1"/>
    </xf>
    <xf numFmtId="0" fontId="3" fillId="0" borderId="0" xfId="2" applyAlignment="1" applyProtection="1">
      <alignment horizontal="center" vertical="center" wrapText="1"/>
    </xf>
    <xf numFmtId="0" fontId="8" fillId="4" borderId="26" xfId="2" applyFont="1" applyFill="1" applyBorder="1" applyAlignment="1" applyProtection="1">
      <alignment horizontal="center" vertical="center" wrapText="1"/>
    </xf>
    <xf numFmtId="0" fontId="8" fillId="4" borderId="40" xfId="2" applyFont="1" applyFill="1" applyBorder="1" applyAlignment="1" applyProtection="1">
      <alignment horizontal="center" vertical="center" wrapText="1"/>
    </xf>
    <xf numFmtId="0" fontId="8" fillId="0" borderId="7" xfId="1" applyFont="1" applyBorder="1" applyAlignment="1">
      <alignment horizontal="center" vertical="center" wrapText="1"/>
    </xf>
    <xf numFmtId="0" fontId="5" fillId="0" borderId="2" xfId="2" applyFont="1" applyBorder="1" applyAlignment="1" applyProtection="1">
      <alignment horizontal="center" vertical="center" wrapText="1"/>
    </xf>
    <xf numFmtId="0" fontId="22" fillId="0" borderId="0" xfId="2" applyFont="1" applyAlignment="1" applyProtection="1">
      <alignment horizontal="center" vertical="center" wrapText="1"/>
    </xf>
    <xf numFmtId="0" fontId="21" fillId="0" borderId="4" xfId="2" applyFont="1" applyBorder="1" applyAlignment="1" applyProtection="1">
      <alignment horizontal="center" vertical="center" wrapText="1"/>
    </xf>
    <xf numFmtId="0" fontId="3" fillId="5" borderId="44" xfId="2" applyFill="1" applyBorder="1" applyAlignment="1" applyProtection="1">
      <alignment horizontal="center" vertical="center" wrapText="1"/>
    </xf>
    <xf numFmtId="0" fontId="3" fillId="5" borderId="61" xfId="2" applyFill="1" applyBorder="1" applyAlignment="1" applyProtection="1">
      <alignment horizontal="center" vertical="center" wrapText="1"/>
    </xf>
    <xf numFmtId="0" fontId="3" fillId="5" borderId="62" xfId="2" applyFill="1" applyBorder="1" applyAlignment="1" applyProtection="1">
      <alignment horizontal="center" vertical="center" wrapText="1"/>
    </xf>
    <xf numFmtId="0" fontId="3" fillId="0" borderId="2" xfId="2" applyBorder="1" applyAlignment="1" applyProtection="1">
      <alignment horizontal="center" vertical="center" wrapText="1"/>
    </xf>
    <xf numFmtId="0" fontId="3" fillId="5" borderId="25" xfId="2" applyFill="1" applyBorder="1" applyAlignment="1" applyProtection="1">
      <alignment horizontal="center" vertical="center" wrapText="1"/>
    </xf>
    <xf numFmtId="0" fontId="3" fillId="5" borderId="13" xfId="2" applyFill="1" applyBorder="1" applyAlignment="1" applyProtection="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center" vertical="center"/>
    </xf>
    <xf numFmtId="0" fontId="29" fillId="0" borderId="0" xfId="0" applyFont="1" applyAlignment="1">
      <alignment horizontal="left"/>
    </xf>
    <xf numFmtId="0" fontId="9" fillId="5" borderId="2" xfId="2" applyFont="1" applyFill="1" applyBorder="1" applyAlignment="1" applyProtection="1">
      <alignment horizontal="center" vertical="center" wrapText="1"/>
    </xf>
    <xf numFmtId="0" fontId="9" fillId="5" borderId="3" xfId="2" applyFont="1" applyFill="1" applyBorder="1" applyAlignment="1" applyProtection="1">
      <alignment horizontal="center" vertical="center" wrapText="1"/>
    </xf>
    <xf numFmtId="0" fontId="9" fillId="5" borderId="4" xfId="2" applyFont="1" applyFill="1" applyBorder="1" applyAlignment="1" applyProtection="1">
      <alignment horizontal="center" vertical="center" wrapText="1"/>
    </xf>
    <xf numFmtId="0" fontId="7" fillId="2" borderId="3" xfId="2" applyFont="1" applyFill="1" applyBorder="1" applyAlignment="1" applyProtection="1">
      <alignment horizontal="center" vertical="center" wrapText="1"/>
    </xf>
    <xf numFmtId="0" fontId="7" fillId="2" borderId="34" xfId="2" applyFont="1" applyFill="1" applyBorder="1" applyAlignment="1" applyProtection="1">
      <alignment horizontal="center" vertical="center" wrapText="1"/>
    </xf>
    <xf numFmtId="0" fontId="29" fillId="0" borderId="44" xfId="0" applyFont="1" applyBorder="1" applyAlignment="1">
      <alignment horizontal="center" vertical="center"/>
    </xf>
    <xf numFmtId="0" fontId="8" fillId="0" borderId="7" xfId="0" applyFont="1" applyBorder="1" applyAlignment="1">
      <alignment horizontal="center" vertical="center" wrapText="1"/>
    </xf>
    <xf numFmtId="0" fontId="0" fillId="0" borderId="49" xfId="0" applyBorder="1"/>
    <xf numFmtId="0" fontId="0" fillId="0" borderId="63" xfId="0" applyBorder="1"/>
    <xf numFmtId="0" fontId="0" fillId="0" borderId="64" xfId="0" applyBorder="1"/>
    <xf numFmtId="0" fontId="3" fillId="5" borderId="38" xfId="2" applyFill="1" applyBorder="1" applyAlignment="1" applyProtection="1">
      <alignment horizontal="center" vertical="center" wrapText="1"/>
    </xf>
    <xf numFmtId="0" fontId="3" fillId="5" borderId="17" xfId="2" applyFill="1" applyBorder="1" applyAlignment="1" applyProtection="1">
      <alignment horizontal="center" vertical="center" wrapText="1"/>
    </xf>
    <xf numFmtId="0" fontId="3" fillId="5" borderId="16" xfId="2" applyFill="1" applyBorder="1" applyAlignment="1" applyProtection="1">
      <alignment horizontal="center" vertical="center" wrapText="1"/>
    </xf>
    <xf numFmtId="0" fontId="30" fillId="11" borderId="65" xfId="0" applyFont="1" applyFill="1" applyBorder="1" applyAlignment="1">
      <alignment horizontal="center" vertical="center"/>
    </xf>
    <xf numFmtId="0" fontId="30" fillId="11" borderId="66" xfId="0" applyFont="1" applyFill="1" applyBorder="1" applyAlignment="1">
      <alignment horizontal="center" vertical="center" wrapText="1"/>
    </xf>
    <xf numFmtId="0" fontId="30" fillId="11" borderId="66" xfId="0" applyFont="1" applyFill="1" applyBorder="1" applyAlignment="1">
      <alignment horizontal="center" vertical="center"/>
    </xf>
    <xf numFmtId="0" fontId="31" fillId="0" borderId="59" xfId="0" applyFont="1" applyBorder="1"/>
    <xf numFmtId="0" fontId="31" fillId="0" borderId="54" xfId="0" applyFont="1" applyBorder="1"/>
    <xf numFmtId="0" fontId="31" fillId="0" borderId="56" xfId="0" applyFont="1" applyBorder="1"/>
    <xf numFmtId="0" fontId="32" fillId="12" borderId="54" xfId="0" applyFont="1" applyFill="1" applyBorder="1" applyAlignment="1">
      <alignment horizontal="center" vertical="center"/>
    </xf>
    <xf numFmtId="0" fontId="30" fillId="0" borderId="21" xfId="0" applyFont="1" applyBorder="1" applyAlignment="1">
      <alignment horizontal="center" vertical="center"/>
    </xf>
    <xf numFmtId="0" fontId="30" fillId="0" borderId="60" xfId="0" applyFont="1" applyBorder="1" applyAlignment="1">
      <alignment horizontal="center" vertical="center"/>
    </xf>
    <xf numFmtId="0" fontId="30" fillId="0" borderId="1" xfId="0" applyFont="1" applyBorder="1" applyAlignment="1">
      <alignment horizontal="center" vertical="center"/>
    </xf>
    <xf numFmtId="0" fontId="32" fillId="12" borderId="1" xfId="0" applyFont="1" applyFill="1" applyBorder="1" applyAlignment="1">
      <alignment horizontal="center" vertical="center"/>
    </xf>
    <xf numFmtId="0" fontId="30" fillId="0" borderId="57" xfId="0" applyFont="1" applyBorder="1" applyAlignment="1">
      <alignment horizontal="center" vertical="center"/>
    </xf>
    <xf numFmtId="0" fontId="30" fillId="0" borderId="58" xfId="0" applyFont="1" applyBorder="1" applyAlignment="1">
      <alignment horizontal="center" vertical="center"/>
    </xf>
    <xf numFmtId="0" fontId="33" fillId="2" borderId="2" xfId="2" applyFont="1" applyFill="1" applyBorder="1" applyAlignment="1" applyProtection="1">
      <alignment horizontal="center" vertical="center" wrapText="1"/>
    </xf>
    <xf numFmtId="0" fontId="33" fillId="2" borderId="18" xfId="2" applyFont="1" applyFill="1" applyBorder="1" applyAlignment="1" applyProtection="1">
      <alignment horizontal="center" vertical="center" wrapText="1"/>
    </xf>
    <xf numFmtId="0" fontId="8" fillId="2" borderId="40" xfId="2" applyFont="1" applyFill="1" applyBorder="1" applyAlignment="1" applyProtection="1">
      <alignment horizontal="center" vertical="center" wrapText="1"/>
    </xf>
    <xf numFmtId="0" fontId="8"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26" xfId="2" applyFont="1" applyFill="1" applyBorder="1" applyAlignment="1" applyProtection="1">
      <alignment horizontal="center" vertical="center" wrapText="1"/>
    </xf>
    <xf numFmtId="0" fontId="1" fillId="2" borderId="40" xfId="2" applyFont="1" applyFill="1" applyBorder="1" applyAlignment="1" applyProtection="1">
      <alignment horizontal="center" vertical="center" wrapText="1"/>
    </xf>
    <xf numFmtId="0" fontId="1" fillId="2" borderId="7" xfId="2" applyFont="1" applyFill="1" applyBorder="1" applyAlignment="1" applyProtection="1">
      <alignment horizontal="center" vertical="center" wrapText="1"/>
    </xf>
    <xf numFmtId="0" fontId="0" fillId="2" borderId="7" xfId="0" applyFill="1" applyBorder="1" applyAlignment="1">
      <alignment horizontal="center" vertical="center" wrapText="1"/>
    </xf>
    <xf numFmtId="0" fontId="0" fillId="2" borderId="40" xfId="2" applyFont="1" applyFill="1" applyBorder="1" applyAlignment="1" applyProtection="1">
      <alignment horizontal="center" vertical="center" wrapText="1"/>
    </xf>
    <xf numFmtId="0" fontId="29" fillId="0" borderId="45" xfId="0" applyFont="1" applyBorder="1" applyAlignment="1">
      <alignment horizontal="center" vertical="center"/>
    </xf>
    <xf numFmtId="164" fontId="29" fillId="0" borderId="45" xfId="0" applyNumberFormat="1" applyFont="1" applyBorder="1" applyAlignment="1">
      <alignment horizontal="center" vertical="center"/>
    </xf>
    <xf numFmtId="164" fontId="29" fillId="9" borderId="45" xfId="0" applyNumberFormat="1" applyFont="1" applyFill="1" applyBorder="1" applyAlignment="1">
      <alignment horizontal="center" vertical="center"/>
    </xf>
    <xf numFmtId="164" fontId="29" fillId="10" borderId="45" xfId="0" applyNumberFormat="1" applyFont="1" applyFill="1" applyBorder="1" applyAlignment="1">
      <alignment horizontal="center" vertical="center"/>
    </xf>
    <xf numFmtId="2" fontId="32" fillId="12" borderId="55" xfId="0" applyNumberFormat="1" applyFont="1" applyFill="1" applyBorder="1" applyAlignment="1">
      <alignment horizontal="center" vertical="center"/>
    </xf>
    <xf numFmtId="0" fontId="21" fillId="0" borderId="0" xfId="2" applyFont="1" applyAlignment="1" applyProtection="1">
      <alignment horizontal="center" vertical="center" wrapText="1"/>
    </xf>
    <xf numFmtId="0" fontId="8" fillId="5" borderId="27" xfId="2" applyFont="1" applyFill="1" applyBorder="1" applyAlignment="1" applyProtection="1">
      <alignment horizontal="center" vertical="center" wrapText="1"/>
    </xf>
    <xf numFmtId="0" fontId="8" fillId="5" borderId="38" xfId="2" applyFont="1" applyFill="1" applyBorder="1" applyAlignment="1" applyProtection="1">
      <alignment horizontal="center" vertical="center" wrapText="1"/>
    </xf>
    <xf numFmtId="0" fontId="8" fillId="5" borderId="37" xfId="2" applyFont="1" applyFill="1" applyBorder="1" applyAlignment="1" applyProtection="1">
      <alignment horizontal="center" vertical="center" wrapText="1"/>
    </xf>
    <xf numFmtId="0" fontId="8" fillId="5" borderId="28" xfId="2" applyFont="1" applyFill="1" applyBorder="1" applyAlignment="1" applyProtection="1">
      <alignment horizontal="center" vertical="center" wrapText="1"/>
    </xf>
    <xf numFmtId="0" fontId="8" fillId="5" borderId="14" xfId="2" applyFont="1" applyFill="1" applyBorder="1" applyAlignment="1" applyProtection="1">
      <alignment horizontal="center" vertical="center" wrapText="1"/>
    </xf>
    <xf numFmtId="0" fontId="8" fillId="5" borderId="44" xfId="2" applyFont="1" applyFill="1" applyBorder="1" applyAlignment="1" applyProtection="1">
      <alignment horizontal="center" vertical="center" wrapText="1"/>
    </xf>
    <xf numFmtId="0" fontId="8" fillId="5" borderId="45" xfId="2" applyFont="1" applyFill="1" applyBorder="1" applyAlignment="1" applyProtection="1">
      <alignment horizontal="center" vertical="center" wrapText="1"/>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3" xfId="0" applyFont="1" applyBorder="1" applyAlignment="1">
      <alignment horizontal="center" vertical="center" wrapText="1"/>
    </xf>
    <xf numFmtId="0" fontId="0" fillId="0" borderId="4" xfId="0" applyBorder="1"/>
    <xf numFmtId="0" fontId="12" fillId="0" borderId="3" xfId="0" applyFont="1" applyBorder="1" applyAlignment="1">
      <alignment horizontal="center" vertical="center"/>
    </xf>
    <xf numFmtId="0" fontId="33" fillId="2" borderId="2" xfId="0" applyFont="1" applyFill="1" applyBorder="1" applyAlignment="1">
      <alignment horizontal="center" vertical="center" wrapText="1"/>
    </xf>
    <xf numFmtId="0" fontId="33" fillId="2" borderId="7" xfId="0" applyFont="1" applyFill="1" applyBorder="1" applyAlignment="1">
      <alignment horizontal="center" vertical="center" wrapText="1"/>
    </xf>
    <xf numFmtId="0" fontId="1" fillId="2" borderId="7" xfId="0" applyFont="1" applyFill="1" applyBorder="1" applyAlignment="1">
      <alignment horizontal="center" vertical="center"/>
    </xf>
    <xf numFmtId="0" fontId="29" fillId="0" borderId="3" xfId="0" applyFont="1" applyBorder="1" applyAlignment="1">
      <alignment horizontal="center" vertical="center"/>
    </xf>
    <xf numFmtId="0" fontId="9" fillId="2" borderId="27" xfId="2" applyFont="1" applyFill="1" applyBorder="1" applyAlignment="1" applyProtection="1">
      <alignment horizontal="center" vertical="center" wrapText="1"/>
    </xf>
    <xf numFmtId="0" fontId="9" fillId="2" borderId="28" xfId="2" applyFont="1" applyFill="1" applyBorder="1" applyAlignment="1" applyProtection="1">
      <alignment horizontal="center" vertical="center" wrapText="1"/>
    </xf>
    <xf numFmtId="0" fontId="33" fillId="2" borderId="28" xfId="2" applyFont="1" applyFill="1" applyBorder="1" applyAlignment="1" applyProtection="1">
      <alignment horizontal="center" vertical="center" wrapText="1"/>
    </xf>
    <xf numFmtId="0" fontId="9" fillId="2" borderId="8" xfId="2" applyFont="1" applyFill="1" applyBorder="1" applyAlignment="1" applyProtection="1">
      <alignment horizontal="center" vertical="center" wrapText="1"/>
    </xf>
    <xf numFmtId="0" fontId="9" fillId="2" borderId="9" xfId="2" applyFont="1" applyFill="1" applyBorder="1" applyAlignment="1" applyProtection="1">
      <alignment horizontal="center" vertical="center" wrapText="1"/>
    </xf>
    <xf numFmtId="0" fontId="33" fillId="2" borderId="9" xfId="2" applyFont="1" applyFill="1" applyBorder="1" applyAlignment="1" applyProtection="1">
      <alignment horizontal="center" vertical="center" wrapText="1"/>
    </xf>
    <xf numFmtId="0" fontId="9" fillId="2" borderId="31" xfId="2" applyFont="1" applyFill="1" applyBorder="1" applyAlignment="1" applyProtection="1">
      <alignment horizontal="center" vertical="center"/>
    </xf>
    <xf numFmtId="0" fontId="9" fillId="2" borderId="68" xfId="2" applyFont="1" applyFill="1" applyBorder="1" applyAlignment="1" applyProtection="1">
      <alignment horizontal="center" vertical="center"/>
    </xf>
    <xf numFmtId="0" fontId="9" fillId="2" borderId="3" xfId="2" applyFont="1" applyFill="1" applyBorder="1" applyAlignment="1" applyProtection="1">
      <alignment horizontal="center" vertical="center"/>
    </xf>
    <xf numFmtId="0" fontId="33" fillId="2" borderId="4" xfId="2" applyFont="1" applyFill="1" applyBorder="1" applyAlignment="1" applyProtection="1">
      <alignment horizontal="center" vertical="center" wrapText="1"/>
    </xf>
    <xf numFmtId="0" fontId="7" fillId="2" borderId="22" xfId="2" applyFont="1" applyFill="1" applyBorder="1" applyAlignment="1" applyProtection="1">
      <alignment horizontal="center" vertical="center" wrapText="1"/>
    </xf>
    <xf numFmtId="0" fontId="7" fillId="2" borderId="40" xfId="2" applyFont="1" applyFill="1" applyBorder="1" applyAlignment="1" applyProtection="1">
      <alignment horizontal="center" vertical="center" wrapText="1"/>
    </xf>
    <xf numFmtId="0" fontId="7" fillId="2" borderId="7" xfId="0" applyFont="1" applyFill="1" applyBorder="1" applyAlignment="1">
      <alignment horizontal="center" vertical="center" wrapText="1"/>
    </xf>
    <xf numFmtId="0" fontId="7" fillId="0" borderId="12" xfId="2" applyFont="1" applyBorder="1" applyAlignment="1" applyProtection="1">
      <alignment horizontal="center" vertical="center" wrapText="1"/>
    </xf>
    <xf numFmtId="0" fontId="3" fillId="0" borderId="0" xfId="2" applyAlignment="1" applyProtection="1">
      <alignment horizontal="center" vertical="center"/>
    </xf>
    <xf numFmtId="0" fontId="3" fillId="0" borderId="12" xfId="2" applyBorder="1" applyAlignment="1" applyProtection="1">
      <alignment horizontal="center" vertical="center"/>
    </xf>
    <xf numFmtId="0" fontId="9" fillId="2" borderId="2" xfId="2" applyFont="1" applyFill="1" applyBorder="1" applyAlignment="1" applyProtection="1">
      <alignment horizontal="center" vertical="center" wrapText="1"/>
    </xf>
    <xf numFmtId="0" fontId="7" fillId="2" borderId="26" xfId="2" applyFont="1" applyFill="1" applyBorder="1" applyAlignment="1" applyProtection="1">
      <alignment horizontal="center" vertical="center" wrapText="1"/>
    </xf>
    <xf numFmtId="0" fontId="7" fillId="2" borderId="26" xfId="0" applyFont="1" applyFill="1" applyBorder="1" applyAlignment="1">
      <alignment horizontal="center" vertical="center" wrapText="1"/>
    </xf>
    <xf numFmtId="0" fontId="0" fillId="0" borderId="13" xfId="0" applyBorder="1" applyAlignment="1">
      <alignment wrapText="1"/>
    </xf>
    <xf numFmtId="0" fontId="0" fillId="0" borderId="15" xfId="0" applyBorder="1" applyAlignment="1">
      <alignment wrapText="1"/>
    </xf>
    <xf numFmtId="0" fontId="0" fillId="0" borderId="50" xfId="0" applyBorder="1" applyAlignment="1">
      <alignment wrapText="1"/>
    </xf>
    <xf numFmtId="0" fontId="9" fillId="2" borderId="2" xfId="0" applyFont="1" applyFill="1" applyBorder="1" applyAlignment="1">
      <alignment horizontal="center" vertical="center" wrapText="1"/>
    </xf>
    <xf numFmtId="0" fontId="6" fillId="0" borderId="3" xfId="2" applyFont="1" applyBorder="1" applyAlignment="1" applyProtection="1">
      <alignment horizontal="center" vertical="center"/>
    </xf>
    <xf numFmtId="0" fontId="7" fillId="2" borderId="2" xfId="2" applyFont="1" applyFill="1" applyBorder="1" applyAlignment="1" applyProtection="1">
      <alignment horizontal="center" vertical="center" wrapText="1"/>
    </xf>
    <xf numFmtId="0" fontId="9" fillId="2" borderId="7" xfId="0" applyFont="1" applyFill="1" applyBorder="1" applyAlignment="1">
      <alignment horizontal="center" vertical="center" wrapText="1"/>
    </xf>
    <xf numFmtId="0" fontId="7" fillId="2" borderId="7" xfId="0" applyFont="1" applyFill="1" applyBorder="1" applyAlignment="1">
      <alignment horizontal="center" vertical="center"/>
    </xf>
    <xf numFmtId="2" fontId="29" fillId="0" borderId="45" xfId="0" applyNumberFormat="1" applyFont="1" applyBorder="1" applyAlignment="1">
      <alignment horizontal="center" vertical="center"/>
    </xf>
    <xf numFmtId="0" fontId="0" fillId="0" borderId="54" xfId="0" applyBorder="1"/>
    <xf numFmtId="0" fontId="0" fillId="0" borderId="1" xfId="0" applyBorder="1"/>
    <xf numFmtId="0" fontId="0" fillId="0" borderId="55" xfId="0" applyBorder="1"/>
    <xf numFmtId="0" fontId="0" fillId="0" borderId="56" xfId="0" applyBorder="1"/>
    <xf numFmtId="0" fontId="0" fillId="0" borderId="57" xfId="0" applyBorder="1"/>
    <xf numFmtId="0" fontId="0" fillId="0" borderId="58" xfId="0" applyBorder="1"/>
    <xf numFmtId="0" fontId="7" fillId="0" borderId="26" xfId="0" applyFont="1" applyBorder="1" applyAlignment="1">
      <alignment horizontal="center" vertical="center" wrapText="1"/>
    </xf>
    <xf numFmtId="0" fontId="7" fillId="0" borderId="7" xfId="0" applyFont="1" applyBorder="1" applyAlignment="1">
      <alignment horizontal="center" vertical="center" wrapText="1"/>
    </xf>
    <xf numFmtId="0" fontId="9" fillId="0" borderId="2" xfId="0" applyFont="1" applyBorder="1" applyAlignment="1">
      <alignment horizontal="center" vertical="center" wrapText="1"/>
    </xf>
    <xf numFmtId="0" fontId="3" fillId="0" borderId="7" xfId="0" applyFont="1" applyBorder="1" applyAlignment="1">
      <alignment horizontal="center" vertical="center" wrapText="1"/>
    </xf>
    <xf numFmtId="0" fontId="8" fillId="0" borderId="7" xfId="0" applyFont="1" applyBorder="1" applyAlignment="1">
      <alignment horizontal="center" vertical="center"/>
    </xf>
    <xf numFmtId="0" fontId="32" fillId="2" borderId="71" xfId="0" applyFont="1" applyFill="1" applyBorder="1" applyAlignment="1">
      <alignment horizontal="center" vertical="center"/>
    </xf>
    <xf numFmtId="0" fontId="32" fillId="2" borderId="72" xfId="0" applyFont="1" applyFill="1" applyBorder="1" applyAlignment="1">
      <alignment horizontal="center" vertical="center"/>
    </xf>
    <xf numFmtId="2" fontId="32" fillId="2" borderId="73" xfId="0" applyNumberFormat="1" applyFont="1" applyFill="1" applyBorder="1" applyAlignment="1">
      <alignment horizontal="center" vertical="center"/>
    </xf>
    <xf numFmtId="0" fontId="32" fillId="13" borderId="71" xfId="0" applyFont="1" applyFill="1" applyBorder="1" applyAlignment="1">
      <alignment horizontal="center" vertical="center"/>
    </xf>
    <xf numFmtId="0" fontId="32" fillId="13" borderId="72" xfId="0" applyFont="1" applyFill="1" applyBorder="1" applyAlignment="1">
      <alignment horizontal="center" vertical="center"/>
    </xf>
    <xf numFmtId="0" fontId="32" fillId="14" borderId="71" xfId="0" applyFont="1" applyFill="1" applyBorder="1" applyAlignment="1">
      <alignment horizontal="center" vertical="center"/>
    </xf>
    <xf numFmtId="0" fontId="32" fillId="14" borderId="72" xfId="0" applyFont="1" applyFill="1" applyBorder="1" applyAlignment="1">
      <alignment horizontal="center" vertical="center"/>
    </xf>
    <xf numFmtId="2" fontId="3" fillId="0" borderId="4" xfId="2" applyNumberFormat="1" applyBorder="1" applyAlignment="1" applyProtection="1">
      <alignment horizontal="center" vertical="center"/>
    </xf>
    <xf numFmtId="2" fontId="32" fillId="14" borderId="72" xfId="0" applyNumberFormat="1" applyFont="1" applyFill="1" applyBorder="1" applyAlignment="1">
      <alignment horizontal="center" vertical="center"/>
    </xf>
    <xf numFmtId="0" fontId="14" fillId="2" borderId="72" xfId="0" applyFont="1" applyFill="1" applyBorder="1" applyAlignment="1">
      <alignment horizontal="center" vertical="center"/>
    </xf>
    <xf numFmtId="2" fontId="14" fillId="2" borderId="73" xfId="0" applyNumberFormat="1" applyFont="1" applyFill="1" applyBorder="1" applyAlignment="1">
      <alignment horizontal="center" vertical="center"/>
    </xf>
    <xf numFmtId="2" fontId="0" fillId="0" borderId="0" xfId="0" applyNumberFormat="1"/>
    <xf numFmtId="2" fontId="32" fillId="13" borderId="72" xfId="0" applyNumberFormat="1" applyFont="1" applyFill="1" applyBorder="1" applyAlignment="1">
      <alignment horizontal="center" vertical="center"/>
    </xf>
    <xf numFmtId="2" fontId="32" fillId="13" borderId="73" xfId="0" applyNumberFormat="1" applyFont="1" applyFill="1" applyBorder="1" applyAlignment="1">
      <alignment horizontal="center" vertical="center"/>
    </xf>
    <xf numFmtId="2" fontId="32" fillId="14" borderId="73" xfId="0" applyNumberFormat="1" applyFont="1" applyFill="1" applyBorder="1" applyAlignment="1">
      <alignment horizontal="center" vertical="center"/>
    </xf>
    <xf numFmtId="0" fontId="30" fillId="0" borderId="72" xfId="0" applyFont="1" applyBorder="1" applyAlignment="1">
      <alignment horizontal="center" vertical="center"/>
    </xf>
    <xf numFmtId="0" fontId="30" fillId="0" borderId="73" xfId="0" applyFont="1" applyBorder="1" applyAlignment="1">
      <alignment horizontal="center" vertical="center"/>
    </xf>
    <xf numFmtId="0" fontId="7" fillId="2" borderId="27" xfId="2" applyFont="1" applyFill="1" applyBorder="1" applyAlignment="1" applyProtection="1">
      <alignment horizontal="center" vertical="center" wrapText="1"/>
    </xf>
    <xf numFmtId="0" fontId="10" fillId="2" borderId="28" xfId="2" applyFont="1" applyFill="1" applyBorder="1" applyAlignment="1" applyProtection="1">
      <alignment horizontal="center" vertical="center" wrapText="1"/>
    </xf>
    <xf numFmtId="0" fontId="10" fillId="2" borderId="27" xfId="2" applyFont="1" applyFill="1" applyBorder="1" applyAlignment="1" applyProtection="1">
      <alignment horizontal="center" vertical="center" wrapText="1"/>
    </xf>
    <xf numFmtId="0" fontId="0" fillId="2" borderId="49" xfId="0" applyFill="1" applyBorder="1"/>
    <xf numFmtId="0" fontId="0" fillId="2" borderId="63" xfId="0" applyFill="1" applyBorder="1"/>
    <xf numFmtId="0" fontId="0" fillId="2" borderId="64" xfId="0" applyFill="1" applyBorder="1"/>
    <xf numFmtId="0" fontId="10" fillId="2" borderId="9" xfId="2" applyFont="1" applyFill="1" applyBorder="1" applyAlignment="1" applyProtection="1">
      <alignment horizontal="center" vertical="center" wrapText="1"/>
    </xf>
    <xf numFmtId="0" fontId="10" fillId="2" borderId="8" xfId="2" applyFont="1" applyFill="1" applyBorder="1" applyAlignment="1" applyProtection="1">
      <alignment horizontal="center" vertical="center" wrapText="1"/>
    </xf>
    <xf numFmtId="0" fontId="6" fillId="2" borderId="4" xfId="2" applyFont="1" applyFill="1" applyBorder="1" applyAlignment="1" applyProtection="1">
      <alignment horizontal="center" vertical="center"/>
    </xf>
    <xf numFmtId="0" fontId="3" fillId="2" borderId="3" xfId="2" applyFill="1" applyBorder="1" applyAlignment="1" applyProtection="1">
      <alignment horizontal="center" vertical="center"/>
    </xf>
    <xf numFmtId="0" fontId="43" fillId="0" borderId="3" xfId="2" applyFont="1" applyBorder="1" applyAlignment="1" applyProtection="1">
      <alignment horizontal="center" vertical="center" wrapText="1"/>
    </xf>
    <xf numFmtId="0" fontId="30" fillId="2" borderId="54" xfId="0" applyFont="1" applyFill="1" applyBorder="1" applyAlignment="1">
      <alignment horizontal="center" vertical="center"/>
    </xf>
    <xf numFmtId="0" fontId="30" fillId="2" borderId="1" xfId="0" applyFont="1" applyFill="1" applyBorder="1" applyAlignment="1">
      <alignment horizontal="center" vertical="center"/>
    </xf>
    <xf numFmtId="0" fontId="30" fillId="2" borderId="35" xfId="0" applyFont="1" applyFill="1" applyBorder="1" applyAlignment="1">
      <alignment horizontal="center" vertical="center"/>
    </xf>
    <xf numFmtId="0" fontId="30" fillId="2" borderId="21" xfId="0" applyFont="1" applyFill="1" applyBorder="1" applyAlignment="1">
      <alignment horizontal="center" vertical="center"/>
    </xf>
    <xf numFmtId="0" fontId="30" fillId="16" borderId="54" xfId="0" applyFont="1" applyFill="1" applyBorder="1" applyAlignment="1">
      <alignment horizontal="center" vertical="center"/>
    </xf>
    <xf numFmtId="0" fontId="30" fillId="16" borderId="1" xfId="0" applyFont="1" applyFill="1" applyBorder="1" applyAlignment="1">
      <alignment horizontal="center" vertical="center"/>
    </xf>
    <xf numFmtId="0" fontId="30" fillId="16" borderId="35" xfId="0" applyFont="1" applyFill="1" applyBorder="1" applyAlignment="1">
      <alignment horizontal="center" vertical="center"/>
    </xf>
    <xf numFmtId="2" fontId="30" fillId="2" borderId="1" xfId="0" applyNumberFormat="1" applyFont="1" applyFill="1" applyBorder="1" applyAlignment="1">
      <alignment horizontal="center" vertical="center"/>
    </xf>
    <xf numFmtId="0" fontId="30" fillId="0" borderId="55" xfId="0" applyFont="1" applyBorder="1" applyAlignment="1">
      <alignment horizontal="center" vertical="center"/>
    </xf>
    <xf numFmtId="2" fontId="30" fillId="2" borderId="55" xfId="0" applyNumberFormat="1" applyFont="1" applyFill="1" applyBorder="1" applyAlignment="1">
      <alignment horizontal="center" vertical="center"/>
    </xf>
    <xf numFmtId="2" fontId="30" fillId="2" borderId="60" xfId="0" applyNumberFormat="1" applyFont="1" applyFill="1" applyBorder="1" applyAlignment="1">
      <alignment horizontal="center" vertical="center"/>
    </xf>
    <xf numFmtId="0" fontId="14" fillId="2" borderId="73" xfId="0" applyFont="1" applyFill="1" applyBorder="1" applyAlignment="1">
      <alignment horizontal="center" vertical="center"/>
    </xf>
    <xf numFmtId="0" fontId="0" fillId="2" borderId="26" xfId="2" applyFont="1" applyFill="1" applyBorder="1" applyAlignment="1" applyProtection="1">
      <alignment horizontal="center" vertical="center" wrapText="1"/>
    </xf>
    <xf numFmtId="0" fontId="0" fillId="2" borderId="49" xfId="0" applyFill="1" applyBorder="1" applyAlignment="1">
      <alignment horizontal="center" vertical="center"/>
    </xf>
    <xf numFmtId="0" fontId="0" fillId="2" borderId="63" xfId="0" applyFill="1" applyBorder="1" applyAlignment="1">
      <alignment horizontal="center" vertical="center"/>
    </xf>
    <xf numFmtId="0" fontId="0" fillId="2" borderId="64" xfId="0" applyFill="1" applyBorder="1" applyAlignment="1">
      <alignment horizontal="center" vertical="center"/>
    </xf>
    <xf numFmtId="0" fontId="0" fillId="0" borderId="49"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1" fillId="2" borderId="27" xfId="2" applyFont="1" applyFill="1" applyBorder="1" applyAlignment="1" applyProtection="1">
      <alignment horizontal="center" vertical="center" wrapText="1"/>
    </xf>
    <xf numFmtId="0" fontId="1" fillId="2" borderId="28" xfId="2" applyFont="1" applyFill="1" applyBorder="1" applyAlignment="1" applyProtection="1">
      <alignment horizontal="center" vertical="center" wrapText="1"/>
    </xf>
    <xf numFmtId="0" fontId="1" fillId="2" borderId="34" xfId="2" applyFont="1" applyFill="1" applyBorder="1" applyAlignment="1" applyProtection="1">
      <alignment horizontal="center" vertical="center" wrapText="1"/>
    </xf>
    <xf numFmtId="0" fontId="1" fillId="2" borderId="39" xfId="2" applyFont="1" applyFill="1" applyBorder="1" applyAlignment="1" applyProtection="1">
      <alignment horizontal="center" vertical="center" wrapText="1"/>
    </xf>
    <xf numFmtId="0" fontId="1" fillId="2" borderId="8" xfId="2" applyFont="1" applyFill="1" applyBorder="1" applyAlignment="1" applyProtection="1">
      <alignment horizontal="center" vertical="center" wrapText="1"/>
    </xf>
    <xf numFmtId="0" fontId="1" fillId="2" borderId="9" xfId="2" applyFont="1" applyFill="1" applyBorder="1" applyAlignment="1" applyProtection="1">
      <alignment horizontal="center" vertical="center" wrapText="1"/>
    </xf>
    <xf numFmtId="0" fontId="1" fillId="2" borderId="3" xfId="2" applyFont="1" applyFill="1" applyBorder="1" applyAlignment="1" applyProtection="1">
      <alignment horizontal="center" vertical="center" wrapText="1"/>
    </xf>
    <xf numFmtId="0" fontId="33" fillId="2" borderId="4" xfId="2" applyFont="1" applyFill="1" applyBorder="1" applyAlignment="1" applyProtection="1">
      <alignment horizontal="center" vertical="center"/>
    </xf>
    <xf numFmtId="0" fontId="33" fillId="2" borderId="3" xfId="2" applyFont="1" applyFill="1" applyBorder="1" applyAlignment="1" applyProtection="1">
      <alignment horizontal="center" vertical="center"/>
    </xf>
    <xf numFmtId="0" fontId="48" fillId="2" borderId="4" xfId="2" applyFont="1" applyFill="1" applyBorder="1" applyAlignment="1" applyProtection="1">
      <alignment horizontal="center" vertical="center"/>
    </xf>
    <xf numFmtId="0" fontId="1" fillId="2" borderId="49" xfId="0" applyFont="1" applyFill="1" applyBorder="1" applyAlignment="1">
      <alignment horizontal="center" vertical="center"/>
    </xf>
    <xf numFmtId="0" fontId="1" fillId="2" borderId="63" xfId="0" applyFont="1" applyFill="1" applyBorder="1" applyAlignment="1">
      <alignment horizontal="center" vertical="center"/>
    </xf>
    <xf numFmtId="0" fontId="1" fillId="2" borderId="64" xfId="0" applyFont="1" applyFill="1" applyBorder="1" applyAlignment="1">
      <alignment horizontal="center" vertical="center"/>
    </xf>
    <xf numFmtId="0" fontId="7" fillId="2" borderId="2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1" fillId="2" borderId="27" xfId="5" applyFont="1" applyFill="1" applyBorder="1" applyAlignment="1" applyProtection="1">
      <alignment horizontal="center" vertical="center" wrapText="1"/>
    </xf>
    <xf numFmtId="0" fontId="1" fillId="2" borderId="27" xfId="1" applyFont="1" applyFill="1" applyBorder="1" applyAlignment="1">
      <alignment horizontal="center" vertical="center" wrapText="1"/>
    </xf>
    <xf numFmtId="0" fontId="1" fillId="2" borderId="8" xfId="1" applyFont="1" applyFill="1" applyBorder="1" applyAlignment="1">
      <alignment horizontal="center" vertical="center" wrapText="1"/>
    </xf>
    <xf numFmtId="0" fontId="1" fillId="2" borderId="3" xfId="1" applyFont="1" applyFill="1" applyBorder="1" applyAlignment="1">
      <alignment horizontal="center" vertical="center" wrapText="1"/>
    </xf>
    <xf numFmtId="0" fontId="1" fillId="2" borderId="23" xfId="2" applyFont="1" applyFill="1" applyBorder="1" applyAlignment="1" applyProtection="1">
      <alignment horizontal="center" vertical="center" wrapText="1"/>
    </xf>
    <xf numFmtId="0" fontId="7" fillId="2" borderId="28"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2" fillId="2" borderId="4" xfId="1" applyFill="1" applyBorder="1" applyAlignment="1"/>
    <xf numFmtId="0" fontId="12" fillId="2" borderId="3" xfId="1" applyFont="1" applyFill="1" applyBorder="1" applyAlignment="1">
      <alignment horizontal="center" vertical="center"/>
    </xf>
    <xf numFmtId="0" fontId="1" fillId="0" borderId="8" xfId="2" applyFont="1" applyBorder="1" applyAlignment="1" applyProtection="1">
      <alignment horizontal="center" vertical="center" wrapText="1"/>
    </xf>
    <xf numFmtId="0" fontId="1" fillId="0" borderId="3" xfId="2" applyFont="1" applyBorder="1" applyAlignment="1" applyProtection="1">
      <alignment horizontal="center" vertical="center" wrapText="1"/>
    </xf>
    <xf numFmtId="0" fontId="2" fillId="0" borderId="49" xfId="1" applyBorder="1" applyAlignment="1">
      <alignment horizontal="center" vertical="center"/>
    </xf>
    <xf numFmtId="0" fontId="2" fillId="0" borderId="63" xfId="1" applyBorder="1" applyAlignment="1">
      <alignment horizontal="center" vertical="center"/>
    </xf>
    <xf numFmtId="0" fontId="2" fillId="0" borderId="64" xfId="1" applyBorder="1" applyAlignment="1">
      <alignment horizontal="center" vertical="center"/>
    </xf>
    <xf numFmtId="0" fontId="2" fillId="0" borderId="54" xfId="1" applyBorder="1" applyAlignment="1">
      <alignment horizontal="center" vertical="center"/>
    </xf>
    <xf numFmtId="0" fontId="2" fillId="0" borderId="1" xfId="1" applyBorder="1" applyAlignment="1">
      <alignment horizontal="center" vertical="center"/>
    </xf>
    <xf numFmtId="0" fontId="2" fillId="0" borderId="55" xfId="1" applyBorder="1" applyAlignment="1">
      <alignment horizontal="center" vertical="center"/>
    </xf>
    <xf numFmtId="0" fontId="1" fillId="2" borderId="28" xfId="1" applyFont="1" applyFill="1" applyBorder="1" applyAlignment="1">
      <alignment horizontal="center" vertical="center" wrapText="1"/>
    </xf>
    <xf numFmtId="0" fontId="1" fillId="2" borderId="9" xfId="1" applyFont="1" applyFill="1" applyBorder="1" applyAlignment="1">
      <alignment horizontal="center" vertical="center" wrapText="1"/>
    </xf>
    <xf numFmtId="0" fontId="51" fillId="2" borderId="4" xfId="1" applyFont="1" applyFill="1" applyBorder="1" applyAlignment="1"/>
    <xf numFmtId="0" fontId="31" fillId="2" borderId="3" xfId="1" applyFont="1" applyFill="1" applyBorder="1" applyAlignment="1">
      <alignment horizontal="center" vertical="center"/>
    </xf>
    <xf numFmtId="2" fontId="0" fillId="0" borderId="0" xfId="0" applyNumberFormat="1" applyAlignment="1">
      <alignment wrapText="1"/>
    </xf>
    <xf numFmtId="164" fontId="0" fillId="0" borderId="0" xfId="0" applyNumberFormat="1"/>
    <xf numFmtId="164" fontId="0" fillId="0" borderId="0" xfId="0" applyNumberFormat="1" applyAlignment="1">
      <alignment horizontal="center" vertical="center"/>
    </xf>
    <xf numFmtId="0" fontId="52" fillId="16" borderId="1" xfId="0" applyFont="1" applyFill="1" applyBorder="1" applyAlignment="1">
      <alignment horizontal="center" vertical="center"/>
    </xf>
    <xf numFmtId="2" fontId="52" fillId="16" borderId="55" xfId="0" applyNumberFormat="1" applyFont="1" applyFill="1" applyBorder="1" applyAlignment="1">
      <alignment horizontal="center" vertical="center"/>
    </xf>
    <xf numFmtId="2" fontId="30" fillId="16" borderId="55" xfId="0" applyNumberFormat="1" applyFont="1" applyFill="1" applyBorder="1" applyAlignment="1">
      <alignment horizontal="center" vertical="center"/>
    </xf>
    <xf numFmtId="2" fontId="30" fillId="16" borderId="73" xfId="0" applyNumberFormat="1" applyFont="1" applyFill="1" applyBorder="1" applyAlignment="1">
      <alignment horizontal="center" vertical="center"/>
    </xf>
    <xf numFmtId="2" fontId="30" fillId="16" borderId="1" xfId="0" applyNumberFormat="1" applyFont="1" applyFill="1" applyBorder="1" applyAlignment="1">
      <alignment horizontal="center" vertical="center"/>
    </xf>
    <xf numFmtId="2" fontId="30" fillId="16" borderId="60" xfId="0" applyNumberFormat="1" applyFont="1" applyFill="1" applyBorder="1" applyAlignment="1">
      <alignment horizontal="center" vertical="center"/>
    </xf>
    <xf numFmtId="0" fontId="13" fillId="0" borderId="2" xfId="2" applyFont="1" applyBorder="1" applyAlignment="1" applyProtection="1">
      <alignment horizontal="center" vertical="center" wrapText="1"/>
    </xf>
    <xf numFmtId="0" fontId="13" fillId="0" borderId="4" xfId="2" applyFont="1" applyBorder="1" applyAlignment="1" applyProtection="1">
      <alignment horizontal="center" vertical="center" wrapText="1"/>
    </xf>
    <xf numFmtId="0" fontId="14" fillId="0" borderId="0" xfId="2" applyFont="1" applyAlignment="1" applyProtection="1">
      <alignment horizontal="center" vertical="center" wrapText="1"/>
    </xf>
    <xf numFmtId="0" fontId="15" fillId="0" borderId="0" xfId="2" applyFont="1" applyAlignment="1" applyProtection="1">
      <alignment horizontal="center" vertical="center" wrapText="1"/>
    </xf>
    <xf numFmtId="0" fontId="27" fillId="6" borderId="44" xfId="2" applyFont="1" applyFill="1" applyBorder="1" applyAlignment="1" applyProtection="1">
      <alignment horizontal="center" vertical="center" wrapText="1"/>
    </xf>
    <xf numFmtId="0" fontId="27" fillId="6" borderId="43" xfId="2" applyFont="1" applyFill="1" applyBorder="1" applyAlignment="1" applyProtection="1">
      <alignment horizontal="center" vertical="center" wrapText="1"/>
    </xf>
    <xf numFmtId="0" fontId="27" fillId="6" borderId="42" xfId="2" applyFont="1" applyFill="1" applyBorder="1" applyAlignment="1" applyProtection="1">
      <alignment horizontal="center" vertical="center" wrapText="1"/>
    </xf>
    <xf numFmtId="0" fontId="26" fillId="8" borderId="2" xfId="2" applyFont="1" applyFill="1" applyBorder="1" applyAlignment="1" applyProtection="1">
      <alignment horizontal="center" vertical="center" wrapText="1"/>
    </xf>
    <xf numFmtId="0" fontId="26" fillId="8" borderId="4" xfId="2" applyFont="1" applyFill="1" applyBorder="1" applyAlignment="1" applyProtection="1">
      <alignment horizontal="center" vertical="center" wrapText="1"/>
    </xf>
    <xf numFmtId="0" fontId="26" fillId="8" borderId="41" xfId="2" applyFont="1" applyFill="1" applyBorder="1" applyAlignment="1" applyProtection="1">
      <alignment horizontal="center" vertical="center" wrapText="1"/>
    </xf>
    <xf numFmtId="0" fontId="17" fillId="8" borderId="4" xfId="2" applyFont="1" applyFill="1" applyBorder="1" applyAlignment="1" applyProtection="1">
      <alignment horizontal="center" vertical="center" wrapText="1"/>
    </xf>
    <xf numFmtId="0" fontId="28" fillId="8" borderId="26" xfId="2" applyFont="1" applyFill="1" applyBorder="1" applyAlignment="1" applyProtection="1">
      <alignment horizontal="center" vertical="center"/>
    </xf>
    <xf numFmtId="0" fontId="28" fillId="8" borderId="28" xfId="2" applyFont="1" applyFill="1" applyBorder="1" applyAlignment="1" applyProtection="1">
      <alignment horizontal="center" vertical="center"/>
    </xf>
    <xf numFmtId="0" fontId="28" fillId="8" borderId="53" xfId="2" applyFont="1" applyFill="1" applyBorder="1" applyAlignment="1" applyProtection="1">
      <alignment horizontal="center" vertical="center"/>
    </xf>
    <xf numFmtId="0" fontId="17" fillId="3" borderId="14" xfId="2" applyFont="1" applyFill="1" applyBorder="1" applyAlignment="1" applyProtection="1">
      <alignment horizontal="center" vertical="center" wrapText="1"/>
    </xf>
    <xf numFmtId="0" fontId="17" fillId="3" borderId="12" xfId="2" applyFont="1" applyFill="1" applyBorder="1" applyAlignment="1" applyProtection="1">
      <alignment horizontal="center" vertical="center" wrapText="1"/>
    </xf>
    <xf numFmtId="0" fontId="17" fillId="3" borderId="3" xfId="2" applyFont="1" applyFill="1" applyBorder="1" applyAlignment="1" applyProtection="1">
      <alignment horizontal="center" vertical="center" wrapText="1"/>
    </xf>
    <xf numFmtId="0" fontId="9" fillId="0" borderId="17" xfId="2" applyFont="1" applyBorder="1" applyAlignment="1" applyProtection="1">
      <alignment horizontal="center" vertical="center" wrapText="1"/>
    </xf>
    <xf numFmtId="0" fontId="9" fillId="0" borderId="11" xfId="2" applyFont="1" applyBorder="1" applyAlignment="1" applyProtection="1">
      <alignment horizontal="center" vertical="center" wrapText="1"/>
    </xf>
    <xf numFmtId="0" fontId="9" fillId="0" borderId="6" xfId="2" applyFont="1" applyBorder="1" applyAlignment="1" applyProtection="1">
      <alignment horizontal="center" vertical="center" wrapText="1"/>
    </xf>
    <xf numFmtId="0" fontId="1" fillId="2" borderId="16" xfId="5" applyFont="1" applyFill="1" applyBorder="1" applyAlignment="1" applyProtection="1">
      <alignment horizontal="center" vertical="center" wrapText="1"/>
    </xf>
    <xf numFmtId="0" fontId="1" fillId="2" borderId="10" xfId="5" applyFont="1" applyFill="1" applyBorder="1" applyAlignment="1" applyProtection="1">
      <alignment horizontal="center" vertical="center" wrapText="1"/>
    </xf>
    <xf numFmtId="0" fontId="1" fillId="2" borderId="5" xfId="5" applyFont="1" applyFill="1" applyBorder="1" applyAlignment="1" applyProtection="1">
      <alignment horizontal="center"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0" borderId="50" xfId="0" applyBorder="1" applyAlignment="1">
      <alignment horizontal="center" vertical="center" wrapText="1"/>
    </xf>
    <xf numFmtId="0" fontId="0" fillId="0" borderId="18" xfId="0" applyBorder="1" applyAlignment="1">
      <alignment horizontal="center" vertical="center" wrapText="1"/>
    </xf>
    <xf numFmtId="0" fontId="0" fillId="0" borderId="0" xfId="0" applyAlignment="1">
      <alignment horizontal="center" vertical="center" wrapText="1"/>
    </xf>
    <xf numFmtId="0" fontId="0" fillId="0" borderId="46" xfId="0" applyBorder="1" applyAlignment="1">
      <alignment horizontal="center" vertical="center" wrapText="1"/>
    </xf>
    <xf numFmtId="0" fontId="0" fillId="0" borderId="22" xfId="0" applyBorder="1" applyAlignment="1">
      <alignment horizontal="center" vertical="center" wrapText="1"/>
    </xf>
    <xf numFmtId="0" fontId="0" fillId="0" borderId="24" xfId="0" applyBorder="1" applyAlignment="1">
      <alignment horizontal="center" vertical="center" wrapText="1"/>
    </xf>
    <xf numFmtId="0" fontId="0" fillId="0" borderId="52"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41" xfId="0" applyBorder="1" applyAlignment="1">
      <alignment horizontal="center" vertical="center" wrapText="1"/>
    </xf>
    <xf numFmtId="0" fontId="7" fillId="2" borderId="25" xfId="2" applyFont="1" applyFill="1" applyBorder="1" applyAlignment="1" applyProtection="1">
      <alignment horizontal="center" vertical="center" wrapText="1"/>
    </xf>
    <xf numFmtId="0" fontId="7" fillId="2" borderId="20" xfId="2" applyFont="1" applyFill="1" applyBorder="1" applyAlignment="1" applyProtection="1">
      <alignment horizontal="center" vertical="center" wrapText="1"/>
    </xf>
    <xf numFmtId="0" fontId="7" fillId="2" borderId="19" xfId="2" applyFont="1" applyFill="1" applyBorder="1" applyAlignment="1" applyProtection="1">
      <alignment horizontal="center" vertical="center" wrapText="1"/>
    </xf>
    <xf numFmtId="0" fontId="1" fillId="2" borderId="74" xfId="5" applyFont="1" applyFill="1" applyBorder="1" applyAlignment="1">
      <alignment horizontal="center" vertical="center"/>
    </xf>
    <xf numFmtId="0" fontId="1" fillId="2" borderId="75" xfId="5" applyFont="1" applyFill="1" applyBorder="1" applyAlignment="1">
      <alignment horizontal="center" vertical="center"/>
    </xf>
    <xf numFmtId="0" fontId="1" fillId="2" borderId="76" xfId="5" applyFont="1" applyFill="1" applyBorder="1" applyAlignment="1">
      <alignment horizontal="center" vertical="center"/>
    </xf>
    <xf numFmtId="0" fontId="0" fillId="0" borderId="40" xfId="0" applyBorder="1" applyAlignment="1">
      <alignment horizontal="center" wrapText="1"/>
    </xf>
    <xf numFmtId="0" fontId="0" fillId="0" borderId="39" xfId="0" applyBorder="1" applyAlignment="1">
      <alignment horizontal="center" wrapText="1"/>
    </xf>
    <xf numFmtId="0" fontId="0" fillId="0" borderId="69" xfId="0" applyBorder="1" applyAlignment="1">
      <alignment horizontal="center" wrapText="1"/>
    </xf>
    <xf numFmtId="0" fontId="0" fillId="0" borderId="22" xfId="0" applyBorder="1" applyAlignment="1">
      <alignment horizontal="center" wrapText="1"/>
    </xf>
    <xf numFmtId="0" fontId="0" fillId="0" borderId="24" xfId="0" applyBorder="1" applyAlignment="1">
      <alignment horizontal="center" wrapText="1"/>
    </xf>
    <xf numFmtId="0" fontId="0" fillId="0" borderId="52" xfId="0" applyBorder="1" applyAlignment="1">
      <alignment horizontal="center" wrapText="1"/>
    </xf>
    <xf numFmtId="0" fontId="0" fillId="0" borderId="67" xfId="0" applyBorder="1" applyAlignment="1">
      <alignment horizontal="center" vertical="center" wrapText="1"/>
    </xf>
    <xf numFmtId="0" fontId="0" fillId="0" borderId="68" xfId="0" applyBorder="1" applyAlignment="1">
      <alignment horizontal="center" vertical="center" wrapText="1"/>
    </xf>
    <xf numFmtId="0" fontId="0" fillId="0" borderId="70" xfId="0" applyBorder="1" applyAlignment="1">
      <alignment horizontal="center" vertical="center" wrapText="1"/>
    </xf>
    <xf numFmtId="0" fontId="17" fillId="3" borderId="27" xfId="2" applyFont="1" applyFill="1" applyBorder="1" applyAlignment="1" applyProtection="1">
      <alignment horizontal="center" vertical="center" wrapText="1"/>
    </xf>
    <xf numFmtId="0" fontId="17" fillId="3" borderId="8" xfId="2" applyFont="1" applyFill="1" applyBorder="1" applyAlignment="1" applyProtection="1">
      <alignment horizontal="center" vertical="center" wrapText="1"/>
    </xf>
    <xf numFmtId="0" fontId="17" fillId="3" borderId="34" xfId="2" applyFont="1" applyFill="1" applyBorder="1" applyAlignment="1" applyProtection="1">
      <alignment horizontal="center" vertical="center" wrapText="1"/>
    </xf>
    <xf numFmtId="0" fontId="17" fillId="3" borderId="31" xfId="2" applyFont="1" applyFill="1" applyBorder="1" applyAlignment="1" applyProtection="1">
      <alignment horizontal="center" vertical="center" wrapText="1"/>
    </xf>
    <xf numFmtId="0" fontId="0" fillId="2" borderId="40" xfId="0" applyFill="1" applyBorder="1" applyAlignment="1">
      <alignment horizontal="center" vertical="center" wrapText="1"/>
    </xf>
    <xf numFmtId="0" fontId="0" fillId="2" borderId="39" xfId="0" applyFill="1" applyBorder="1" applyAlignment="1">
      <alignment horizontal="center" vertical="center" wrapText="1"/>
    </xf>
    <xf numFmtId="0" fontId="0" fillId="2" borderId="69" xfId="0" applyFill="1" applyBorder="1" applyAlignment="1">
      <alignment horizontal="center" vertical="center" wrapText="1"/>
    </xf>
    <xf numFmtId="0" fontId="0" fillId="2" borderId="22" xfId="0" applyFill="1" applyBorder="1" applyAlignment="1">
      <alignment horizontal="center" vertical="center" wrapText="1"/>
    </xf>
    <xf numFmtId="0" fontId="0" fillId="2" borderId="24" xfId="0" applyFill="1" applyBorder="1" applyAlignment="1">
      <alignment horizontal="center" vertical="center" wrapText="1"/>
    </xf>
    <xf numFmtId="0" fontId="0" fillId="2" borderId="52" xfId="0" applyFill="1" applyBorder="1" applyAlignment="1">
      <alignment horizontal="center" vertical="center" wrapText="1"/>
    </xf>
    <xf numFmtId="0" fontId="0" fillId="2" borderId="2" xfId="0" applyFill="1" applyBorder="1" applyAlignment="1">
      <alignment horizontal="center" vertical="center" wrapText="1"/>
    </xf>
    <xf numFmtId="0" fontId="0" fillId="2" borderId="4" xfId="0" applyFill="1" applyBorder="1" applyAlignment="1">
      <alignment horizontal="center" vertical="center" wrapText="1"/>
    </xf>
    <xf numFmtId="0" fontId="0" fillId="2" borderId="41" xfId="0" applyFill="1" applyBorder="1" applyAlignment="1">
      <alignment horizontal="center" vertical="center" wrapText="1"/>
    </xf>
    <xf numFmtId="0" fontId="7" fillId="0" borderId="25" xfId="2" applyFont="1" applyBorder="1" applyAlignment="1" applyProtection="1">
      <alignment horizontal="center" vertical="center" wrapText="1"/>
    </xf>
    <xf numFmtId="0" fontId="7" fillId="0" borderId="20" xfId="2" applyFont="1" applyBorder="1" applyAlignment="1" applyProtection="1">
      <alignment horizontal="center" vertical="center" wrapText="1"/>
    </xf>
    <xf numFmtId="0" fontId="7" fillId="0" borderId="19" xfId="2" applyFont="1" applyBorder="1" applyAlignment="1" applyProtection="1">
      <alignment horizontal="center" vertical="center" wrapText="1"/>
    </xf>
    <xf numFmtId="0" fontId="17" fillId="7" borderId="14" xfId="2" applyFont="1" applyFill="1" applyBorder="1" applyAlignment="1" applyProtection="1">
      <alignment horizontal="center" vertical="center" wrapText="1"/>
    </xf>
    <xf numFmtId="0" fontId="17" fillId="7" borderId="12" xfId="2" applyFont="1" applyFill="1" applyBorder="1" applyAlignment="1" applyProtection="1">
      <alignment horizontal="center" vertical="center" wrapText="1"/>
    </xf>
    <xf numFmtId="0" fontId="17" fillId="7" borderId="3" xfId="2" applyFont="1" applyFill="1" applyBorder="1" applyAlignment="1" applyProtection="1">
      <alignment horizontal="center" vertical="center" wrapText="1"/>
    </xf>
    <xf numFmtId="0" fontId="1" fillId="2" borderId="25" xfId="2" applyFont="1" applyFill="1" applyBorder="1" applyAlignment="1" applyProtection="1">
      <alignment horizontal="center" vertical="center" wrapText="1"/>
    </xf>
    <xf numFmtId="0" fontId="1" fillId="2" borderId="20" xfId="2" applyFont="1" applyFill="1" applyBorder="1" applyAlignment="1" applyProtection="1">
      <alignment horizontal="center" vertical="center" wrapText="1"/>
    </xf>
    <xf numFmtId="0" fontId="1" fillId="2" borderId="19" xfId="2" applyFont="1" applyFill="1" applyBorder="1" applyAlignment="1" applyProtection="1">
      <alignment horizontal="center" vertical="center" wrapText="1"/>
    </xf>
    <xf numFmtId="0" fontId="0" fillId="0" borderId="40" xfId="0" applyBorder="1" applyAlignment="1">
      <alignment horizontal="center" vertical="center" wrapText="1"/>
    </xf>
    <xf numFmtId="0" fontId="0" fillId="0" borderId="39" xfId="0" applyBorder="1" applyAlignment="1">
      <alignment horizontal="center" vertical="center" wrapText="1"/>
    </xf>
    <xf numFmtId="0" fontId="0" fillId="0" borderId="69" xfId="0" applyBorder="1" applyAlignment="1">
      <alignment horizontal="center" vertical="center" wrapText="1"/>
    </xf>
    <xf numFmtId="0" fontId="33" fillId="2" borderId="17" xfId="2" applyFont="1" applyFill="1" applyBorder="1" applyAlignment="1" applyProtection="1">
      <alignment horizontal="center" vertical="center" wrapText="1"/>
    </xf>
    <xf numFmtId="0" fontId="33" fillId="2" borderId="11" xfId="2" applyFont="1" applyFill="1" applyBorder="1" applyAlignment="1" applyProtection="1">
      <alignment horizontal="center" vertical="center" wrapText="1"/>
    </xf>
    <xf numFmtId="0" fontId="33" fillId="2" borderId="6" xfId="2" applyFont="1" applyFill="1" applyBorder="1" applyAlignment="1" applyProtection="1">
      <alignment horizontal="center" vertical="center" wrapText="1"/>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50"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46"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1" fillId="2" borderId="52"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69" xfId="0" applyFont="1" applyFill="1" applyBorder="1" applyAlignment="1">
      <alignment horizontal="center" vertical="center" wrapText="1"/>
    </xf>
    <xf numFmtId="0" fontId="1" fillId="2" borderId="67" xfId="0" applyFont="1" applyFill="1" applyBorder="1" applyAlignment="1">
      <alignment horizontal="center" vertical="center" wrapText="1"/>
    </xf>
    <xf numFmtId="0" fontId="1" fillId="2" borderId="68" xfId="0" applyFont="1" applyFill="1" applyBorder="1" applyAlignment="1">
      <alignment horizontal="center" vertical="center" wrapText="1"/>
    </xf>
    <xf numFmtId="0" fontId="1" fillId="2" borderId="70" xfId="0" applyFont="1" applyFill="1" applyBorder="1" applyAlignment="1">
      <alignment horizontal="center" vertical="center" wrapText="1"/>
    </xf>
    <xf numFmtId="0" fontId="25" fillId="17" borderId="44" xfId="2" applyFont="1" applyFill="1" applyBorder="1" applyAlignment="1" applyProtection="1">
      <alignment horizontal="center" vertical="center" wrapText="1"/>
    </xf>
    <xf numFmtId="0" fontId="25" fillId="17" borderId="42" xfId="2" applyFont="1" applyFill="1" applyBorder="1" applyAlignment="1" applyProtection="1">
      <alignment horizontal="center" vertical="center" wrapText="1"/>
    </xf>
    <xf numFmtId="0" fontId="18" fillId="3" borderId="12"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33" fillId="2" borderId="25" xfId="2" applyFont="1" applyFill="1" applyBorder="1" applyAlignment="1" applyProtection="1">
      <alignment horizontal="center" vertical="center" wrapText="1"/>
    </xf>
    <xf numFmtId="0" fontId="31" fillId="2" borderId="20" xfId="1" applyFont="1" applyFill="1" applyBorder="1" applyAlignment="1">
      <alignment horizontal="center" vertical="center" wrapText="1"/>
    </xf>
    <xf numFmtId="0" fontId="31" fillId="2" borderId="19" xfId="1" applyFont="1" applyFill="1" applyBorder="1" applyAlignment="1">
      <alignment horizontal="center" vertical="center" wrapText="1"/>
    </xf>
    <xf numFmtId="0" fontId="1" fillId="2" borderId="10" xfId="5" applyFont="1" applyFill="1" applyBorder="1" applyAlignment="1">
      <alignment horizontal="center" vertical="center" wrapText="1"/>
    </xf>
    <xf numFmtId="0" fontId="1" fillId="2" borderId="5" xfId="5"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1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 fillId="2" borderId="25" xfId="1" applyFont="1" applyFill="1" applyBorder="1" applyAlignment="1">
      <alignment horizontal="center" vertical="center" wrapText="1"/>
    </xf>
    <xf numFmtId="0" fontId="1" fillId="2" borderId="20" xfId="1" applyFont="1" applyFill="1" applyBorder="1" applyAlignment="1">
      <alignment horizontal="center" vertical="center" wrapText="1"/>
    </xf>
    <xf numFmtId="0" fontId="1" fillId="2" borderId="19" xfId="1" applyFont="1" applyFill="1" applyBorder="1" applyAlignment="1">
      <alignment horizontal="center" vertical="center" wrapText="1"/>
    </xf>
    <xf numFmtId="0" fontId="1" fillId="2" borderId="16" xfId="5" applyFont="1" applyFill="1" applyBorder="1" applyAlignment="1">
      <alignment horizontal="center" vertical="center" wrapText="1"/>
    </xf>
    <xf numFmtId="0" fontId="33" fillId="2" borderId="20" xfId="2" applyFont="1" applyFill="1" applyBorder="1" applyAlignment="1" applyProtection="1">
      <alignment horizontal="center" vertical="center" wrapText="1"/>
    </xf>
    <xf numFmtId="0" fontId="33" fillId="2" borderId="19" xfId="2" applyFont="1" applyFill="1" applyBorder="1" applyAlignment="1" applyProtection="1">
      <alignment horizontal="center" vertical="center" wrapText="1"/>
    </xf>
    <xf numFmtId="0" fontId="33" fillId="2" borderId="48" xfId="2" applyFont="1" applyFill="1" applyBorder="1" applyAlignment="1" applyProtection="1">
      <alignment horizontal="center" vertical="center" wrapText="1"/>
    </xf>
    <xf numFmtId="0" fontId="33" fillId="2" borderId="36" xfId="2" applyFont="1" applyFill="1" applyBorder="1" applyAlignment="1" applyProtection="1">
      <alignment horizontal="center" vertical="center" wrapText="1"/>
    </xf>
    <xf numFmtId="0" fontId="33" fillId="2" borderId="33" xfId="2" applyFont="1" applyFill="1" applyBorder="1" applyAlignment="1" applyProtection="1">
      <alignment horizontal="center" vertical="center" wrapText="1"/>
    </xf>
    <xf numFmtId="0" fontId="33" fillId="2" borderId="30" xfId="2" applyFont="1" applyFill="1" applyBorder="1" applyAlignment="1" applyProtection="1">
      <alignment horizontal="center" vertical="center" wrapText="1"/>
    </xf>
    <xf numFmtId="0" fontId="1" fillId="2" borderId="47" xfId="5" applyFont="1" applyFill="1" applyBorder="1" applyAlignment="1" applyProtection="1">
      <alignment horizontal="center" vertical="center" wrapText="1"/>
    </xf>
    <xf numFmtId="0" fontId="1" fillId="2" borderId="35" xfId="5" applyFont="1" applyFill="1" applyBorder="1" applyAlignment="1" applyProtection="1">
      <alignment horizontal="center" vertical="center" wrapText="1"/>
    </xf>
    <xf numFmtId="0" fontId="1" fillId="2" borderId="32" xfId="5" applyFont="1" applyFill="1" applyBorder="1" applyAlignment="1" applyProtection="1">
      <alignment horizontal="center" vertical="center" wrapText="1"/>
    </xf>
    <xf numFmtId="0" fontId="1" fillId="2" borderId="29" xfId="5" applyFont="1" applyFill="1" applyBorder="1" applyAlignment="1" applyProtection="1">
      <alignment horizontal="center" vertical="center" wrapText="1"/>
    </xf>
    <xf numFmtId="0" fontId="0" fillId="2" borderId="67" xfId="0" applyFill="1" applyBorder="1" applyAlignment="1">
      <alignment horizontal="center" vertical="center" wrapText="1"/>
    </xf>
    <xf numFmtId="0" fontId="0" fillId="2" borderId="68" xfId="0" applyFill="1" applyBorder="1" applyAlignment="1">
      <alignment horizontal="center" vertical="center" wrapText="1"/>
    </xf>
    <xf numFmtId="0" fontId="0" fillId="2" borderId="70" xfId="0" applyFill="1" applyBorder="1" applyAlignment="1">
      <alignment horizontal="center" vertical="center" wrapText="1"/>
    </xf>
    <xf numFmtId="0" fontId="17" fillId="17" borderId="14" xfId="2" applyFont="1" applyFill="1" applyBorder="1" applyAlignment="1" applyProtection="1">
      <alignment horizontal="center" vertical="center" wrapText="1"/>
    </xf>
    <xf numFmtId="0" fontId="18" fillId="17" borderId="12" xfId="1" applyFont="1" applyFill="1" applyBorder="1" applyAlignment="1">
      <alignment horizontal="center" vertical="center" wrapText="1"/>
    </xf>
    <xf numFmtId="0" fontId="18" fillId="17" borderId="3" xfId="1" applyFont="1" applyFill="1" applyBorder="1" applyAlignment="1">
      <alignment horizontal="center" vertical="center" wrapText="1"/>
    </xf>
    <xf numFmtId="0" fontId="17" fillId="17" borderId="12" xfId="2" applyFont="1" applyFill="1" applyBorder="1" applyAlignment="1" applyProtection="1">
      <alignment horizontal="center" vertical="center" wrapText="1"/>
    </xf>
    <xf numFmtId="0" fontId="17" fillId="17" borderId="3" xfId="2" applyFont="1" applyFill="1" applyBorder="1" applyAlignment="1" applyProtection="1">
      <alignment horizontal="center" vertical="center" wrapText="1"/>
    </xf>
    <xf numFmtId="0" fontId="17" fillId="0" borderId="2" xfId="2" applyFont="1" applyBorder="1" applyAlignment="1" applyProtection="1">
      <alignment horizontal="center" vertical="center" wrapText="1"/>
    </xf>
    <xf numFmtId="0" fontId="17" fillId="0" borderId="4" xfId="2" applyFont="1" applyBorder="1" applyAlignment="1" applyProtection="1">
      <alignment horizontal="center" vertical="center" wrapText="1"/>
    </xf>
    <xf numFmtId="0" fontId="13" fillId="8" borderId="44" xfId="2" applyFont="1" applyFill="1" applyBorder="1" applyAlignment="1" applyProtection="1">
      <alignment horizontal="center" vertical="center"/>
    </xf>
    <xf numFmtId="0" fontId="13" fillId="8" borderId="43" xfId="2" applyFont="1" applyFill="1" applyBorder="1" applyAlignment="1" applyProtection="1">
      <alignment horizontal="center" vertical="center"/>
    </xf>
    <xf numFmtId="0" fontId="13" fillId="8" borderId="42" xfId="2" applyFont="1" applyFill="1" applyBorder="1" applyAlignment="1" applyProtection="1">
      <alignment horizontal="center" vertical="center"/>
    </xf>
    <xf numFmtId="0" fontId="9" fillId="2" borderId="17" xfId="2" applyFont="1" applyFill="1" applyBorder="1" applyAlignment="1" applyProtection="1">
      <alignment horizontal="center" vertical="center" wrapText="1"/>
    </xf>
    <xf numFmtId="0" fontId="9" fillId="2" borderId="11" xfId="2" applyFont="1" applyFill="1" applyBorder="1" applyAlignment="1" applyProtection="1">
      <alignment horizontal="center" vertical="center" wrapText="1"/>
    </xf>
    <xf numFmtId="0" fontId="9" fillId="2" borderId="6" xfId="2" applyFont="1" applyFill="1" applyBorder="1" applyAlignment="1" applyProtection="1">
      <alignment horizontal="center" vertical="center" wrapText="1"/>
    </xf>
    <xf numFmtId="0" fontId="9" fillId="2" borderId="25" xfId="2" applyFont="1" applyFill="1" applyBorder="1" applyAlignment="1" applyProtection="1">
      <alignment horizontal="center" vertical="center" wrapText="1"/>
    </xf>
    <xf numFmtId="0" fontId="9" fillId="2" borderId="20" xfId="2" applyFont="1" applyFill="1" applyBorder="1" applyAlignment="1" applyProtection="1">
      <alignment horizontal="center" vertical="center" wrapText="1"/>
    </xf>
    <xf numFmtId="0" fontId="9" fillId="2" borderId="19" xfId="2" applyFont="1" applyFill="1" applyBorder="1" applyAlignment="1" applyProtection="1">
      <alignment horizontal="center" vertical="center" wrapText="1"/>
    </xf>
    <xf numFmtId="0" fontId="0" fillId="0" borderId="13" xfId="0" applyBorder="1" applyAlignment="1">
      <alignment horizontal="center" wrapText="1"/>
    </xf>
    <xf numFmtId="0" fontId="0" fillId="0" borderId="15" xfId="0" applyBorder="1" applyAlignment="1">
      <alignment horizontal="center" wrapText="1"/>
    </xf>
    <xf numFmtId="0" fontId="0" fillId="0" borderId="50" xfId="0" applyBorder="1" applyAlignment="1">
      <alignment horizontal="center" wrapText="1"/>
    </xf>
    <xf numFmtId="0" fontId="0" fillId="0" borderId="18" xfId="0" applyBorder="1" applyAlignment="1">
      <alignment horizontal="center" wrapText="1"/>
    </xf>
    <xf numFmtId="0" fontId="0" fillId="0" borderId="0" xfId="0" applyAlignment="1">
      <alignment horizontal="center" wrapText="1"/>
    </xf>
    <xf numFmtId="0" fontId="0" fillId="0" borderId="46" xfId="0" applyBorder="1" applyAlignment="1">
      <alignment horizontal="center" wrapText="1"/>
    </xf>
    <xf numFmtId="0" fontId="9" fillId="2" borderId="38" xfId="2" applyFont="1" applyFill="1" applyBorder="1" applyAlignment="1" applyProtection="1">
      <alignment horizontal="center" vertical="center" wrapText="1"/>
    </xf>
    <xf numFmtId="0" fontId="9" fillId="2" borderId="36" xfId="2" applyFont="1" applyFill="1" applyBorder="1" applyAlignment="1" applyProtection="1">
      <alignment horizontal="center" vertical="center" wrapText="1"/>
    </xf>
    <xf numFmtId="0" fontId="9" fillId="2" borderId="33" xfId="2" applyFont="1" applyFill="1" applyBorder="1" applyAlignment="1" applyProtection="1">
      <alignment horizontal="center" vertical="center" wrapText="1"/>
    </xf>
    <xf numFmtId="0" fontId="9" fillId="2" borderId="30" xfId="2" applyFont="1" applyFill="1" applyBorder="1" applyAlignment="1" applyProtection="1">
      <alignment horizontal="center" vertical="center" wrapText="1"/>
    </xf>
    <xf numFmtId="0" fontId="1" fillId="2" borderId="37" xfId="5" applyFont="1" applyFill="1" applyBorder="1" applyAlignment="1" applyProtection="1">
      <alignment horizontal="center" vertical="center" wrapText="1"/>
    </xf>
    <xf numFmtId="0" fontId="0" fillId="2" borderId="40" xfId="0" applyFill="1" applyBorder="1" applyAlignment="1">
      <alignment horizontal="center" wrapText="1"/>
    </xf>
    <xf numFmtId="0" fontId="0" fillId="2" borderId="39" xfId="0" applyFill="1" applyBorder="1" applyAlignment="1">
      <alignment horizontal="center" wrapText="1"/>
    </xf>
    <xf numFmtId="0" fontId="0" fillId="2" borderId="69" xfId="0" applyFill="1" applyBorder="1" applyAlignment="1">
      <alignment horizontal="center" wrapText="1"/>
    </xf>
    <xf numFmtId="0" fontId="0" fillId="2" borderId="22" xfId="0" applyFill="1" applyBorder="1" applyAlignment="1">
      <alignment horizontal="center" wrapText="1"/>
    </xf>
    <xf numFmtId="0" fontId="0" fillId="2" borderId="24" xfId="0" applyFill="1" applyBorder="1" applyAlignment="1">
      <alignment horizontal="center" wrapText="1"/>
    </xf>
    <xf numFmtId="0" fontId="0" fillId="2" borderId="52" xfId="0" applyFill="1" applyBorder="1" applyAlignment="1">
      <alignment horizontal="center" wrapText="1"/>
    </xf>
    <xf numFmtId="0" fontId="9" fillId="0" borderId="25" xfId="2" applyFont="1" applyBorder="1" applyAlignment="1" applyProtection="1">
      <alignment horizontal="center" vertical="center" wrapText="1"/>
    </xf>
    <xf numFmtId="0" fontId="9" fillId="0" borderId="20" xfId="2" applyFont="1" applyBorder="1" applyAlignment="1" applyProtection="1">
      <alignment horizontal="center" vertical="center" wrapText="1"/>
    </xf>
    <xf numFmtId="0" fontId="9" fillId="0" borderId="19" xfId="2" applyFont="1" applyBorder="1" applyAlignment="1" applyProtection="1">
      <alignment horizontal="center" vertical="center" wrapText="1"/>
    </xf>
    <xf numFmtId="0" fontId="9" fillId="0" borderId="38" xfId="2" applyFont="1" applyBorder="1" applyAlignment="1" applyProtection="1">
      <alignment horizontal="center" vertical="center" wrapText="1"/>
    </xf>
    <xf numFmtId="0" fontId="9" fillId="0" borderId="36" xfId="2" applyFont="1" applyBorder="1" applyAlignment="1" applyProtection="1">
      <alignment horizontal="center" vertical="center" wrapText="1"/>
    </xf>
    <xf numFmtId="0" fontId="9" fillId="0" borderId="33" xfId="2" applyFont="1" applyBorder="1" applyAlignment="1" applyProtection="1">
      <alignment horizontal="center" vertical="center" wrapText="1"/>
    </xf>
    <xf numFmtId="0" fontId="9" fillId="0" borderId="30" xfId="2" applyFont="1" applyBorder="1" applyAlignment="1" applyProtection="1">
      <alignment horizontal="center" vertical="center" wrapText="1"/>
    </xf>
    <xf numFmtId="0" fontId="33" fillId="2" borderId="38" xfId="2" applyFont="1" applyFill="1" applyBorder="1" applyAlignment="1" applyProtection="1">
      <alignment horizontal="center" vertical="center" wrapText="1"/>
    </xf>
    <xf numFmtId="0" fontId="27" fillId="8" borderId="44" xfId="2" applyFont="1" applyFill="1" applyBorder="1" applyAlignment="1" applyProtection="1">
      <alignment horizontal="center" vertical="center" wrapText="1"/>
    </xf>
    <xf numFmtId="0" fontId="27" fillId="8" borderId="43" xfId="2" applyFont="1" applyFill="1" applyBorder="1" applyAlignment="1" applyProtection="1">
      <alignment horizontal="center" vertical="center" wrapText="1"/>
    </xf>
    <xf numFmtId="0" fontId="27" fillId="8" borderId="42" xfId="2" applyFont="1" applyFill="1" applyBorder="1" applyAlignment="1" applyProtection="1">
      <alignment horizontal="center" vertical="center" wrapText="1"/>
    </xf>
    <xf numFmtId="0" fontId="25" fillId="0" borderId="2" xfId="2" applyFont="1" applyBorder="1" applyAlignment="1" applyProtection="1">
      <alignment horizontal="center" vertical="center" wrapText="1"/>
    </xf>
    <xf numFmtId="0" fontId="25" fillId="0" borderId="4" xfId="2" applyFont="1" applyBorder="1" applyAlignment="1" applyProtection="1">
      <alignment horizontal="center" vertical="center" wrapText="1"/>
    </xf>
    <xf numFmtId="0" fontId="17" fillId="7" borderId="26" xfId="2" applyFont="1" applyFill="1" applyBorder="1" applyAlignment="1" applyProtection="1">
      <alignment horizontal="center" vertical="center" wrapText="1"/>
    </xf>
    <xf numFmtId="0" fontId="17" fillId="7" borderId="7" xfId="2" applyFont="1" applyFill="1" applyBorder="1" applyAlignment="1" applyProtection="1">
      <alignment horizontal="center" vertical="center" wrapText="1"/>
    </xf>
    <xf numFmtId="0" fontId="17" fillId="7" borderId="40" xfId="2" applyFont="1" applyFill="1" applyBorder="1" applyAlignment="1" applyProtection="1">
      <alignment horizontal="center" vertical="center" wrapText="1"/>
    </xf>
    <xf numFmtId="0" fontId="17" fillId="7" borderId="67" xfId="2" applyFont="1" applyFill="1" applyBorder="1" applyAlignment="1" applyProtection="1">
      <alignment horizontal="center" vertical="center" wrapText="1"/>
    </xf>
    <xf numFmtId="0" fontId="9" fillId="0" borderId="27" xfId="2" applyFont="1" applyBorder="1" applyAlignment="1" applyProtection="1">
      <alignment horizontal="center" vertical="center" wrapText="1"/>
    </xf>
    <xf numFmtId="0" fontId="9" fillId="0" borderId="8" xfId="2" applyFont="1" applyBorder="1" applyAlignment="1" applyProtection="1">
      <alignment horizontal="center" vertical="center" wrapText="1"/>
    </xf>
    <xf numFmtId="0" fontId="9" fillId="0" borderId="34" xfId="2" applyFont="1" applyBorder="1" applyAlignment="1" applyProtection="1">
      <alignment horizontal="center" vertical="center" wrapText="1"/>
    </xf>
    <xf numFmtId="0" fontId="9" fillId="0" borderId="31" xfId="2" applyFont="1" applyBorder="1" applyAlignment="1" applyProtection="1">
      <alignment horizontal="center" vertical="center" wrapText="1"/>
    </xf>
    <xf numFmtId="0" fontId="9" fillId="0" borderId="28" xfId="2" applyFont="1" applyBorder="1" applyAlignment="1" applyProtection="1">
      <alignment horizontal="center" vertical="center" wrapText="1"/>
    </xf>
    <xf numFmtId="0" fontId="9" fillId="0" borderId="9" xfId="2" applyFont="1" applyBorder="1" applyAlignment="1" applyProtection="1">
      <alignment horizontal="center" vertical="center" wrapText="1"/>
    </xf>
    <xf numFmtId="0" fontId="9" fillId="0" borderId="39" xfId="2" applyFont="1" applyBorder="1" applyAlignment="1" applyProtection="1">
      <alignment horizontal="center" vertical="center" wrapText="1"/>
    </xf>
    <xf numFmtId="0" fontId="9" fillId="0" borderId="68" xfId="2" applyFont="1" applyBorder="1" applyAlignment="1" applyProtection="1">
      <alignment horizontal="center" vertical="center" wrapText="1"/>
    </xf>
    <xf numFmtId="0" fontId="9" fillId="0" borderId="14" xfId="2" applyFont="1" applyBorder="1" applyAlignment="1" applyProtection="1">
      <alignment horizontal="center" vertical="center" wrapText="1"/>
    </xf>
    <xf numFmtId="0" fontId="9" fillId="0" borderId="12" xfId="2" applyFont="1" applyBorder="1" applyAlignment="1" applyProtection="1">
      <alignment horizontal="center" vertical="center" wrapText="1"/>
    </xf>
    <xf numFmtId="0" fontId="9" fillId="0" borderId="3" xfId="2" applyFont="1" applyBorder="1" applyAlignment="1" applyProtection="1">
      <alignment horizontal="center" vertical="center" wrapText="1"/>
    </xf>
    <xf numFmtId="0" fontId="17" fillId="7" borderId="13"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7" fillId="7" borderId="2" xfId="2" applyFont="1" applyFill="1" applyBorder="1" applyAlignment="1" applyProtection="1">
      <alignment horizontal="center" vertical="center" wrapText="1"/>
    </xf>
    <xf numFmtId="0" fontId="9" fillId="0" borderId="15" xfId="2" applyFont="1" applyBorder="1" applyAlignment="1" applyProtection="1">
      <alignment horizontal="center" vertical="center" wrapText="1"/>
    </xf>
    <xf numFmtId="0" fontId="9" fillId="0" borderId="0" xfId="2" applyFont="1" applyAlignment="1" applyProtection="1">
      <alignment horizontal="center" vertical="center" wrapText="1"/>
    </xf>
    <xf numFmtId="0" fontId="9" fillId="0" borderId="4" xfId="2" applyFont="1" applyBorder="1" applyAlignment="1" applyProtection="1">
      <alignment horizontal="center" vertical="center" wrapText="1"/>
    </xf>
    <xf numFmtId="0" fontId="18" fillId="0" borderId="3" xfId="1" applyFont="1" applyBorder="1" applyAlignment="1">
      <alignment horizontal="center" vertical="center" wrapText="1"/>
    </xf>
    <xf numFmtId="0" fontId="2" fillId="0" borderId="3" xfId="1" applyBorder="1" applyAlignment="1">
      <alignment horizontal="center" vertical="center" wrapText="1"/>
    </xf>
    <xf numFmtId="0" fontId="9" fillId="0" borderId="13" xfId="2" applyFont="1" applyBorder="1" applyAlignment="1" applyProtection="1">
      <alignment horizontal="center" vertical="center" wrapText="1"/>
    </xf>
    <xf numFmtId="0" fontId="9" fillId="0" borderId="18" xfId="2" applyFont="1" applyBorder="1" applyAlignment="1" applyProtection="1">
      <alignment horizontal="center" vertical="center" wrapText="1"/>
    </xf>
    <xf numFmtId="0" fontId="2" fillId="0" borderId="2" xfId="1" applyBorder="1" applyAlignment="1">
      <alignment horizontal="center" vertical="center" wrapText="1"/>
    </xf>
    <xf numFmtId="0" fontId="29" fillId="0" borderId="2" xfId="0" applyFont="1" applyBorder="1" applyAlignment="1">
      <alignment horizontal="center" vertical="center"/>
    </xf>
    <xf numFmtId="0" fontId="29" fillId="0" borderId="41" xfId="0" applyFont="1" applyBorder="1" applyAlignment="1">
      <alignment horizontal="center" vertical="center"/>
    </xf>
    <xf numFmtId="0" fontId="37" fillId="3" borderId="27" xfId="0" applyFont="1" applyFill="1" applyBorder="1" applyAlignment="1">
      <alignment horizontal="center" vertical="center" wrapText="1"/>
    </xf>
    <xf numFmtId="0" fontId="37" fillId="3" borderId="8" xfId="0" applyFont="1" applyFill="1" applyBorder="1" applyAlignment="1">
      <alignment horizontal="center" vertical="center" wrapText="1"/>
    </xf>
    <xf numFmtId="0" fontId="37" fillId="3" borderId="34" xfId="0" applyFont="1" applyFill="1" applyBorder="1" applyAlignment="1">
      <alignment horizontal="center" vertical="center" wrapText="1"/>
    </xf>
    <xf numFmtId="0" fontId="37" fillId="3" borderId="31" xfId="0" applyFont="1" applyFill="1" applyBorder="1" applyAlignment="1">
      <alignment horizontal="center" vertical="center" wrapText="1"/>
    </xf>
    <xf numFmtId="0" fontId="7" fillId="0" borderId="38"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29" xfId="0" applyFont="1" applyBorder="1" applyAlignment="1">
      <alignment horizontal="center" vertical="center" wrapText="1"/>
    </xf>
    <xf numFmtId="0" fontId="37" fillId="3" borderId="14" xfId="2" applyFont="1" applyFill="1" applyBorder="1" applyAlignment="1" applyProtection="1">
      <alignment horizontal="center" vertical="center" wrapText="1"/>
    </xf>
    <xf numFmtId="0" fontId="37" fillId="3" borderId="12" xfId="2" applyFont="1" applyFill="1" applyBorder="1" applyAlignment="1" applyProtection="1">
      <alignment horizontal="center" vertical="center" wrapText="1"/>
    </xf>
    <xf numFmtId="0" fontId="37" fillId="3" borderId="3" xfId="2" applyFont="1" applyFill="1" applyBorder="1" applyAlignment="1" applyProtection="1">
      <alignment horizontal="center" vertical="center" wrapText="1"/>
    </xf>
    <xf numFmtId="0" fontId="7" fillId="0" borderId="17" xfId="2" applyFont="1" applyBorder="1" applyAlignment="1" applyProtection="1">
      <alignment horizontal="center" vertical="center" wrapText="1"/>
    </xf>
    <xf numFmtId="0" fontId="7" fillId="0" borderId="11" xfId="2" applyFont="1" applyBorder="1" applyAlignment="1" applyProtection="1">
      <alignment horizontal="center" vertical="center" wrapText="1"/>
    </xf>
    <xf numFmtId="0" fontId="7" fillId="0" borderId="6" xfId="2" applyFont="1" applyBorder="1" applyAlignment="1" applyProtection="1">
      <alignment horizontal="center" vertical="center" wrapText="1"/>
    </xf>
    <xf numFmtId="0" fontId="7" fillId="0" borderId="16" xfId="2" applyFont="1" applyBorder="1" applyAlignment="1" applyProtection="1">
      <alignment horizontal="center" vertical="center" wrapText="1"/>
    </xf>
    <xf numFmtId="0" fontId="7" fillId="0" borderId="10" xfId="2" applyFont="1" applyBorder="1" applyAlignment="1" applyProtection="1">
      <alignment horizontal="center" vertical="center" wrapText="1"/>
    </xf>
    <xf numFmtId="0" fontId="7" fillId="0" borderId="5" xfId="2" applyFont="1" applyBorder="1" applyAlignment="1" applyProtection="1">
      <alignment horizontal="center" vertical="center" wrapText="1"/>
    </xf>
    <xf numFmtId="0" fontId="1" fillId="0" borderId="17" xfId="2" applyFont="1" applyBorder="1" applyAlignment="1" applyProtection="1">
      <alignment horizontal="center" vertical="center" wrapText="1"/>
    </xf>
    <xf numFmtId="0" fontId="1" fillId="0" borderId="11" xfId="2" applyFont="1" applyBorder="1" applyAlignment="1" applyProtection="1">
      <alignment horizontal="center" vertical="center" wrapText="1"/>
    </xf>
    <xf numFmtId="0" fontId="1" fillId="0" borderId="6" xfId="2" applyFont="1" applyBorder="1" applyAlignment="1" applyProtection="1">
      <alignment horizontal="center" vertical="center" wrapText="1"/>
    </xf>
    <xf numFmtId="0" fontId="49" fillId="8" borderId="18" xfId="2" applyFont="1" applyFill="1" applyBorder="1" applyAlignment="1" applyProtection="1">
      <alignment horizontal="center" vertical="center" wrapText="1"/>
    </xf>
    <xf numFmtId="0" fontId="49" fillId="8" borderId="0" xfId="2" applyFont="1" applyFill="1" applyAlignment="1" applyProtection="1">
      <alignment horizontal="center" vertical="center" wrapText="1"/>
    </xf>
    <xf numFmtId="0" fontId="49" fillId="8" borderId="46" xfId="2" applyFont="1" applyFill="1" applyBorder="1" applyAlignment="1" applyProtection="1">
      <alignment horizontal="center" vertical="center" wrapText="1"/>
    </xf>
    <xf numFmtId="0" fontId="27" fillId="8" borderId="2" xfId="2" applyFont="1" applyFill="1" applyBorder="1" applyAlignment="1" applyProtection="1">
      <alignment horizontal="center" vertical="center" wrapText="1"/>
    </xf>
    <xf numFmtId="0" fontId="27" fillId="8" borderId="4" xfId="2" applyFont="1" applyFill="1" applyBorder="1" applyAlignment="1" applyProtection="1">
      <alignment horizontal="center" vertical="center" wrapText="1"/>
    </xf>
    <xf numFmtId="0" fontId="27" fillId="8" borderId="41" xfId="2" applyFont="1" applyFill="1" applyBorder="1" applyAlignment="1" applyProtection="1">
      <alignment horizontal="center" vertical="center" wrapText="1"/>
    </xf>
    <xf numFmtId="0" fontId="27" fillId="8" borderId="26" xfId="2" applyFont="1" applyFill="1" applyBorder="1" applyAlignment="1" applyProtection="1">
      <alignment horizontal="center" vertical="center"/>
    </xf>
    <xf numFmtId="0" fontId="27" fillId="8" borderId="28" xfId="2" applyFont="1" applyFill="1" applyBorder="1" applyAlignment="1" applyProtection="1">
      <alignment horizontal="center" vertical="center"/>
    </xf>
    <xf numFmtId="0" fontId="27" fillId="8" borderId="53" xfId="2" applyFont="1" applyFill="1" applyBorder="1" applyAlignment="1" applyProtection="1">
      <alignment horizontal="center" vertical="center"/>
    </xf>
    <xf numFmtId="0" fontId="29" fillId="0" borderId="44" xfId="0" applyFont="1" applyBorder="1" applyAlignment="1">
      <alignment horizontal="center" vertical="center"/>
    </xf>
    <xf numFmtId="0" fontId="29" fillId="0" borderId="42" xfId="0" applyFont="1" applyBorder="1" applyAlignment="1">
      <alignment horizontal="center" vertical="center"/>
    </xf>
    <xf numFmtId="0" fontId="9" fillId="0" borderId="53" xfId="2" applyFont="1" applyBorder="1" applyAlignment="1" applyProtection="1">
      <alignment horizontal="center" vertical="center" wrapText="1"/>
    </xf>
    <xf numFmtId="0" fontId="9" fillId="0" borderId="51" xfId="2" applyFont="1" applyBorder="1" applyAlignment="1" applyProtection="1">
      <alignment horizontal="center" vertical="center" wrapText="1"/>
    </xf>
    <xf numFmtId="0" fontId="9" fillId="0" borderId="70" xfId="2" applyFont="1" applyBorder="1" applyAlignment="1" applyProtection="1">
      <alignment horizontal="center" vertical="center" wrapText="1"/>
    </xf>
    <xf numFmtId="0" fontId="7" fillId="0" borderId="16" xfId="0" applyFont="1" applyBorder="1" applyAlignment="1">
      <alignment horizontal="center" vertical="center" wrapText="1"/>
    </xf>
    <xf numFmtId="0" fontId="7" fillId="0" borderId="5" xfId="0" applyFont="1" applyBorder="1" applyAlignment="1">
      <alignment horizontal="center" vertical="center" wrapText="1"/>
    </xf>
    <xf numFmtId="0" fontId="35" fillId="8" borderId="18" xfId="2" applyFont="1" applyFill="1" applyBorder="1" applyAlignment="1" applyProtection="1">
      <alignment horizontal="center" vertical="center" wrapText="1"/>
    </xf>
    <xf numFmtId="0" fontId="35" fillId="8" borderId="0" xfId="2" applyFont="1" applyFill="1" applyAlignment="1" applyProtection="1">
      <alignment horizontal="center" vertical="center" wrapText="1"/>
    </xf>
    <xf numFmtId="0" fontId="35" fillId="8" borderId="46" xfId="2" applyFont="1" applyFill="1" applyBorder="1" applyAlignment="1" applyProtection="1">
      <alignment horizontal="center" vertical="center" wrapText="1"/>
    </xf>
    <xf numFmtId="0" fontId="29" fillId="0" borderId="0" xfId="0" applyFont="1" applyAlignment="1">
      <alignment horizontal="left"/>
    </xf>
    <xf numFmtId="0" fontId="29" fillId="0" borderId="46" xfId="0" applyFont="1" applyBorder="1" applyAlignment="1">
      <alignment horizontal="left"/>
    </xf>
    <xf numFmtId="0" fontId="29" fillId="9" borderId="0" xfId="0" applyFont="1" applyFill="1" applyAlignment="1">
      <alignment horizontal="left" vertical="center"/>
    </xf>
    <xf numFmtId="0" fontId="29" fillId="10" borderId="0" xfId="0" applyFont="1" applyFill="1" applyAlignment="1">
      <alignment horizontal="left" vertical="center"/>
    </xf>
    <xf numFmtId="0" fontId="29" fillId="0" borderId="0" xfId="0" applyFont="1" applyAlignment="1">
      <alignment horizontal="center" vertical="center" wrapText="1"/>
    </xf>
    <xf numFmtId="0" fontId="24" fillId="0" borderId="0" xfId="0" applyFont="1" applyAlignment="1">
      <alignment horizontal="center" vertical="center" wrapText="1"/>
    </xf>
  </cellXfs>
  <cellStyles count="6">
    <cellStyle name="Normal" xfId="0" builtinId="0"/>
    <cellStyle name="Normal 11" xfId="2" xr:uid="{00000000-0005-0000-0000-000001000000}"/>
    <cellStyle name="Normal 11 2" xfId="4" xr:uid="{00000000-0005-0000-0000-000002000000}"/>
    <cellStyle name="Normal 2" xfId="1" xr:uid="{00000000-0005-0000-0000-000003000000}"/>
    <cellStyle name="Normal 2 4" xfId="3" xr:uid="{00000000-0005-0000-0000-000004000000}"/>
    <cellStyle name="Satisfaisant" xfId="5" builtinId="26"/>
  </cellStyles>
  <dxfs count="0"/>
  <tableStyles count="0" defaultTableStyle="TableStyleMedium2" defaultPivotStyle="PivotStyleLight16"/>
  <colors>
    <mruColors>
      <color rgb="FFC4BD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19050</xdr:colOff>
      <xdr:row>0</xdr:row>
      <xdr:rowOff>0</xdr:rowOff>
    </xdr:from>
    <xdr:ext cx="1590675" cy="1532620"/>
    <xdr:pic>
      <xdr:nvPicPr>
        <xdr:cNvPr id="2" name="Image 3">
          <a:extLst>
            <a:ext uri="{FF2B5EF4-FFF2-40B4-BE49-F238E27FC236}">
              <a16:creationId xmlns:a16="http://schemas.microsoft.com/office/drawing/2014/main" id="{E82682E3-1D6A-48B1-B34E-CCF871D4DBE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0"/>
          <a:ext cx="1590675" cy="1532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0.xml><?xml version="1.0" encoding="utf-8"?>
<xdr:wsDr xmlns:xdr="http://schemas.openxmlformats.org/drawingml/2006/spreadsheetDrawing" xmlns:a="http://schemas.openxmlformats.org/drawingml/2006/main">
  <xdr:oneCellAnchor>
    <xdr:from>
      <xdr:col>0</xdr:col>
      <xdr:colOff>1</xdr:colOff>
      <xdr:row>0</xdr:row>
      <xdr:rowOff>0</xdr:rowOff>
    </xdr:from>
    <xdr:ext cx="1559760" cy="1502833"/>
    <xdr:pic>
      <xdr:nvPicPr>
        <xdr:cNvPr id="2" name="Image 3">
          <a:extLst>
            <a:ext uri="{FF2B5EF4-FFF2-40B4-BE49-F238E27FC236}">
              <a16:creationId xmlns:a16="http://schemas.microsoft.com/office/drawing/2014/main" id="{415A6D69-2D3E-47F9-B5BF-A31D9F8E71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1559760" cy="15028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1</xdr:colOff>
      <xdr:row>0</xdr:row>
      <xdr:rowOff>0</xdr:rowOff>
    </xdr:from>
    <xdr:ext cx="1559760" cy="1502833"/>
    <xdr:pic>
      <xdr:nvPicPr>
        <xdr:cNvPr id="2" name="Image 3">
          <a:extLst>
            <a:ext uri="{FF2B5EF4-FFF2-40B4-BE49-F238E27FC236}">
              <a16:creationId xmlns:a16="http://schemas.microsoft.com/office/drawing/2014/main" id="{E34DAEC1-87C8-4575-867F-BF2B73585FA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1559760" cy="15028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1</xdr:colOff>
      <xdr:row>0</xdr:row>
      <xdr:rowOff>0</xdr:rowOff>
    </xdr:from>
    <xdr:ext cx="1559760" cy="1502833"/>
    <xdr:pic>
      <xdr:nvPicPr>
        <xdr:cNvPr id="2" name="Image 3">
          <a:extLst>
            <a:ext uri="{FF2B5EF4-FFF2-40B4-BE49-F238E27FC236}">
              <a16:creationId xmlns:a16="http://schemas.microsoft.com/office/drawing/2014/main" id="{BD41AAE9-B535-4008-8CB4-FF2F343DF5A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1559760" cy="15028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1</xdr:colOff>
      <xdr:row>0</xdr:row>
      <xdr:rowOff>0</xdr:rowOff>
    </xdr:from>
    <xdr:ext cx="1559760" cy="1502833"/>
    <xdr:pic>
      <xdr:nvPicPr>
        <xdr:cNvPr id="2" name="Image 3">
          <a:extLst>
            <a:ext uri="{FF2B5EF4-FFF2-40B4-BE49-F238E27FC236}">
              <a16:creationId xmlns:a16="http://schemas.microsoft.com/office/drawing/2014/main" id="{DF2FC068-6E4A-4A2C-B5A9-E52A67527CB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1559760" cy="15028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1</xdr:colOff>
      <xdr:row>0</xdr:row>
      <xdr:rowOff>0</xdr:rowOff>
    </xdr:from>
    <xdr:ext cx="1559760" cy="1502833"/>
    <xdr:pic>
      <xdr:nvPicPr>
        <xdr:cNvPr id="2" name="Image 3">
          <a:extLst>
            <a:ext uri="{FF2B5EF4-FFF2-40B4-BE49-F238E27FC236}">
              <a16:creationId xmlns:a16="http://schemas.microsoft.com/office/drawing/2014/main" id="{F7F0C5AB-FEE4-4C2A-A2AD-09A13BEAFDB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1559760" cy="15028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1</xdr:colOff>
      <xdr:row>0</xdr:row>
      <xdr:rowOff>0</xdr:rowOff>
    </xdr:from>
    <xdr:ext cx="1559760" cy="1502833"/>
    <xdr:pic>
      <xdr:nvPicPr>
        <xdr:cNvPr id="2" name="Image 3">
          <a:extLst>
            <a:ext uri="{FF2B5EF4-FFF2-40B4-BE49-F238E27FC236}">
              <a16:creationId xmlns:a16="http://schemas.microsoft.com/office/drawing/2014/main" id="{A5768250-6741-4E28-A987-88FAF01BC0F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1559760" cy="15028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1</xdr:colOff>
      <xdr:row>0</xdr:row>
      <xdr:rowOff>0</xdr:rowOff>
    </xdr:from>
    <xdr:ext cx="1559760" cy="1502833"/>
    <xdr:pic>
      <xdr:nvPicPr>
        <xdr:cNvPr id="2" name="Image 3">
          <a:extLst>
            <a:ext uri="{FF2B5EF4-FFF2-40B4-BE49-F238E27FC236}">
              <a16:creationId xmlns:a16="http://schemas.microsoft.com/office/drawing/2014/main" id="{56761BDB-EAAD-431A-A3F5-B8DDE5385CD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1559760" cy="15028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7.xml><?xml version="1.0" encoding="utf-8"?>
<xdr:wsDr xmlns:xdr="http://schemas.openxmlformats.org/drawingml/2006/spreadsheetDrawing" xmlns:a="http://schemas.openxmlformats.org/drawingml/2006/main">
  <xdr:oneCellAnchor>
    <xdr:from>
      <xdr:col>0</xdr:col>
      <xdr:colOff>0</xdr:colOff>
      <xdr:row>0</xdr:row>
      <xdr:rowOff>0</xdr:rowOff>
    </xdr:from>
    <xdr:ext cx="1601499" cy="1543050"/>
    <xdr:pic>
      <xdr:nvPicPr>
        <xdr:cNvPr id="2" name="Image 3">
          <a:extLst>
            <a:ext uri="{FF2B5EF4-FFF2-40B4-BE49-F238E27FC236}">
              <a16:creationId xmlns:a16="http://schemas.microsoft.com/office/drawing/2014/main" id="{B37AAB30-DFF4-438C-9036-19507210A45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601499"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19050</xdr:colOff>
      <xdr:row>0</xdr:row>
      <xdr:rowOff>0</xdr:rowOff>
    </xdr:from>
    <xdr:ext cx="1590675" cy="1532620"/>
    <xdr:pic>
      <xdr:nvPicPr>
        <xdr:cNvPr id="2" name="Image 3">
          <a:extLst>
            <a:ext uri="{FF2B5EF4-FFF2-40B4-BE49-F238E27FC236}">
              <a16:creationId xmlns:a16="http://schemas.microsoft.com/office/drawing/2014/main" id="{1B156578-4873-4909-BDB6-1AF91E58721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0"/>
          <a:ext cx="1590675" cy="1532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19050</xdr:colOff>
      <xdr:row>0</xdr:row>
      <xdr:rowOff>0</xdr:rowOff>
    </xdr:from>
    <xdr:ext cx="1590675" cy="1532620"/>
    <xdr:pic>
      <xdr:nvPicPr>
        <xdr:cNvPr id="2" name="Image 3">
          <a:extLst>
            <a:ext uri="{FF2B5EF4-FFF2-40B4-BE49-F238E27FC236}">
              <a16:creationId xmlns:a16="http://schemas.microsoft.com/office/drawing/2014/main" id="{1B1B2374-1FF0-4BF1-93A7-DFDD7A05552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0"/>
          <a:ext cx="1590675" cy="1532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19050</xdr:colOff>
      <xdr:row>0</xdr:row>
      <xdr:rowOff>0</xdr:rowOff>
    </xdr:from>
    <xdr:ext cx="1590675" cy="1532620"/>
    <xdr:pic>
      <xdr:nvPicPr>
        <xdr:cNvPr id="3" name="Image 3">
          <a:extLst>
            <a:ext uri="{FF2B5EF4-FFF2-40B4-BE49-F238E27FC236}">
              <a16:creationId xmlns:a16="http://schemas.microsoft.com/office/drawing/2014/main" id="{D9F48B0C-CA3D-4B4D-A7A3-18A0B787B0D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0"/>
          <a:ext cx="1590675" cy="1532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19050</xdr:colOff>
      <xdr:row>0</xdr:row>
      <xdr:rowOff>0</xdr:rowOff>
    </xdr:from>
    <xdr:ext cx="1590675" cy="1532620"/>
    <xdr:pic>
      <xdr:nvPicPr>
        <xdr:cNvPr id="2" name="Image 3">
          <a:extLst>
            <a:ext uri="{FF2B5EF4-FFF2-40B4-BE49-F238E27FC236}">
              <a16:creationId xmlns:a16="http://schemas.microsoft.com/office/drawing/2014/main" id="{0049E98E-9C3E-4CCA-B567-C59B66821BA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0"/>
          <a:ext cx="1590675" cy="1532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19050</xdr:colOff>
      <xdr:row>0</xdr:row>
      <xdr:rowOff>0</xdr:rowOff>
    </xdr:from>
    <xdr:ext cx="1590675" cy="1532620"/>
    <xdr:pic>
      <xdr:nvPicPr>
        <xdr:cNvPr id="4" name="Image 3">
          <a:extLst>
            <a:ext uri="{FF2B5EF4-FFF2-40B4-BE49-F238E27FC236}">
              <a16:creationId xmlns:a16="http://schemas.microsoft.com/office/drawing/2014/main" id="{02210CCF-82EB-41E9-9264-2A65288A9D6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0"/>
          <a:ext cx="1590675" cy="1532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19050</xdr:colOff>
      <xdr:row>0</xdr:row>
      <xdr:rowOff>0</xdr:rowOff>
    </xdr:from>
    <xdr:ext cx="1590675" cy="1532620"/>
    <xdr:pic>
      <xdr:nvPicPr>
        <xdr:cNvPr id="2" name="Image 1">
          <a:extLst>
            <a:ext uri="{FF2B5EF4-FFF2-40B4-BE49-F238E27FC236}">
              <a16:creationId xmlns:a16="http://schemas.microsoft.com/office/drawing/2014/main" id="{57B5AE7F-95A3-4885-9166-8C055544204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0"/>
          <a:ext cx="1590675" cy="1532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0</xdr:row>
      <xdr:rowOff>0</xdr:rowOff>
    </xdr:from>
    <xdr:ext cx="1590675" cy="1532620"/>
    <xdr:pic>
      <xdr:nvPicPr>
        <xdr:cNvPr id="2" name="Image 1">
          <a:extLst>
            <a:ext uri="{FF2B5EF4-FFF2-40B4-BE49-F238E27FC236}">
              <a16:creationId xmlns:a16="http://schemas.microsoft.com/office/drawing/2014/main" id="{D35B3803-9780-4522-ADF9-728230504D0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0"/>
          <a:ext cx="1590675" cy="1532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19050</xdr:colOff>
      <xdr:row>0</xdr:row>
      <xdr:rowOff>0</xdr:rowOff>
    </xdr:from>
    <xdr:ext cx="1552575" cy="1495911"/>
    <xdr:pic>
      <xdr:nvPicPr>
        <xdr:cNvPr id="3" name="Image 2">
          <a:extLst>
            <a:ext uri="{FF2B5EF4-FFF2-40B4-BE49-F238E27FC236}">
              <a16:creationId xmlns:a16="http://schemas.microsoft.com/office/drawing/2014/main" id="{AAFD080B-6A88-42D2-862C-E28CFC92A77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0"/>
          <a:ext cx="1552575" cy="14959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Users\flboussi\AppData\Local\Temp\Documents%20and%20Settings\pablo_oliver\Local%20Settings\Temp\BROADCASTER_Repor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lboussi/AppData/Local/Temp/Documents%20and%20Settings/pablo_oliver/Local%20Settings/Temp/BROADCASTER_Repor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AOMP\dossiers%20DAOMP\0%20-%20CLINIQUE%20VAL%20DE%20LY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Users\flboussi\AppData\Local\Temp\Mes%20documents\TO%20DO%20PABLO%20CL%20Spain%20Transac.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flboussi/AppData/Local/Temp/Mes%20documents/TO%20DO%20PABLO%20CL%20Spain%20Transac.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AOMP\dossiers%20DAOMP\etude%20compl&#232;te%20clinique%20victoir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share-DA-ACHATS/1%20-%20MARCHES/March&#233;s%20UCA%202021/UCA%20-%200138%20-%20Nettoyage/7%20-%20Execution/Avenants/Lot%203%20-%20ADEF/Avenant%201/2021DAC0138L03_CCTP_ANX1_modif.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share-DA-ACHATS/1%20-%20MARCHES/March&#233;s%20UCA%202023/UCA%20-%200007%20-%20Nettoyage%20des%20locaux/1%20-%20DCE/DCE%20prep/Annexes%20au%20CCTP/2023DAC0007L05_CCTP_AN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tion"/>
      <sheetName val="Site&amp;Channel"/>
      <sheetName val="Team"/>
      <sheetName val="SalesRep"/>
      <sheetName val="Trend_Chart"/>
      <sheetName val="Trend_Pivot"/>
      <sheetName val="SurveyIDs"/>
      <sheetName val="Pivot_Site"/>
      <sheetName val="Pivot_Team"/>
      <sheetName val="Pivot_Rep"/>
      <sheetName val="Lookup"/>
    </sheetNames>
    <sheetDataSet>
      <sheetData sheetId="0"/>
      <sheetData sheetId="1"/>
      <sheetData sheetId="2"/>
      <sheetData sheetId="3"/>
      <sheetData sheetId="4" refreshError="1"/>
      <sheetData sheetId="5"/>
      <sheetData sheetId="6"/>
      <sheetData sheetId="7"/>
      <sheetData sheetId="8"/>
      <sheetData sheetId="9"/>
      <sheetData sheetId="10">
        <row r="4">
          <cell r="B4">
            <v>3</v>
          </cell>
          <cell r="E4">
            <v>1</v>
          </cell>
          <cell r="H4">
            <v>1</v>
          </cell>
          <cell r="K4">
            <v>5</v>
          </cell>
          <cell r="N4">
            <v>3</v>
          </cell>
        </row>
        <row r="5">
          <cell r="C5" t="str">
            <v>(ALL)</v>
          </cell>
          <cell r="F5" t="str">
            <v>(ALL)</v>
          </cell>
          <cell r="I5" t="str">
            <v>(ALL)</v>
          </cell>
          <cell r="L5" t="str">
            <v>(ALL)</v>
          </cell>
          <cell r="O5" t="str">
            <v>(ALL)</v>
          </cell>
        </row>
        <row r="6">
          <cell r="C6" t="str">
            <v>FY06-Q4</v>
          </cell>
          <cell r="F6" t="str">
            <v>2006M11</v>
          </cell>
          <cell r="I6">
            <v>200645</v>
          </cell>
          <cell r="L6" t="str">
            <v>Amsterdam</v>
          </cell>
          <cell r="O6" t="str">
            <v>BSD Relationship</v>
          </cell>
        </row>
        <row r="7">
          <cell r="C7" t="str">
            <v>FY07-Q1</v>
          </cell>
          <cell r="F7" t="str">
            <v>2006M12</v>
          </cell>
          <cell r="I7">
            <v>200646</v>
          </cell>
          <cell r="L7" t="str">
            <v>Bratislava</v>
          </cell>
          <cell r="O7" t="str">
            <v>BSD Transactional</v>
          </cell>
        </row>
        <row r="8">
          <cell r="F8" t="str">
            <v>2007M01</v>
          </cell>
          <cell r="I8">
            <v>200647</v>
          </cell>
          <cell r="L8" t="str">
            <v>Cagliari</v>
          </cell>
          <cell r="O8" t="str">
            <v>DHS</v>
          </cell>
        </row>
        <row r="9">
          <cell r="F9" t="str">
            <v>2007M02</v>
          </cell>
          <cell r="I9">
            <v>200648</v>
          </cell>
          <cell r="L9" t="str">
            <v>Casablanca</v>
          </cell>
          <cell r="O9" t="str">
            <v>BtB</v>
          </cell>
        </row>
        <row r="10">
          <cell r="F10" t="str">
            <v>2007M03</v>
          </cell>
          <cell r="I10">
            <v>200649</v>
          </cell>
          <cell r="L10" t="str">
            <v>Cherrywood</v>
          </cell>
        </row>
        <row r="11">
          <cell r="I11">
            <v>200650</v>
          </cell>
          <cell r="L11" t="str">
            <v>Copenhagen</v>
          </cell>
        </row>
        <row r="12">
          <cell r="I12">
            <v>200651</v>
          </cell>
          <cell r="L12" t="str">
            <v>Frankfurt</v>
          </cell>
        </row>
        <row r="13">
          <cell r="I13">
            <v>200652</v>
          </cell>
          <cell r="L13" t="str">
            <v>Geneva</v>
          </cell>
        </row>
        <row r="14">
          <cell r="I14">
            <v>200653</v>
          </cell>
          <cell r="L14" t="str">
            <v>Halle</v>
          </cell>
        </row>
        <row r="15">
          <cell r="I15">
            <v>200701</v>
          </cell>
          <cell r="L15" t="str">
            <v>Hyderabad</v>
          </cell>
        </row>
        <row r="16">
          <cell r="I16">
            <v>200702</v>
          </cell>
          <cell r="L16" t="str">
            <v>Montpellier</v>
          </cell>
        </row>
        <row r="17">
          <cell r="I17">
            <v>200703</v>
          </cell>
        </row>
        <row r="18">
          <cell r="I18">
            <v>200704</v>
          </cell>
        </row>
        <row r="19">
          <cell r="I19">
            <v>200705</v>
          </cell>
        </row>
        <row r="20">
          <cell r="I20">
            <v>200706</v>
          </cell>
        </row>
        <row r="21">
          <cell r="I21">
            <v>200707</v>
          </cell>
        </row>
        <row r="22">
          <cell r="I22">
            <v>200708</v>
          </cell>
        </row>
        <row r="23">
          <cell r="I23">
            <v>200709</v>
          </cell>
        </row>
        <row r="24">
          <cell r="I24">
            <v>200710</v>
          </cell>
        </row>
        <row r="25">
          <cell r="I25">
            <v>200711</v>
          </cell>
        </row>
        <row r="26">
          <cell r="I26">
            <v>200712</v>
          </cell>
        </row>
        <row r="27">
          <cell r="I27">
            <v>200713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tion"/>
      <sheetName val="Site&amp;Channel"/>
      <sheetName val="Team"/>
      <sheetName val="SalesRep"/>
      <sheetName val="Trend_Chart"/>
      <sheetName val="Trend_Pivot"/>
      <sheetName val="SurveyIDs"/>
      <sheetName val="Pivot_Site"/>
      <sheetName val="Pivot_Team"/>
      <sheetName val="Pivot_Rep"/>
      <sheetName val="Lookup"/>
    </sheetNames>
    <sheetDataSet>
      <sheetData sheetId="0"/>
      <sheetData sheetId="1"/>
      <sheetData sheetId="2"/>
      <sheetData sheetId="3"/>
      <sheetData sheetId="4" refreshError="1"/>
      <sheetData sheetId="5"/>
      <sheetData sheetId="6"/>
      <sheetData sheetId="7"/>
      <sheetData sheetId="8"/>
      <sheetData sheetId="9"/>
      <sheetData sheetId="10">
        <row r="4">
          <cell r="B4">
            <v>3</v>
          </cell>
          <cell r="E4">
            <v>1</v>
          </cell>
          <cell r="H4">
            <v>1</v>
          </cell>
          <cell r="K4">
            <v>5</v>
          </cell>
          <cell r="N4">
            <v>3</v>
          </cell>
        </row>
        <row r="5">
          <cell r="C5" t="str">
            <v>(ALL)</v>
          </cell>
          <cell r="F5" t="str">
            <v>(ALL)</v>
          </cell>
          <cell r="I5" t="str">
            <v>(ALL)</v>
          </cell>
          <cell r="L5" t="str">
            <v>(ALL)</v>
          </cell>
          <cell r="O5" t="str">
            <v>(ALL)</v>
          </cell>
        </row>
        <row r="6">
          <cell r="C6" t="str">
            <v>FY06-Q4</v>
          </cell>
          <cell r="F6" t="str">
            <v>2006M11</v>
          </cell>
          <cell r="I6">
            <v>200645</v>
          </cell>
          <cell r="L6" t="str">
            <v>Amsterdam</v>
          </cell>
          <cell r="O6" t="str">
            <v>BSD Relationship</v>
          </cell>
        </row>
        <row r="7">
          <cell r="C7" t="str">
            <v>FY07-Q1</v>
          </cell>
          <cell r="F7" t="str">
            <v>2006M12</v>
          </cell>
          <cell r="I7">
            <v>200646</v>
          </cell>
          <cell r="L7" t="str">
            <v>Bratislava</v>
          </cell>
          <cell r="O7" t="str">
            <v>BSD Transactional</v>
          </cell>
        </row>
        <row r="8">
          <cell r="F8" t="str">
            <v>2007M01</v>
          </cell>
          <cell r="I8">
            <v>200647</v>
          </cell>
          <cell r="L8" t="str">
            <v>Cagliari</v>
          </cell>
          <cell r="O8" t="str">
            <v>DHS</v>
          </cell>
        </row>
        <row r="9">
          <cell r="F9" t="str">
            <v>2007M02</v>
          </cell>
          <cell r="I9">
            <v>200648</v>
          </cell>
          <cell r="L9" t="str">
            <v>Casablanca</v>
          </cell>
          <cell r="O9" t="str">
            <v>BtB</v>
          </cell>
        </row>
        <row r="10">
          <cell r="F10" t="str">
            <v>2007M03</v>
          </cell>
          <cell r="I10">
            <v>200649</v>
          </cell>
          <cell r="L10" t="str">
            <v>Cherrywood</v>
          </cell>
        </row>
        <row r="11">
          <cell r="I11">
            <v>200650</v>
          </cell>
          <cell r="L11" t="str">
            <v>Copenhagen</v>
          </cell>
        </row>
        <row r="12">
          <cell r="I12">
            <v>200651</v>
          </cell>
          <cell r="L12" t="str">
            <v>Frankfurt</v>
          </cell>
        </row>
        <row r="13">
          <cell r="I13">
            <v>200652</v>
          </cell>
          <cell r="L13" t="str">
            <v>Geneva</v>
          </cell>
        </row>
        <row r="14">
          <cell r="I14">
            <v>200653</v>
          </cell>
          <cell r="L14" t="str">
            <v>Halle</v>
          </cell>
        </row>
        <row r="15">
          <cell r="I15">
            <v>200701</v>
          </cell>
          <cell r="L15" t="str">
            <v>Hyderabad</v>
          </cell>
        </row>
        <row r="16">
          <cell r="I16">
            <v>200702</v>
          </cell>
          <cell r="L16" t="str">
            <v>Montpellier</v>
          </cell>
        </row>
        <row r="17">
          <cell r="I17">
            <v>200703</v>
          </cell>
        </row>
        <row r="18">
          <cell r="I18">
            <v>200704</v>
          </cell>
        </row>
        <row r="19">
          <cell r="I19">
            <v>200705</v>
          </cell>
        </row>
        <row r="20">
          <cell r="I20">
            <v>200706</v>
          </cell>
        </row>
        <row r="21">
          <cell r="I21">
            <v>200707</v>
          </cell>
        </row>
        <row r="22">
          <cell r="I22">
            <v>200708</v>
          </cell>
        </row>
        <row r="23">
          <cell r="I23">
            <v>200709</v>
          </cell>
        </row>
        <row r="24">
          <cell r="I24">
            <v>200710</v>
          </cell>
        </row>
        <row r="25">
          <cell r="I25">
            <v>200711</v>
          </cell>
        </row>
        <row r="26">
          <cell r="I26">
            <v>200712</v>
          </cell>
        </row>
        <row r="27">
          <cell r="I27">
            <v>200713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ête"/>
      <sheetName val="Analyse existant 1"/>
      <sheetName val="Analyse existant 2"/>
      <sheetName val="Tableau de prix"/>
      <sheetName val="Tableau de prix devis"/>
      <sheetName val="Regroupement prix"/>
      <sheetName val="Vitesses d'exécution"/>
      <sheetName val="calcul sortie"/>
      <sheetName val="Calcul prix entretien"/>
      <sheetName val="Prix moyen de l'h"/>
      <sheetName val="Contrôle DR"/>
      <sheetName val="GT"/>
      <sheetName val="ALD"/>
      <sheetName val="Refacturé"/>
      <sheetName val="Récap vitrerie"/>
      <sheetName val="Récap refacturé"/>
      <sheetName val="Récap de prix"/>
      <sheetName val="Ratios MS"/>
      <sheetName val="Grille salaires"/>
      <sheetName val="Lis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5">
          <cell r="B5" t="str">
            <v>AS1</v>
          </cell>
        </row>
        <row r="6">
          <cell r="B6" t="str">
            <v>AS2</v>
          </cell>
        </row>
        <row r="7">
          <cell r="B7" t="str">
            <v>AS3</v>
          </cell>
        </row>
        <row r="8">
          <cell r="B8" t="str">
            <v>AQS1</v>
          </cell>
        </row>
        <row r="9">
          <cell r="B9" t="str">
            <v>AQS2</v>
          </cell>
        </row>
        <row r="10">
          <cell r="B10" t="str">
            <v>AQS3</v>
          </cell>
        </row>
        <row r="11">
          <cell r="B11" t="str">
            <v>ATQS1</v>
          </cell>
        </row>
        <row r="12">
          <cell r="B12" t="str">
            <v>ATQS2</v>
          </cell>
        </row>
        <row r="13">
          <cell r="B13" t="str">
            <v>ATQS3</v>
          </cell>
        </row>
        <row r="14">
          <cell r="B14" t="str">
            <v>CE1</v>
          </cell>
        </row>
        <row r="15">
          <cell r="B15" t="str">
            <v>CE2</v>
          </cell>
        </row>
        <row r="16">
          <cell r="B16" t="str">
            <v>CE3</v>
          </cell>
        </row>
      </sheetData>
      <sheetData sheetId="19" refreshError="1">
        <row r="3">
          <cell r="D3" t="str">
            <v>1/7</v>
          </cell>
          <cell r="E3">
            <v>4.333333333333333</v>
          </cell>
          <cell r="S3">
            <v>0.2</v>
          </cell>
          <cell r="T3">
            <v>0.5</v>
          </cell>
        </row>
        <row r="4">
          <cell r="D4" t="str">
            <v>2/7</v>
          </cell>
          <cell r="E4">
            <v>8.6666666666666661</v>
          </cell>
          <cell r="S4">
            <v>0.5</v>
          </cell>
          <cell r="T4">
            <v>1</v>
          </cell>
        </row>
        <row r="5">
          <cell r="D5" t="str">
            <v>3/7</v>
          </cell>
          <cell r="E5">
            <v>13</v>
          </cell>
        </row>
        <row r="6">
          <cell r="D6" t="str">
            <v>4/7</v>
          </cell>
          <cell r="E6">
            <v>17.333333333333332</v>
          </cell>
        </row>
        <row r="7">
          <cell r="D7" t="str">
            <v>5/7</v>
          </cell>
          <cell r="E7">
            <v>21.666666666666664</v>
          </cell>
        </row>
        <row r="8">
          <cell r="D8" t="str">
            <v>6/7</v>
          </cell>
          <cell r="E8">
            <v>26</v>
          </cell>
        </row>
        <row r="9">
          <cell r="D9" t="str">
            <v>7/7</v>
          </cell>
          <cell r="E9">
            <v>30.333333333333332</v>
          </cell>
        </row>
        <row r="10">
          <cell r="D10" t="str">
            <v>8/7</v>
          </cell>
          <cell r="E10">
            <v>34.666666666666664</v>
          </cell>
        </row>
        <row r="11">
          <cell r="D11" t="str">
            <v>9/7</v>
          </cell>
          <cell r="E11">
            <v>39</v>
          </cell>
        </row>
        <row r="12">
          <cell r="D12" t="str">
            <v>10/7</v>
          </cell>
          <cell r="E12">
            <v>43.333333333333329</v>
          </cell>
        </row>
        <row r="13">
          <cell r="D13" t="str">
            <v>11/7</v>
          </cell>
          <cell r="E13">
            <v>47.666666666666664</v>
          </cell>
        </row>
        <row r="14">
          <cell r="D14" t="str">
            <v>12/7</v>
          </cell>
          <cell r="E14">
            <v>52</v>
          </cell>
        </row>
        <row r="15">
          <cell r="D15" t="str">
            <v>14/7</v>
          </cell>
          <cell r="E15">
            <v>60.666666666666664</v>
          </cell>
        </row>
        <row r="16">
          <cell r="D16" t="str">
            <v>15/7</v>
          </cell>
          <cell r="E16">
            <v>65</v>
          </cell>
        </row>
        <row r="17">
          <cell r="D17" t="str">
            <v>16/7</v>
          </cell>
          <cell r="E17">
            <v>69.333333333333329</v>
          </cell>
        </row>
        <row r="18">
          <cell r="D18" t="str">
            <v>17/7</v>
          </cell>
          <cell r="E18">
            <v>73.666666666666657</v>
          </cell>
        </row>
        <row r="19">
          <cell r="D19" t="str">
            <v>18/7</v>
          </cell>
          <cell r="E19">
            <v>78</v>
          </cell>
        </row>
        <row r="20">
          <cell r="D20" t="str">
            <v>19/7</v>
          </cell>
          <cell r="E20">
            <v>82.333333333333329</v>
          </cell>
        </row>
        <row r="21">
          <cell r="D21" t="str">
            <v>20/7</v>
          </cell>
          <cell r="E21">
            <v>86.666666666666657</v>
          </cell>
        </row>
        <row r="22">
          <cell r="D22" t="str">
            <v>21/7</v>
          </cell>
          <cell r="E22">
            <v>91</v>
          </cell>
        </row>
        <row r="23">
          <cell r="D23" t="str">
            <v>0.5/7</v>
          </cell>
          <cell r="E23">
            <v>2.1666666666666665</v>
          </cell>
        </row>
        <row r="24">
          <cell r="D24" t="str">
            <v>2.5/7</v>
          </cell>
          <cell r="E24">
            <v>10.833333333333332</v>
          </cell>
        </row>
        <row r="25">
          <cell r="D25" t="str">
            <v>2M</v>
          </cell>
          <cell r="E25">
            <v>2</v>
          </cell>
        </row>
        <row r="26">
          <cell r="D26" t="str">
            <v>M</v>
          </cell>
          <cell r="E26">
            <v>1</v>
          </cell>
        </row>
        <row r="27">
          <cell r="D27" t="str">
            <v>0.17/7</v>
          </cell>
          <cell r="E27">
            <v>0.72222222222222221</v>
          </cell>
        </row>
        <row r="28">
          <cell r="D28" t="str">
            <v>0,5M</v>
          </cell>
          <cell r="E28">
            <v>0.5</v>
          </cell>
        </row>
        <row r="29">
          <cell r="D29" t="str">
            <v>T</v>
          </cell>
          <cell r="E29">
            <v>0.33333333333333331</v>
          </cell>
        </row>
        <row r="30">
          <cell r="D30" t="str">
            <v>S</v>
          </cell>
          <cell r="E30">
            <v>0.16666666666666666</v>
          </cell>
        </row>
        <row r="31">
          <cell r="D31" t="str">
            <v>A</v>
          </cell>
          <cell r="E31">
            <v>8.3333333333333329E-2</v>
          </cell>
        </row>
        <row r="32">
          <cell r="D32" t="str">
            <v>Q</v>
          </cell>
          <cell r="E32">
            <v>0.25</v>
          </cell>
        </row>
        <row r="33">
          <cell r="D33" t="str">
            <v>ALD</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TO DO Weekly"/>
      <sheetName val="Sheet2"/>
      <sheetName val="Sheet1"/>
      <sheetName val="PA Q207 BSDT"/>
      <sheetName val="TO DO Dvpt"/>
      <sheetName val="Kids"/>
      <sheetName val="zz"/>
      <sheetName val="Modelo"/>
      <sheetName val="Old To Do"/>
    </sheetNames>
    <sheetDataSet>
      <sheetData sheetId="0"/>
      <sheetData sheetId="1"/>
      <sheetData sheetId="2"/>
      <sheetData sheetId="3"/>
      <sheetData sheetId="4"/>
      <sheetData sheetId="5"/>
      <sheetData sheetId="6"/>
      <sheetData sheetId="7">
        <row r="4">
          <cell r="B4" t="str">
            <v>R</v>
          </cell>
        </row>
        <row r="5">
          <cell r="B5" t="str">
            <v>Y</v>
          </cell>
        </row>
        <row r="6">
          <cell r="B6" t="str">
            <v>G</v>
          </cell>
        </row>
        <row r="7">
          <cell r="B7" t="str">
            <v>Complete</v>
          </cell>
        </row>
        <row r="13">
          <cell r="B13" t="str">
            <v>J</v>
          </cell>
        </row>
        <row r="14">
          <cell r="B14" t="str">
            <v>K</v>
          </cell>
        </row>
        <row r="15">
          <cell r="B15" t="str">
            <v>L</v>
          </cell>
        </row>
      </sheetData>
      <sheetData sheetId="8"/>
      <sheetData sheetId="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TO DO Weekly"/>
      <sheetName val="Sheet2"/>
      <sheetName val="Sheet1"/>
      <sheetName val="PA Q207 BSDT"/>
      <sheetName val="TO DO Dvpt"/>
      <sheetName val="Kids"/>
      <sheetName val="zz"/>
      <sheetName val="Modelo"/>
      <sheetName val="Old To Do"/>
    </sheetNames>
    <sheetDataSet>
      <sheetData sheetId="0"/>
      <sheetData sheetId="1"/>
      <sheetData sheetId="2"/>
      <sheetData sheetId="3"/>
      <sheetData sheetId="4"/>
      <sheetData sheetId="5"/>
      <sheetData sheetId="6"/>
      <sheetData sheetId="7">
        <row r="4">
          <cell r="B4" t="str">
            <v>R</v>
          </cell>
        </row>
        <row r="5">
          <cell r="B5" t="str">
            <v>Y</v>
          </cell>
        </row>
        <row r="6">
          <cell r="B6" t="str">
            <v>G</v>
          </cell>
        </row>
        <row r="7">
          <cell r="B7" t="str">
            <v>Complete</v>
          </cell>
        </row>
        <row r="13">
          <cell r="B13" t="str">
            <v>J</v>
          </cell>
        </row>
        <row r="14">
          <cell r="B14" t="str">
            <v>K</v>
          </cell>
        </row>
        <row r="15">
          <cell r="B15" t="str">
            <v>L</v>
          </cell>
        </row>
      </sheetData>
      <sheetData sheetId="8"/>
      <sheetData sheetId="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ête"/>
      <sheetName val="Analyse existant 1"/>
      <sheetName val="Analyse existant 2"/>
      <sheetName val="calcul sortie"/>
      <sheetName val="Tableau de prix"/>
      <sheetName val="Tableau de prix devis"/>
      <sheetName val="Regroupement prix"/>
      <sheetName val="Vitesses d'exécution"/>
      <sheetName val="Calcul prix entretien"/>
      <sheetName val="Prix moyen de l'h"/>
      <sheetName val="Contrôle DR"/>
      <sheetName val="GT"/>
      <sheetName val="ALD"/>
      <sheetName val="Refacturé"/>
      <sheetName val="Récap vitrerie"/>
      <sheetName val="Récap refacturé"/>
      <sheetName val="Récap de prix"/>
      <sheetName val="Ratios MS"/>
      <sheetName val="Grille salaires"/>
      <sheetName val="Lis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3">
          <cell r="N3" t="str">
            <v>Argos</v>
          </cell>
        </row>
        <row r="4">
          <cell r="N4" t="str">
            <v>Labor Hako</v>
          </cell>
        </row>
        <row r="5">
          <cell r="N5" t="str">
            <v>Maury</v>
          </cell>
        </row>
        <row r="6">
          <cell r="N6" t="str">
            <v>Nilfisk</v>
          </cell>
        </row>
        <row r="7">
          <cell r="N7" t="str">
            <v>Penngar</v>
          </cell>
        </row>
        <row r="8">
          <cell r="N8" t="str">
            <v>Taski</v>
          </cell>
        </row>
        <row r="9">
          <cell r="N9" t="str">
            <v>Tennant</v>
          </cell>
        </row>
        <row r="10">
          <cell r="N10" t="str">
            <v>Topsol</v>
          </cell>
        </row>
        <row r="11">
          <cell r="N11" t="str">
            <v>West Arc</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BE Annuelle"/>
      <sheetName val="MBE Mensuelle"/>
      <sheetName val="Détail CA"/>
      <sheetName val="Détail Salaires"/>
      <sheetName val="Autres salaires"/>
      <sheetName val="Détail Salaires remplacement CP"/>
      <sheetName val="Frais techniques"/>
      <sheetName val="Paramètres"/>
      <sheetName val="GERGOVIA LETTRES - NIV 1"/>
      <sheetName val="GERGOVIA LETTRES - NIV 3"/>
      <sheetName val="CAG"/>
      <sheetName val="HERBIERS"/>
      <sheetName val="RECAP FINANCIER"/>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2">
          <cell r="B42" t="str">
            <v>O</v>
          </cell>
        </row>
        <row r="43">
          <cell r="B43" t="str">
            <v>N</v>
          </cell>
        </row>
      </sheetData>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BE Annuelle"/>
      <sheetName val="MBE Mensuelle"/>
      <sheetName val="Détail CA"/>
      <sheetName val="Détail Salaires"/>
      <sheetName val="Autres salaires"/>
      <sheetName val="Détail Salaires remplacement CP"/>
      <sheetName val="Frais techniques"/>
      <sheetName val="Paramètres"/>
      <sheetName val="Bat Bloc Principal"/>
      <sheetName val="Biologie"/>
      <sheetName val="Informatique"/>
      <sheetName val="Atelier"/>
      <sheetName val="Mesures Physiques"/>
      <sheetName val="Récap"/>
    </sheetNames>
    <sheetDataSet>
      <sheetData sheetId="0"/>
      <sheetData sheetId="1"/>
      <sheetData sheetId="2"/>
      <sheetData sheetId="3"/>
      <sheetData sheetId="4"/>
      <sheetData sheetId="5"/>
      <sheetData sheetId="6"/>
      <sheetData sheetId="7">
        <row r="42">
          <cell r="B42" t="str">
            <v>O</v>
          </cell>
        </row>
        <row r="43">
          <cell r="B43" t="str">
            <v>N</v>
          </cell>
        </row>
      </sheetData>
      <sheetData sheetId="8"/>
      <sheetData sheetId="9"/>
      <sheetData sheetId="10"/>
      <sheetData sheetId="11"/>
      <sheetData sheetId="12"/>
      <sheetData sheetId="1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7853E-921D-4BDE-9327-5396AEF036C3}">
  <sheetPr>
    <tabColor rgb="FFFFC000"/>
    <outlinePr summaryBelow="0" summaryRight="0"/>
    <pageSetUpPr autoPageBreaks="0"/>
  </sheetPr>
  <dimension ref="A2:L49"/>
  <sheetViews>
    <sheetView topLeftCell="A43" zoomScale="80" zoomScaleNormal="80" zoomScaleSheetLayoutView="100" workbookViewId="0">
      <selection activeCell="G10" sqref="G10"/>
    </sheetView>
  </sheetViews>
  <sheetFormatPr baseColWidth="10" defaultColWidth="11.42578125" defaultRowHeight="21" x14ac:dyDescent="0.25"/>
  <cols>
    <col min="1" max="1" width="28.42578125" style="33" customWidth="1"/>
    <col min="2" max="2" width="18.140625" style="33" bestFit="1" customWidth="1"/>
    <col min="3" max="3" width="20.5703125" style="33" customWidth="1"/>
    <col min="4" max="4" width="13.28515625" style="33" bestFit="1" customWidth="1"/>
    <col min="5" max="5" width="14.140625" style="33" customWidth="1"/>
    <col min="6" max="6" width="12.7109375" style="33" customWidth="1"/>
    <col min="7" max="7" width="108.42578125" style="33" customWidth="1"/>
    <col min="8" max="8" width="8.140625" style="32" bestFit="1" customWidth="1"/>
    <col min="9" max="9" width="11.42578125" style="32"/>
    <col min="10" max="10" width="12.5703125" style="32" bestFit="1" customWidth="1"/>
    <col min="11" max="11" width="7.5703125" style="32" bestFit="1" customWidth="1"/>
    <col min="12" max="12" width="12.5703125" style="32" bestFit="1" customWidth="1"/>
    <col min="13" max="16384" width="11.42578125" style="32"/>
  </cols>
  <sheetData>
    <row r="2" spans="1:12" ht="48" customHeight="1" x14ac:dyDescent="0.25">
      <c r="A2" s="269" t="s">
        <v>233</v>
      </c>
      <c r="B2" s="269"/>
      <c r="C2" s="269"/>
      <c r="D2" s="269"/>
      <c r="E2" s="269"/>
      <c r="F2" s="269"/>
      <c r="G2" s="269"/>
      <c r="H2" s="269"/>
      <c r="I2" s="269"/>
      <c r="J2" s="269"/>
      <c r="K2" s="269"/>
      <c r="L2" s="269"/>
    </row>
    <row r="3" spans="1:12" ht="17.25" customHeight="1" x14ac:dyDescent="0.25">
      <c r="A3" s="63"/>
      <c r="B3" s="63"/>
      <c r="C3" s="63"/>
      <c r="D3" s="63"/>
      <c r="E3" s="63"/>
      <c r="F3" s="63"/>
      <c r="G3" s="63"/>
      <c r="H3" s="63"/>
      <c r="I3" s="63"/>
      <c r="J3" s="63"/>
      <c r="K3" s="63"/>
      <c r="L3" s="63"/>
    </row>
    <row r="4" spans="1:12" ht="30.75" customHeight="1" x14ac:dyDescent="0.25">
      <c r="A4" s="270" t="s">
        <v>232</v>
      </c>
      <c r="B4" s="270"/>
      <c r="C4" s="270"/>
      <c r="D4" s="270"/>
      <c r="E4" s="270"/>
      <c r="F4" s="270"/>
      <c r="G4" s="270"/>
      <c r="H4" s="270"/>
      <c r="I4" s="270"/>
      <c r="J4" s="270"/>
      <c r="K4" s="270"/>
      <c r="L4" s="270"/>
    </row>
    <row r="5" spans="1:12" ht="18.75" customHeight="1" thickBot="1" x14ac:dyDescent="0.3">
      <c r="A5" s="64"/>
      <c r="B5" s="64"/>
      <c r="C5" s="64"/>
      <c r="D5" s="64"/>
      <c r="E5" s="64"/>
      <c r="F5" s="64"/>
      <c r="G5" s="64"/>
      <c r="H5" s="64"/>
      <c r="I5" s="64"/>
      <c r="J5" s="64"/>
      <c r="K5" s="64"/>
      <c r="L5" s="64"/>
    </row>
    <row r="6" spans="1:12" ht="25.15" customHeight="1" thickBot="1" x14ac:dyDescent="0.3">
      <c r="A6" s="271" t="s">
        <v>161</v>
      </c>
      <c r="B6" s="272"/>
      <c r="C6" s="272"/>
      <c r="D6" s="272"/>
      <c r="E6" s="272"/>
      <c r="F6" s="272"/>
      <c r="G6" s="272"/>
      <c r="H6" s="272"/>
      <c r="I6" s="272"/>
      <c r="J6" s="272"/>
      <c r="K6" s="272"/>
      <c r="L6" s="273"/>
    </row>
    <row r="7" spans="1:12" ht="21.75" thickBot="1" x14ac:dyDescent="0.3">
      <c r="A7" s="274" t="s">
        <v>1</v>
      </c>
      <c r="B7" s="275"/>
      <c r="C7" s="276"/>
      <c r="D7" s="277" t="s">
        <v>2</v>
      </c>
      <c r="E7" s="277"/>
      <c r="F7" s="277"/>
      <c r="G7" s="277"/>
      <c r="H7" s="278" t="s">
        <v>3</v>
      </c>
      <c r="I7" s="279"/>
      <c r="J7" s="279"/>
      <c r="K7" s="279"/>
      <c r="L7" s="280"/>
    </row>
    <row r="8" spans="1:12" ht="30.75" thickBot="1" x14ac:dyDescent="0.3">
      <c r="A8" s="47" t="s">
        <v>4</v>
      </c>
      <c r="B8" s="85" t="s">
        <v>5</v>
      </c>
      <c r="C8" s="48" t="s">
        <v>6</v>
      </c>
      <c r="D8" s="46" t="s">
        <v>7</v>
      </c>
      <c r="E8" s="46" t="s">
        <v>8</v>
      </c>
      <c r="F8" s="45" t="s">
        <v>9</v>
      </c>
      <c r="G8" s="48" t="s">
        <v>10</v>
      </c>
      <c r="H8" s="65" t="s">
        <v>11</v>
      </c>
      <c r="I8" s="66" t="s">
        <v>12</v>
      </c>
      <c r="J8" s="66" t="s">
        <v>13</v>
      </c>
      <c r="K8" s="66" t="s">
        <v>14</v>
      </c>
      <c r="L8" s="67" t="s">
        <v>15</v>
      </c>
    </row>
    <row r="9" spans="1:12" customFormat="1" ht="30" customHeight="1" x14ac:dyDescent="0.25">
      <c r="A9" s="281" t="s">
        <v>79</v>
      </c>
      <c r="B9" s="284" t="s">
        <v>35</v>
      </c>
      <c r="C9" s="287">
        <f>5.68+9.88+7.53</f>
        <v>23.09</v>
      </c>
      <c r="D9" s="30">
        <v>2</v>
      </c>
      <c r="E9" s="31"/>
      <c r="F9" s="30"/>
      <c r="G9" s="107" t="s">
        <v>17</v>
      </c>
      <c r="H9" s="290" t="s">
        <v>18</v>
      </c>
      <c r="I9" s="291"/>
      <c r="J9" s="291"/>
      <c r="K9" s="291"/>
      <c r="L9" s="292"/>
    </row>
    <row r="10" spans="1:12" customFormat="1" ht="30" customHeight="1" x14ac:dyDescent="0.25">
      <c r="A10" s="282"/>
      <c r="B10" s="285"/>
      <c r="C10" s="288"/>
      <c r="D10" s="27">
        <v>1</v>
      </c>
      <c r="E10" s="28"/>
      <c r="F10" s="27"/>
      <c r="G10" s="108" t="s">
        <v>162</v>
      </c>
      <c r="H10" s="293"/>
      <c r="I10" s="294"/>
      <c r="J10" s="294"/>
      <c r="K10" s="294"/>
      <c r="L10" s="295"/>
    </row>
    <row r="11" spans="1:12" customFormat="1" ht="30" customHeight="1" x14ac:dyDescent="0.25">
      <c r="A11" s="282"/>
      <c r="B11" s="285"/>
      <c r="C11" s="288"/>
      <c r="D11" s="4"/>
      <c r="E11" s="25">
        <v>1</v>
      </c>
      <c r="F11" s="24"/>
      <c r="G11" s="109" t="s">
        <v>20</v>
      </c>
      <c r="H11" s="296"/>
      <c r="I11" s="297"/>
      <c r="J11" s="297"/>
      <c r="K11" s="297"/>
      <c r="L11" s="298"/>
    </row>
    <row r="12" spans="1:12" customFormat="1" ht="60" customHeight="1" thickBot="1" x14ac:dyDescent="0.3">
      <c r="A12" s="283"/>
      <c r="B12" s="286"/>
      <c r="C12" s="289"/>
      <c r="D12" s="6"/>
      <c r="E12" s="50"/>
      <c r="F12" s="11">
        <v>1</v>
      </c>
      <c r="G12" s="101" t="s">
        <v>21</v>
      </c>
      <c r="H12" s="299" t="s">
        <v>22</v>
      </c>
      <c r="I12" s="300"/>
      <c r="J12" s="300"/>
      <c r="K12" s="300"/>
      <c r="L12" s="301"/>
    </row>
    <row r="13" spans="1:12" customFormat="1" ht="30" customHeight="1" x14ac:dyDescent="0.25">
      <c r="A13" s="281" t="s">
        <v>163</v>
      </c>
      <c r="B13" s="284" t="s">
        <v>35</v>
      </c>
      <c r="C13" s="287">
        <f>8.83+35.7+20.54+19.59+207.02+44.87+55.1+16.99+65.04+42.83</f>
        <v>516.5100000000001</v>
      </c>
      <c r="D13" s="30">
        <v>5</v>
      </c>
      <c r="E13" s="31"/>
      <c r="F13" s="30"/>
      <c r="G13" s="107" t="s">
        <v>164</v>
      </c>
      <c r="H13" s="290" t="s">
        <v>18</v>
      </c>
      <c r="I13" s="291"/>
      <c r="J13" s="291"/>
      <c r="K13" s="291"/>
      <c r="L13" s="292"/>
    </row>
    <row r="14" spans="1:12" customFormat="1" ht="30" customHeight="1" x14ac:dyDescent="0.25">
      <c r="A14" s="282"/>
      <c r="B14" s="285"/>
      <c r="C14" s="288"/>
      <c r="D14" s="27">
        <v>1</v>
      </c>
      <c r="E14" s="28"/>
      <c r="F14" s="27"/>
      <c r="G14" s="108" t="s">
        <v>165</v>
      </c>
      <c r="H14" s="293"/>
      <c r="I14" s="294"/>
      <c r="J14" s="294"/>
      <c r="K14" s="294"/>
      <c r="L14" s="295"/>
    </row>
    <row r="15" spans="1:12" customFormat="1" ht="30" customHeight="1" x14ac:dyDescent="0.25">
      <c r="A15" s="282"/>
      <c r="B15" s="285"/>
      <c r="C15" s="288"/>
      <c r="D15" s="4"/>
      <c r="E15" s="25">
        <v>1</v>
      </c>
      <c r="F15" s="24"/>
      <c r="G15" s="109" t="s">
        <v>20</v>
      </c>
      <c r="H15" s="296"/>
      <c r="I15" s="297"/>
      <c r="J15" s="297"/>
      <c r="K15" s="297"/>
      <c r="L15" s="298"/>
    </row>
    <row r="16" spans="1:12" customFormat="1" ht="60" customHeight="1" thickBot="1" x14ac:dyDescent="0.3">
      <c r="A16" s="283"/>
      <c r="B16" s="286"/>
      <c r="C16" s="289"/>
      <c r="D16" s="6"/>
      <c r="E16" s="50"/>
      <c r="F16" s="11">
        <v>1</v>
      </c>
      <c r="G16" s="101" t="s">
        <v>21</v>
      </c>
      <c r="H16" s="299" t="s">
        <v>22</v>
      </c>
      <c r="I16" s="300"/>
      <c r="J16" s="300"/>
      <c r="K16" s="300"/>
      <c r="L16" s="301"/>
    </row>
    <row r="17" spans="1:12" customFormat="1" ht="30" customHeight="1" x14ac:dyDescent="0.25">
      <c r="A17" s="281" t="s">
        <v>207</v>
      </c>
      <c r="B17" s="284" t="s">
        <v>35</v>
      </c>
      <c r="C17" s="287">
        <f>14.3+13.74+14.96+14.96+14.95+14.95+11.12+19.56+14.5+11.94+8.89+17.34+14.77+30.33+12.2</f>
        <v>228.51</v>
      </c>
      <c r="D17" s="30">
        <v>2</v>
      </c>
      <c r="E17" s="31"/>
      <c r="F17" s="30"/>
      <c r="G17" s="107" t="s">
        <v>166</v>
      </c>
      <c r="H17" s="290" t="s">
        <v>18</v>
      </c>
      <c r="I17" s="291"/>
      <c r="J17" s="291"/>
      <c r="K17" s="291"/>
      <c r="L17" s="292"/>
    </row>
    <row r="18" spans="1:12" customFormat="1" ht="30" customHeight="1" x14ac:dyDescent="0.25">
      <c r="A18" s="282"/>
      <c r="B18" s="285"/>
      <c r="C18" s="288"/>
      <c r="D18" s="27">
        <v>1</v>
      </c>
      <c r="E18" s="28"/>
      <c r="F18" s="27"/>
      <c r="G18" s="108" t="s">
        <v>36</v>
      </c>
      <c r="H18" s="293"/>
      <c r="I18" s="294"/>
      <c r="J18" s="294"/>
      <c r="K18" s="294"/>
      <c r="L18" s="295"/>
    </row>
    <row r="19" spans="1:12" customFormat="1" ht="30" customHeight="1" x14ac:dyDescent="0.25">
      <c r="A19" s="282"/>
      <c r="B19" s="285"/>
      <c r="C19" s="288"/>
      <c r="D19" s="4"/>
      <c r="E19" s="25">
        <v>1</v>
      </c>
      <c r="F19" s="24"/>
      <c r="G19" s="109" t="s">
        <v>20</v>
      </c>
      <c r="H19" s="296"/>
      <c r="I19" s="297"/>
      <c r="J19" s="297"/>
      <c r="K19" s="297"/>
      <c r="L19" s="298"/>
    </row>
    <row r="20" spans="1:12" customFormat="1" ht="60" customHeight="1" thickBot="1" x14ac:dyDescent="0.3">
      <c r="A20" s="283"/>
      <c r="B20" s="286"/>
      <c r="C20" s="289"/>
      <c r="D20" s="6"/>
      <c r="E20" s="50"/>
      <c r="F20" s="11">
        <v>1</v>
      </c>
      <c r="G20" s="101" t="s">
        <v>21</v>
      </c>
      <c r="H20" s="299" t="s">
        <v>22</v>
      </c>
      <c r="I20" s="300"/>
      <c r="J20" s="300"/>
      <c r="K20" s="300"/>
      <c r="L20" s="301"/>
    </row>
    <row r="21" spans="1:12" customFormat="1" ht="30" customHeight="1" x14ac:dyDescent="0.25">
      <c r="A21" s="281" t="s">
        <v>206</v>
      </c>
      <c r="B21" s="284" t="s">
        <v>35</v>
      </c>
      <c r="C21" s="287">
        <v>78.459999999999994</v>
      </c>
      <c r="D21" s="30">
        <v>2</v>
      </c>
      <c r="E21" s="31"/>
      <c r="F21" s="30"/>
      <c r="G21" s="107" t="s">
        <v>17</v>
      </c>
      <c r="H21" s="290" t="s">
        <v>18</v>
      </c>
      <c r="I21" s="291"/>
      <c r="J21" s="291"/>
      <c r="K21" s="291"/>
      <c r="L21" s="292"/>
    </row>
    <row r="22" spans="1:12" customFormat="1" ht="30" customHeight="1" x14ac:dyDescent="0.25">
      <c r="A22" s="282"/>
      <c r="B22" s="285"/>
      <c r="C22" s="288"/>
      <c r="D22" s="27">
        <v>1</v>
      </c>
      <c r="E22" s="28"/>
      <c r="F22" s="27"/>
      <c r="G22" s="111" t="s">
        <v>167</v>
      </c>
      <c r="H22" s="293"/>
      <c r="I22" s="294"/>
      <c r="J22" s="294"/>
      <c r="K22" s="294"/>
      <c r="L22" s="295"/>
    </row>
    <row r="23" spans="1:12" customFormat="1" ht="30" customHeight="1" x14ac:dyDescent="0.25">
      <c r="A23" s="282"/>
      <c r="B23" s="285"/>
      <c r="C23" s="288"/>
      <c r="D23" s="4"/>
      <c r="E23" s="25">
        <v>1</v>
      </c>
      <c r="F23" s="24"/>
      <c r="G23" s="109" t="s">
        <v>20</v>
      </c>
      <c r="H23" s="296"/>
      <c r="I23" s="297"/>
      <c r="J23" s="297"/>
      <c r="K23" s="297"/>
      <c r="L23" s="298"/>
    </row>
    <row r="24" spans="1:12" customFormat="1" ht="60" customHeight="1" thickBot="1" x14ac:dyDescent="0.3">
      <c r="A24" s="283"/>
      <c r="B24" s="286"/>
      <c r="C24" s="289"/>
      <c r="D24" s="6"/>
      <c r="E24" s="50"/>
      <c r="F24" s="11">
        <v>1</v>
      </c>
      <c r="G24" s="101" t="s">
        <v>21</v>
      </c>
      <c r="H24" s="299" t="s">
        <v>22</v>
      </c>
      <c r="I24" s="300"/>
      <c r="J24" s="300"/>
      <c r="K24" s="300"/>
      <c r="L24" s="301"/>
    </row>
    <row r="25" spans="1:12" customFormat="1" ht="30" customHeight="1" x14ac:dyDescent="0.25">
      <c r="A25" s="281" t="s">
        <v>168</v>
      </c>
      <c r="B25" s="284" t="s">
        <v>35</v>
      </c>
      <c r="C25" s="287">
        <v>8.18</v>
      </c>
      <c r="D25" s="30">
        <v>5</v>
      </c>
      <c r="E25" s="31"/>
      <c r="F25" s="30"/>
      <c r="G25" s="107" t="s">
        <v>23</v>
      </c>
      <c r="H25" s="290" t="s">
        <v>18</v>
      </c>
      <c r="I25" s="291"/>
      <c r="J25" s="291"/>
      <c r="K25" s="291"/>
      <c r="L25" s="292"/>
    </row>
    <row r="26" spans="1:12" customFormat="1" ht="30" customHeight="1" x14ac:dyDescent="0.25">
      <c r="A26" s="282"/>
      <c r="B26" s="285"/>
      <c r="C26" s="288"/>
      <c r="D26" s="27">
        <v>1</v>
      </c>
      <c r="E26" s="28"/>
      <c r="F26" s="27"/>
      <c r="G26" s="111" t="s">
        <v>169</v>
      </c>
      <c r="H26" s="293"/>
      <c r="I26" s="294"/>
      <c r="J26" s="294"/>
      <c r="K26" s="294"/>
      <c r="L26" s="295"/>
    </row>
    <row r="27" spans="1:12" customFormat="1" ht="30" customHeight="1" x14ac:dyDescent="0.25">
      <c r="A27" s="282"/>
      <c r="B27" s="285"/>
      <c r="C27" s="288"/>
      <c r="D27" s="4"/>
      <c r="E27" s="25">
        <v>1</v>
      </c>
      <c r="F27" s="24"/>
      <c r="G27" s="109" t="s">
        <v>25</v>
      </c>
      <c r="H27" s="296"/>
      <c r="I27" s="297"/>
      <c r="J27" s="297"/>
      <c r="K27" s="297"/>
      <c r="L27" s="298"/>
    </row>
    <row r="28" spans="1:12" customFormat="1" ht="60" customHeight="1" thickBot="1" x14ac:dyDescent="0.3">
      <c r="A28" s="283"/>
      <c r="B28" s="286"/>
      <c r="C28" s="289"/>
      <c r="D28" s="6"/>
      <c r="E28" s="50"/>
      <c r="F28" s="11">
        <v>1</v>
      </c>
      <c r="G28" s="101" t="s">
        <v>26</v>
      </c>
      <c r="H28" s="299" t="s">
        <v>22</v>
      </c>
      <c r="I28" s="300"/>
      <c r="J28" s="300"/>
      <c r="K28" s="300"/>
      <c r="L28" s="301"/>
    </row>
    <row r="29" spans="1:12" customFormat="1" ht="74.25" customHeight="1" x14ac:dyDescent="0.25">
      <c r="A29" s="281" t="s">
        <v>205</v>
      </c>
      <c r="B29" s="302" t="s">
        <v>28</v>
      </c>
      <c r="C29" s="305">
        <f>7.47+6.19+5.37+22.75</f>
        <v>41.78</v>
      </c>
      <c r="D29" s="30">
        <v>5</v>
      </c>
      <c r="E29" s="31"/>
      <c r="F29" s="30"/>
      <c r="G29" s="215" t="s">
        <v>170</v>
      </c>
      <c r="H29" s="219" t="s">
        <v>30</v>
      </c>
      <c r="I29" s="220" t="s">
        <v>30</v>
      </c>
      <c r="J29" s="220" t="s">
        <v>30</v>
      </c>
      <c r="K29" s="220" t="s">
        <v>30</v>
      </c>
      <c r="L29" s="221" t="s">
        <v>30</v>
      </c>
    </row>
    <row r="30" spans="1:12" customFormat="1" ht="30" customHeight="1" x14ac:dyDescent="0.25">
      <c r="A30" s="282"/>
      <c r="B30" s="303"/>
      <c r="C30" s="306"/>
      <c r="D30" s="4">
        <v>1</v>
      </c>
      <c r="E30" s="5"/>
      <c r="F30" s="4"/>
      <c r="G30" s="110" t="s">
        <v>74</v>
      </c>
      <c r="H30" s="308" t="s">
        <v>18</v>
      </c>
      <c r="I30" s="309"/>
      <c r="J30" s="309"/>
      <c r="K30" s="309"/>
      <c r="L30" s="310"/>
    </row>
    <row r="31" spans="1:12" customFormat="1" ht="30" customHeight="1" x14ac:dyDescent="0.25">
      <c r="A31" s="282"/>
      <c r="B31" s="303"/>
      <c r="C31" s="306"/>
      <c r="D31" s="4"/>
      <c r="E31" s="5">
        <v>1</v>
      </c>
      <c r="F31" s="4"/>
      <c r="G31" s="106" t="s">
        <v>42</v>
      </c>
      <c r="H31" s="311"/>
      <c r="I31" s="312"/>
      <c r="J31" s="312"/>
      <c r="K31" s="312"/>
      <c r="L31" s="313"/>
    </row>
    <row r="32" spans="1:12" customFormat="1" ht="72.75" customHeight="1" thickBot="1" x14ac:dyDescent="0.3">
      <c r="A32" s="283"/>
      <c r="B32" s="304"/>
      <c r="C32" s="307"/>
      <c r="D32" s="6"/>
      <c r="E32" s="2"/>
      <c r="F32" s="11">
        <v>1</v>
      </c>
      <c r="G32" s="101" t="s">
        <v>171</v>
      </c>
      <c r="H32" s="314" t="s">
        <v>22</v>
      </c>
      <c r="I32" s="315"/>
      <c r="J32" s="315"/>
      <c r="K32" s="315"/>
      <c r="L32" s="316"/>
    </row>
    <row r="33" spans="1:12" customFormat="1" ht="30" customHeight="1" x14ac:dyDescent="0.25">
      <c r="A33" s="317" t="s">
        <v>151</v>
      </c>
      <c r="B33" s="302" t="s">
        <v>28</v>
      </c>
      <c r="C33" s="287">
        <f>5.82+14.03+9.52+13.84+5.92+20.72+21.1+18.88+18.65</f>
        <v>128.47999999999999</v>
      </c>
      <c r="D33" s="192">
        <v>5</v>
      </c>
      <c r="E33" s="193"/>
      <c r="F33" s="194"/>
      <c r="G33" s="105" t="s">
        <v>145</v>
      </c>
      <c r="H33" s="216" t="s">
        <v>30</v>
      </c>
      <c r="I33" s="217" t="s">
        <v>30</v>
      </c>
      <c r="J33" s="217" t="s">
        <v>30</v>
      </c>
      <c r="K33" s="217" t="s">
        <v>30</v>
      </c>
      <c r="L33" s="218" t="s">
        <v>30</v>
      </c>
    </row>
    <row r="34" spans="1:12" customFormat="1" ht="30" customHeight="1" x14ac:dyDescent="0.25">
      <c r="A34" s="318"/>
      <c r="B34" s="303"/>
      <c r="C34" s="288"/>
      <c r="D34" s="24">
        <v>1</v>
      </c>
      <c r="E34" s="198"/>
      <c r="F34" s="199"/>
      <c r="G34" s="110" t="s">
        <v>51</v>
      </c>
      <c r="H34" s="321" t="s">
        <v>18</v>
      </c>
      <c r="I34" s="322"/>
      <c r="J34" s="322"/>
      <c r="K34" s="322"/>
      <c r="L34" s="323"/>
    </row>
    <row r="35" spans="1:12" customFormat="1" ht="30" customHeight="1" x14ac:dyDescent="0.25">
      <c r="A35" s="319"/>
      <c r="B35" s="303"/>
      <c r="C35" s="288"/>
      <c r="D35" s="24"/>
      <c r="E35" s="198">
        <v>1</v>
      </c>
      <c r="F35" s="199"/>
      <c r="G35" s="106" t="s">
        <v>146</v>
      </c>
      <c r="H35" s="324"/>
      <c r="I35" s="325"/>
      <c r="J35" s="325"/>
      <c r="K35" s="325"/>
      <c r="L35" s="326"/>
    </row>
    <row r="36" spans="1:12" customFormat="1" ht="60" customHeight="1" thickBot="1" x14ac:dyDescent="0.3">
      <c r="A36" s="320"/>
      <c r="B36" s="304"/>
      <c r="C36" s="289"/>
      <c r="D36" s="78"/>
      <c r="E36" s="200"/>
      <c r="F36" s="201">
        <v>1</v>
      </c>
      <c r="G36" s="101" t="s">
        <v>147</v>
      </c>
      <c r="H36" s="327" t="s">
        <v>22</v>
      </c>
      <c r="I36" s="328"/>
      <c r="J36" s="328"/>
      <c r="K36" s="328"/>
      <c r="L36" s="329"/>
    </row>
    <row r="37" spans="1:12" customFormat="1" ht="30" customHeight="1" x14ac:dyDescent="0.25">
      <c r="A37" s="317" t="s">
        <v>172</v>
      </c>
      <c r="B37" s="284" t="s">
        <v>35</v>
      </c>
      <c r="C37" s="287">
        <f>14.09+40.48+10.68+6.82+2.33+7.34</f>
        <v>81.739999999999995</v>
      </c>
      <c r="D37" s="30">
        <v>2</v>
      </c>
      <c r="E37" s="31"/>
      <c r="F37" s="30"/>
      <c r="G37" s="107" t="s">
        <v>17</v>
      </c>
      <c r="H37" s="290" t="s">
        <v>18</v>
      </c>
      <c r="I37" s="291"/>
      <c r="J37" s="291"/>
      <c r="K37" s="291"/>
      <c r="L37" s="292"/>
    </row>
    <row r="38" spans="1:12" customFormat="1" ht="30" customHeight="1" x14ac:dyDescent="0.25">
      <c r="A38" s="318"/>
      <c r="B38" s="285"/>
      <c r="C38" s="288"/>
      <c r="D38" s="27">
        <v>1</v>
      </c>
      <c r="E38" s="28"/>
      <c r="F38" s="27"/>
      <c r="G38" s="111" t="s">
        <v>167</v>
      </c>
      <c r="H38" s="293"/>
      <c r="I38" s="294"/>
      <c r="J38" s="294"/>
      <c r="K38" s="294"/>
      <c r="L38" s="295"/>
    </row>
    <row r="39" spans="1:12" customFormat="1" ht="30" customHeight="1" x14ac:dyDescent="0.25">
      <c r="A39" s="319"/>
      <c r="B39" s="285"/>
      <c r="C39" s="288"/>
      <c r="D39" s="4"/>
      <c r="E39" s="25">
        <v>1</v>
      </c>
      <c r="F39" s="24"/>
      <c r="G39" s="109" t="s">
        <v>20</v>
      </c>
      <c r="H39" s="296"/>
      <c r="I39" s="297"/>
      <c r="J39" s="297"/>
      <c r="K39" s="297"/>
      <c r="L39" s="298"/>
    </row>
    <row r="40" spans="1:12" customFormat="1" ht="60" customHeight="1" thickBot="1" x14ac:dyDescent="0.3">
      <c r="A40" s="320"/>
      <c r="B40" s="286"/>
      <c r="C40" s="289"/>
      <c r="D40" s="6"/>
      <c r="E40" s="50"/>
      <c r="F40" s="11">
        <v>1</v>
      </c>
      <c r="G40" s="101" t="s">
        <v>21</v>
      </c>
      <c r="H40" s="299" t="s">
        <v>22</v>
      </c>
      <c r="I40" s="300"/>
      <c r="J40" s="300"/>
      <c r="K40" s="300"/>
      <c r="L40" s="301"/>
    </row>
    <row r="41" spans="1:12" customFormat="1" ht="30" customHeight="1" x14ac:dyDescent="0.25">
      <c r="A41" s="317" t="s">
        <v>172</v>
      </c>
      <c r="B41" s="330" t="s">
        <v>85</v>
      </c>
      <c r="C41" s="287">
        <v>21.9</v>
      </c>
      <c r="D41" s="30">
        <v>2</v>
      </c>
      <c r="E41" s="31"/>
      <c r="F41" s="30"/>
      <c r="G41" s="107" t="s">
        <v>17</v>
      </c>
      <c r="H41" s="290" t="s">
        <v>18</v>
      </c>
      <c r="I41" s="291"/>
      <c r="J41" s="291"/>
      <c r="K41" s="291"/>
      <c r="L41" s="292"/>
    </row>
    <row r="42" spans="1:12" customFormat="1" ht="30" customHeight="1" x14ac:dyDescent="0.25">
      <c r="A42" s="318"/>
      <c r="B42" s="331"/>
      <c r="C42" s="288"/>
      <c r="D42" s="27">
        <v>1</v>
      </c>
      <c r="E42" s="28"/>
      <c r="F42" s="27"/>
      <c r="G42" s="111" t="s">
        <v>167</v>
      </c>
      <c r="H42" s="293"/>
      <c r="I42" s="294"/>
      <c r="J42" s="294"/>
      <c r="K42" s="294"/>
      <c r="L42" s="295"/>
    </row>
    <row r="43" spans="1:12" customFormat="1" ht="30" customHeight="1" x14ac:dyDescent="0.25">
      <c r="A43" s="319"/>
      <c r="B43" s="331"/>
      <c r="C43" s="288"/>
      <c r="D43" s="4"/>
      <c r="E43" s="25">
        <v>1</v>
      </c>
      <c r="F43" s="24"/>
      <c r="G43" s="109" t="s">
        <v>20</v>
      </c>
      <c r="H43" s="296"/>
      <c r="I43" s="297"/>
      <c r="J43" s="297"/>
      <c r="K43" s="297"/>
      <c r="L43" s="298"/>
    </row>
    <row r="44" spans="1:12" customFormat="1" ht="60" customHeight="1" thickBot="1" x14ac:dyDescent="0.3">
      <c r="A44" s="320"/>
      <c r="B44" s="332"/>
      <c r="C44" s="289"/>
      <c r="D44" s="6"/>
      <c r="E44" s="50"/>
      <c r="F44" s="11">
        <v>1</v>
      </c>
      <c r="G44" s="101" t="s">
        <v>21</v>
      </c>
      <c r="H44" s="299" t="s">
        <v>22</v>
      </c>
      <c r="I44" s="300"/>
      <c r="J44" s="300"/>
      <c r="K44" s="300"/>
      <c r="L44" s="301"/>
    </row>
    <row r="45" spans="1:12" customFormat="1" ht="75" customHeight="1" x14ac:dyDescent="0.25">
      <c r="A45" s="281" t="s">
        <v>201</v>
      </c>
      <c r="B45" s="302" t="s">
        <v>28</v>
      </c>
      <c r="C45" s="305">
        <v>5.37</v>
      </c>
      <c r="D45" s="30">
        <v>5</v>
      </c>
      <c r="E45" s="31"/>
      <c r="F45" s="30"/>
      <c r="G45" s="215" t="s">
        <v>170</v>
      </c>
      <c r="H45" s="219" t="s">
        <v>30</v>
      </c>
      <c r="I45" s="220" t="s">
        <v>30</v>
      </c>
      <c r="J45" s="220" t="s">
        <v>30</v>
      </c>
      <c r="K45" s="220" t="s">
        <v>30</v>
      </c>
      <c r="L45" s="221" t="s">
        <v>30</v>
      </c>
    </row>
    <row r="46" spans="1:12" customFormat="1" ht="30" customHeight="1" x14ac:dyDescent="0.25">
      <c r="A46" s="282"/>
      <c r="B46" s="303"/>
      <c r="C46" s="306"/>
      <c r="D46" s="4">
        <v>1</v>
      </c>
      <c r="E46" s="5"/>
      <c r="F46" s="4"/>
      <c r="G46" s="110" t="s">
        <v>74</v>
      </c>
      <c r="H46" s="308" t="s">
        <v>18</v>
      </c>
      <c r="I46" s="309"/>
      <c r="J46" s="309"/>
      <c r="K46" s="309"/>
      <c r="L46" s="310"/>
    </row>
    <row r="47" spans="1:12" customFormat="1" ht="30" customHeight="1" x14ac:dyDescent="0.25">
      <c r="A47" s="282"/>
      <c r="B47" s="303"/>
      <c r="C47" s="306"/>
      <c r="D47" s="4"/>
      <c r="E47" s="5">
        <v>1</v>
      </c>
      <c r="F47" s="4"/>
      <c r="G47" s="106" t="s">
        <v>42</v>
      </c>
      <c r="H47" s="311"/>
      <c r="I47" s="312"/>
      <c r="J47" s="312"/>
      <c r="K47" s="312"/>
      <c r="L47" s="313"/>
    </row>
    <row r="48" spans="1:12" customFormat="1" ht="60" customHeight="1" thickBot="1" x14ac:dyDescent="0.3">
      <c r="A48" s="283"/>
      <c r="B48" s="304"/>
      <c r="C48" s="307"/>
      <c r="D48" s="6"/>
      <c r="E48" s="2"/>
      <c r="F48" s="11">
        <v>1</v>
      </c>
      <c r="G48" s="101" t="s">
        <v>171</v>
      </c>
      <c r="H48" s="314" t="s">
        <v>22</v>
      </c>
      <c r="I48" s="315"/>
      <c r="J48" s="315"/>
      <c r="K48" s="315"/>
      <c r="L48" s="316"/>
    </row>
    <row r="49" spans="1:3" ht="25.15" customHeight="1" thickBot="1" x14ac:dyDescent="0.3">
      <c r="A49" s="267" t="s">
        <v>76</v>
      </c>
      <c r="B49" s="268"/>
      <c r="C49" s="34">
        <f>SUM(C9:C48)</f>
        <v>1134.02</v>
      </c>
    </row>
  </sheetData>
  <mergeCells count="57">
    <mergeCell ref="A41:A44"/>
    <mergeCell ref="B41:B44"/>
    <mergeCell ref="C41:C44"/>
    <mergeCell ref="H41:L43"/>
    <mergeCell ref="H44:L44"/>
    <mergeCell ref="A45:A48"/>
    <mergeCell ref="B45:B48"/>
    <mergeCell ref="C45:C48"/>
    <mergeCell ref="H46:L47"/>
    <mergeCell ref="H48:L48"/>
    <mergeCell ref="A33:A36"/>
    <mergeCell ref="B33:B36"/>
    <mergeCell ref="C33:C36"/>
    <mergeCell ref="H34:L35"/>
    <mergeCell ref="H36:L36"/>
    <mergeCell ref="A37:A40"/>
    <mergeCell ref="B37:B40"/>
    <mergeCell ref="C37:C40"/>
    <mergeCell ref="H37:L39"/>
    <mergeCell ref="H40:L40"/>
    <mergeCell ref="A25:A28"/>
    <mergeCell ref="B25:B28"/>
    <mergeCell ref="C25:C28"/>
    <mergeCell ref="H25:L27"/>
    <mergeCell ref="H28:L28"/>
    <mergeCell ref="A29:A32"/>
    <mergeCell ref="B29:B32"/>
    <mergeCell ref="C29:C32"/>
    <mergeCell ref="H30:L31"/>
    <mergeCell ref="H32:L32"/>
    <mergeCell ref="H12:L12"/>
    <mergeCell ref="A21:A24"/>
    <mergeCell ref="B21:B24"/>
    <mergeCell ref="C21:C24"/>
    <mergeCell ref="H21:L23"/>
    <mergeCell ref="H24:L24"/>
    <mergeCell ref="A17:A20"/>
    <mergeCell ref="B17:B20"/>
    <mergeCell ref="C17:C20"/>
    <mergeCell ref="H17:L19"/>
    <mergeCell ref="H20:L20"/>
    <mergeCell ref="A49:B49"/>
    <mergeCell ref="A2:L2"/>
    <mergeCell ref="A4:L4"/>
    <mergeCell ref="A6:L6"/>
    <mergeCell ref="A7:C7"/>
    <mergeCell ref="D7:G7"/>
    <mergeCell ref="H7:L7"/>
    <mergeCell ref="A13:A16"/>
    <mergeCell ref="B13:B16"/>
    <mergeCell ref="C13:C16"/>
    <mergeCell ref="H13:L15"/>
    <mergeCell ref="H16:L16"/>
    <mergeCell ref="A9:A12"/>
    <mergeCell ref="B9:B12"/>
    <mergeCell ref="C9:C12"/>
    <mergeCell ref="H9:L11"/>
  </mergeCells>
  <pageMargins left="0.23622047244094491" right="0.23622047244094491" top="0.74803149606299213" bottom="0.74803149606299213" header="0.31496062992125984" footer="0.31496062992125984"/>
  <pageSetup paperSize="9" scale="53" fitToWidth="0" orientation="landscape"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2074B9-EED8-43A7-BC89-F5B0383BC068}">
  <sheetPr>
    <tabColor rgb="FF0070C0"/>
  </sheetPr>
  <dimension ref="A1:L25"/>
  <sheetViews>
    <sheetView zoomScale="80" zoomScaleNormal="80" workbookViewId="0">
      <selection activeCell="G19" sqref="G19"/>
    </sheetView>
  </sheetViews>
  <sheetFormatPr baseColWidth="10" defaultColWidth="11.42578125" defaultRowHeight="15" x14ac:dyDescent="0.25"/>
  <cols>
    <col min="1" max="1" width="28" customWidth="1"/>
    <col min="2" max="2" width="19.7109375" customWidth="1"/>
    <col min="3" max="3" width="22.28515625" customWidth="1"/>
    <col min="4" max="4" width="11.7109375" customWidth="1"/>
    <col min="5" max="5" width="12" customWidth="1"/>
    <col min="6" max="6" width="11.7109375" customWidth="1"/>
    <col min="7" max="7" width="98.28515625" customWidth="1"/>
  </cols>
  <sheetData>
    <row r="1" spans="1:12" s="32" customFormat="1" ht="21" x14ac:dyDescent="0.25">
      <c r="A1" s="33"/>
      <c r="B1" s="33"/>
      <c r="C1" s="33"/>
      <c r="D1" s="33"/>
      <c r="E1" s="33"/>
      <c r="F1" s="33"/>
      <c r="G1" s="33"/>
    </row>
    <row r="2" spans="1:12" s="32" customFormat="1" ht="33.75" customHeight="1" x14ac:dyDescent="0.25">
      <c r="A2" s="269" t="s">
        <v>233</v>
      </c>
      <c r="B2" s="269"/>
      <c r="C2" s="269"/>
      <c r="D2" s="269"/>
      <c r="E2" s="269"/>
      <c r="F2" s="269"/>
      <c r="G2" s="269"/>
      <c r="H2" s="269"/>
      <c r="I2" s="269"/>
      <c r="J2" s="269"/>
      <c r="K2" s="269"/>
      <c r="L2" s="269"/>
    </row>
    <row r="3" spans="1:12" s="32" customFormat="1" ht="17.25" customHeight="1" x14ac:dyDescent="0.25">
      <c r="A3" s="63"/>
      <c r="B3" s="63"/>
      <c r="C3" s="63"/>
      <c r="D3" s="63"/>
      <c r="E3" s="63"/>
      <c r="F3" s="63"/>
      <c r="G3" s="63"/>
      <c r="H3" s="63"/>
      <c r="I3" s="63"/>
      <c r="J3" s="63"/>
      <c r="K3" s="63"/>
      <c r="L3" s="63"/>
    </row>
    <row r="4" spans="1:12" s="32" customFormat="1" ht="30.75" customHeight="1" x14ac:dyDescent="0.25">
      <c r="A4" s="270" t="s">
        <v>235</v>
      </c>
      <c r="B4" s="270"/>
      <c r="C4" s="270"/>
      <c r="D4" s="270"/>
      <c r="E4" s="270"/>
      <c r="F4" s="270"/>
      <c r="G4" s="270"/>
      <c r="H4" s="270"/>
      <c r="I4" s="270"/>
      <c r="J4" s="270"/>
      <c r="K4" s="270"/>
      <c r="L4" s="270"/>
    </row>
    <row r="5" spans="1:12" s="32" customFormat="1" ht="18.75" customHeight="1" thickBot="1" x14ac:dyDescent="0.3">
      <c r="A5" s="117"/>
      <c r="B5" s="117"/>
      <c r="C5" s="117"/>
      <c r="D5" s="117"/>
      <c r="E5" s="117"/>
      <c r="F5" s="117"/>
      <c r="G5" s="117"/>
      <c r="H5" s="117"/>
      <c r="I5" s="117"/>
      <c r="J5" s="117"/>
      <c r="K5" s="117"/>
      <c r="L5" s="117"/>
    </row>
    <row r="6" spans="1:12" ht="16.5" thickBot="1" x14ac:dyDescent="0.3">
      <c r="A6" s="271" t="s">
        <v>61</v>
      </c>
      <c r="B6" s="272"/>
      <c r="C6" s="272"/>
      <c r="D6" s="272"/>
      <c r="E6" s="272"/>
      <c r="F6" s="272"/>
      <c r="G6" s="272"/>
      <c r="H6" s="272"/>
      <c r="I6" s="272"/>
      <c r="J6" s="272"/>
      <c r="K6" s="272"/>
      <c r="L6" s="273"/>
    </row>
    <row r="7" spans="1:12" ht="16.5" thickBot="1" x14ac:dyDescent="0.3">
      <c r="A7" s="490" t="s">
        <v>194</v>
      </c>
      <c r="B7" s="491"/>
      <c r="C7" s="492"/>
      <c r="D7" s="493" t="s">
        <v>2</v>
      </c>
      <c r="E7" s="494"/>
      <c r="F7" s="494"/>
      <c r="G7" s="495"/>
      <c r="H7" s="496" t="s">
        <v>3</v>
      </c>
      <c r="I7" s="497"/>
      <c r="J7" s="497"/>
      <c r="K7" s="497"/>
      <c r="L7" s="498"/>
    </row>
    <row r="8" spans="1:12" ht="30.75" thickBot="1" x14ac:dyDescent="0.3">
      <c r="A8" s="118" t="s">
        <v>4</v>
      </c>
      <c r="B8" s="119" t="s">
        <v>5</v>
      </c>
      <c r="C8" s="120" t="s">
        <v>6</v>
      </c>
      <c r="D8" s="118" t="s">
        <v>7</v>
      </c>
      <c r="E8" s="121" t="s">
        <v>8</v>
      </c>
      <c r="F8" s="122" t="s">
        <v>63</v>
      </c>
      <c r="G8" s="123" t="s">
        <v>10</v>
      </c>
      <c r="H8" s="123" t="s">
        <v>11</v>
      </c>
      <c r="I8" s="123" t="s">
        <v>12</v>
      </c>
      <c r="J8" s="123" t="s">
        <v>13</v>
      </c>
      <c r="K8" s="123" t="s">
        <v>14</v>
      </c>
      <c r="L8" s="124" t="s">
        <v>15</v>
      </c>
    </row>
    <row r="9" spans="1:12" ht="30" x14ac:dyDescent="0.25">
      <c r="A9" s="478" t="s">
        <v>64</v>
      </c>
      <c r="B9" s="487" t="s">
        <v>65</v>
      </c>
      <c r="C9" s="484">
        <v>40</v>
      </c>
      <c r="D9" s="30">
        <v>2</v>
      </c>
      <c r="E9" s="31"/>
      <c r="F9" s="30"/>
      <c r="G9" s="107" t="s">
        <v>23</v>
      </c>
      <c r="H9" s="408" t="s">
        <v>18</v>
      </c>
      <c r="I9" s="409"/>
      <c r="J9" s="409"/>
      <c r="K9" s="409"/>
      <c r="L9" s="410"/>
    </row>
    <row r="10" spans="1:12" x14ac:dyDescent="0.25">
      <c r="A10" s="479"/>
      <c r="B10" s="488"/>
      <c r="C10" s="485"/>
      <c r="D10" s="27">
        <v>1</v>
      </c>
      <c r="E10" s="28"/>
      <c r="F10" s="27"/>
      <c r="G10" s="108" t="s">
        <v>66</v>
      </c>
      <c r="H10" s="411"/>
      <c r="I10" s="412"/>
      <c r="J10" s="412"/>
      <c r="K10" s="412"/>
      <c r="L10" s="413"/>
    </row>
    <row r="11" spans="1:12" x14ac:dyDescent="0.25">
      <c r="A11" s="479"/>
      <c r="B11" s="488"/>
      <c r="C11" s="485"/>
      <c r="D11" s="4"/>
      <c r="E11" s="5">
        <v>1</v>
      </c>
      <c r="F11" s="4"/>
      <c r="G11" s="106" t="s">
        <v>25</v>
      </c>
      <c r="H11" s="411"/>
      <c r="I11" s="412"/>
      <c r="J11" s="412"/>
      <c r="K11" s="412"/>
      <c r="L11" s="413"/>
    </row>
    <row r="12" spans="1:12" ht="88.15" customHeight="1" thickBot="1" x14ac:dyDescent="0.3">
      <c r="A12" s="480"/>
      <c r="B12" s="489"/>
      <c r="C12" s="486"/>
      <c r="D12" s="6"/>
      <c r="E12" s="50"/>
      <c r="F12" s="11">
        <v>1</v>
      </c>
      <c r="G12" s="101" t="s">
        <v>67</v>
      </c>
      <c r="H12" s="299" t="s">
        <v>22</v>
      </c>
      <c r="I12" s="300"/>
      <c r="J12" s="300"/>
      <c r="K12" s="300"/>
      <c r="L12" s="301"/>
    </row>
    <row r="13" spans="1:12" ht="30" x14ac:dyDescent="0.25">
      <c r="A13" s="478" t="s">
        <v>68</v>
      </c>
      <c r="B13" s="481" t="s">
        <v>65</v>
      </c>
      <c r="C13" s="484">
        <v>134.5</v>
      </c>
      <c r="D13" s="30">
        <v>2</v>
      </c>
      <c r="E13" s="31"/>
      <c r="F13" s="30"/>
      <c r="G13" s="107" t="s">
        <v>23</v>
      </c>
      <c r="H13" s="408" t="s">
        <v>18</v>
      </c>
      <c r="I13" s="409"/>
      <c r="J13" s="409"/>
      <c r="K13" s="409"/>
      <c r="L13" s="410"/>
    </row>
    <row r="14" spans="1:12" x14ac:dyDescent="0.25">
      <c r="A14" s="479"/>
      <c r="B14" s="482"/>
      <c r="C14" s="485"/>
      <c r="D14" s="27">
        <v>1</v>
      </c>
      <c r="E14" s="28"/>
      <c r="F14" s="27"/>
      <c r="G14" s="108" t="s">
        <v>69</v>
      </c>
      <c r="H14" s="411"/>
      <c r="I14" s="412"/>
      <c r="J14" s="412"/>
      <c r="K14" s="412"/>
      <c r="L14" s="413"/>
    </row>
    <row r="15" spans="1:12" x14ac:dyDescent="0.25">
      <c r="A15" s="479"/>
      <c r="B15" s="482"/>
      <c r="C15" s="485"/>
      <c r="D15" s="4"/>
      <c r="E15" s="5">
        <v>1</v>
      </c>
      <c r="F15" s="4"/>
      <c r="G15" s="106" t="s">
        <v>25</v>
      </c>
      <c r="H15" s="411"/>
      <c r="I15" s="412"/>
      <c r="J15" s="412"/>
      <c r="K15" s="412"/>
      <c r="L15" s="413"/>
    </row>
    <row r="16" spans="1:12" ht="60.75" thickBot="1" x14ac:dyDescent="0.3">
      <c r="A16" s="480"/>
      <c r="B16" s="483"/>
      <c r="C16" s="486"/>
      <c r="D16" s="6"/>
      <c r="E16" s="50"/>
      <c r="F16" s="11">
        <v>1</v>
      </c>
      <c r="G16" s="101" t="s">
        <v>67</v>
      </c>
      <c r="H16" s="299" t="s">
        <v>22</v>
      </c>
      <c r="I16" s="300"/>
      <c r="J16" s="300"/>
      <c r="K16" s="300"/>
      <c r="L16" s="301"/>
    </row>
    <row r="17" spans="1:12" ht="30.75" thickBot="1" x14ac:dyDescent="0.3">
      <c r="A17" s="466" t="s">
        <v>70</v>
      </c>
      <c r="B17" s="470" t="s">
        <v>65</v>
      </c>
      <c r="C17" s="474">
        <v>44</v>
      </c>
      <c r="D17" s="125">
        <v>5</v>
      </c>
      <c r="E17" s="126"/>
      <c r="F17" s="125"/>
      <c r="G17" s="105" t="s">
        <v>29</v>
      </c>
      <c r="H17" s="82" t="s">
        <v>30</v>
      </c>
      <c r="I17" s="83" t="s">
        <v>30</v>
      </c>
      <c r="J17" s="83" t="s">
        <v>30</v>
      </c>
      <c r="K17" s="83" t="s">
        <v>30</v>
      </c>
      <c r="L17" s="84"/>
    </row>
    <row r="18" spans="1:12" x14ac:dyDescent="0.25">
      <c r="A18" s="467"/>
      <c r="B18" s="471"/>
      <c r="C18" s="475"/>
      <c r="D18" s="127">
        <v>1</v>
      </c>
      <c r="E18" s="128"/>
      <c r="F18" s="127"/>
      <c r="G18" s="106" t="s">
        <v>71</v>
      </c>
      <c r="H18" s="408" t="s">
        <v>18</v>
      </c>
      <c r="I18" s="409"/>
      <c r="J18" s="409"/>
      <c r="K18" s="409"/>
      <c r="L18" s="410"/>
    </row>
    <row r="19" spans="1:12" ht="45" x14ac:dyDescent="0.25">
      <c r="A19" s="468"/>
      <c r="B19" s="472"/>
      <c r="C19" s="476"/>
      <c r="D19" s="127"/>
      <c r="E19" s="128">
        <v>1</v>
      </c>
      <c r="F19" s="127"/>
      <c r="G19" s="106" t="s">
        <v>32</v>
      </c>
      <c r="H19" s="411"/>
      <c r="I19" s="412"/>
      <c r="J19" s="412"/>
      <c r="K19" s="412"/>
      <c r="L19" s="413"/>
    </row>
    <row r="20" spans="1:12" ht="54.6" customHeight="1" thickBot="1" x14ac:dyDescent="0.3">
      <c r="A20" s="469"/>
      <c r="B20" s="473"/>
      <c r="C20" s="477"/>
      <c r="D20" s="129"/>
      <c r="E20" s="130"/>
      <c r="F20" s="131">
        <v>1</v>
      </c>
      <c r="G20" s="132" t="s">
        <v>72</v>
      </c>
      <c r="H20" s="299" t="s">
        <v>22</v>
      </c>
      <c r="I20" s="300"/>
      <c r="J20" s="300"/>
      <c r="K20" s="300"/>
      <c r="L20" s="301"/>
    </row>
    <row r="21" spans="1:12" ht="105.75" thickBot="1" x14ac:dyDescent="0.3">
      <c r="A21" s="478" t="s">
        <v>54</v>
      </c>
      <c r="B21" s="481" t="s">
        <v>28</v>
      </c>
      <c r="C21" s="484">
        <v>3.2</v>
      </c>
      <c r="D21" s="30">
        <v>5</v>
      </c>
      <c r="E21" s="31"/>
      <c r="F21" s="30"/>
      <c r="G21" s="107" t="s">
        <v>73</v>
      </c>
      <c r="H21" s="82" t="s">
        <v>30</v>
      </c>
      <c r="I21" s="83" t="s">
        <v>30</v>
      </c>
      <c r="J21" s="83" t="s">
        <v>30</v>
      </c>
      <c r="K21" s="83" t="s">
        <v>30</v>
      </c>
      <c r="L21" s="84"/>
    </row>
    <row r="22" spans="1:12" x14ac:dyDescent="0.25">
      <c r="A22" s="479"/>
      <c r="B22" s="482"/>
      <c r="C22" s="485"/>
      <c r="D22" s="4">
        <v>1</v>
      </c>
      <c r="E22" s="5"/>
      <c r="F22" s="4"/>
      <c r="G22" s="133" t="s">
        <v>74</v>
      </c>
      <c r="H22" s="408" t="s">
        <v>18</v>
      </c>
      <c r="I22" s="409"/>
      <c r="J22" s="409"/>
      <c r="K22" s="409"/>
      <c r="L22" s="410"/>
    </row>
    <row r="23" spans="1:12" x14ac:dyDescent="0.25">
      <c r="A23" s="479"/>
      <c r="B23" s="482"/>
      <c r="C23" s="485"/>
      <c r="D23" s="4"/>
      <c r="E23" s="5">
        <v>1</v>
      </c>
      <c r="F23" s="4"/>
      <c r="G23" s="134" t="s">
        <v>42</v>
      </c>
      <c r="H23" s="411"/>
      <c r="I23" s="412"/>
      <c r="J23" s="412"/>
      <c r="K23" s="412"/>
      <c r="L23" s="413"/>
    </row>
    <row r="24" spans="1:12" ht="90.75" thickBot="1" x14ac:dyDescent="0.3">
      <c r="A24" s="480"/>
      <c r="B24" s="483"/>
      <c r="C24" s="486"/>
      <c r="D24" s="6"/>
      <c r="E24" s="2"/>
      <c r="F24" s="11">
        <v>1</v>
      </c>
      <c r="G24" s="101" t="s">
        <v>75</v>
      </c>
      <c r="H24" s="299" t="s">
        <v>22</v>
      </c>
      <c r="I24" s="300"/>
      <c r="J24" s="300"/>
      <c r="K24" s="300"/>
      <c r="L24" s="301"/>
    </row>
    <row r="25" spans="1:12" ht="15.75" thickBot="1" x14ac:dyDescent="0.3">
      <c r="A25" s="464" t="s">
        <v>76</v>
      </c>
      <c r="B25" s="465"/>
      <c r="C25" s="135">
        <f>C9+C13+C17+C21</f>
        <v>221.7</v>
      </c>
    </row>
  </sheetData>
  <mergeCells count="27">
    <mergeCell ref="A2:L2"/>
    <mergeCell ref="A4:L4"/>
    <mergeCell ref="A6:L6"/>
    <mergeCell ref="A7:C7"/>
    <mergeCell ref="D7:G7"/>
    <mergeCell ref="H7:L7"/>
    <mergeCell ref="A13:A16"/>
    <mergeCell ref="B13:B16"/>
    <mergeCell ref="C13:C16"/>
    <mergeCell ref="H13:L15"/>
    <mergeCell ref="H16:L16"/>
    <mergeCell ref="A9:A12"/>
    <mergeCell ref="B9:B12"/>
    <mergeCell ref="C9:C12"/>
    <mergeCell ref="H9:L11"/>
    <mergeCell ref="H12:L12"/>
    <mergeCell ref="A25:B25"/>
    <mergeCell ref="A17:A20"/>
    <mergeCell ref="B17:B20"/>
    <mergeCell ref="C17:C20"/>
    <mergeCell ref="H18:L19"/>
    <mergeCell ref="H20:L20"/>
    <mergeCell ref="A21:A24"/>
    <mergeCell ref="B21:B24"/>
    <mergeCell ref="C21:C24"/>
    <mergeCell ref="H22:L23"/>
    <mergeCell ref="H24:L24"/>
  </mergeCells>
  <pageMargins left="0.7" right="0.7" top="0.75" bottom="0.75" header="0.3" footer="0.3"/>
  <pageSetup paperSize="9" scale="33"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2B6F7-4B61-458E-8DBF-70D3EA6DC6B9}">
  <sheetPr>
    <tabColor rgb="FF0070C0"/>
  </sheetPr>
  <dimension ref="A1:L21"/>
  <sheetViews>
    <sheetView zoomScale="80" zoomScaleNormal="80" workbookViewId="0">
      <selection activeCell="A4" sqref="A4:L4"/>
    </sheetView>
  </sheetViews>
  <sheetFormatPr baseColWidth="10" defaultColWidth="11.42578125" defaultRowHeight="15" x14ac:dyDescent="0.25"/>
  <cols>
    <col min="1" max="1" width="28" customWidth="1"/>
    <col min="2" max="2" width="19.7109375" customWidth="1"/>
    <col min="3" max="3" width="20.85546875" customWidth="1"/>
    <col min="4" max="4" width="11.7109375" customWidth="1"/>
    <col min="5" max="5" width="12" customWidth="1"/>
    <col min="6" max="6" width="11.7109375" customWidth="1"/>
    <col min="7" max="7" width="90.7109375" customWidth="1"/>
  </cols>
  <sheetData>
    <row r="1" spans="1:12" s="32" customFormat="1" ht="21" x14ac:dyDescent="0.25">
      <c r="A1" s="33"/>
      <c r="B1" s="33"/>
      <c r="C1" s="33"/>
      <c r="D1" s="33"/>
      <c r="E1" s="33"/>
      <c r="F1" s="33"/>
      <c r="G1" s="33"/>
    </row>
    <row r="2" spans="1:12" s="32" customFormat="1" ht="33.75" customHeight="1" x14ac:dyDescent="0.25">
      <c r="A2" s="269" t="s">
        <v>233</v>
      </c>
      <c r="B2" s="269"/>
      <c r="C2" s="269"/>
      <c r="D2" s="269"/>
      <c r="E2" s="269"/>
      <c r="F2" s="269"/>
      <c r="G2" s="269"/>
      <c r="H2" s="269"/>
      <c r="I2" s="269"/>
      <c r="J2" s="269"/>
      <c r="K2" s="269"/>
      <c r="L2" s="269"/>
    </row>
    <row r="3" spans="1:12" s="32" customFormat="1" ht="17.25" customHeight="1" x14ac:dyDescent="0.25">
      <c r="A3" s="63"/>
      <c r="B3" s="63"/>
      <c r="C3" s="63"/>
      <c r="D3" s="63"/>
      <c r="E3" s="63"/>
      <c r="F3" s="63"/>
      <c r="G3" s="63"/>
      <c r="H3" s="63"/>
      <c r="I3" s="63"/>
      <c r="J3" s="63"/>
      <c r="K3" s="63"/>
      <c r="L3" s="63"/>
    </row>
    <row r="4" spans="1:12" s="32" customFormat="1" ht="30.75" customHeight="1" x14ac:dyDescent="0.25">
      <c r="A4" s="270" t="s">
        <v>235</v>
      </c>
      <c r="B4" s="270"/>
      <c r="C4" s="270"/>
      <c r="D4" s="270"/>
      <c r="E4" s="270"/>
      <c r="F4" s="270"/>
      <c r="G4" s="270"/>
      <c r="H4" s="270"/>
      <c r="I4" s="270"/>
      <c r="J4" s="270"/>
      <c r="K4" s="270"/>
      <c r="L4" s="270"/>
    </row>
    <row r="5" spans="1:12" s="32" customFormat="1" ht="18.75" customHeight="1" thickBot="1" x14ac:dyDescent="0.3">
      <c r="A5" s="117"/>
      <c r="B5" s="117"/>
      <c r="C5" s="117"/>
      <c r="D5" s="117"/>
      <c r="E5" s="117"/>
      <c r="F5" s="117"/>
      <c r="G5" s="117"/>
      <c r="H5" s="117"/>
      <c r="I5" s="117"/>
      <c r="J5" s="117"/>
      <c r="K5" s="117"/>
      <c r="L5" s="117"/>
    </row>
    <row r="6" spans="1:12" ht="16.5" thickBot="1" x14ac:dyDescent="0.3">
      <c r="A6" s="271" t="s">
        <v>77</v>
      </c>
      <c r="B6" s="272"/>
      <c r="C6" s="272"/>
      <c r="D6" s="272"/>
      <c r="E6" s="272"/>
      <c r="F6" s="272"/>
      <c r="G6" s="272"/>
      <c r="H6" s="272"/>
      <c r="I6" s="272"/>
      <c r="J6" s="272"/>
      <c r="K6" s="272"/>
      <c r="L6" s="273"/>
    </row>
    <row r="7" spans="1:12" ht="16.5" thickBot="1" x14ac:dyDescent="0.3">
      <c r="A7" s="490" t="s">
        <v>194</v>
      </c>
      <c r="B7" s="491"/>
      <c r="C7" s="492"/>
      <c r="D7" s="493" t="s">
        <v>2</v>
      </c>
      <c r="E7" s="494"/>
      <c r="F7" s="494"/>
      <c r="G7" s="495"/>
      <c r="H7" s="496" t="s">
        <v>3</v>
      </c>
      <c r="I7" s="497"/>
      <c r="J7" s="497"/>
      <c r="K7" s="497"/>
      <c r="L7" s="498"/>
    </row>
    <row r="8" spans="1:12" ht="30.75" thickBot="1" x14ac:dyDescent="0.3">
      <c r="A8" s="118" t="s">
        <v>4</v>
      </c>
      <c r="B8" s="119" t="s">
        <v>5</v>
      </c>
      <c r="C8" s="120" t="s">
        <v>6</v>
      </c>
      <c r="D8" s="118" t="s">
        <v>7</v>
      </c>
      <c r="E8" s="121" t="s">
        <v>8</v>
      </c>
      <c r="F8" s="122" t="s">
        <v>63</v>
      </c>
      <c r="G8" s="123" t="s">
        <v>10</v>
      </c>
      <c r="H8" s="123" t="s">
        <v>11</v>
      </c>
      <c r="I8" s="123" t="s">
        <v>12</v>
      </c>
      <c r="J8" s="123" t="s">
        <v>13</v>
      </c>
      <c r="K8" s="123" t="s">
        <v>14</v>
      </c>
      <c r="L8" s="124" t="s">
        <v>15</v>
      </c>
    </row>
    <row r="9" spans="1:12" ht="30" x14ac:dyDescent="0.25">
      <c r="A9" s="478" t="s">
        <v>68</v>
      </c>
      <c r="B9" s="481" t="s">
        <v>65</v>
      </c>
      <c r="C9" s="484">
        <v>157</v>
      </c>
      <c r="D9" s="30">
        <v>2</v>
      </c>
      <c r="E9" s="31"/>
      <c r="F9" s="30"/>
      <c r="G9" s="107" t="s">
        <v>23</v>
      </c>
      <c r="H9" s="408" t="s">
        <v>18</v>
      </c>
      <c r="I9" s="409"/>
      <c r="J9" s="409"/>
      <c r="K9" s="409"/>
      <c r="L9" s="410"/>
    </row>
    <row r="10" spans="1:12" x14ac:dyDescent="0.25">
      <c r="A10" s="479"/>
      <c r="B10" s="482"/>
      <c r="C10" s="485"/>
      <c r="D10" s="27">
        <v>1</v>
      </c>
      <c r="E10" s="28"/>
      <c r="F10" s="27"/>
      <c r="G10" s="108" t="s">
        <v>66</v>
      </c>
      <c r="H10" s="411"/>
      <c r="I10" s="412"/>
      <c r="J10" s="412"/>
      <c r="K10" s="412"/>
      <c r="L10" s="413"/>
    </row>
    <row r="11" spans="1:12" x14ac:dyDescent="0.25">
      <c r="A11" s="479"/>
      <c r="B11" s="482"/>
      <c r="C11" s="485"/>
      <c r="D11" s="4"/>
      <c r="E11" s="5">
        <v>1</v>
      </c>
      <c r="F11" s="4"/>
      <c r="G11" s="106" t="s">
        <v>25</v>
      </c>
      <c r="H11" s="411"/>
      <c r="I11" s="412"/>
      <c r="J11" s="412"/>
      <c r="K11" s="412"/>
      <c r="L11" s="413"/>
    </row>
    <row r="12" spans="1:12" ht="75.75" thickBot="1" x14ac:dyDescent="0.3">
      <c r="A12" s="480"/>
      <c r="B12" s="483"/>
      <c r="C12" s="486"/>
      <c r="D12" s="6"/>
      <c r="E12" s="50"/>
      <c r="F12" s="11">
        <v>1</v>
      </c>
      <c r="G12" s="101" t="s">
        <v>67</v>
      </c>
      <c r="H12" s="299" t="s">
        <v>22</v>
      </c>
      <c r="I12" s="300"/>
      <c r="J12" s="300"/>
      <c r="K12" s="300"/>
      <c r="L12" s="301"/>
    </row>
    <row r="13" spans="1:12" ht="30.75" thickBot="1" x14ac:dyDescent="0.3">
      <c r="A13" s="466" t="s">
        <v>78</v>
      </c>
      <c r="B13" s="470" t="s">
        <v>65</v>
      </c>
      <c r="C13" s="474">
        <v>60</v>
      </c>
      <c r="D13" s="125">
        <v>5</v>
      </c>
      <c r="E13" s="126"/>
      <c r="F13" s="125"/>
      <c r="G13" s="105" t="s">
        <v>29</v>
      </c>
      <c r="H13" s="82" t="s">
        <v>30</v>
      </c>
      <c r="I13" s="83" t="s">
        <v>30</v>
      </c>
      <c r="J13" s="83" t="s">
        <v>30</v>
      </c>
      <c r="K13" s="83" t="s">
        <v>30</v>
      </c>
      <c r="L13" s="84" t="s">
        <v>30</v>
      </c>
    </row>
    <row r="14" spans="1:12" x14ac:dyDescent="0.25">
      <c r="A14" s="467"/>
      <c r="B14" s="471"/>
      <c r="C14" s="475"/>
      <c r="D14" s="127">
        <v>1</v>
      </c>
      <c r="E14" s="128"/>
      <c r="F14" s="127"/>
      <c r="G14" s="106" t="s">
        <v>71</v>
      </c>
      <c r="H14" s="408" t="s">
        <v>18</v>
      </c>
      <c r="I14" s="409"/>
      <c r="J14" s="409"/>
      <c r="K14" s="409"/>
      <c r="L14" s="410"/>
    </row>
    <row r="15" spans="1:12" ht="45" x14ac:dyDescent="0.25">
      <c r="A15" s="468"/>
      <c r="B15" s="472"/>
      <c r="C15" s="476"/>
      <c r="D15" s="127"/>
      <c r="E15" s="128">
        <v>1</v>
      </c>
      <c r="F15" s="127"/>
      <c r="G15" s="106" t="s">
        <v>32</v>
      </c>
      <c r="H15" s="411"/>
      <c r="I15" s="412"/>
      <c r="J15" s="412"/>
      <c r="K15" s="412"/>
      <c r="L15" s="413"/>
    </row>
    <row r="16" spans="1:12" ht="45.75" thickBot="1" x14ac:dyDescent="0.3">
      <c r="A16" s="469"/>
      <c r="B16" s="473"/>
      <c r="C16" s="477"/>
      <c r="D16" s="129"/>
      <c r="E16" s="130"/>
      <c r="F16" s="131">
        <v>1</v>
      </c>
      <c r="G16" s="132" t="s">
        <v>72</v>
      </c>
      <c r="H16" s="299" t="s">
        <v>22</v>
      </c>
      <c r="I16" s="300"/>
      <c r="J16" s="300"/>
      <c r="K16" s="300"/>
      <c r="L16" s="301"/>
    </row>
    <row r="17" spans="1:12" s="32" customFormat="1" ht="45.75" thickBot="1" x14ac:dyDescent="0.3">
      <c r="A17" s="466" t="s">
        <v>79</v>
      </c>
      <c r="B17" s="442" t="s">
        <v>65</v>
      </c>
      <c r="C17" s="501">
        <v>14.5</v>
      </c>
      <c r="D17" s="136">
        <v>5</v>
      </c>
      <c r="E17" s="137"/>
      <c r="F17" s="136"/>
      <c r="G17" s="138" t="s">
        <v>80</v>
      </c>
      <c r="H17" s="82" t="s">
        <v>30</v>
      </c>
      <c r="I17" s="83" t="s">
        <v>30</v>
      </c>
      <c r="J17" s="83" t="s">
        <v>30</v>
      </c>
      <c r="K17" s="83" t="s">
        <v>30</v>
      </c>
      <c r="L17" s="84" t="s">
        <v>30</v>
      </c>
    </row>
    <row r="18" spans="1:12" s="32" customFormat="1" ht="45" x14ac:dyDescent="0.25">
      <c r="A18" s="467"/>
      <c r="B18" s="443"/>
      <c r="C18" s="502"/>
      <c r="D18" s="139">
        <v>1</v>
      </c>
      <c r="E18" s="140"/>
      <c r="F18" s="139"/>
      <c r="G18" s="141" t="s">
        <v>81</v>
      </c>
      <c r="H18" s="408" t="s">
        <v>18</v>
      </c>
      <c r="I18" s="409"/>
      <c r="J18" s="409"/>
      <c r="K18" s="409"/>
      <c r="L18" s="410"/>
    </row>
    <row r="19" spans="1:12" s="32" customFormat="1" ht="24.95" customHeight="1" x14ac:dyDescent="0.25">
      <c r="A19" s="468"/>
      <c r="B19" s="443"/>
      <c r="C19" s="502"/>
      <c r="D19" s="139"/>
      <c r="E19" s="140">
        <v>1</v>
      </c>
      <c r="F19" s="139"/>
      <c r="G19" s="141" t="s">
        <v>82</v>
      </c>
      <c r="H19" s="411"/>
      <c r="I19" s="412"/>
      <c r="J19" s="412"/>
      <c r="K19" s="412"/>
      <c r="L19" s="413"/>
    </row>
    <row r="20" spans="1:12" s="32" customFormat="1" ht="45.75" thickBot="1" x14ac:dyDescent="0.3">
      <c r="A20" s="469"/>
      <c r="B20" s="445"/>
      <c r="C20" s="503"/>
      <c r="D20" s="142"/>
      <c r="E20" s="143"/>
      <c r="F20" s="144">
        <v>1</v>
      </c>
      <c r="G20" s="145" t="s">
        <v>83</v>
      </c>
      <c r="H20" s="299" t="s">
        <v>22</v>
      </c>
      <c r="I20" s="300"/>
      <c r="J20" s="300"/>
      <c r="K20" s="300"/>
      <c r="L20" s="301"/>
    </row>
    <row r="21" spans="1:12" ht="15.75" thickBot="1" x14ac:dyDescent="0.3">
      <c r="A21" s="499" t="s">
        <v>76</v>
      </c>
      <c r="B21" s="500"/>
      <c r="C21" s="112">
        <f>C9+C13+C17</f>
        <v>231.5</v>
      </c>
    </row>
  </sheetData>
  <mergeCells count="22">
    <mergeCell ref="A2:L2"/>
    <mergeCell ref="A4:L4"/>
    <mergeCell ref="A6:L6"/>
    <mergeCell ref="A7:C7"/>
    <mergeCell ref="D7:G7"/>
    <mergeCell ref="H7:L7"/>
    <mergeCell ref="A21:B21"/>
    <mergeCell ref="A9:A12"/>
    <mergeCell ref="B9:B12"/>
    <mergeCell ref="C9:C12"/>
    <mergeCell ref="H9:L11"/>
    <mergeCell ref="H12:L12"/>
    <mergeCell ref="A13:A16"/>
    <mergeCell ref="B13:B16"/>
    <mergeCell ref="C13:C16"/>
    <mergeCell ref="H14:L15"/>
    <mergeCell ref="H16:L16"/>
    <mergeCell ref="A17:A20"/>
    <mergeCell ref="B17:B20"/>
    <mergeCell ref="C17:C20"/>
    <mergeCell ref="H18:L19"/>
    <mergeCell ref="H20:L20"/>
  </mergeCells>
  <pageMargins left="0.7" right="0.7" top="0.75" bottom="0.75" header="0.3" footer="0.3"/>
  <pageSetup paperSize="9" scale="33"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CAD19-50F4-48BB-8D78-1F05DB8B91E5}">
  <sheetPr>
    <tabColor rgb="FF0070C0"/>
  </sheetPr>
  <dimension ref="A1:L31"/>
  <sheetViews>
    <sheetView zoomScale="80" zoomScaleNormal="80" workbookViewId="0">
      <selection activeCell="G13" sqref="G13"/>
    </sheetView>
  </sheetViews>
  <sheetFormatPr baseColWidth="10" defaultColWidth="11.42578125" defaultRowHeight="15" x14ac:dyDescent="0.25"/>
  <cols>
    <col min="1" max="1" width="28" customWidth="1"/>
    <col min="2" max="2" width="19.7109375" customWidth="1"/>
    <col min="3" max="3" width="22.28515625" customWidth="1"/>
    <col min="4" max="4" width="11.7109375" customWidth="1"/>
    <col min="5" max="5" width="12" customWidth="1"/>
    <col min="6" max="6" width="11.7109375" customWidth="1"/>
    <col min="7" max="7" width="90.7109375" customWidth="1"/>
  </cols>
  <sheetData>
    <row r="1" spans="1:12" s="32" customFormat="1" ht="21" x14ac:dyDescent="0.25">
      <c r="A1" s="33"/>
      <c r="B1" s="33"/>
      <c r="C1" s="33"/>
      <c r="D1" s="33"/>
      <c r="E1" s="33"/>
      <c r="F1" s="33"/>
      <c r="G1" s="33"/>
    </row>
    <row r="2" spans="1:12" s="32" customFormat="1" ht="33.75" customHeight="1" x14ac:dyDescent="0.25">
      <c r="A2" s="269" t="s">
        <v>233</v>
      </c>
      <c r="B2" s="269"/>
      <c r="C2" s="269"/>
      <c r="D2" s="269"/>
      <c r="E2" s="269"/>
      <c r="F2" s="269"/>
      <c r="G2" s="269"/>
      <c r="H2" s="269"/>
      <c r="I2" s="269"/>
      <c r="J2" s="269"/>
      <c r="K2" s="269"/>
      <c r="L2" s="269"/>
    </row>
    <row r="3" spans="1:12" s="32" customFormat="1" ht="17.25" customHeight="1" x14ac:dyDescent="0.25">
      <c r="A3" s="63"/>
      <c r="B3" s="63"/>
      <c r="C3" s="63"/>
      <c r="D3" s="63"/>
      <c r="E3" s="63"/>
      <c r="F3" s="63"/>
      <c r="G3" s="63"/>
      <c r="H3" s="63"/>
      <c r="I3" s="63"/>
      <c r="J3" s="63"/>
      <c r="K3" s="63"/>
      <c r="L3" s="63"/>
    </row>
    <row r="4" spans="1:12" s="32" customFormat="1" ht="30.75" customHeight="1" x14ac:dyDescent="0.25">
      <c r="A4" s="270" t="s">
        <v>235</v>
      </c>
      <c r="B4" s="270"/>
      <c r="C4" s="270"/>
      <c r="D4" s="270"/>
      <c r="E4" s="270"/>
      <c r="F4" s="270"/>
      <c r="G4" s="270"/>
      <c r="H4" s="270"/>
      <c r="I4" s="270"/>
      <c r="J4" s="270"/>
      <c r="K4" s="270"/>
      <c r="L4" s="270"/>
    </row>
    <row r="5" spans="1:12" s="32" customFormat="1" ht="18.75" customHeight="1" thickBot="1" x14ac:dyDescent="0.3">
      <c r="A5" s="117"/>
      <c r="B5" s="117"/>
      <c r="C5" s="117"/>
      <c r="D5" s="117"/>
      <c r="E5" s="117"/>
      <c r="F5" s="117"/>
      <c r="G5" s="117"/>
      <c r="H5" s="117"/>
      <c r="I5" s="117"/>
      <c r="J5" s="117"/>
      <c r="K5" s="117"/>
      <c r="L5" s="117"/>
    </row>
    <row r="6" spans="1:12" ht="16.5" thickBot="1" x14ac:dyDescent="0.3">
      <c r="A6" s="271" t="s">
        <v>84</v>
      </c>
      <c r="B6" s="272"/>
      <c r="C6" s="272"/>
      <c r="D6" s="272"/>
      <c r="E6" s="272"/>
      <c r="F6" s="272"/>
      <c r="G6" s="272"/>
      <c r="H6" s="272"/>
      <c r="I6" s="272"/>
      <c r="J6" s="272"/>
      <c r="K6" s="272"/>
      <c r="L6" s="273"/>
    </row>
    <row r="7" spans="1:12" ht="16.5" thickBot="1" x14ac:dyDescent="0.3">
      <c r="A7" s="490" t="s">
        <v>194</v>
      </c>
      <c r="B7" s="491"/>
      <c r="C7" s="492"/>
      <c r="D7" s="493" t="s">
        <v>2</v>
      </c>
      <c r="E7" s="494"/>
      <c r="F7" s="494"/>
      <c r="G7" s="495"/>
      <c r="H7" s="496" t="s">
        <v>3</v>
      </c>
      <c r="I7" s="497"/>
      <c r="J7" s="497"/>
      <c r="K7" s="497"/>
      <c r="L7" s="498"/>
    </row>
    <row r="8" spans="1:12" ht="30.75" thickBot="1" x14ac:dyDescent="0.3">
      <c r="A8" s="118" t="s">
        <v>4</v>
      </c>
      <c r="B8" s="119" t="s">
        <v>5</v>
      </c>
      <c r="C8" s="120" t="s">
        <v>6</v>
      </c>
      <c r="D8" s="118" t="s">
        <v>7</v>
      </c>
      <c r="E8" s="121" t="s">
        <v>8</v>
      </c>
      <c r="F8" s="122" t="s">
        <v>63</v>
      </c>
      <c r="G8" s="123" t="s">
        <v>10</v>
      </c>
      <c r="H8" s="123" t="s">
        <v>11</v>
      </c>
      <c r="I8" s="123" t="s">
        <v>12</v>
      </c>
      <c r="J8" s="123" t="s">
        <v>13</v>
      </c>
      <c r="K8" s="123" t="s">
        <v>14</v>
      </c>
      <c r="L8" s="124" t="s">
        <v>15</v>
      </c>
    </row>
    <row r="9" spans="1:12" ht="30" x14ac:dyDescent="0.25">
      <c r="A9" s="478" t="s">
        <v>68</v>
      </c>
      <c r="B9" s="481" t="s">
        <v>85</v>
      </c>
      <c r="C9" s="484">
        <v>138</v>
      </c>
      <c r="D9" s="30">
        <v>2</v>
      </c>
      <c r="E9" s="31"/>
      <c r="F9" s="30"/>
      <c r="G9" s="146" t="s">
        <v>23</v>
      </c>
      <c r="H9" s="408" t="s">
        <v>18</v>
      </c>
      <c r="I9" s="409"/>
      <c r="J9" s="409"/>
      <c r="K9" s="409"/>
      <c r="L9" s="410"/>
    </row>
    <row r="10" spans="1:12" x14ac:dyDescent="0.25">
      <c r="A10" s="479"/>
      <c r="B10" s="482"/>
      <c r="C10" s="485"/>
      <c r="D10" s="27">
        <v>1</v>
      </c>
      <c r="E10" s="28"/>
      <c r="F10" s="27"/>
      <c r="G10" s="147" t="s">
        <v>86</v>
      </c>
      <c r="H10" s="411"/>
      <c r="I10" s="412"/>
      <c r="J10" s="412"/>
      <c r="K10" s="412"/>
      <c r="L10" s="413"/>
    </row>
    <row r="11" spans="1:12" x14ac:dyDescent="0.25">
      <c r="A11" s="479"/>
      <c r="B11" s="482"/>
      <c r="C11" s="485"/>
      <c r="D11" s="4"/>
      <c r="E11" s="5">
        <v>1</v>
      </c>
      <c r="F11" s="4"/>
      <c r="G11" s="148" t="s">
        <v>25</v>
      </c>
      <c r="H11" s="411"/>
      <c r="I11" s="412"/>
      <c r="J11" s="412"/>
      <c r="K11" s="412"/>
      <c r="L11" s="413"/>
    </row>
    <row r="12" spans="1:12" ht="75" customHeight="1" thickBot="1" x14ac:dyDescent="0.3">
      <c r="A12" s="479"/>
      <c r="B12" s="482"/>
      <c r="C12" s="485"/>
      <c r="D12" s="149"/>
      <c r="E12" s="150"/>
      <c r="F12" s="151">
        <v>1</v>
      </c>
      <c r="G12" s="152" t="s">
        <v>87</v>
      </c>
      <c r="H12" s="299" t="s">
        <v>22</v>
      </c>
      <c r="I12" s="300"/>
      <c r="J12" s="300"/>
      <c r="K12" s="300"/>
      <c r="L12" s="301"/>
    </row>
    <row r="13" spans="1:12" ht="30" x14ac:dyDescent="0.25">
      <c r="A13" s="478" t="s">
        <v>88</v>
      </c>
      <c r="B13" s="481" t="s">
        <v>65</v>
      </c>
      <c r="C13" s="484">
        <v>32</v>
      </c>
      <c r="D13" s="30">
        <v>2</v>
      </c>
      <c r="E13" s="31"/>
      <c r="F13" s="30"/>
      <c r="G13" s="153" t="s">
        <v>23</v>
      </c>
      <c r="H13" s="408" t="s">
        <v>18</v>
      </c>
      <c r="I13" s="409"/>
      <c r="J13" s="409"/>
      <c r="K13" s="409"/>
      <c r="L13" s="410"/>
    </row>
    <row r="14" spans="1:12" x14ac:dyDescent="0.25">
      <c r="A14" s="479"/>
      <c r="B14" s="482"/>
      <c r="C14" s="485"/>
      <c r="D14" s="27">
        <v>1</v>
      </c>
      <c r="E14" s="28"/>
      <c r="F14" s="27"/>
      <c r="G14" s="147" t="s">
        <v>86</v>
      </c>
      <c r="H14" s="411"/>
      <c r="I14" s="412"/>
      <c r="J14" s="412"/>
      <c r="K14" s="412"/>
      <c r="L14" s="413"/>
    </row>
    <row r="15" spans="1:12" x14ac:dyDescent="0.25">
      <c r="A15" s="479"/>
      <c r="B15" s="482"/>
      <c r="C15" s="485"/>
      <c r="D15" s="4"/>
      <c r="E15" s="5">
        <v>1</v>
      </c>
      <c r="F15" s="4"/>
      <c r="G15" s="148" t="s">
        <v>25</v>
      </c>
      <c r="H15" s="411"/>
      <c r="I15" s="412"/>
      <c r="J15" s="412"/>
      <c r="K15" s="412"/>
      <c r="L15" s="413"/>
    </row>
    <row r="16" spans="1:12" ht="83.45" customHeight="1" thickBot="1" x14ac:dyDescent="0.3">
      <c r="A16" s="480"/>
      <c r="B16" s="483"/>
      <c r="C16" s="486"/>
      <c r="D16" s="6"/>
      <c r="E16" s="50"/>
      <c r="F16" s="11">
        <v>1</v>
      </c>
      <c r="G16" s="152" t="s">
        <v>89</v>
      </c>
      <c r="H16" s="299" t="s">
        <v>22</v>
      </c>
      <c r="I16" s="300"/>
      <c r="J16" s="300"/>
      <c r="K16" s="300"/>
      <c r="L16" s="301"/>
    </row>
    <row r="17" spans="1:12" ht="30" x14ac:dyDescent="0.25">
      <c r="A17" s="478" t="s">
        <v>90</v>
      </c>
      <c r="B17" s="481" t="s">
        <v>28</v>
      </c>
      <c r="C17" s="484">
        <v>12.5</v>
      </c>
      <c r="D17" s="30">
        <v>5</v>
      </c>
      <c r="E17" s="31"/>
      <c r="F17" s="30"/>
      <c r="G17" s="154" t="s">
        <v>91</v>
      </c>
      <c r="H17" s="408" t="s">
        <v>18</v>
      </c>
      <c r="I17" s="409"/>
      <c r="J17" s="409"/>
      <c r="K17" s="409"/>
      <c r="L17" s="410"/>
    </row>
    <row r="18" spans="1:12" x14ac:dyDescent="0.25">
      <c r="A18" s="479"/>
      <c r="B18" s="482"/>
      <c r="C18" s="485"/>
      <c r="D18" s="4">
        <v>1</v>
      </c>
      <c r="E18" s="5"/>
      <c r="F18" s="4"/>
      <c r="G18" s="148" t="s">
        <v>92</v>
      </c>
      <c r="H18" s="411"/>
      <c r="I18" s="412"/>
      <c r="J18" s="412"/>
      <c r="K18" s="412"/>
      <c r="L18" s="413"/>
    </row>
    <row r="19" spans="1:12" x14ac:dyDescent="0.25">
      <c r="A19" s="479"/>
      <c r="B19" s="482"/>
      <c r="C19" s="485"/>
      <c r="D19" s="4"/>
      <c r="E19" s="5">
        <v>1</v>
      </c>
      <c r="F19" s="4"/>
      <c r="G19" s="148" t="s">
        <v>40</v>
      </c>
      <c r="H19" s="411"/>
      <c r="I19" s="412"/>
      <c r="J19" s="412"/>
      <c r="K19" s="412"/>
      <c r="L19" s="413"/>
    </row>
    <row r="20" spans="1:12" ht="60.75" thickBot="1" x14ac:dyDescent="0.3">
      <c r="A20" s="480"/>
      <c r="B20" s="483"/>
      <c r="C20" s="486"/>
      <c r="D20" s="11"/>
      <c r="E20" s="50"/>
      <c r="F20" s="11">
        <v>1</v>
      </c>
      <c r="G20" s="152" t="s">
        <v>93</v>
      </c>
      <c r="H20" s="299" t="s">
        <v>22</v>
      </c>
      <c r="I20" s="300"/>
      <c r="J20" s="300"/>
      <c r="K20" s="300"/>
      <c r="L20" s="301"/>
    </row>
    <row r="21" spans="1:12" ht="30" customHeight="1" x14ac:dyDescent="0.25">
      <c r="A21" s="466" t="s">
        <v>94</v>
      </c>
      <c r="B21" s="470" t="s">
        <v>95</v>
      </c>
      <c r="C21" s="474">
        <v>64.5</v>
      </c>
      <c r="D21" s="125">
        <v>5</v>
      </c>
      <c r="E21" s="126"/>
      <c r="F21" s="125"/>
      <c r="G21" s="154" t="s">
        <v>29</v>
      </c>
      <c r="H21" s="155" t="s">
        <v>30</v>
      </c>
      <c r="I21" s="156" t="s">
        <v>30</v>
      </c>
      <c r="J21" s="156" t="s">
        <v>30</v>
      </c>
      <c r="K21" s="156" t="s">
        <v>30</v>
      </c>
      <c r="L21" s="157" t="s">
        <v>30</v>
      </c>
    </row>
    <row r="22" spans="1:12" x14ac:dyDescent="0.25">
      <c r="A22" s="467"/>
      <c r="B22" s="471"/>
      <c r="C22" s="475"/>
      <c r="D22" s="127">
        <v>1</v>
      </c>
      <c r="E22" s="128"/>
      <c r="F22" s="127"/>
      <c r="G22" s="148" t="s">
        <v>96</v>
      </c>
      <c r="H22" s="411" t="s">
        <v>18</v>
      </c>
      <c r="I22" s="412"/>
      <c r="J22" s="412"/>
      <c r="K22" s="412"/>
      <c r="L22" s="413"/>
    </row>
    <row r="23" spans="1:12" ht="45" x14ac:dyDescent="0.25">
      <c r="A23" s="468"/>
      <c r="B23" s="472"/>
      <c r="C23" s="476"/>
      <c r="D23" s="127"/>
      <c r="E23" s="128">
        <v>1</v>
      </c>
      <c r="F23" s="127"/>
      <c r="G23" s="148" t="s">
        <v>32</v>
      </c>
      <c r="H23" s="311"/>
      <c r="I23" s="312"/>
      <c r="J23" s="312"/>
      <c r="K23" s="312"/>
      <c r="L23" s="313"/>
    </row>
    <row r="24" spans="1:12" ht="45.75" thickBot="1" x14ac:dyDescent="0.3">
      <c r="A24" s="469"/>
      <c r="B24" s="473"/>
      <c r="C24" s="477"/>
      <c r="D24" s="129"/>
      <c r="E24" s="130"/>
      <c r="F24" s="131">
        <v>1</v>
      </c>
      <c r="G24" s="158" t="s">
        <v>97</v>
      </c>
      <c r="H24" s="299" t="s">
        <v>22</v>
      </c>
      <c r="I24" s="300"/>
      <c r="J24" s="300"/>
      <c r="K24" s="300"/>
      <c r="L24" s="301"/>
    </row>
    <row r="25" spans="1:12" ht="45" x14ac:dyDescent="0.25">
      <c r="A25" s="478" t="s">
        <v>98</v>
      </c>
      <c r="B25" s="481" t="s">
        <v>99</v>
      </c>
      <c r="C25" s="504">
        <v>3</v>
      </c>
      <c r="D25" s="30">
        <v>1</v>
      </c>
      <c r="E25" s="31"/>
      <c r="F25" s="30"/>
      <c r="G25" s="153" t="s">
        <v>100</v>
      </c>
      <c r="H25" s="411" t="s">
        <v>18</v>
      </c>
      <c r="I25" s="412"/>
      <c r="J25" s="412"/>
      <c r="K25" s="412"/>
      <c r="L25" s="413"/>
    </row>
    <row r="26" spans="1:12" ht="21.75" thickBot="1" x14ac:dyDescent="0.3">
      <c r="A26" s="480"/>
      <c r="B26" s="483"/>
      <c r="C26" s="505"/>
      <c r="D26" s="159"/>
      <c r="E26" s="2"/>
      <c r="F26" s="11">
        <v>1</v>
      </c>
      <c r="G26" s="160" t="s">
        <v>101</v>
      </c>
      <c r="H26" s="311"/>
      <c r="I26" s="312"/>
      <c r="J26" s="312"/>
      <c r="K26" s="312"/>
      <c r="L26" s="313"/>
    </row>
    <row r="27" spans="1:12" ht="105" x14ac:dyDescent="0.25">
      <c r="A27" s="478" t="s">
        <v>54</v>
      </c>
      <c r="B27" s="481" t="s">
        <v>28</v>
      </c>
      <c r="C27" s="484">
        <v>7.5</v>
      </c>
      <c r="D27" s="30">
        <v>5</v>
      </c>
      <c r="E27" s="31"/>
      <c r="F27" s="30"/>
      <c r="G27" s="153" t="s">
        <v>102</v>
      </c>
      <c r="H27" s="82" t="s">
        <v>30</v>
      </c>
      <c r="I27" s="83" t="s">
        <v>30</v>
      </c>
      <c r="J27" s="83" t="s">
        <v>30</v>
      </c>
      <c r="K27" s="83" t="s">
        <v>30</v>
      </c>
      <c r="L27" s="84" t="s">
        <v>30</v>
      </c>
    </row>
    <row r="28" spans="1:12" x14ac:dyDescent="0.25">
      <c r="A28" s="479"/>
      <c r="B28" s="482"/>
      <c r="C28" s="485"/>
      <c r="D28" s="4">
        <v>1</v>
      </c>
      <c r="E28" s="5"/>
      <c r="F28" s="4"/>
      <c r="G28" s="161" t="s">
        <v>74</v>
      </c>
      <c r="H28" s="411" t="s">
        <v>18</v>
      </c>
      <c r="I28" s="412"/>
      <c r="J28" s="412"/>
      <c r="K28" s="412"/>
      <c r="L28" s="413"/>
    </row>
    <row r="29" spans="1:12" x14ac:dyDescent="0.25">
      <c r="A29" s="479"/>
      <c r="B29" s="482"/>
      <c r="C29" s="485"/>
      <c r="D29" s="4"/>
      <c r="E29" s="5">
        <v>1</v>
      </c>
      <c r="F29" s="4"/>
      <c r="G29" s="162" t="s">
        <v>42</v>
      </c>
      <c r="H29" s="311"/>
      <c r="I29" s="312"/>
      <c r="J29" s="312"/>
      <c r="K29" s="312"/>
      <c r="L29" s="313"/>
    </row>
    <row r="30" spans="1:12" ht="105.75" thickBot="1" x14ac:dyDescent="0.3">
      <c r="A30" s="480"/>
      <c r="B30" s="483"/>
      <c r="C30" s="486"/>
      <c r="D30" s="6"/>
      <c r="E30" s="2"/>
      <c r="F30" s="11">
        <v>1</v>
      </c>
      <c r="G30" s="152" t="s">
        <v>103</v>
      </c>
      <c r="H30" s="299" t="s">
        <v>22</v>
      </c>
      <c r="I30" s="300"/>
      <c r="J30" s="300"/>
      <c r="K30" s="300"/>
      <c r="L30" s="301"/>
    </row>
    <row r="31" spans="1:12" ht="15.75" thickBot="1" x14ac:dyDescent="0.3">
      <c r="A31" s="499" t="s">
        <v>76</v>
      </c>
      <c r="B31" s="500"/>
      <c r="C31" s="112">
        <f>C9+C13+C17+C21+C25+C27</f>
        <v>257.5</v>
      </c>
    </row>
  </sheetData>
  <mergeCells count="36">
    <mergeCell ref="A2:L2"/>
    <mergeCell ref="A4:L4"/>
    <mergeCell ref="A6:L6"/>
    <mergeCell ref="A7:C7"/>
    <mergeCell ref="D7:G7"/>
    <mergeCell ref="H7:L7"/>
    <mergeCell ref="A13:A16"/>
    <mergeCell ref="B13:B16"/>
    <mergeCell ref="C13:C16"/>
    <mergeCell ref="H13:L15"/>
    <mergeCell ref="H16:L16"/>
    <mergeCell ref="A9:A12"/>
    <mergeCell ref="B9:B12"/>
    <mergeCell ref="C9:C12"/>
    <mergeCell ref="H9:L11"/>
    <mergeCell ref="H12:L12"/>
    <mergeCell ref="A21:A24"/>
    <mergeCell ref="B21:B24"/>
    <mergeCell ref="C21:C24"/>
    <mergeCell ref="H22:L23"/>
    <mergeCell ref="H24:L24"/>
    <mergeCell ref="A17:A20"/>
    <mergeCell ref="B17:B20"/>
    <mergeCell ref="C17:C20"/>
    <mergeCell ref="H17:L19"/>
    <mergeCell ref="H20:L20"/>
    <mergeCell ref="A31:B31"/>
    <mergeCell ref="A25:A26"/>
    <mergeCell ref="B25:B26"/>
    <mergeCell ref="C25:C26"/>
    <mergeCell ref="H25:L26"/>
    <mergeCell ref="A27:A30"/>
    <mergeCell ref="B27:B30"/>
    <mergeCell ref="C27:C30"/>
    <mergeCell ref="H28:L29"/>
    <mergeCell ref="H30:L30"/>
  </mergeCells>
  <pageMargins left="0.7" right="0.7" top="0.75" bottom="0.75" header="0.3" footer="0.3"/>
  <pageSetup paperSize="9" scale="33"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C63CC-3A0F-4314-8EB2-A6AC547E4142}">
  <sheetPr>
    <tabColor rgb="FF0070C0"/>
  </sheetPr>
  <dimension ref="A1:L21"/>
  <sheetViews>
    <sheetView zoomScale="80" zoomScaleNormal="80" workbookViewId="0">
      <selection activeCell="G16" sqref="G16"/>
    </sheetView>
  </sheetViews>
  <sheetFormatPr baseColWidth="10" defaultColWidth="11.42578125" defaultRowHeight="15" x14ac:dyDescent="0.25"/>
  <cols>
    <col min="1" max="1" width="28" customWidth="1"/>
    <col min="2" max="2" width="19.7109375" customWidth="1"/>
    <col min="3" max="3" width="21.5703125" customWidth="1"/>
    <col min="4" max="4" width="11.7109375" customWidth="1"/>
    <col min="5" max="5" width="12" customWidth="1"/>
    <col min="6" max="6" width="11.7109375" customWidth="1"/>
    <col min="7" max="7" width="90.7109375" customWidth="1"/>
  </cols>
  <sheetData>
    <row r="1" spans="1:12" s="32" customFormat="1" ht="21" x14ac:dyDescent="0.25">
      <c r="A1" s="33"/>
      <c r="B1" s="33"/>
      <c r="C1" s="33"/>
      <c r="D1" s="33"/>
      <c r="E1" s="33"/>
      <c r="F1" s="33"/>
      <c r="G1" s="33"/>
    </row>
    <row r="2" spans="1:12" s="32" customFormat="1" ht="33.75" customHeight="1" x14ac:dyDescent="0.25">
      <c r="A2" s="269" t="s">
        <v>233</v>
      </c>
      <c r="B2" s="269"/>
      <c r="C2" s="269"/>
      <c r="D2" s="269"/>
      <c r="E2" s="269"/>
      <c r="F2" s="269"/>
      <c r="G2" s="269"/>
      <c r="H2" s="269"/>
      <c r="I2" s="269"/>
      <c r="J2" s="269"/>
      <c r="K2" s="269"/>
      <c r="L2" s="269"/>
    </row>
    <row r="3" spans="1:12" s="32" customFormat="1" ht="17.25" customHeight="1" x14ac:dyDescent="0.25">
      <c r="A3" s="63"/>
      <c r="B3" s="63"/>
      <c r="C3" s="63"/>
      <c r="D3" s="63"/>
      <c r="E3" s="63"/>
      <c r="F3" s="63"/>
      <c r="G3" s="63"/>
      <c r="H3" s="63"/>
      <c r="I3" s="63"/>
      <c r="J3" s="63"/>
      <c r="K3" s="63"/>
      <c r="L3" s="63"/>
    </row>
    <row r="4" spans="1:12" s="32" customFormat="1" ht="30.75" customHeight="1" x14ac:dyDescent="0.25">
      <c r="A4" s="270" t="s">
        <v>235</v>
      </c>
      <c r="B4" s="270"/>
      <c r="C4" s="270"/>
      <c r="D4" s="270"/>
      <c r="E4" s="270"/>
      <c r="F4" s="270"/>
      <c r="G4" s="270"/>
      <c r="H4" s="270"/>
      <c r="I4" s="270"/>
      <c r="J4" s="270"/>
      <c r="K4" s="270"/>
      <c r="L4" s="270"/>
    </row>
    <row r="5" spans="1:12" s="32" customFormat="1" ht="18.75" customHeight="1" thickBot="1" x14ac:dyDescent="0.3">
      <c r="A5" s="117"/>
      <c r="B5" s="117"/>
      <c r="C5" s="117"/>
      <c r="D5" s="117"/>
      <c r="E5" s="117"/>
      <c r="F5" s="117"/>
      <c r="G5" s="117"/>
      <c r="H5" s="117"/>
      <c r="I5" s="117"/>
      <c r="J5" s="117"/>
      <c r="K5" s="117"/>
      <c r="L5" s="117"/>
    </row>
    <row r="6" spans="1:12" ht="16.5" thickBot="1" x14ac:dyDescent="0.3">
      <c r="A6" s="271" t="s">
        <v>104</v>
      </c>
      <c r="B6" s="272"/>
      <c r="C6" s="272"/>
      <c r="D6" s="272"/>
      <c r="E6" s="272"/>
      <c r="F6" s="272"/>
      <c r="G6" s="272"/>
      <c r="H6" s="272"/>
      <c r="I6" s="272"/>
      <c r="J6" s="272"/>
      <c r="K6" s="272"/>
      <c r="L6" s="273"/>
    </row>
    <row r="7" spans="1:12" ht="16.5" thickBot="1" x14ac:dyDescent="0.3">
      <c r="A7" s="490" t="s">
        <v>194</v>
      </c>
      <c r="B7" s="491"/>
      <c r="C7" s="492"/>
      <c r="D7" s="493" t="s">
        <v>2</v>
      </c>
      <c r="E7" s="494"/>
      <c r="F7" s="494"/>
      <c r="G7" s="495"/>
      <c r="H7" s="496" t="s">
        <v>3</v>
      </c>
      <c r="I7" s="497"/>
      <c r="J7" s="497"/>
      <c r="K7" s="497"/>
      <c r="L7" s="498"/>
    </row>
    <row r="8" spans="1:12" ht="30.75" thickBot="1" x14ac:dyDescent="0.3">
      <c r="A8" s="118" t="s">
        <v>4</v>
      </c>
      <c r="B8" s="119" t="s">
        <v>5</v>
      </c>
      <c r="C8" s="120" t="s">
        <v>6</v>
      </c>
      <c r="D8" s="118" t="s">
        <v>7</v>
      </c>
      <c r="E8" s="121" t="s">
        <v>8</v>
      </c>
      <c r="F8" s="122" t="s">
        <v>63</v>
      </c>
      <c r="G8" s="123" t="s">
        <v>10</v>
      </c>
      <c r="H8" s="123" t="s">
        <v>11</v>
      </c>
      <c r="I8" s="123" t="s">
        <v>12</v>
      </c>
      <c r="J8" s="123" t="s">
        <v>13</v>
      </c>
      <c r="K8" s="123" t="s">
        <v>14</v>
      </c>
      <c r="L8" s="124" t="s">
        <v>15</v>
      </c>
    </row>
    <row r="9" spans="1:12" ht="30" x14ac:dyDescent="0.25">
      <c r="A9" s="478" t="s">
        <v>105</v>
      </c>
      <c r="B9" s="481" t="s">
        <v>16</v>
      </c>
      <c r="C9" s="484">
        <v>222</v>
      </c>
      <c r="D9" s="30">
        <v>2</v>
      </c>
      <c r="E9" s="31"/>
      <c r="F9" s="30"/>
      <c r="G9" s="153" t="s">
        <v>23</v>
      </c>
      <c r="H9" s="408" t="s">
        <v>18</v>
      </c>
      <c r="I9" s="409"/>
      <c r="J9" s="409"/>
      <c r="K9" s="409"/>
      <c r="L9" s="410"/>
    </row>
    <row r="10" spans="1:12" x14ac:dyDescent="0.25">
      <c r="A10" s="479"/>
      <c r="B10" s="482"/>
      <c r="C10" s="485"/>
      <c r="D10" s="27">
        <v>1</v>
      </c>
      <c r="E10" s="28"/>
      <c r="F10" s="27"/>
      <c r="G10" s="147" t="s">
        <v>86</v>
      </c>
      <c r="H10" s="411"/>
      <c r="I10" s="412"/>
      <c r="J10" s="412"/>
      <c r="K10" s="412"/>
      <c r="L10" s="413"/>
    </row>
    <row r="11" spans="1:12" x14ac:dyDescent="0.25">
      <c r="A11" s="479"/>
      <c r="B11" s="482"/>
      <c r="C11" s="485"/>
      <c r="D11" s="4"/>
      <c r="E11" s="5">
        <v>1</v>
      </c>
      <c r="F11" s="4"/>
      <c r="G11" s="148" t="s">
        <v>25</v>
      </c>
      <c r="H11" s="411"/>
      <c r="I11" s="412"/>
      <c r="J11" s="412"/>
      <c r="K11" s="412"/>
      <c r="L11" s="413"/>
    </row>
    <row r="12" spans="1:12" ht="75.75" thickBot="1" x14ac:dyDescent="0.3">
      <c r="A12" s="480"/>
      <c r="B12" s="483"/>
      <c r="C12" s="486"/>
      <c r="D12" s="6"/>
      <c r="E12" s="50"/>
      <c r="F12" s="11">
        <v>1</v>
      </c>
      <c r="G12" s="152" t="s">
        <v>87</v>
      </c>
      <c r="H12" s="299" t="s">
        <v>22</v>
      </c>
      <c r="I12" s="300"/>
      <c r="J12" s="300"/>
      <c r="K12" s="300"/>
      <c r="L12" s="301"/>
    </row>
    <row r="13" spans="1:12" ht="30.75" thickBot="1" x14ac:dyDescent="0.3">
      <c r="A13" s="466" t="s">
        <v>78</v>
      </c>
      <c r="B13" s="470" t="s">
        <v>106</v>
      </c>
      <c r="C13" s="474">
        <v>77</v>
      </c>
      <c r="D13" s="125">
        <v>5</v>
      </c>
      <c r="E13" s="126"/>
      <c r="F13" s="125"/>
      <c r="G13" s="154" t="s">
        <v>29</v>
      </c>
      <c r="H13" s="82" t="s">
        <v>30</v>
      </c>
      <c r="I13" s="83" t="s">
        <v>30</v>
      </c>
      <c r="J13" s="83" t="s">
        <v>30</v>
      </c>
      <c r="K13" s="83" t="s">
        <v>30</v>
      </c>
      <c r="L13" s="84" t="s">
        <v>30</v>
      </c>
    </row>
    <row r="14" spans="1:12" x14ac:dyDescent="0.25">
      <c r="A14" s="467"/>
      <c r="B14" s="471"/>
      <c r="C14" s="475"/>
      <c r="D14" s="127">
        <v>1</v>
      </c>
      <c r="E14" s="128"/>
      <c r="F14" s="127"/>
      <c r="G14" s="148" t="s">
        <v>96</v>
      </c>
      <c r="H14" s="408" t="s">
        <v>18</v>
      </c>
      <c r="I14" s="409"/>
      <c r="J14" s="409"/>
      <c r="K14" s="409"/>
      <c r="L14" s="410"/>
    </row>
    <row r="15" spans="1:12" ht="45" x14ac:dyDescent="0.25">
      <c r="A15" s="468"/>
      <c r="B15" s="472"/>
      <c r="C15" s="476"/>
      <c r="D15" s="127"/>
      <c r="E15" s="128">
        <v>1</v>
      </c>
      <c r="F15" s="127"/>
      <c r="G15" s="148" t="s">
        <v>32</v>
      </c>
      <c r="H15" s="411"/>
      <c r="I15" s="412"/>
      <c r="J15" s="412"/>
      <c r="K15" s="412"/>
      <c r="L15" s="413"/>
    </row>
    <row r="16" spans="1:12" ht="45.75" thickBot="1" x14ac:dyDescent="0.3">
      <c r="A16" s="469"/>
      <c r="B16" s="473"/>
      <c r="C16" s="477"/>
      <c r="D16" s="129"/>
      <c r="E16" s="130"/>
      <c r="F16" s="131">
        <v>1</v>
      </c>
      <c r="G16" s="158" t="s">
        <v>97</v>
      </c>
      <c r="H16" s="299" t="s">
        <v>22</v>
      </c>
      <c r="I16" s="300"/>
      <c r="J16" s="300"/>
      <c r="K16" s="300"/>
      <c r="L16" s="301"/>
    </row>
    <row r="17" spans="1:12" ht="105.75" thickBot="1" x14ac:dyDescent="0.3">
      <c r="A17" s="478" t="s">
        <v>54</v>
      </c>
      <c r="B17" s="481" t="s">
        <v>28</v>
      </c>
      <c r="C17" s="484">
        <v>8</v>
      </c>
      <c r="D17" s="30">
        <v>5</v>
      </c>
      <c r="E17" s="31"/>
      <c r="F17" s="30"/>
      <c r="G17" s="153" t="s">
        <v>102</v>
      </c>
      <c r="H17" s="82" t="s">
        <v>30</v>
      </c>
      <c r="I17" s="83" t="s">
        <v>30</v>
      </c>
      <c r="J17" s="83" t="s">
        <v>30</v>
      </c>
      <c r="K17" s="83" t="s">
        <v>30</v>
      </c>
      <c r="L17" s="84" t="s">
        <v>30</v>
      </c>
    </row>
    <row r="18" spans="1:12" x14ac:dyDescent="0.25">
      <c r="A18" s="479"/>
      <c r="B18" s="482"/>
      <c r="C18" s="485"/>
      <c r="D18" s="4">
        <v>1</v>
      </c>
      <c r="E18" s="5"/>
      <c r="F18" s="4"/>
      <c r="G18" s="161" t="s">
        <v>74</v>
      </c>
      <c r="H18" s="408" t="s">
        <v>18</v>
      </c>
      <c r="I18" s="409"/>
      <c r="J18" s="409"/>
      <c r="K18" s="409"/>
      <c r="L18" s="410"/>
    </row>
    <row r="19" spans="1:12" x14ac:dyDescent="0.25">
      <c r="A19" s="479"/>
      <c r="B19" s="482"/>
      <c r="C19" s="485"/>
      <c r="D19" s="4"/>
      <c r="E19" s="5">
        <v>1</v>
      </c>
      <c r="F19" s="4"/>
      <c r="G19" s="162" t="s">
        <v>42</v>
      </c>
      <c r="H19" s="411"/>
      <c r="I19" s="412"/>
      <c r="J19" s="412"/>
      <c r="K19" s="412"/>
      <c r="L19" s="413"/>
    </row>
    <row r="20" spans="1:12" ht="105.75" thickBot="1" x14ac:dyDescent="0.3">
      <c r="A20" s="480"/>
      <c r="B20" s="483"/>
      <c r="C20" s="486"/>
      <c r="D20" s="6"/>
      <c r="E20" s="2"/>
      <c r="F20" s="11">
        <v>1</v>
      </c>
      <c r="G20" s="152" t="s">
        <v>103</v>
      </c>
      <c r="H20" s="299" t="s">
        <v>22</v>
      </c>
      <c r="I20" s="300"/>
      <c r="J20" s="300"/>
      <c r="K20" s="300"/>
      <c r="L20" s="301"/>
    </row>
    <row r="21" spans="1:12" ht="15.75" thickBot="1" x14ac:dyDescent="0.3">
      <c r="A21" s="464" t="s">
        <v>37</v>
      </c>
      <c r="B21" s="465"/>
      <c r="C21" s="135">
        <f>C9+C13+C17</f>
        <v>307</v>
      </c>
    </row>
  </sheetData>
  <mergeCells count="22">
    <mergeCell ref="A2:L2"/>
    <mergeCell ref="A4:L4"/>
    <mergeCell ref="A6:L6"/>
    <mergeCell ref="A7:C7"/>
    <mergeCell ref="D7:G7"/>
    <mergeCell ref="H7:L7"/>
    <mergeCell ref="A13:A16"/>
    <mergeCell ref="B13:B16"/>
    <mergeCell ref="C13:C16"/>
    <mergeCell ref="H14:L15"/>
    <mergeCell ref="H16:L16"/>
    <mergeCell ref="A9:A12"/>
    <mergeCell ref="B9:B12"/>
    <mergeCell ref="C9:C12"/>
    <mergeCell ref="H9:L11"/>
    <mergeCell ref="H12:L12"/>
    <mergeCell ref="A21:B21"/>
    <mergeCell ref="A17:A20"/>
    <mergeCell ref="B17:B20"/>
    <mergeCell ref="C17:C20"/>
    <mergeCell ref="H18:L19"/>
    <mergeCell ref="H20:L20"/>
  </mergeCells>
  <pageMargins left="0.7" right="0.7" top="0.75" bottom="0.75" header="0.3" footer="0.3"/>
  <pageSetup paperSize="9" scale="33"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657A6-DB22-4832-BF7B-950A8F334066}">
  <sheetPr>
    <tabColor rgb="FF0070C0"/>
  </sheetPr>
  <dimension ref="A1:L21"/>
  <sheetViews>
    <sheetView zoomScale="80" zoomScaleNormal="80" workbookViewId="0">
      <selection activeCell="G15" sqref="G15"/>
    </sheetView>
  </sheetViews>
  <sheetFormatPr baseColWidth="10" defaultColWidth="11.42578125" defaultRowHeight="15" x14ac:dyDescent="0.25"/>
  <cols>
    <col min="1" max="1" width="28" customWidth="1"/>
    <col min="2" max="2" width="19.7109375" customWidth="1"/>
    <col min="3" max="3" width="21.5703125" customWidth="1"/>
    <col min="4" max="4" width="11.7109375" customWidth="1"/>
    <col min="5" max="5" width="12" customWidth="1"/>
    <col min="6" max="6" width="11.7109375" customWidth="1"/>
    <col min="7" max="7" width="90.7109375" customWidth="1"/>
  </cols>
  <sheetData>
    <row r="1" spans="1:12" s="32" customFormat="1" ht="21" x14ac:dyDescent="0.25">
      <c r="A1" s="33"/>
      <c r="B1" s="33"/>
      <c r="C1" s="33"/>
      <c r="D1" s="33"/>
      <c r="E1" s="33"/>
      <c r="F1" s="33"/>
      <c r="G1" s="33"/>
    </row>
    <row r="2" spans="1:12" s="32" customFormat="1" ht="33.75" customHeight="1" x14ac:dyDescent="0.25">
      <c r="A2" s="269" t="s">
        <v>233</v>
      </c>
      <c r="B2" s="269"/>
      <c r="C2" s="269"/>
      <c r="D2" s="269"/>
      <c r="E2" s="269"/>
      <c r="F2" s="269"/>
      <c r="G2" s="269"/>
      <c r="H2" s="269"/>
      <c r="I2" s="269"/>
      <c r="J2" s="269"/>
      <c r="K2" s="269"/>
      <c r="L2" s="269"/>
    </row>
    <row r="3" spans="1:12" s="32" customFormat="1" ht="17.25" customHeight="1" x14ac:dyDescent="0.25">
      <c r="A3" s="63"/>
      <c r="B3" s="63"/>
      <c r="C3" s="63"/>
      <c r="D3" s="63"/>
      <c r="E3" s="63"/>
      <c r="F3" s="63"/>
      <c r="G3" s="63"/>
      <c r="H3" s="63"/>
      <c r="I3" s="63"/>
      <c r="J3" s="63"/>
      <c r="K3" s="63"/>
      <c r="L3" s="63"/>
    </row>
    <row r="4" spans="1:12" s="32" customFormat="1" ht="30.75" customHeight="1" x14ac:dyDescent="0.25">
      <c r="A4" s="270" t="s">
        <v>235</v>
      </c>
      <c r="B4" s="270"/>
      <c r="C4" s="270"/>
      <c r="D4" s="270"/>
      <c r="E4" s="270"/>
      <c r="F4" s="270"/>
      <c r="G4" s="270"/>
      <c r="H4" s="270"/>
      <c r="I4" s="270"/>
      <c r="J4" s="270"/>
      <c r="K4" s="270"/>
      <c r="L4" s="270"/>
    </row>
    <row r="5" spans="1:12" s="32" customFormat="1" ht="18.75" customHeight="1" thickBot="1" x14ac:dyDescent="0.3">
      <c r="A5" s="117"/>
      <c r="B5" s="117"/>
      <c r="C5" s="117"/>
      <c r="D5" s="117"/>
      <c r="E5" s="117"/>
      <c r="F5" s="117"/>
      <c r="G5" s="117"/>
      <c r="H5" s="117"/>
      <c r="I5" s="117"/>
      <c r="J5" s="117"/>
      <c r="K5" s="117"/>
      <c r="L5" s="117"/>
    </row>
    <row r="6" spans="1:12" ht="16.5" thickBot="1" x14ac:dyDescent="0.3">
      <c r="A6" s="271" t="s">
        <v>107</v>
      </c>
      <c r="B6" s="272"/>
      <c r="C6" s="272"/>
      <c r="D6" s="272"/>
      <c r="E6" s="272"/>
      <c r="F6" s="272"/>
      <c r="G6" s="272"/>
      <c r="H6" s="272"/>
      <c r="I6" s="272"/>
      <c r="J6" s="272"/>
      <c r="K6" s="272"/>
      <c r="L6" s="273"/>
    </row>
    <row r="7" spans="1:12" ht="16.5" thickBot="1" x14ac:dyDescent="0.3">
      <c r="A7" s="490" t="s">
        <v>194</v>
      </c>
      <c r="B7" s="491"/>
      <c r="C7" s="492"/>
      <c r="D7" s="493" t="s">
        <v>2</v>
      </c>
      <c r="E7" s="494"/>
      <c r="F7" s="494"/>
      <c r="G7" s="495"/>
      <c r="H7" s="496" t="s">
        <v>3</v>
      </c>
      <c r="I7" s="497"/>
      <c r="J7" s="497"/>
      <c r="K7" s="497"/>
      <c r="L7" s="498"/>
    </row>
    <row r="8" spans="1:12" ht="30.75" thickBot="1" x14ac:dyDescent="0.3">
      <c r="A8" s="118" t="s">
        <v>4</v>
      </c>
      <c r="B8" s="119" t="s">
        <v>5</v>
      </c>
      <c r="C8" s="120" t="s">
        <v>6</v>
      </c>
      <c r="D8" s="118" t="s">
        <v>7</v>
      </c>
      <c r="E8" s="121" t="s">
        <v>8</v>
      </c>
      <c r="F8" s="122" t="s">
        <v>63</v>
      </c>
      <c r="G8" s="123" t="s">
        <v>10</v>
      </c>
      <c r="H8" s="123" t="s">
        <v>11</v>
      </c>
      <c r="I8" s="123" t="s">
        <v>12</v>
      </c>
      <c r="J8" s="123" t="s">
        <v>13</v>
      </c>
      <c r="K8" s="123" t="s">
        <v>14</v>
      </c>
      <c r="L8" s="124" t="s">
        <v>15</v>
      </c>
    </row>
    <row r="9" spans="1:12" ht="30" x14ac:dyDescent="0.25">
      <c r="A9" s="478" t="s">
        <v>68</v>
      </c>
      <c r="B9" s="481" t="s">
        <v>35</v>
      </c>
      <c r="C9" s="484">
        <v>202</v>
      </c>
      <c r="D9" s="30">
        <v>2</v>
      </c>
      <c r="E9" s="31"/>
      <c r="F9" s="30"/>
      <c r="G9" s="153" t="s">
        <v>23</v>
      </c>
      <c r="H9" s="408" t="s">
        <v>18</v>
      </c>
      <c r="I9" s="409"/>
      <c r="J9" s="409"/>
      <c r="K9" s="409"/>
      <c r="L9" s="410"/>
    </row>
    <row r="10" spans="1:12" x14ac:dyDescent="0.25">
      <c r="A10" s="479"/>
      <c r="B10" s="482"/>
      <c r="C10" s="485"/>
      <c r="D10" s="27">
        <v>1</v>
      </c>
      <c r="E10" s="28"/>
      <c r="F10" s="27"/>
      <c r="G10" s="147" t="s">
        <v>86</v>
      </c>
      <c r="H10" s="411"/>
      <c r="I10" s="412"/>
      <c r="J10" s="412"/>
      <c r="K10" s="412"/>
      <c r="L10" s="413"/>
    </row>
    <row r="11" spans="1:12" x14ac:dyDescent="0.25">
      <c r="A11" s="479"/>
      <c r="B11" s="482"/>
      <c r="C11" s="485"/>
      <c r="D11" s="4"/>
      <c r="E11" s="5">
        <v>1</v>
      </c>
      <c r="F11" s="4"/>
      <c r="G11" s="148" t="s">
        <v>25</v>
      </c>
      <c r="H11" s="411"/>
      <c r="I11" s="412"/>
      <c r="J11" s="412"/>
      <c r="K11" s="412"/>
      <c r="L11" s="413"/>
    </row>
    <row r="12" spans="1:12" ht="75.75" thickBot="1" x14ac:dyDescent="0.3">
      <c r="A12" s="480"/>
      <c r="B12" s="483"/>
      <c r="C12" s="486"/>
      <c r="D12" s="6"/>
      <c r="E12" s="50"/>
      <c r="F12" s="11">
        <v>1</v>
      </c>
      <c r="G12" s="152" t="s">
        <v>87</v>
      </c>
      <c r="H12" s="299" t="s">
        <v>22</v>
      </c>
      <c r="I12" s="300"/>
      <c r="J12" s="300"/>
      <c r="K12" s="300"/>
      <c r="L12" s="301"/>
    </row>
    <row r="13" spans="1:12" ht="30.75" thickBot="1" x14ac:dyDescent="0.3">
      <c r="A13" s="466" t="s">
        <v>108</v>
      </c>
      <c r="B13" s="470" t="s">
        <v>109</v>
      </c>
      <c r="C13" s="474">
        <v>73</v>
      </c>
      <c r="D13" s="125">
        <v>5</v>
      </c>
      <c r="E13" s="126"/>
      <c r="F13" s="125"/>
      <c r="G13" s="154" t="s">
        <v>29</v>
      </c>
      <c r="H13" s="82" t="s">
        <v>30</v>
      </c>
      <c r="I13" s="83" t="s">
        <v>30</v>
      </c>
      <c r="J13" s="83" t="s">
        <v>30</v>
      </c>
      <c r="K13" s="83" t="s">
        <v>30</v>
      </c>
      <c r="L13" s="84" t="s">
        <v>30</v>
      </c>
    </row>
    <row r="14" spans="1:12" x14ac:dyDescent="0.25">
      <c r="A14" s="467"/>
      <c r="B14" s="471"/>
      <c r="C14" s="475"/>
      <c r="D14" s="127">
        <v>1</v>
      </c>
      <c r="E14" s="128"/>
      <c r="F14" s="127"/>
      <c r="G14" s="148" t="s">
        <v>96</v>
      </c>
      <c r="H14" s="408" t="s">
        <v>18</v>
      </c>
      <c r="I14" s="409"/>
      <c r="J14" s="409"/>
      <c r="K14" s="409"/>
      <c r="L14" s="410"/>
    </row>
    <row r="15" spans="1:12" ht="45" x14ac:dyDescent="0.25">
      <c r="A15" s="468"/>
      <c r="B15" s="472"/>
      <c r="C15" s="476"/>
      <c r="D15" s="127"/>
      <c r="E15" s="128">
        <v>1</v>
      </c>
      <c r="F15" s="127"/>
      <c r="G15" s="148" t="s">
        <v>32</v>
      </c>
      <c r="H15" s="411"/>
      <c r="I15" s="412"/>
      <c r="J15" s="412"/>
      <c r="K15" s="412"/>
      <c r="L15" s="413"/>
    </row>
    <row r="16" spans="1:12" ht="45.75" thickBot="1" x14ac:dyDescent="0.3">
      <c r="A16" s="469"/>
      <c r="B16" s="473"/>
      <c r="C16" s="477"/>
      <c r="D16" s="129"/>
      <c r="E16" s="130"/>
      <c r="F16" s="131">
        <v>1</v>
      </c>
      <c r="G16" s="158" t="s">
        <v>97</v>
      </c>
      <c r="H16" s="299" t="s">
        <v>22</v>
      </c>
      <c r="I16" s="300"/>
      <c r="J16" s="300"/>
      <c r="K16" s="300"/>
      <c r="L16" s="301"/>
    </row>
    <row r="17" spans="1:12" ht="105.75" thickBot="1" x14ac:dyDescent="0.3">
      <c r="A17" s="478" t="s">
        <v>54</v>
      </c>
      <c r="B17" s="481" t="s">
        <v>28</v>
      </c>
      <c r="C17" s="484">
        <v>8</v>
      </c>
      <c r="D17" s="30">
        <v>5</v>
      </c>
      <c r="E17" s="31"/>
      <c r="F17" s="30"/>
      <c r="G17" s="153" t="s">
        <v>102</v>
      </c>
      <c r="H17" s="82" t="s">
        <v>30</v>
      </c>
      <c r="I17" s="83" t="s">
        <v>30</v>
      </c>
      <c r="J17" s="83" t="s">
        <v>30</v>
      </c>
      <c r="K17" s="83" t="s">
        <v>30</v>
      </c>
      <c r="L17" s="84" t="s">
        <v>30</v>
      </c>
    </row>
    <row r="18" spans="1:12" x14ac:dyDescent="0.25">
      <c r="A18" s="479"/>
      <c r="B18" s="482"/>
      <c r="C18" s="485"/>
      <c r="D18" s="4">
        <v>1</v>
      </c>
      <c r="E18" s="5"/>
      <c r="F18" s="4"/>
      <c r="G18" s="161" t="s">
        <v>74</v>
      </c>
      <c r="H18" s="408" t="s">
        <v>18</v>
      </c>
      <c r="I18" s="409"/>
      <c r="J18" s="409"/>
      <c r="K18" s="409"/>
      <c r="L18" s="410"/>
    </row>
    <row r="19" spans="1:12" x14ac:dyDescent="0.25">
      <c r="A19" s="479"/>
      <c r="B19" s="482"/>
      <c r="C19" s="485"/>
      <c r="D19" s="4"/>
      <c r="E19" s="5">
        <v>1</v>
      </c>
      <c r="F19" s="4"/>
      <c r="G19" s="162" t="s">
        <v>42</v>
      </c>
      <c r="H19" s="411"/>
      <c r="I19" s="412"/>
      <c r="J19" s="412"/>
      <c r="K19" s="412"/>
      <c r="L19" s="413"/>
    </row>
    <row r="20" spans="1:12" ht="123" customHeight="1" thickBot="1" x14ac:dyDescent="0.3">
      <c r="A20" s="480"/>
      <c r="B20" s="483"/>
      <c r="C20" s="486"/>
      <c r="D20" s="6"/>
      <c r="E20" s="2"/>
      <c r="F20" s="11">
        <v>1</v>
      </c>
      <c r="G20" s="152" t="s">
        <v>103</v>
      </c>
      <c r="H20" s="299" t="s">
        <v>22</v>
      </c>
      <c r="I20" s="300"/>
      <c r="J20" s="300"/>
      <c r="K20" s="300"/>
      <c r="L20" s="301"/>
    </row>
    <row r="21" spans="1:12" ht="15.75" thickBot="1" x14ac:dyDescent="0.3">
      <c r="A21" s="464" t="s">
        <v>76</v>
      </c>
      <c r="B21" s="465"/>
      <c r="C21" s="135">
        <f>C9+C13+C17</f>
        <v>283</v>
      </c>
    </row>
  </sheetData>
  <mergeCells count="22">
    <mergeCell ref="A2:L2"/>
    <mergeCell ref="A4:L4"/>
    <mergeCell ref="A6:L6"/>
    <mergeCell ref="A7:C7"/>
    <mergeCell ref="D7:G7"/>
    <mergeCell ref="H7:L7"/>
    <mergeCell ref="A21:B21"/>
    <mergeCell ref="A9:A12"/>
    <mergeCell ref="B9:B12"/>
    <mergeCell ref="C9:C12"/>
    <mergeCell ref="H9:L11"/>
    <mergeCell ref="H12:L12"/>
    <mergeCell ref="A13:A16"/>
    <mergeCell ref="B13:B16"/>
    <mergeCell ref="C13:C16"/>
    <mergeCell ref="H14:L15"/>
    <mergeCell ref="H16:L16"/>
    <mergeCell ref="A17:A20"/>
    <mergeCell ref="B17:B20"/>
    <mergeCell ref="C17:C20"/>
    <mergeCell ref="H18:L19"/>
    <mergeCell ref="H20:L20"/>
  </mergeCells>
  <pageMargins left="0.7" right="0.7" top="0.75" bottom="0.75" header="0.3" footer="0.3"/>
  <pageSetup paperSize="9" scale="33"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6EB2D-EC47-457C-A3A7-D2FDC8D83EF4}">
  <sheetPr>
    <tabColor rgb="FF0070C0"/>
  </sheetPr>
  <dimension ref="A1:L17"/>
  <sheetViews>
    <sheetView zoomScale="80" zoomScaleNormal="80" workbookViewId="0">
      <selection activeCell="G21" sqref="G21"/>
    </sheetView>
  </sheetViews>
  <sheetFormatPr baseColWidth="10" defaultColWidth="11.42578125" defaultRowHeight="15" x14ac:dyDescent="0.25"/>
  <cols>
    <col min="1" max="1" width="28" customWidth="1"/>
    <col min="2" max="2" width="19.7109375" customWidth="1"/>
    <col min="3" max="3" width="20" customWidth="1"/>
    <col min="4" max="4" width="11.7109375" customWidth="1"/>
    <col min="5" max="5" width="12" customWidth="1"/>
    <col min="6" max="6" width="11.7109375" customWidth="1"/>
    <col min="7" max="7" width="90.7109375" customWidth="1"/>
  </cols>
  <sheetData>
    <row r="1" spans="1:12" s="32" customFormat="1" ht="21" x14ac:dyDescent="0.25">
      <c r="A1" s="33"/>
      <c r="B1" s="33"/>
      <c r="C1" s="33"/>
      <c r="D1" s="33"/>
      <c r="E1" s="33"/>
      <c r="F1" s="33"/>
      <c r="G1" s="33"/>
    </row>
    <row r="2" spans="1:12" s="32" customFormat="1" ht="33.75" customHeight="1" x14ac:dyDescent="0.25">
      <c r="A2" s="269" t="s">
        <v>233</v>
      </c>
      <c r="B2" s="269"/>
      <c r="C2" s="269"/>
      <c r="D2" s="269"/>
      <c r="E2" s="269"/>
      <c r="F2" s="269"/>
      <c r="G2" s="269"/>
      <c r="H2" s="269"/>
      <c r="I2" s="269"/>
      <c r="J2" s="269"/>
      <c r="K2" s="269"/>
      <c r="L2" s="269"/>
    </row>
    <row r="3" spans="1:12" s="32" customFormat="1" ht="17.25" customHeight="1" x14ac:dyDescent="0.25">
      <c r="A3" s="63"/>
      <c r="B3" s="63"/>
      <c r="C3" s="63"/>
      <c r="D3" s="63"/>
      <c r="E3" s="63"/>
      <c r="F3" s="63"/>
      <c r="G3" s="63"/>
      <c r="H3" s="63"/>
      <c r="I3" s="63"/>
      <c r="J3" s="63"/>
      <c r="K3" s="63"/>
      <c r="L3" s="63"/>
    </row>
    <row r="4" spans="1:12" s="32" customFormat="1" ht="30.75" customHeight="1" x14ac:dyDescent="0.25">
      <c r="A4" s="270" t="s">
        <v>235</v>
      </c>
      <c r="B4" s="270"/>
      <c r="C4" s="270"/>
      <c r="D4" s="270"/>
      <c r="E4" s="270"/>
      <c r="F4" s="270"/>
      <c r="G4" s="270"/>
      <c r="H4" s="270"/>
      <c r="I4" s="270"/>
      <c r="J4" s="270"/>
      <c r="K4" s="270"/>
      <c r="L4" s="270"/>
    </row>
    <row r="5" spans="1:12" s="32" customFormat="1" ht="18.75" customHeight="1" thickBot="1" x14ac:dyDescent="0.3">
      <c r="A5" s="117"/>
      <c r="B5" s="117"/>
      <c r="C5" s="117"/>
      <c r="D5" s="117"/>
      <c r="E5" s="117"/>
      <c r="F5" s="117"/>
      <c r="G5" s="117"/>
      <c r="H5" s="117"/>
      <c r="I5" s="117"/>
      <c r="J5" s="117"/>
      <c r="K5" s="117"/>
      <c r="L5" s="117"/>
    </row>
    <row r="6" spans="1:12" ht="16.5" thickBot="1" x14ac:dyDescent="0.3">
      <c r="A6" s="271" t="s">
        <v>110</v>
      </c>
      <c r="B6" s="272"/>
      <c r="C6" s="272"/>
      <c r="D6" s="272"/>
      <c r="E6" s="272"/>
      <c r="F6" s="272"/>
      <c r="G6" s="272"/>
      <c r="H6" s="272"/>
      <c r="I6" s="272"/>
      <c r="J6" s="272"/>
      <c r="K6" s="272"/>
      <c r="L6" s="273"/>
    </row>
    <row r="7" spans="1:12" ht="16.5" thickBot="1" x14ac:dyDescent="0.3">
      <c r="A7" s="490" t="s">
        <v>194</v>
      </c>
      <c r="B7" s="491"/>
      <c r="C7" s="492"/>
      <c r="D7" s="493" t="s">
        <v>2</v>
      </c>
      <c r="E7" s="494"/>
      <c r="F7" s="494"/>
      <c r="G7" s="495"/>
      <c r="H7" s="496" t="s">
        <v>3</v>
      </c>
      <c r="I7" s="497"/>
      <c r="J7" s="497"/>
      <c r="K7" s="497"/>
      <c r="L7" s="498"/>
    </row>
    <row r="8" spans="1:12" ht="30.75" thickBot="1" x14ac:dyDescent="0.3">
      <c r="A8" s="118" t="s">
        <v>4</v>
      </c>
      <c r="B8" s="119" t="s">
        <v>5</v>
      </c>
      <c r="C8" s="120" t="s">
        <v>6</v>
      </c>
      <c r="D8" s="118" t="s">
        <v>7</v>
      </c>
      <c r="E8" s="121" t="s">
        <v>8</v>
      </c>
      <c r="F8" s="122" t="s">
        <v>63</v>
      </c>
      <c r="G8" s="123" t="s">
        <v>10</v>
      </c>
      <c r="H8" s="123" t="s">
        <v>11</v>
      </c>
      <c r="I8" s="123" t="s">
        <v>12</v>
      </c>
      <c r="J8" s="123" t="s">
        <v>13</v>
      </c>
      <c r="K8" s="123" t="s">
        <v>14</v>
      </c>
      <c r="L8" s="124" t="s">
        <v>15</v>
      </c>
    </row>
    <row r="9" spans="1:12" ht="30" x14ac:dyDescent="0.25">
      <c r="A9" s="478" t="s">
        <v>105</v>
      </c>
      <c r="B9" s="481" t="s">
        <v>35</v>
      </c>
      <c r="C9" s="484">
        <v>33</v>
      </c>
      <c r="D9" s="30">
        <v>2</v>
      </c>
      <c r="E9" s="31"/>
      <c r="F9" s="30"/>
      <c r="G9" s="153" t="s">
        <v>23</v>
      </c>
      <c r="H9" s="408" t="s">
        <v>18</v>
      </c>
      <c r="I9" s="409"/>
      <c r="J9" s="409"/>
      <c r="K9" s="409"/>
      <c r="L9" s="410"/>
    </row>
    <row r="10" spans="1:12" x14ac:dyDescent="0.25">
      <c r="A10" s="479"/>
      <c r="B10" s="482"/>
      <c r="C10" s="485"/>
      <c r="D10" s="27">
        <v>1</v>
      </c>
      <c r="E10" s="28"/>
      <c r="F10" s="27"/>
      <c r="G10" s="147" t="s">
        <v>86</v>
      </c>
      <c r="H10" s="411"/>
      <c r="I10" s="412"/>
      <c r="J10" s="412"/>
      <c r="K10" s="412"/>
      <c r="L10" s="413"/>
    </row>
    <row r="11" spans="1:12" x14ac:dyDescent="0.25">
      <c r="A11" s="479"/>
      <c r="B11" s="482"/>
      <c r="C11" s="485"/>
      <c r="D11" s="4"/>
      <c r="E11" s="5">
        <v>1</v>
      </c>
      <c r="F11" s="4"/>
      <c r="G11" s="148" t="s">
        <v>25</v>
      </c>
      <c r="H11" s="411"/>
      <c r="I11" s="412"/>
      <c r="J11" s="412"/>
      <c r="K11" s="412"/>
      <c r="L11" s="413"/>
    </row>
    <row r="12" spans="1:12" ht="75.75" thickBot="1" x14ac:dyDescent="0.3">
      <c r="A12" s="480"/>
      <c r="B12" s="483"/>
      <c r="C12" s="486"/>
      <c r="D12" s="6"/>
      <c r="E12" s="50"/>
      <c r="F12" s="11">
        <v>1</v>
      </c>
      <c r="G12" s="152" t="s">
        <v>87</v>
      </c>
      <c r="H12" s="299" t="s">
        <v>22</v>
      </c>
      <c r="I12" s="300"/>
      <c r="J12" s="300"/>
      <c r="K12" s="300"/>
      <c r="L12" s="301"/>
    </row>
    <row r="13" spans="1:12" ht="105.75" thickBot="1" x14ac:dyDescent="0.3">
      <c r="A13" s="478" t="s">
        <v>54</v>
      </c>
      <c r="B13" s="481" t="s">
        <v>28</v>
      </c>
      <c r="C13" s="484">
        <v>4</v>
      </c>
      <c r="D13" s="30">
        <v>5</v>
      </c>
      <c r="E13" s="31"/>
      <c r="F13" s="30"/>
      <c r="G13" s="153" t="s">
        <v>102</v>
      </c>
      <c r="H13" s="82" t="s">
        <v>30</v>
      </c>
      <c r="I13" s="83" t="s">
        <v>30</v>
      </c>
      <c r="J13" s="83" t="s">
        <v>30</v>
      </c>
      <c r="K13" s="83" t="s">
        <v>30</v>
      </c>
      <c r="L13" s="84" t="s">
        <v>30</v>
      </c>
    </row>
    <row r="14" spans="1:12" x14ac:dyDescent="0.25">
      <c r="A14" s="479"/>
      <c r="B14" s="482"/>
      <c r="C14" s="485"/>
      <c r="D14" s="4">
        <v>1</v>
      </c>
      <c r="E14" s="5"/>
      <c r="F14" s="4"/>
      <c r="G14" s="161" t="s">
        <v>74</v>
      </c>
      <c r="H14" s="408" t="s">
        <v>18</v>
      </c>
      <c r="I14" s="409"/>
      <c r="J14" s="409"/>
      <c r="K14" s="409"/>
      <c r="L14" s="410"/>
    </row>
    <row r="15" spans="1:12" x14ac:dyDescent="0.25">
      <c r="A15" s="479"/>
      <c r="B15" s="482"/>
      <c r="C15" s="485"/>
      <c r="D15" s="4"/>
      <c r="E15" s="5">
        <v>1</v>
      </c>
      <c r="F15" s="4"/>
      <c r="G15" s="162" t="s">
        <v>42</v>
      </c>
      <c r="H15" s="411"/>
      <c r="I15" s="412"/>
      <c r="J15" s="412"/>
      <c r="K15" s="412"/>
      <c r="L15" s="413"/>
    </row>
    <row r="16" spans="1:12" ht="105.75" thickBot="1" x14ac:dyDescent="0.3">
      <c r="A16" s="480"/>
      <c r="B16" s="483"/>
      <c r="C16" s="486"/>
      <c r="D16" s="6"/>
      <c r="E16" s="2"/>
      <c r="F16" s="11">
        <v>1</v>
      </c>
      <c r="G16" s="152" t="s">
        <v>103</v>
      </c>
      <c r="H16" s="299" t="s">
        <v>22</v>
      </c>
      <c r="I16" s="300"/>
      <c r="J16" s="300"/>
      <c r="K16" s="300"/>
      <c r="L16" s="301"/>
    </row>
    <row r="17" spans="1:3" ht="15.75" thickBot="1" x14ac:dyDescent="0.3">
      <c r="A17" s="464" t="s">
        <v>76</v>
      </c>
      <c r="B17" s="465"/>
      <c r="C17" s="135">
        <f>C9+C13</f>
        <v>37</v>
      </c>
    </row>
  </sheetData>
  <mergeCells count="17">
    <mergeCell ref="A2:L2"/>
    <mergeCell ref="A4:L4"/>
    <mergeCell ref="A6:L6"/>
    <mergeCell ref="A7:C7"/>
    <mergeCell ref="D7:G7"/>
    <mergeCell ref="H7:L7"/>
    <mergeCell ref="A17:B17"/>
    <mergeCell ref="A9:A12"/>
    <mergeCell ref="B9:B12"/>
    <mergeCell ref="C9:C12"/>
    <mergeCell ref="H9:L11"/>
    <mergeCell ref="H12:L12"/>
    <mergeCell ref="A13:A16"/>
    <mergeCell ref="B13:B16"/>
    <mergeCell ref="C13:C16"/>
    <mergeCell ref="H14:L15"/>
    <mergeCell ref="H16:L16"/>
  </mergeCells>
  <pageMargins left="0.7" right="0.7" top="0.75" bottom="0.75" header="0.3" footer="0.3"/>
  <pageSetup paperSize="9" scale="33"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226482-0D00-48B4-967C-3BC2E7445831}">
  <sheetPr>
    <tabColor rgb="FF00B050"/>
  </sheetPr>
  <dimension ref="A1:L46"/>
  <sheetViews>
    <sheetView zoomScale="80" zoomScaleNormal="80" workbookViewId="0">
      <selection activeCell="A6" sqref="A6:L6"/>
    </sheetView>
  </sheetViews>
  <sheetFormatPr baseColWidth="10" defaultColWidth="11.42578125" defaultRowHeight="15" x14ac:dyDescent="0.25"/>
  <cols>
    <col min="1" max="1" width="28" customWidth="1"/>
    <col min="2" max="2" width="19.7109375" customWidth="1"/>
    <col min="3" max="3" width="21.140625" customWidth="1"/>
    <col min="4" max="4" width="17.28515625" customWidth="1"/>
    <col min="5" max="5" width="12" customWidth="1"/>
    <col min="6" max="6" width="11.7109375" customWidth="1"/>
    <col min="7" max="7" width="104.5703125" customWidth="1"/>
  </cols>
  <sheetData>
    <row r="1" spans="1:12" s="32" customFormat="1" ht="21" x14ac:dyDescent="0.25">
      <c r="A1" s="33"/>
      <c r="B1" s="33"/>
      <c r="C1" s="33"/>
      <c r="D1" s="33"/>
      <c r="E1" s="33"/>
      <c r="F1" s="33"/>
      <c r="G1" s="33"/>
    </row>
    <row r="2" spans="1:12" s="32" customFormat="1" ht="33.75" customHeight="1" x14ac:dyDescent="0.25">
      <c r="A2" s="269" t="s">
        <v>233</v>
      </c>
      <c r="B2" s="269"/>
      <c r="C2" s="269"/>
      <c r="D2" s="269"/>
      <c r="E2" s="269"/>
      <c r="F2" s="269"/>
      <c r="G2" s="269"/>
      <c r="H2" s="269"/>
      <c r="I2" s="269"/>
      <c r="J2" s="269"/>
      <c r="K2" s="269"/>
      <c r="L2" s="269"/>
    </row>
    <row r="3" spans="1:12" s="32" customFormat="1" ht="17.25" customHeight="1" x14ac:dyDescent="0.25">
      <c r="A3" s="63"/>
      <c r="B3" s="63"/>
      <c r="C3" s="63"/>
      <c r="D3" s="63"/>
      <c r="E3" s="63"/>
      <c r="F3" s="63"/>
      <c r="G3" s="63"/>
      <c r="H3" s="63"/>
      <c r="I3" s="63"/>
      <c r="J3" s="63"/>
      <c r="K3" s="63"/>
      <c r="L3" s="63"/>
    </row>
    <row r="4" spans="1:12" s="32" customFormat="1" ht="30.75" customHeight="1" x14ac:dyDescent="0.25">
      <c r="A4" s="270" t="s">
        <v>232</v>
      </c>
      <c r="B4" s="270"/>
      <c r="C4" s="270"/>
      <c r="D4" s="270"/>
      <c r="E4" s="270"/>
      <c r="F4" s="270"/>
      <c r="G4" s="270"/>
      <c r="H4" s="270"/>
      <c r="I4" s="270"/>
      <c r="J4" s="270"/>
      <c r="K4" s="270"/>
      <c r="L4" s="270"/>
    </row>
    <row r="5" spans="1:12" s="32" customFormat="1" ht="18.75" customHeight="1" thickBot="1" x14ac:dyDescent="0.3">
      <c r="A5" s="117"/>
      <c r="B5" s="117"/>
      <c r="C5" s="117"/>
      <c r="D5" s="117"/>
      <c r="E5" s="117"/>
      <c r="F5" s="117"/>
      <c r="G5" s="117"/>
      <c r="H5" s="117"/>
      <c r="I5" s="117"/>
      <c r="J5" s="117"/>
      <c r="K5" s="117"/>
      <c r="L5" s="117"/>
    </row>
    <row r="6" spans="1:12" ht="16.5" thickBot="1" x14ac:dyDescent="0.3">
      <c r="A6" s="271" t="s">
        <v>240</v>
      </c>
      <c r="B6" s="272"/>
      <c r="C6" s="272"/>
      <c r="D6" s="272"/>
      <c r="E6" s="272"/>
      <c r="F6" s="272"/>
      <c r="G6" s="272"/>
      <c r="H6" s="272"/>
      <c r="I6" s="272"/>
      <c r="J6" s="272"/>
      <c r="K6" s="272"/>
      <c r="L6" s="273"/>
    </row>
    <row r="7" spans="1:12" ht="16.5" thickBot="1" x14ac:dyDescent="0.3">
      <c r="A7" s="490" t="s">
        <v>194</v>
      </c>
      <c r="B7" s="491"/>
      <c r="C7" s="492"/>
      <c r="D7" s="493" t="s">
        <v>2</v>
      </c>
      <c r="E7" s="494"/>
      <c r="F7" s="494"/>
      <c r="G7" s="495"/>
      <c r="H7" s="496" t="s">
        <v>3</v>
      </c>
      <c r="I7" s="497"/>
      <c r="J7" s="497"/>
      <c r="K7" s="497"/>
      <c r="L7" s="498"/>
    </row>
    <row r="8" spans="1:12" ht="30.75" thickBot="1" x14ac:dyDescent="0.3">
      <c r="A8" s="118" t="s">
        <v>4</v>
      </c>
      <c r="B8" s="119" t="s">
        <v>5</v>
      </c>
      <c r="C8" s="120" t="s">
        <v>38</v>
      </c>
      <c r="D8" s="118" t="s">
        <v>7</v>
      </c>
      <c r="E8" s="121" t="s">
        <v>8</v>
      </c>
      <c r="F8" s="122" t="s">
        <v>63</v>
      </c>
      <c r="G8" s="123" t="s">
        <v>10</v>
      </c>
      <c r="H8" s="123" t="s">
        <v>11</v>
      </c>
      <c r="I8" s="123" t="s">
        <v>12</v>
      </c>
      <c r="J8" s="123" t="s">
        <v>13</v>
      </c>
      <c r="K8" s="123" t="s">
        <v>14</v>
      </c>
      <c r="L8" s="124" t="s">
        <v>15</v>
      </c>
    </row>
    <row r="9" spans="1:12" ht="30" x14ac:dyDescent="0.25">
      <c r="A9" s="478" t="s">
        <v>111</v>
      </c>
      <c r="B9" s="481" t="s">
        <v>112</v>
      </c>
      <c r="C9" s="484">
        <v>143</v>
      </c>
      <c r="D9" s="30">
        <v>2</v>
      </c>
      <c r="E9" s="31"/>
      <c r="F9" s="30"/>
      <c r="G9" s="107" t="s">
        <v>23</v>
      </c>
      <c r="H9" s="290" t="s">
        <v>18</v>
      </c>
      <c r="I9" s="291"/>
      <c r="J9" s="291"/>
      <c r="K9" s="291"/>
      <c r="L9" s="292"/>
    </row>
    <row r="10" spans="1:12" x14ac:dyDescent="0.25">
      <c r="A10" s="479"/>
      <c r="B10" s="482"/>
      <c r="C10" s="485"/>
      <c r="D10" s="27">
        <v>1</v>
      </c>
      <c r="E10" s="28"/>
      <c r="F10" s="27"/>
      <c r="G10" s="108" t="s">
        <v>113</v>
      </c>
      <c r="H10" s="293"/>
      <c r="I10" s="294"/>
      <c r="J10" s="294"/>
      <c r="K10" s="294"/>
      <c r="L10" s="295"/>
    </row>
    <row r="11" spans="1:12" x14ac:dyDescent="0.25">
      <c r="A11" s="479"/>
      <c r="B11" s="482"/>
      <c r="C11" s="485"/>
      <c r="D11" s="4"/>
      <c r="E11" s="5">
        <v>1</v>
      </c>
      <c r="F11" s="4"/>
      <c r="G11" s="106" t="s">
        <v>25</v>
      </c>
      <c r="H11" s="296"/>
      <c r="I11" s="297"/>
      <c r="J11" s="297"/>
      <c r="K11" s="297"/>
      <c r="L11" s="298"/>
    </row>
    <row r="12" spans="1:12" ht="60.75" thickBot="1" x14ac:dyDescent="0.3">
      <c r="A12" s="479"/>
      <c r="B12" s="482"/>
      <c r="C12" s="485"/>
      <c r="D12" s="149"/>
      <c r="E12" s="150"/>
      <c r="F12" s="151">
        <v>1</v>
      </c>
      <c r="G12" s="102" t="s">
        <v>114</v>
      </c>
      <c r="H12" s="299" t="s">
        <v>22</v>
      </c>
      <c r="I12" s="300"/>
      <c r="J12" s="300"/>
      <c r="K12" s="300"/>
      <c r="L12" s="301"/>
    </row>
    <row r="13" spans="1:12" ht="15.75" thickBot="1" x14ac:dyDescent="0.3">
      <c r="A13" s="478" t="s">
        <v>115</v>
      </c>
      <c r="B13" s="481" t="s">
        <v>16</v>
      </c>
      <c r="C13" s="484">
        <v>21</v>
      </c>
      <c r="D13" s="30">
        <v>5</v>
      </c>
      <c r="E13" s="31"/>
      <c r="F13" s="30"/>
      <c r="G13" s="105" t="s">
        <v>116</v>
      </c>
      <c r="H13" s="219" t="s">
        <v>30</v>
      </c>
      <c r="I13" s="220" t="s">
        <v>30</v>
      </c>
      <c r="J13" s="220" t="s">
        <v>30</v>
      </c>
      <c r="K13" s="220" t="s">
        <v>30</v>
      </c>
      <c r="L13" s="221" t="s">
        <v>30</v>
      </c>
    </row>
    <row r="14" spans="1:12" x14ac:dyDescent="0.25">
      <c r="A14" s="479"/>
      <c r="B14" s="482"/>
      <c r="C14" s="485"/>
      <c r="D14" s="4">
        <v>1</v>
      </c>
      <c r="E14" s="5"/>
      <c r="F14" s="4"/>
      <c r="G14" s="106" t="s">
        <v>117</v>
      </c>
      <c r="H14" s="290" t="s">
        <v>18</v>
      </c>
      <c r="I14" s="291"/>
      <c r="J14" s="291"/>
      <c r="K14" s="291"/>
      <c r="L14" s="292"/>
    </row>
    <row r="15" spans="1:12" ht="60.75" thickBot="1" x14ac:dyDescent="0.3">
      <c r="A15" s="480"/>
      <c r="B15" s="483"/>
      <c r="C15" s="486"/>
      <c r="D15" s="11"/>
      <c r="E15" s="182"/>
      <c r="F15" s="11">
        <v>1</v>
      </c>
      <c r="G15" s="101" t="s">
        <v>118</v>
      </c>
      <c r="H15" s="299" t="s">
        <v>22</v>
      </c>
      <c r="I15" s="300"/>
      <c r="J15" s="300"/>
      <c r="K15" s="300"/>
      <c r="L15" s="301"/>
    </row>
    <row r="16" spans="1:12" ht="15" customHeight="1" x14ac:dyDescent="0.25">
      <c r="A16" s="466" t="s">
        <v>78</v>
      </c>
      <c r="B16" s="470" t="s">
        <v>119</v>
      </c>
      <c r="C16" s="474">
        <v>21.5</v>
      </c>
      <c r="D16" s="125">
        <v>5</v>
      </c>
      <c r="E16" s="126"/>
      <c r="F16" s="125"/>
      <c r="G16" s="105" t="s">
        <v>29</v>
      </c>
      <c r="H16" s="290" t="s">
        <v>18</v>
      </c>
      <c r="I16" s="291"/>
      <c r="J16" s="291"/>
      <c r="K16" s="291"/>
      <c r="L16" s="292"/>
    </row>
    <row r="17" spans="1:12" x14ac:dyDescent="0.25">
      <c r="A17" s="467"/>
      <c r="B17" s="471"/>
      <c r="C17" s="475"/>
      <c r="D17" s="127">
        <v>1</v>
      </c>
      <c r="E17" s="128"/>
      <c r="F17" s="127"/>
      <c r="G17" s="106" t="s">
        <v>120</v>
      </c>
      <c r="H17" s="293"/>
      <c r="I17" s="294"/>
      <c r="J17" s="294"/>
      <c r="K17" s="294"/>
      <c r="L17" s="295"/>
    </row>
    <row r="18" spans="1:12" ht="60.75" customHeight="1" x14ac:dyDescent="0.25">
      <c r="A18" s="468"/>
      <c r="B18" s="472"/>
      <c r="C18" s="476"/>
      <c r="D18" s="127"/>
      <c r="E18" s="128">
        <v>1</v>
      </c>
      <c r="F18" s="127"/>
      <c r="G18" s="106" t="s">
        <v>32</v>
      </c>
      <c r="H18" s="296"/>
      <c r="I18" s="297"/>
      <c r="J18" s="297"/>
      <c r="K18" s="297"/>
      <c r="L18" s="298"/>
    </row>
    <row r="19" spans="1:12" ht="30.75" thickBot="1" x14ac:dyDescent="0.3">
      <c r="A19" s="469"/>
      <c r="B19" s="473"/>
      <c r="C19" s="477"/>
      <c r="D19" s="129"/>
      <c r="E19" s="130"/>
      <c r="F19" s="131">
        <v>1</v>
      </c>
      <c r="G19" s="132" t="s">
        <v>121</v>
      </c>
      <c r="H19" s="299" t="s">
        <v>22</v>
      </c>
      <c r="I19" s="300"/>
      <c r="J19" s="300"/>
      <c r="K19" s="300"/>
      <c r="L19" s="301"/>
    </row>
    <row r="20" spans="1:12" ht="90" x14ac:dyDescent="0.25">
      <c r="A20" s="478" t="s">
        <v>54</v>
      </c>
      <c r="B20" s="481" t="s">
        <v>28</v>
      </c>
      <c r="C20" s="484">
        <v>3</v>
      </c>
      <c r="D20" s="30">
        <v>5</v>
      </c>
      <c r="E20" s="31"/>
      <c r="F20" s="30"/>
      <c r="G20" s="107" t="s">
        <v>73</v>
      </c>
      <c r="H20" s="219" t="s">
        <v>30</v>
      </c>
      <c r="I20" s="220" t="s">
        <v>30</v>
      </c>
      <c r="J20" s="220" t="s">
        <v>30</v>
      </c>
      <c r="K20" s="220" t="s">
        <v>30</v>
      </c>
      <c r="L20" s="221" t="s">
        <v>30</v>
      </c>
    </row>
    <row r="21" spans="1:12" ht="135" customHeight="1" x14ac:dyDescent="0.25">
      <c r="A21" s="479"/>
      <c r="B21" s="482"/>
      <c r="C21" s="485"/>
      <c r="D21" s="4">
        <v>1</v>
      </c>
      <c r="E21" s="5"/>
      <c r="F21" s="4"/>
      <c r="G21" s="133" t="s">
        <v>74</v>
      </c>
      <c r="H21" s="339" t="s">
        <v>18</v>
      </c>
      <c r="I21" s="340"/>
      <c r="J21" s="340"/>
      <c r="K21" s="340"/>
      <c r="L21" s="341"/>
    </row>
    <row r="22" spans="1:12" x14ac:dyDescent="0.25">
      <c r="A22" s="479"/>
      <c r="B22" s="482"/>
      <c r="C22" s="485"/>
      <c r="D22" s="4"/>
      <c r="E22" s="5">
        <v>1</v>
      </c>
      <c r="F22" s="4"/>
      <c r="G22" s="134" t="s">
        <v>42</v>
      </c>
      <c r="H22" s="296"/>
      <c r="I22" s="297"/>
      <c r="J22" s="297"/>
      <c r="K22" s="297"/>
      <c r="L22" s="298"/>
    </row>
    <row r="23" spans="1:12" ht="75.75" thickBot="1" x14ac:dyDescent="0.3">
      <c r="A23" s="480"/>
      <c r="B23" s="483"/>
      <c r="C23" s="486"/>
      <c r="D23" s="6"/>
      <c r="E23" s="2"/>
      <c r="F23" s="11">
        <v>1</v>
      </c>
      <c r="G23" s="101" t="s">
        <v>122</v>
      </c>
      <c r="H23" s="299" t="s">
        <v>22</v>
      </c>
      <c r="I23" s="300"/>
      <c r="J23" s="300"/>
      <c r="K23" s="300"/>
      <c r="L23" s="301"/>
    </row>
    <row r="24" spans="1:12" ht="15.75" thickBot="1" x14ac:dyDescent="0.3">
      <c r="A24" s="499" t="s">
        <v>123</v>
      </c>
      <c r="B24" s="500"/>
      <c r="C24" s="163">
        <f>C9+C13+C16+C20</f>
        <v>188.5</v>
      </c>
    </row>
    <row r="25" spans="1:12" ht="15.75" thickBot="1" x14ac:dyDescent="0.3"/>
    <row r="26" spans="1:12" ht="16.5" thickBot="1" x14ac:dyDescent="0.3">
      <c r="A26" s="271" t="s">
        <v>124</v>
      </c>
      <c r="B26" s="272"/>
      <c r="C26" s="272"/>
      <c r="D26" s="272"/>
      <c r="E26" s="272"/>
      <c r="F26" s="272"/>
      <c r="G26" s="272"/>
      <c r="H26" s="272"/>
      <c r="I26" s="272"/>
      <c r="J26" s="272"/>
      <c r="K26" s="272"/>
      <c r="L26" s="273"/>
    </row>
    <row r="27" spans="1:12" ht="16.5" customHeight="1" thickBot="1" x14ac:dyDescent="0.3">
      <c r="A27" s="506" t="s">
        <v>62</v>
      </c>
      <c r="B27" s="507"/>
      <c r="C27" s="508"/>
      <c r="D27" s="493" t="s">
        <v>2</v>
      </c>
      <c r="E27" s="494"/>
      <c r="F27" s="494"/>
      <c r="G27" s="495"/>
      <c r="H27" s="496" t="s">
        <v>3</v>
      </c>
      <c r="I27" s="497"/>
      <c r="J27" s="497"/>
      <c r="K27" s="497"/>
      <c r="L27" s="498"/>
    </row>
    <row r="28" spans="1:12" ht="30.75" thickBot="1" x14ac:dyDescent="0.3">
      <c r="A28" s="118" t="s">
        <v>4</v>
      </c>
      <c r="B28" s="119" t="s">
        <v>5</v>
      </c>
      <c r="C28" s="120" t="s">
        <v>6</v>
      </c>
      <c r="D28" s="118" t="s">
        <v>7</v>
      </c>
      <c r="E28" s="121" t="s">
        <v>8</v>
      </c>
      <c r="F28" s="122" t="s">
        <v>63</v>
      </c>
      <c r="G28" s="123" t="s">
        <v>10</v>
      </c>
      <c r="H28" s="123" t="s">
        <v>11</v>
      </c>
      <c r="I28" s="123" t="s">
        <v>12</v>
      </c>
      <c r="J28" s="123" t="s">
        <v>13</v>
      </c>
      <c r="K28" s="123" t="s">
        <v>14</v>
      </c>
      <c r="L28" s="124" t="s">
        <v>15</v>
      </c>
    </row>
    <row r="29" spans="1:12" ht="30" x14ac:dyDescent="0.25">
      <c r="A29" s="478" t="s">
        <v>68</v>
      </c>
      <c r="B29" s="481" t="s">
        <v>35</v>
      </c>
      <c r="C29" s="484">
        <v>139</v>
      </c>
      <c r="D29" s="30">
        <v>2</v>
      </c>
      <c r="E29" s="31"/>
      <c r="F29" s="30"/>
      <c r="G29" s="59" t="s">
        <v>23</v>
      </c>
      <c r="H29" s="82"/>
      <c r="I29" s="83"/>
      <c r="J29" s="83"/>
      <c r="K29" s="83"/>
      <c r="L29" s="84"/>
    </row>
    <row r="30" spans="1:12" x14ac:dyDescent="0.25">
      <c r="A30" s="479"/>
      <c r="B30" s="482"/>
      <c r="C30" s="485"/>
      <c r="D30" s="27">
        <v>1</v>
      </c>
      <c r="E30" s="28"/>
      <c r="F30" s="27"/>
      <c r="G30" s="60" t="s">
        <v>125</v>
      </c>
      <c r="H30" s="164"/>
      <c r="I30" s="165"/>
      <c r="J30" s="165"/>
      <c r="K30" s="165"/>
      <c r="L30" s="166"/>
    </row>
    <row r="31" spans="1:12" x14ac:dyDescent="0.25">
      <c r="A31" s="479"/>
      <c r="B31" s="482"/>
      <c r="C31" s="485"/>
      <c r="D31" s="4"/>
      <c r="E31" s="5">
        <v>1</v>
      </c>
      <c r="F31" s="4"/>
      <c r="G31" s="81" t="s">
        <v>25</v>
      </c>
      <c r="H31" s="164"/>
      <c r="I31" s="165"/>
      <c r="J31" s="165"/>
      <c r="K31" s="165"/>
      <c r="L31" s="166"/>
    </row>
    <row r="32" spans="1:12" ht="45.75" thickBot="1" x14ac:dyDescent="0.3">
      <c r="A32" s="480"/>
      <c r="B32" s="483"/>
      <c r="C32" s="486"/>
      <c r="D32" s="6"/>
      <c r="E32" s="50"/>
      <c r="F32" s="11">
        <v>1</v>
      </c>
      <c r="G32" s="62" t="s">
        <v>39</v>
      </c>
      <c r="H32" s="167"/>
      <c r="I32" s="168"/>
      <c r="J32" s="168"/>
      <c r="K32" s="168"/>
      <c r="L32" s="169"/>
    </row>
    <row r="33" spans="1:12" ht="30" x14ac:dyDescent="0.25">
      <c r="A33" s="478" t="s">
        <v>126</v>
      </c>
      <c r="B33" s="481" t="s">
        <v>35</v>
      </c>
      <c r="C33" s="484">
        <v>24</v>
      </c>
      <c r="D33" s="30">
        <v>2</v>
      </c>
      <c r="E33" s="31"/>
      <c r="F33" s="30"/>
      <c r="G33" s="59" t="s">
        <v>23</v>
      </c>
      <c r="H33" s="82"/>
      <c r="I33" s="83"/>
      <c r="J33" s="83"/>
      <c r="K33" s="83"/>
      <c r="L33" s="84"/>
    </row>
    <row r="34" spans="1:12" x14ac:dyDescent="0.25">
      <c r="A34" s="479"/>
      <c r="B34" s="482"/>
      <c r="C34" s="485"/>
      <c r="D34" s="27">
        <v>1</v>
      </c>
      <c r="E34" s="28"/>
      <c r="F34" s="27"/>
      <c r="G34" s="60" t="s">
        <v>125</v>
      </c>
      <c r="H34" s="164"/>
      <c r="I34" s="165"/>
      <c r="J34" s="165"/>
      <c r="K34" s="165"/>
      <c r="L34" s="166"/>
    </row>
    <row r="35" spans="1:12" x14ac:dyDescent="0.25">
      <c r="A35" s="479"/>
      <c r="B35" s="482"/>
      <c r="C35" s="485"/>
      <c r="D35" s="4"/>
      <c r="E35" s="5">
        <v>1</v>
      </c>
      <c r="F35" s="4"/>
      <c r="G35" s="81" t="s">
        <v>25</v>
      </c>
      <c r="H35" s="164"/>
      <c r="I35" s="165"/>
      <c r="J35" s="165"/>
      <c r="K35" s="165"/>
      <c r="L35" s="166"/>
    </row>
    <row r="36" spans="1:12" ht="45.75" thickBot="1" x14ac:dyDescent="0.3">
      <c r="A36" s="480"/>
      <c r="B36" s="483"/>
      <c r="C36" s="486"/>
      <c r="D36" s="6"/>
      <c r="E36" s="50"/>
      <c r="F36" s="11">
        <v>1</v>
      </c>
      <c r="G36" s="62" t="s">
        <v>39</v>
      </c>
      <c r="H36" s="167"/>
      <c r="I36" s="168"/>
      <c r="J36" s="168"/>
      <c r="K36" s="168"/>
      <c r="L36" s="169"/>
    </row>
    <row r="37" spans="1:12" ht="30" x14ac:dyDescent="0.25">
      <c r="A37" s="466" t="s">
        <v>78</v>
      </c>
      <c r="B37" s="470" t="s">
        <v>127</v>
      </c>
      <c r="C37" s="474">
        <v>80</v>
      </c>
      <c r="D37" s="125">
        <v>5</v>
      </c>
      <c r="E37" s="126"/>
      <c r="F37" s="125"/>
      <c r="G37" s="170" t="s">
        <v>29</v>
      </c>
      <c r="H37" s="82"/>
      <c r="I37" s="83"/>
      <c r="J37" s="83"/>
      <c r="K37" s="83"/>
      <c r="L37" s="84"/>
    </row>
    <row r="38" spans="1:12" x14ac:dyDescent="0.25">
      <c r="A38" s="467"/>
      <c r="B38" s="471"/>
      <c r="C38" s="475"/>
      <c r="D38" s="127">
        <v>1</v>
      </c>
      <c r="E38" s="128"/>
      <c r="F38" s="127"/>
      <c r="G38" s="171" t="s">
        <v>128</v>
      </c>
      <c r="H38" s="164"/>
      <c r="I38" s="165"/>
      <c r="J38" s="165"/>
      <c r="K38" s="165"/>
      <c r="L38" s="166"/>
    </row>
    <row r="39" spans="1:12" ht="45" x14ac:dyDescent="0.25">
      <c r="A39" s="468"/>
      <c r="B39" s="472"/>
      <c r="C39" s="476"/>
      <c r="D39" s="127"/>
      <c r="E39" s="128">
        <v>1</v>
      </c>
      <c r="F39" s="127"/>
      <c r="G39" s="171" t="s">
        <v>32</v>
      </c>
      <c r="H39" s="164"/>
      <c r="I39" s="165"/>
      <c r="J39" s="165"/>
      <c r="K39" s="165"/>
      <c r="L39" s="166"/>
    </row>
    <row r="40" spans="1:12" ht="30.75" thickBot="1" x14ac:dyDescent="0.3">
      <c r="A40" s="469"/>
      <c r="B40" s="473"/>
      <c r="C40" s="477"/>
      <c r="D40" s="129"/>
      <c r="E40" s="130"/>
      <c r="F40" s="131">
        <v>1</v>
      </c>
      <c r="G40" s="172" t="s">
        <v>41</v>
      </c>
      <c r="H40" s="167"/>
      <c r="I40" s="168"/>
      <c r="J40" s="168"/>
      <c r="K40" s="168"/>
      <c r="L40" s="169"/>
    </row>
    <row r="41" spans="1:12" ht="90" x14ac:dyDescent="0.25">
      <c r="A41" s="478" t="s">
        <v>54</v>
      </c>
      <c r="B41" s="481" t="s">
        <v>28</v>
      </c>
      <c r="C41" s="484">
        <v>6</v>
      </c>
      <c r="D41" s="30">
        <v>5</v>
      </c>
      <c r="E41" s="31"/>
      <c r="F41" s="30"/>
      <c r="G41" s="59" t="s">
        <v>55</v>
      </c>
      <c r="H41" s="82"/>
      <c r="I41" s="83"/>
      <c r="J41" s="83"/>
      <c r="K41" s="83"/>
      <c r="L41" s="84"/>
    </row>
    <row r="42" spans="1:12" x14ac:dyDescent="0.25">
      <c r="A42" s="479"/>
      <c r="B42" s="482"/>
      <c r="C42" s="485"/>
      <c r="D42" s="4">
        <v>1</v>
      </c>
      <c r="E42" s="5"/>
      <c r="F42" s="4"/>
      <c r="G42" s="173" t="s">
        <v>56</v>
      </c>
      <c r="H42" s="164"/>
      <c r="I42" s="165"/>
      <c r="J42" s="165"/>
      <c r="K42" s="165"/>
      <c r="L42" s="166"/>
    </row>
    <row r="43" spans="1:12" x14ac:dyDescent="0.25">
      <c r="A43" s="479"/>
      <c r="B43" s="482"/>
      <c r="C43" s="485"/>
      <c r="D43" s="4"/>
      <c r="E43" s="5">
        <v>1</v>
      </c>
      <c r="F43" s="4"/>
      <c r="G43" s="174" t="s">
        <v>42</v>
      </c>
      <c r="H43" s="164"/>
      <c r="I43" s="165"/>
      <c r="J43" s="165"/>
      <c r="K43" s="165"/>
      <c r="L43" s="166"/>
    </row>
    <row r="44" spans="1:12" ht="75.75" thickBot="1" x14ac:dyDescent="0.3">
      <c r="A44" s="480"/>
      <c r="B44" s="483"/>
      <c r="C44" s="486"/>
      <c r="D44" s="6"/>
      <c r="E44" s="2"/>
      <c r="F44" s="11">
        <v>1</v>
      </c>
      <c r="G44" s="62" t="s">
        <v>43</v>
      </c>
      <c r="H44" s="167"/>
      <c r="I44" s="168"/>
      <c r="J44" s="168"/>
      <c r="K44" s="168"/>
      <c r="L44" s="169"/>
    </row>
    <row r="45" spans="1:12" ht="15.75" thickBot="1" x14ac:dyDescent="0.3">
      <c r="A45" s="499" t="s">
        <v>129</v>
      </c>
      <c r="B45" s="500"/>
      <c r="C45" s="163">
        <f>C29+C33+C37+C41</f>
        <v>249</v>
      </c>
    </row>
    <row r="46" spans="1:12" ht="15.75" thickBot="1" x14ac:dyDescent="0.3">
      <c r="A46" s="499" t="s">
        <v>130</v>
      </c>
      <c r="B46" s="500"/>
      <c r="C46" s="163">
        <f>C24+C45</f>
        <v>437.5</v>
      </c>
    </row>
  </sheetData>
  <mergeCells count="45">
    <mergeCell ref="A2:L2"/>
    <mergeCell ref="A4:L4"/>
    <mergeCell ref="A6:L6"/>
    <mergeCell ref="A7:C7"/>
    <mergeCell ref="D7:G7"/>
    <mergeCell ref="H7:L7"/>
    <mergeCell ref="A13:A15"/>
    <mergeCell ref="B13:B15"/>
    <mergeCell ref="C13:C15"/>
    <mergeCell ref="H14:L14"/>
    <mergeCell ref="H15:L15"/>
    <mergeCell ref="A9:A12"/>
    <mergeCell ref="B9:B12"/>
    <mergeCell ref="C9:C12"/>
    <mergeCell ref="H9:L11"/>
    <mergeCell ref="H12:L12"/>
    <mergeCell ref="A24:B24"/>
    <mergeCell ref="A16:A19"/>
    <mergeCell ref="B16:B19"/>
    <mergeCell ref="C16:C19"/>
    <mergeCell ref="H16:L18"/>
    <mergeCell ref="H19:L19"/>
    <mergeCell ref="A20:A23"/>
    <mergeCell ref="B20:B23"/>
    <mergeCell ref="C20:C23"/>
    <mergeCell ref="H21:L22"/>
    <mergeCell ref="H23:L23"/>
    <mergeCell ref="A26:L26"/>
    <mergeCell ref="A27:C27"/>
    <mergeCell ref="D27:G27"/>
    <mergeCell ref="H27:L27"/>
    <mergeCell ref="A29:A32"/>
    <mergeCell ref="B29:B32"/>
    <mergeCell ref="C29:C32"/>
    <mergeCell ref="A33:A36"/>
    <mergeCell ref="B33:B36"/>
    <mergeCell ref="C33:C36"/>
    <mergeCell ref="A37:A40"/>
    <mergeCell ref="B37:B40"/>
    <mergeCell ref="C37:C40"/>
    <mergeCell ref="A41:A44"/>
    <mergeCell ref="B41:B44"/>
    <mergeCell ref="C41:C44"/>
    <mergeCell ref="A45:B45"/>
    <mergeCell ref="A46:B46"/>
  </mergeCells>
  <pageMargins left="0.7" right="0.7" top="0.75" bottom="0.75" header="0.3" footer="0.3"/>
  <pageSetup paperSize="9" scale="33"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dimension ref="B2:N45"/>
  <sheetViews>
    <sheetView tabSelected="1" zoomScaleNormal="100" workbookViewId="0">
      <selection activeCell="D24" sqref="D24"/>
    </sheetView>
  </sheetViews>
  <sheetFormatPr baseColWidth="10" defaultColWidth="11.42578125" defaultRowHeight="15" x14ac:dyDescent="0.25"/>
  <cols>
    <col min="1" max="1" width="12.28515625" customWidth="1"/>
    <col min="2" max="2" width="34.7109375" customWidth="1"/>
    <col min="3" max="3" width="19.42578125" customWidth="1"/>
    <col min="4" max="4" width="21.7109375" customWidth="1"/>
    <col min="5" max="5" width="27.85546875" customWidth="1"/>
    <col min="6" max="6" width="24.28515625" customWidth="1"/>
    <col min="7" max="7" width="22" customWidth="1"/>
    <col min="10" max="10" width="11.28515625" customWidth="1"/>
    <col min="11" max="11" width="25.7109375" style="259" customWidth="1"/>
  </cols>
  <sheetData>
    <row r="2" spans="2:11" ht="48" customHeight="1" x14ac:dyDescent="0.25">
      <c r="B2" s="513" t="s">
        <v>233</v>
      </c>
      <c r="C2" s="513"/>
      <c r="D2" s="513"/>
      <c r="E2" s="513"/>
      <c r="F2" s="513"/>
      <c r="G2" s="72"/>
      <c r="H2" s="72"/>
    </row>
    <row r="4" spans="2:11" ht="29.25" customHeight="1" x14ac:dyDescent="0.25">
      <c r="B4" s="514" t="s">
        <v>236</v>
      </c>
      <c r="C4" s="514"/>
      <c r="D4" s="514"/>
      <c r="E4" s="514"/>
      <c r="F4" s="514"/>
      <c r="G4" s="71"/>
    </row>
    <row r="5" spans="2:11" ht="15.75" thickBot="1" x14ac:dyDescent="0.3">
      <c r="G5" s="71"/>
    </row>
    <row r="6" spans="2:11" s="73" customFormat="1" ht="30.75" thickBot="1" x14ac:dyDescent="0.3">
      <c r="B6" s="88" t="s">
        <v>131</v>
      </c>
      <c r="C6" s="89" t="s">
        <v>132</v>
      </c>
      <c r="D6" s="90" t="s">
        <v>133</v>
      </c>
      <c r="E6" s="89" t="s">
        <v>134</v>
      </c>
      <c r="F6" s="89" t="s">
        <v>237</v>
      </c>
      <c r="G6" s="71"/>
      <c r="K6" s="259"/>
    </row>
    <row r="7" spans="2:11" x14ac:dyDescent="0.25">
      <c r="B7" s="91"/>
      <c r="C7" s="95"/>
      <c r="D7" s="95"/>
      <c r="E7" s="95"/>
      <c r="F7" s="96"/>
      <c r="G7" s="71"/>
      <c r="H7" s="73"/>
    </row>
    <row r="8" spans="2:11" x14ac:dyDescent="0.25">
      <c r="B8" s="207" t="s">
        <v>154</v>
      </c>
      <c r="C8" s="208">
        <v>48</v>
      </c>
      <c r="D8" s="208">
        <f>'GERGOVIA LETTRES - RDC'!C49</f>
        <v>1134.02</v>
      </c>
      <c r="E8" s="261"/>
      <c r="F8" s="262"/>
      <c r="G8" s="71"/>
      <c r="H8" s="73"/>
    </row>
    <row r="9" spans="2:11" x14ac:dyDescent="0.25">
      <c r="B9" s="92"/>
      <c r="C9" s="97"/>
      <c r="D9" s="97"/>
      <c r="E9" s="97"/>
      <c r="F9" s="211"/>
      <c r="G9" s="71"/>
      <c r="H9" s="73"/>
    </row>
    <row r="10" spans="2:11" x14ac:dyDescent="0.25">
      <c r="B10" s="207" t="s">
        <v>159</v>
      </c>
      <c r="C10" s="208">
        <v>48</v>
      </c>
      <c r="D10" s="208">
        <f>'GERGOVIA LETTRES - Amphi 3'!C33</f>
        <v>178.25</v>
      </c>
      <c r="E10" s="208"/>
      <c r="F10" s="263"/>
      <c r="G10" s="71"/>
      <c r="H10" s="260"/>
    </row>
    <row r="11" spans="2:11" x14ac:dyDescent="0.25">
      <c r="B11" s="92"/>
      <c r="C11" s="97"/>
      <c r="D11" s="97"/>
      <c r="E11" s="97"/>
      <c r="F11" s="211"/>
      <c r="G11" s="71"/>
      <c r="H11" s="73"/>
    </row>
    <row r="12" spans="2:11" x14ac:dyDescent="0.25">
      <c r="B12" s="207" t="s">
        <v>160</v>
      </c>
      <c r="C12" s="208">
        <v>48</v>
      </c>
      <c r="D12" s="208">
        <f>'GERGOVIA LETTRES - Amphi 2'!C33</f>
        <v>162.97</v>
      </c>
      <c r="E12" s="208"/>
      <c r="F12" s="263"/>
      <c r="G12" s="71"/>
      <c r="H12" s="73"/>
    </row>
    <row r="13" spans="2:11" x14ac:dyDescent="0.25">
      <c r="B13" s="92"/>
      <c r="C13" s="97"/>
      <c r="D13" s="97"/>
      <c r="E13" s="97"/>
      <c r="F13" s="211"/>
      <c r="G13" s="71"/>
      <c r="H13" s="73"/>
    </row>
    <row r="14" spans="2:11" x14ac:dyDescent="0.25">
      <c r="B14" s="207" t="s">
        <v>155</v>
      </c>
      <c r="C14" s="208">
        <v>48</v>
      </c>
      <c r="D14" s="208">
        <f>'GERGOVIA LETTRES - NIV 1'!C69</f>
        <v>3441.0299999999997</v>
      </c>
      <c r="E14" s="208"/>
      <c r="F14" s="263"/>
      <c r="G14" s="71"/>
      <c r="H14" s="73"/>
    </row>
    <row r="15" spans="2:11" x14ac:dyDescent="0.25">
      <c r="B15" s="203"/>
      <c r="C15" s="204"/>
      <c r="D15" s="204"/>
      <c r="E15" s="210"/>
      <c r="F15" s="212"/>
      <c r="G15" s="258"/>
      <c r="H15" s="73"/>
    </row>
    <row r="16" spans="2:11" x14ac:dyDescent="0.25">
      <c r="B16" s="207" t="s">
        <v>156</v>
      </c>
      <c r="C16" s="208">
        <v>48</v>
      </c>
      <c r="D16" s="208">
        <f>'GERGOVIA LETTRES - NIV 2'!C69</f>
        <v>1260.1600000000001</v>
      </c>
      <c r="E16" s="208"/>
      <c r="F16" s="264"/>
      <c r="G16" s="71"/>
      <c r="H16" s="73"/>
    </row>
    <row r="17" spans="2:14" x14ac:dyDescent="0.25">
      <c r="B17" s="92"/>
      <c r="C17" s="97"/>
      <c r="D17" s="97"/>
      <c r="E17" s="190"/>
      <c r="F17" s="191"/>
      <c r="G17" s="71"/>
      <c r="H17" s="73"/>
      <c r="N17" s="259"/>
    </row>
    <row r="18" spans="2:14" x14ac:dyDescent="0.25">
      <c r="B18" s="207" t="s">
        <v>157</v>
      </c>
      <c r="C18" s="208">
        <v>48</v>
      </c>
      <c r="D18" s="209">
        <f>'GERGOVIA LETTRES - NIV 3'!C45</f>
        <v>1902.77</v>
      </c>
      <c r="E18" s="265"/>
      <c r="F18" s="263"/>
      <c r="G18" s="71"/>
      <c r="H18" s="73"/>
      <c r="N18" s="259"/>
    </row>
    <row r="19" spans="2:14" x14ac:dyDescent="0.25">
      <c r="B19" s="203"/>
      <c r="C19" s="204"/>
      <c r="D19" s="205"/>
      <c r="E19" s="206"/>
      <c r="F19" s="213"/>
      <c r="G19" s="71"/>
      <c r="H19" s="73"/>
    </row>
    <row r="20" spans="2:14" x14ac:dyDescent="0.25">
      <c r="B20" s="207" t="s">
        <v>158</v>
      </c>
      <c r="C20" s="208">
        <v>48</v>
      </c>
      <c r="D20" s="209">
        <f>'GERGOVIA LETTRES - NIV 4'!C37</f>
        <v>1622.3400000000001</v>
      </c>
      <c r="E20" s="265"/>
      <c r="F20" s="266"/>
      <c r="G20" s="71"/>
      <c r="H20" s="73"/>
    </row>
    <row r="21" spans="2:14" x14ac:dyDescent="0.25">
      <c r="B21" s="203"/>
      <c r="C21" s="204"/>
      <c r="D21" s="205"/>
      <c r="E21" s="206"/>
      <c r="F21" s="213"/>
      <c r="G21" s="71"/>
      <c r="H21" s="73"/>
    </row>
    <row r="22" spans="2:14" x14ac:dyDescent="0.25">
      <c r="B22" s="207" t="s">
        <v>196</v>
      </c>
      <c r="C22" s="208">
        <v>48</v>
      </c>
      <c r="D22" s="209">
        <f>'GERGOVIA LETTRES - NIV 5'!C29</f>
        <v>185.42000000000002</v>
      </c>
      <c r="E22" s="208"/>
      <c r="F22" s="266"/>
      <c r="G22" s="71"/>
      <c r="H22" s="73"/>
    </row>
    <row r="23" spans="2:14" x14ac:dyDescent="0.25">
      <c r="B23" s="92"/>
      <c r="C23" s="97"/>
      <c r="D23" s="97"/>
      <c r="E23" s="95"/>
      <c r="F23" s="96"/>
      <c r="G23" s="71"/>
      <c r="H23" s="73"/>
    </row>
    <row r="24" spans="2:14" x14ac:dyDescent="0.25">
      <c r="B24" s="94" t="s">
        <v>135</v>
      </c>
      <c r="C24" s="98">
        <v>48</v>
      </c>
      <c r="D24" s="98">
        <f>HERBIERS!C25</f>
        <v>124</v>
      </c>
      <c r="E24" s="98"/>
      <c r="F24" s="116"/>
      <c r="G24" s="71"/>
      <c r="H24" s="73"/>
    </row>
    <row r="25" spans="2:14" x14ac:dyDescent="0.25">
      <c r="B25" s="175"/>
      <c r="C25" s="176"/>
      <c r="D25" s="176"/>
      <c r="E25" s="176"/>
      <c r="F25" s="177"/>
      <c r="G25" s="71"/>
      <c r="H25" s="73"/>
      <c r="N25" s="259"/>
    </row>
    <row r="26" spans="2:14" x14ac:dyDescent="0.25">
      <c r="B26" s="178" t="s">
        <v>136</v>
      </c>
      <c r="C26" s="179">
        <v>48</v>
      </c>
      <c r="D26" s="179">
        <f>'MORAND NIV 1'!C25</f>
        <v>221.7</v>
      </c>
      <c r="E26" s="187"/>
      <c r="F26" s="188"/>
      <c r="G26" s="71"/>
      <c r="I26" s="186"/>
      <c r="J26" s="186"/>
    </row>
    <row r="27" spans="2:14" x14ac:dyDescent="0.25">
      <c r="B27" s="175"/>
      <c r="C27" s="176"/>
      <c r="D27" s="176"/>
      <c r="E27" s="184"/>
      <c r="F27" s="185"/>
      <c r="G27" s="71"/>
    </row>
    <row r="28" spans="2:14" x14ac:dyDescent="0.25">
      <c r="B28" s="178" t="s">
        <v>137</v>
      </c>
      <c r="C28" s="179">
        <v>48</v>
      </c>
      <c r="D28" s="179">
        <f>'MORAND RDC'!C21</f>
        <v>231.5</v>
      </c>
      <c r="E28" s="187"/>
      <c r="F28" s="188"/>
      <c r="G28" s="71"/>
      <c r="I28" s="186"/>
      <c r="J28" s="186"/>
    </row>
    <row r="29" spans="2:14" x14ac:dyDescent="0.25">
      <c r="B29" s="175"/>
      <c r="C29" s="176"/>
      <c r="D29" s="176"/>
      <c r="E29" s="184"/>
      <c r="F29" s="185"/>
      <c r="G29" s="71"/>
    </row>
    <row r="30" spans="2:14" x14ac:dyDescent="0.25">
      <c r="B30" s="178" t="s">
        <v>138</v>
      </c>
      <c r="C30" s="179">
        <v>48</v>
      </c>
      <c r="D30" s="179">
        <f>'MORAND RDJ'!C31</f>
        <v>257.5</v>
      </c>
      <c r="E30" s="187"/>
      <c r="F30" s="188"/>
      <c r="G30" s="71"/>
    </row>
    <row r="31" spans="2:14" x14ac:dyDescent="0.25">
      <c r="B31" s="175"/>
      <c r="C31" s="176"/>
      <c r="D31" s="176"/>
      <c r="E31" s="184"/>
      <c r="F31" s="185"/>
      <c r="G31" s="71"/>
    </row>
    <row r="32" spans="2:14" x14ac:dyDescent="0.25">
      <c r="B32" s="178" t="s">
        <v>139</v>
      </c>
      <c r="C32" s="179">
        <v>48</v>
      </c>
      <c r="D32" s="179">
        <f>'EXTENSION RDJ'!C21</f>
        <v>307</v>
      </c>
      <c r="E32" s="187"/>
      <c r="F32" s="188"/>
      <c r="G32" s="71"/>
    </row>
    <row r="33" spans="2:7" x14ac:dyDescent="0.25">
      <c r="B33" s="175"/>
      <c r="C33" s="176"/>
      <c r="D33" s="176"/>
      <c r="E33" s="184"/>
      <c r="F33" s="185"/>
      <c r="G33" s="71"/>
    </row>
    <row r="34" spans="2:7" x14ac:dyDescent="0.25">
      <c r="B34" s="178" t="s">
        <v>140</v>
      </c>
      <c r="C34" s="179">
        <v>48</v>
      </c>
      <c r="D34" s="179">
        <f>'EXTENSION NIV 0'!C21</f>
        <v>283</v>
      </c>
      <c r="E34" s="187"/>
      <c r="F34" s="188"/>
      <c r="G34" s="71"/>
    </row>
    <row r="35" spans="2:7" x14ac:dyDescent="0.25">
      <c r="B35" s="175"/>
      <c r="C35" s="176"/>
      <c r="D35" s="176"/>
      <c r="E35" s="184"/>
      <c r="F35" s="185"/>
      <c r="G35" s="71"/>
    </row>
    <row r="36" spans="2:7" x14ac:dyDescent="0.25">
      <c r="B36" s="178" t="s">
        <v>141</v>
      </c>
      <c r="C36" s="179">
        <v>48</v>
      </c>
      <c r="D36" s="179">
        <f>'EXTENSION NIV -1'!C17</f>
        <v>37</v>
      </c>
      <c r="E36" s="187"/>
      <c r="F36" s="188"/>
      <c r="G36" s="71"/>
    </row>
    <row r="37" spans="2:7" x14ac:dyDescent="0.25">
      <c r="B37" s="175"/>
      <c r="C37" s="176"/>
      <c r="D37" s="176"/>
      <c r="E37" s="184"/>
      <c r="F37" s="214"/>
      <c r="G37" s="71"/>
    </row>
    <row r="38" spans="2:7" x14ac:dyDescent="0.25">
      <c r="B38" s="180" t="s">
        <v>142</v>
      </c>
      <c r="C38" s="181">
        <v>48</v>
      </c>
      <c r="D38" s="183">
        <f>BLATIN!C46</f>
        <v>437.5</v>
      </c>
      <c r="E38" s="181"/>
      <c r="F38" s="189"/>
      <c r="G38" s="71"/>
    </row>
    <row r="39" spans="2:7" ht="15.75" thickBot="1" x14ac:dyDescent="0.3">
      <c r="B39" s="93"/>
      <c r="C39" s="99"/>
      <c r="D39" s="99"/>
      <c r="E39" s="99"/>
      <c r="F39" s="100"/>
      <c r="G39" s="71"/>
    </row>
    <row r="40" spans="2:7" ht="15.75" thickBot="1" x14ac:dyDescent="0.3">
      <c r="G40" s="71"/>
    </row>
    <row r="41" spans="2:7" ht="15.75" thickBot="1" x14ac:dyDescent="0.3">
      <c r="C41" s="80" t="s">
        <v>133</v>
      </c>
      <c r="D41" s="112">
        <f>SUM(D7:D39)</f>
        <v>11786.16</v>
      </c>
    </row>
    <row r="42" spans="2:7" ht="15.75" thickBot="1" x14ac:dyDescent="0.3">
      <c r="D42" s="74" t="s">
        <v>143</v>
      </c>
      <c r="E42" s="112">
        <f>SUM(E7:E39)</f>
        <v>0</v>
      </c>
    </row>
    <row r="43" spans="2:7" ht="15.75" thickBot="1" x14ac:dyDescent="0.3">
      <c r="D43" s="509" t="s">
        <v>144</v>
      </c>
      <c r="E43" s="510"/>
      <c r="F43" s="113">
        <f>SUM(F7:F39)</f>
        <v>0</v>
      </c>
    </row>
    <row r="44" spans="2:7" ht="15.75" thickBot="1" x14ac:dyDescent="0.3">
      <c r="D44" s="511" t="s">
        <v>238</v>
      </c>
      <c r="E44" s="511"/>
      <c r="F44" s="511"/>
      <c r="G44" s="114">
        <f>F43*12</f>
        <v>0</v>
      </c>
    </row>
    <row r="45" spans="2:7" ht="15.75" thickBot="1" x14ac:dyDescent="0.3">
      <c r="D45" s="512" t="s">
        <v>239</v>
      </c>
      <c r="E45" s="512"/>
      <c r="F45" s="512"/>
      <c r="G45" s="115">
        <f>G44*1.2</f>
        <v>0</v>
      </c>
    </row>
  </sheetData>
  <mergeCells count="5">
    <mergeCell ref="D43:E43"/>
    <mergeCell ref="D44:F44"/>
    <mergeCell ref="D45:F45"/>
    <mergeCell ref="B2:F2"/>
    <mergeCell ref="B4:F4"/>
  </mergeCells>
  <pageMargins left="0.70866141732283472" right="0.70866141732283472" top="0.74803149606299213" bottom="0.74803149606299213" header="0.31496062992125984" footer="0.31496062992125984"/>
  <pageSetup paperSize="9" scale="67"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121B4-F9A2-4887-ADCE-C02B8CAD272B}">
  <sheetPr>
    <tabColor rgb="FFFFC000"/>
    <outlinePr summaryBelow="0" summaryRight="0"/>
    <pageSetUpPr autoPageBreaks="0"/>
  </sheetPr>
  <dimension ref="A2:L33"/>
  <sheetViews>
    <sheetView zoomScale="80" zoomScaleNormal="80" zoomScaleSheetLayoutView="100" workbookViewId="0">
      <selection activeCell="G16" sqref="G16"/>
    </sheetView>
  </sheetViews>
  <sheetFormatPr baseColWidth="10" defaultColWidth="11.42578125" defaultRowHeight="21" x14ac:dyDescent="0.25"/>
  <cols>
    <col min="1" max="1" width="28.42578125" style="33" customWidth="1"/>
    <col min="2" max="2" width="18.140625" style="33" bestFit="1" customWidth="1"/>
    <col min="3" max="3" width="20.5703125" style="33" customWidth="1"/>
    <col min="4" max="4" width="13.28515625" style="33" bestFit="1" customWidth="1"/>
    <col min="5" max="5" width="14.140625" style="33" customWidth="1"/>
    <col min="6" max="6" width="12.7109375" style="33" customWidth="1"/>
    <col min="7" max="7" width="108.42578125" style="33" customWidth="1"/>
    <col min="8" max="8" width="8.140625" style="32" bestFit="1" customWidth="1"/>
    <col min="9" max="9" width="11.42578125" style="32"/>
    <col min="10" max="10" width="12.5703125" style="32" bestFit="1" customWidth="1"/>
    <col min="11" max="11" width="7.5703125" style="32" bestFit="1" customWidth="1"/>
    <col min="12" max="12" width="12.5703125" style="32" bestFit="1" customWidth="1"/>
    <col min="13" max="16384" width="11.42578125" style="32"/>
  </cols>
  <sheetData>
    <row r="2" spans="1:12" ht="48" customHeight="1" x14ac:dyDescent="0.25">
      <c r="A2" s="269" t="s">
        <v>233</v>
      </c>
      <c r="B2" s="269"/>
      <c r="C2" s="269"/>
      <c r="D2" s="269"/>
      <c r="E2" s="269"/>
      <c r="F2" s="269"/>
      <c r="G2" s="269"/>
      <c r="H2" s="269"/>
      <c r="I2" s="269"/>
      <c r="J2" s="269"/>
      <c r="K2" s="269"/>
      <c r="L2" s="269"/>
    </row>
    <row r="3" spans="1:12" ht="17.25" customHeight="1" x14ac:dyDescent="0.25">
      <c r="A3" s="63"/>
      <c r="B3" s="63"/>
      <c r="C3" s="63"/>
      <c r="D3" s="63"/>
      <c r="E3" s="63"/>
      <c r="F3" s="63"/>
      <c r="G3" s="63"/>
      <c r="H3" s="63"/>
      <c r="I3" s="63"/>
      <c r="J3" s="63"/>
      <c r="K3" s="63"/>
      <c r="L3" s="63"/>
    </row>
    <row r="4" spans="1:12" ht="30.75" customHeight="1" x14ac:dyDescent="0.25">
      <c r="A4" s="270" t="s">
        <v>232</v>
      </c>
      <c r="B4" s="270"/>
      <c r="C4" s="270"/>
      <c r="D4" s="270"/>
      <c r="E4" s="270"/>
      <c r="F4" s="270"/>
      <c r="G4" s="270"/>
      <c r="H4" s="270"/>
      <c r="I4" s="270"/>
      <c r="J4" s="270"/>
      <c r="K4" s="270"/>
      <c r="L4" s="270"/>
    </row>
    <row r="5" spans="1:12" ht="18.75" customHeight="1" thickBot="1" x14ac:dyDescent="0.3">
      <c r="A5" s="64"/>
      <c r="B5" s="64"/>
      <c r="C5" s="64"/>
      <c r="D5" s="64"/>
      <c r="E5" s="64"/>
      <c r="F5" s="64"/>
      <c r="G5" s="64"/>
      <c r="H5" s="64"/>
      <c r="I5" s="64"/>
      <c r="J5" s="64"/>
      <c r="K5" s="64"/>
      <c r="L5" s="64"/>
    </row>
    <row r="6" spans="1:12" ht="25.15" customHeight="1" thickBot="1" x14ac:dyDescent="0.3">
      <c r="A6" s="271" t="s">
        <v>173</v>
      </c>
      <c r="B6" s="272"/>
      <c r="C6" s="272"/>
      <c r="D6" s="272"/>
      <c r="E6" s="272"/>
      <c r="F6" s="272"/>
      <c r="G6" s="272"/>
      <c r="H6" s="272"/>
      <c r="I6" s="272"/>
      <c r="J6" s="272"/>
      <c r="K6" s="272"/>
      <c r="L6" s="273"/>
    </row>
    <row r="7" spans="1:12" ht="21.75" thickBot="1" x14ac:dyDescent="0.3">
      <c r="A7" s="274" t="s">
        <v>1</v>
      </c>
      <c r="B7" s="275"/>
      <c r="C7" s="276"/>
      <c r="D7" s="277" t="s">
        <v>2</v>
      </c>
      <c r="E7" s="277"/>
      <c r="F7" s="277"/>
      <c r="G7" s="277"/>
      <c r="H7" s="278" t="s">
        <v>3</v>
      </c>
      <c r="I7" s="279"/>
      <c r="J7" s="279"/>
      <c r="K7" s="279"/>
      <c r="L7" s="280"/>
    </row>
    <row r="8" spans="1:12" ht="30.75" thickBot="1" x14ac:dyDescent="0.3">
      <c r="A8" s="47" t="s">
        <v>4</v>
      </c>
      <c r="B8" s="85" t="s">
        <v>5</v>
      </c>
      <c r="C8" s="48" t="s">
        <v>6</v>
      </c>
      <c r="D8" s="46" t="s">
        <v>7</v>
      </c>
      <c r="E8" s="46" t="s">
        <v>8</v>
      </c>
      <c r="F8" s="45" t="s">
        <v>9</v>
      </c>
      <c r="G8" s="48" t="s">
        <v>10</v>
      </c>
      <c r="H8" s="65" t="s">
        <v>11</v>
      </c>
      <c r="I8" s="66" t="s">
        <v>12</v>
      </c>
      <c r="J8" s="66" t="s">
        <v>13</v>
      </c>
      <c r="K8" s="66" t="s">
        <v>14</v>
      </c>
      <c r="L8" s="67" t="s">
        <v>15</v>
      </c>
    </row>
    <row r="9" spans="1:12" customFormat="1" ht="30" customHeight="1" x14ac:dyDescent="0.25">
      <c r="A9" s="333" t="s">
        <v>174</v>
      </c>
      <c r="B9" s="336" t="s">
        <v>28</v>
      </c>
      <c r="C9" s="287">
        <v>39.15</v>
      </c>
      <c r="D9" s="192">
        <v>5</v>
      </c>
      <c r="E9" s="31"/>
      <c r="F9" s="30"/>
      <c r="G9" s="107" t="s">
        <v>17</v>
      </c>
      <c r="H9" s="290" t="s">
        <v>18</v>
      </c>
      <c r="I9" s="291"/>
      <c r="J9" s="291"/>
      <c r="K9" s="291"/>
      <c r="L9" s="292"/>
    </row>
    <row r="10" spans="1:12" customFormat="1" ht="30" customHeight="1" x14ac:dyDescent="0.25">
      <c r="A10" s="334"/>
      <c r="B10" s="337"/>
      <c r="C10" s="288"/>
      <c r="D10" s="27">
        <v>1</v>
      </c>
      <c r="E10" s="28"/>
      <c r="F10" s="27"/>
      <c r="G10" s="108" t="s">
        <v>175</v>
      </c>
      <c r="H10" s="293"/>
      <c r="I10" s="294"/>
      <c r="J10" s="294"/>
      <c r="K10" s="294"/>
      <c r="L10" s="295"/>
    </row>
    <row r="11" spans="1:12" customFormat="1" ht="30" customHeight="1" x14ac:dyDescent="0.25">
      <c r="A11" s="334"/>
      <c r="B11" s="337"/>
      <c r="C11" s="288"/>
      <c r="D11" s="4"/>
      <c r="E11" s="25">
        <v>1</v>
      </c>
      <c r="F11" s="24"/>
      <c r="G11" s="109" t="s">
        <v>20</v>
      </c>
      <c r="H11" s="296"/>
      <c r="I11" s="297"/>
      <c r="J11" s="297"/>
      <c r="K11" s="297"/>
      <c r="L11" s="298"/>
    </row>
    <row r="12" spans="1:12" customFormat="1" ht="60" customHeight="1" thickBot="1" x14ac:dyDescent="0.3">
      <c r="A12" s="335"/>
      <c r="B12" s="338"/>
      <c r="C12" s="289"/>
      <c r="D12" s="6"/>
      <c r="E12" s="50"/>
      <c r="F12" s="11">
        <v>1</v>
      </c>
      <c r="G12" s="101" t="s">
        <v>21</v>
      </c>
      <c r="H12" s="299" t="s">
        <v>22</v>
      </c>
      <c r="I12" s="300"/>
      <c r="J12" s="300"/>
      <c r="K12" s="300"/>
      <c r="L12" s="301"/>
    </row>
    <row r="13" spans="1:12" customFormat="1" ht="30" customHeight="1" x14ac:dyDescent="0.25">
      <c r="A13" s="333" t="s">
        <v>176</v>
      </c>
      <c r="B13" s="336" t="s">
        <v>28</v>
      </c>
      <c r="C13" s="287">
        <f>12.51+12.5</f>
        <v>25.009999999999998</v>
      </c>
      <c r="D13" s="30">
        <v>5</v>
      </c>
      <c r="E13" s="31"/>
      <c r="F13" s="30"/>
      <c r="G13" s="107" t="s">
        <v>17</v>
      </c>
      <c r="H13" s="290" t="s">
        <v>18</v>
      </c>
      <c r="I13" s="291"/>
      <c r="J13" s="291"/>
      <c r="K13" s="291"/>
      <c r="L13" s="292"/>
    </row>
    <row r="14" spans="1:12" customFormat="1" ht="30" customHeight="1" x14ac:dyDescent="0.25">
      <c r="A14" s="334"/>
      <c r="B14" s="337"/>
      <c r="C14" s="288"/>
      <c r="D14" s="27">
        <v>1</v>
      </c>
      <c r="E14" s="28"/>
      <c r="F14" s="27"/>
      <c r="G14" s="108" t="s">
        <v>165</v>
      </c>
      <c r="H14" s="293"/>
      <c r="I14" s="294"/>
      <c r="J14" s="294"/>
      <c r="K14" s="294"/>
      <c r="L14" s="295"/>
    </row>
    <row r="15" spans="1:12" customFormat="1" ht="30" customHeight="1" x14ac:dyDescent="0.25">
      <c r="A15" s="334"/>
      <c r="B15" s="337"/>
      <c r="C15" s="288"/>
      <c r="D15" s="4"/>
      <c r="E15" s="25">
        <v>1</v>
      </c>
      <c r="F15" s="24"/>
      <c r="G15" s="109" t="s">
        <v>20</v>
      </c>
      <c r="H15" s="296"/>
      <c r="I15" s="297"/>
      <c r="J15" s="297"/>
      <c r="K15" s="297"/>
      <c r="L15" s="298"/>
    </row>
    <row r="16" spans="1:12" customFormat="1" ht="60" customHeight="1" thickBot="1" x14ac:dyDescent="0.3">
      <c r="A16" s="335"/>
      <c r="B16" s="338"/>
      <c r="C16" s="289"/>
      <c r="D16" s="6"/>
      <c r="E16" s="50"/>
      <c r="F16" s="11">
        <v>1</v>
      </c>
      <c r="G16" s="101" t="s">
        <v>21</v>
      </c>
      <c r="H16" s="299" t="s">
        <v>22</v>
      </c>
      <c r="I16" s="300"/>
      <c r="J16" s="300"/>
      <c r="K16" s="300"/>
      <c r="L16" s="301"/>
    </row>
    <row r="17" spans="1:12" customFormat="1" ht="30" customHeight="1" x14ac:dyDescent="0.25">
      <c r="A17" s="333" t="s">
        <v>151</v>
      </c>
      <c r="B17" s="336" t="s">
        <v>28</v>
      </c>
      <c r="C17" s="287">
        <f>8.97+8.97+2.03+3.39+4.29+4.21+3.81</f>
        <v>35.67</v>
      </c>
      <c r="D17" s="192">
        <v>5</v>
      </c>
      <c r="E17" s="193"/>
      <c r="F17" s="194"/>
      <c r="G17" s="105" t="s">
        <v>145</v>
      </c>
      <c r="H17" s="216" t="s">
        <v>30</v>
      </c>
      <c r="I17" s="217" t="s">
        <v>30</v>
      </c>
      <c r="J17" s="217" t="s">
        <v>30</v>
      </c>
      <c r="K17" s="217" t="s">
        <v>30</v>
      </c>
      <c r="L17" s="218" t="s">
        <v>30</v>
      </c>
    </row>
    <row r="18" spans="1:12" customFormat="1" ht="30" customHeight="1" x14ac:dyDescent="0.25">
      <c r="A18" s="334"/>
      <c r="B18" s="337"/>
      <c r="C18" s="288"/>
      <c r="D18" s="24">
        <v>1</v>
      </c>
      <c r="E18" s="198"/>
      <c r="F18" s="199"/>
      <c r="G18" s="110" t="s">
        <v>51</v>
      </c>
      <c r="H18" s="321" t="s">
        <v>18</v>
      </c>
      <c r="I18" s="322"/>
      <c r="J18" s="322"/>
      <c r="K18" s="322"/>
      <c r="L18" s="323"/>
    </row>
    <row r="19" spans="1:12" customFormat="1" ht="30" customHeight="1" x14ac:dyDescent="0.25">
      <c r="A19" s="334"/>
      <c r="B19" s="337"/>
      <c r="C19" s="288"/>
      <c r="D19" s="24"/>
      <c r="E19" s="198">
        <v>1</v>
      </c>
      <c r="F19" s="199"/>
      <c r="G19" s="106" t="s">
        <v>146</v>
      </c>
      <c r="H19" s="324"/>
      <c r="I19" s="325"/>
      <c r="J19" s="325"/>
      <c r="K19" s="325"/>
      <c r="L19" s="326"/>
    </row>
    <row r="20" spans="1:12" customFormat="1" ht="60" customHeight="1" thickBot="1" x14ac:dyDescent="0.3">
      <c r="A20" s="335"/>
      <c r="B20" s="338"/>
      <c r="C20" s="289"/>
      <c r="D20" s="78"/>
      <c r="E20" s="200"/>
      <c r="F20" s="201">
        <v>1</v>
      </c>
      <c r="G20" s="101" t="s">
        <v>147</v>
      </c>
      <c r="H20" s="327" t="s">
        <v>22</v>
      </c>
      <c r="I20" s="328"/>
      <c r="J20" s="328"/>
      <c r="K20" s="328"/>
      <c r="L20" s="329"/>
    </row>
    <row r="21" spans="1:12" customFormat="1" ht="30" customHeight="1" x14ac:dyDescent="0.25">
      <c r="A21" s="333" t="s">
        <v>203</v>
      </c>
      <c r="B21" s="342" t="s">
        <v>35</v>
      </c>
      <c r="C21" s="287">
        <v>39.950000000000003</v>
      </c>
      <c r="D21" s="30">
        <v>2</v>
      </c>
      <c r="E21" s="31"/>
      <c r="F21" s="30"/>
      <c r="G21" s="107" t="s">
        <v>17</v>
      </c>
      <c r="H21" s="290" t="s">
        <v>18</v>
      </c>
      <c r="I21" s="291"/>
      <c r="J21" s="291"/>
      <c r="K21" s="291"/>
      <c r="L21" s="292"/>
    </row>
    <row r="22" spans="1:12" customFormat="1" ht="30" customHeight="1" x14ac:dyDescent="0.25">
      <c r="A22" s="334"/>
      <c r="B22" s="343"/>
      <c r="C22" s="288"/>
      <c r="D22" s="27">
        <v>1</v>
      </c>
      <c r="E22" s="28"/>
      <c r="F22" s="27"/>
      <c r="G22" s="108" t="s">
        <v>19</v>
      </c>
      <c r="H22" s="293"/>
      <c r="I22" s="294"/>
      <c r="J22" s="294"/>
      <c r="K22" s="294"/>
      <c r="L22" s="295"/>
    </row>
    <row r="23" spans="1:12" customFormat="1" ht="30" customHeight="1" x14ac:dyDescent="0.25">
      <c r="A23" s="334"/>
      <c r="B23" s="343"/>
      <c r="C23" s="288"/>
      <c r="D23" s="4"/>
      <c r="E23" s="25">
        <v>1</v>
      </c>
      <c r="F23" s="24"/>
      <c r="G23" s="109" t="s">
        <v>20</v>
      </c>
      <c r="H23" s="296"/>
      <c r="I23" s="297"/>
      <c r="J23" s="297"/>
      <c r="K23" s="297"/>
      <c r="L23" s="298"/>
    </row>
    <row r="24" spans="1:12" customFormat="1" ht="60" customHeight="1" thickBot="1" x14ac:dyDescent="0.3">
      <c r="A24" s="335"/>
      <c r="B24" s="344"/>
      <c r="C24" s="289"/>
      <c r="D24" s="6"/>
      <c r="E24" s="50"/>
      <c r="F24" s="11">
        <v>1</v>
      </c>
      <c r="G24" s="101" t="s">
        <v>21</v>
      </c>
      <c r="H24" s="299" t="s">
        <v>22</v>
      </c>
      <c r="I24" s="300"/>
      <c r="J24" s="300"/>
      <c r="K24" s="300"/>
      <c r="L24" s="301"/>
    </row>
    <row r="25" spans="1:12" customFormat="1" ht="60" x14ac:dyDescent="0.25">
      <c r="A25" s="333" t="s">
        <v>204</v>
      </c>
      <c r="B25" s="336" t="s">
        <v>28</v>
      </c>
      <c r="C25" s="305">
        <v>3.47</v>
      </c>
      <c r="D25" s="30">
        <v>5</v>
      </c>
      <c r="E25" s="31"/>
      <c r="F25" s="30"/>
      <c r="G25" s="215" t="s">
        <v>170</v>
      </c>
      <c r="H25" s="219" t="s">
        <v>30</v>
      </c>
      <c r="I25" s="220" t="s">
        <v>30</v>
      </c>
      <c r="J25" s="220" t="s">
        <v>30</v>
      </c>
      <c r="K25" s="220" t="s">
        <v>30</v>
      </c>
      <c r="L25" s="221" t="s">
        <v>30</v>
      </c>
    </row>
    <row r="26" spans="1:12" customFormat="1" ht="30" customHeight="1" x14ac:dyDescent="0.25">
      <c r="A26" s="334"/>
      <c r="B26" s="337"/>
      <c r="C26" s="306"/>
      <c r="D26" s="4">
        <v>1</v>
      </c>
      <c r="E26" s="5"/>
      <c r="F26" s="4"/>
      <c r="G26" s="110" t="s">
        <v>74</v>
      </c>
      <c r="H26" s="339" t="s">
        <v>18</v>
      </c>
      <c r="I26" s="340"/>
      <c r="J26" s="340"/>
      <c r="K26" s="340"/>
      <c r="L26" s="341"/>
    </row>
    <row r="27" spans="1:12" customFormat="1" ht="15" x14ac:dyDescent="0.25">
      <c r="A27" s="334"/>
      <c r="B27" s="337"/>
      <c r="C27" s="306"/>
      <c r="D27" s="4"/>
      <c r="E27" s="5">
        <v>1</v>
      </c>
      <c r="F27" s="4"/>
      <c r="G27" s="106" t="s">
        <v>42</v>
      </c>
      <c r="H27" s="296"/>
      <c r="I27" s="297"/>
      <c r="J27" s="297"/>
      <c r="K27" s="297"/>
      <c r="L27" s="298"/>
    </row>
    <row r="28" spans="1:12" customFormat="1" ht="60" customHeight="1" thickBot="1" x14ac:dyDescent="0.3">
      <c r="A28" s="335"/>
      <c r="B28" s="338"/>
      <c r="C28" s="307"/>
      <c r="D28" s="6"/>
      <c r="E28" s="2"/>
      <c r="F28" s="11">
        <v>1</v>
      </c>
      <c r="G28" s="101" t="s">
        <v>171</v>
      </c>
      <c r="H28" s="314" t="s">
        <v>22</v>
      </c>
      <c r="I28" s="315"/>
      <c r="J28" s="315"/>
      <c r="K28" s="315"/>
      <c r="L28" s="316"/>
    </row>
    <row r="29" spans="1:12" customFormat="1" ht="30" x14ac:dyDescent="0.25">
      <c r="A29" s="333" t="s">
        <v>230</v>
      </c>
      <c r="B29" s="342" t="s">
        <v>35</v>
      </c>
      <c r="C29" s="305">
        <f>13.43+21.57</f>
        <v>35</v>
      </c>
      <c r="D29" s="30">
        <v>2</v>
      </c>
      <c r="E29" s="31"/>
      <c r="F29" s="30"/>
      <c r="G29" s="107" t="s">
        <v>17</v>
      </c>
      <c r="H29" s="290" t="s">
        <v>18</v>
      </c>
      <c r="I29" s="291"/>
      <c r="J29" s="291"/>
      <c r="K29" s="291"/>
      <c r="L29" s="292"/>
    </row>
    <row r="30" spans="1:12" customFormat="1" ht="15" x14ac:dyDescent="0.25">
      <c r="A30" s="334"/>
      <c r="B30" s="343"/>
      <c r="C30" s="306"/>
      <c r="D30" s="27">
        <v>1</v>
      </c>
      <c r="E30" s="28"/>
      <c r="F30" s="27"/>
      <c r="G30" s="108" t="s">
        <v>19</v>
      </c>
      <c r="H30" s="293"/>
      <c r="I30" s="294"/>
      <c r="J30" s="294"/>
      <c r="K30" s="294"/>
      <c r="L30" s="295"/>
    </row>
    <row r="31" spans="1:12" customFormat="1" ht="30" x14ac:dyDescent="0.25">
      <c r="A31" s="334"/>
      <c r="B31" s="343"/>
      <c r="C31" s="306"/>
      <c r="D31" s="4"/>
      <c r="E31" s="25">
        <v>1</v>
      </c>
      <c r="F31" s="24"/>
      <c r="G31" s="109" t="s">
        <v>20</v>
      </c>
      <c r="H31" s="296"/>
      <c r="I31" s="297"/>
      <c r="J31" s="297"/>
      <c r="K31" s="297"/>
      <c r="L31" s="298"/>
    </row>
    <row r="32" spans="1:12" customFormat="1" ht="60.75" thickBot="1" x14ac:dyDescent="0.3">
      <c r="A32" s="335"/>
      <c r="B32" s="344"/>
      <c r="C32" s="307"/>
      <c r="D32" s="6"/>
      <c r="E32" s="50"/>
      <c r="F32" s="11">
        <v>1</v>
      </c>
      <c r="G32" s="101" t="s">
        <v>21</v>
      </c>
      <c r="H32" s="299" t="s">
        <v>22</v>
      </c>
      <c r="I32" s="300"/>
      <c r="J32" s="300"/>
      <c r="K32" s="300"/>
      <c r="L32" s="301"/>
    </row>
    <row r="33" spans="1:3" ht="25.15" customHeight="1" thickBot="1" x14ac:dyDescent="0.3">
      <c r="A33" s="267" t="s">
        <v>76</v>
      </c>
      <c r="B33" s="268"/>
      <c r="C33" s="34">
        <f>SUM(C9:C32)</f>
        <v>178.25</v>
      </c>
    </row>
  </sheetData>
  <mergeCells count="37">
    <mergeCell ref="A29:A32"/>
    <mergeCell ref="B29:B32"/>
    <mergeCell ref="C29:C32"/>
    <mergeCell ref="H32:L32"/>
    <mergeCell ref="H29:L31"/>
    <mergeCell ref="A21:A24"/>
    <mergeCell ref="B21:B24"/>
    <mergeCell ref="C21:C24"/>
    <mergeCell ref="H21:L23"/>
    <mergeCell ref="H24:L24"/>
    <mergeCell ref="A25:A28"/>
    <mergeCell ref="B25:B28"/>
    <mergeCell ref="C25:C28"/>
    <mergeCell ref="H26:L27"/>
    <mergeCell ref="H28:L28"/>
    <mergeCell ref="A33:B33"/>
    <mergeCell ref="A9:A12"/>
    <mergeCell ref="B9:B12"/>
    <mergeCell ref="C9:C12"/>
    <mergeCell ref="H9:L11"/>
    <mergeCell ref="H12:L12"/>
    <mergeCell ref="A13:A16"/>
    <mergeCell ref="B13:B16"/>
    <mergeCell ref="C13:C16"/>
    <mergeCell ref="H13:L15"/>
    <mergeCell ref="H16:L16"/>
    <mergeCell ref="A17:A20"/>
    <mergeCell ref="B17:B20"/>
    <mergeCell ref="C17:C20"/>
    <mergeCell ref="H18:L19"/>
    <mergeCell ref="H20:L20"/>
    <mergeCell ref="A2:L2"/>
    <mergeCell ref="A4:L4"/>
    <mergeCell ref="A6:L6"/>
    <mergeCell ref="A7:C7"/>
    <mergeCell ref="D7:G7"/>
    <mergeCell ref="H7:L7"/>
  </mergeCells>
  <pageMargins left="0.23622047244094491" right="0.23622047244094491" top="0.74803149606299213" bottom="0.74803149606299213" header="0.31496062992125984" footer="0.31496062992125984"/>
  <pageSetup paperSize="9" scale="44" fitToWidth="0" orientation="landscape"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A9B25-4F59-4A39-9A9A-D007FF3F1505}">
  <sheetPr>
    <tabColor rgb="FFFFC000"/>
    <outlinePr summaryBelow="0" summaryRight="0"/>
    <pageSetUpPr autoPageBreaks="0"/>
  </sheetPr>
  <dimension ref="A2:L33"/>
  <sheetViews>
    <sheetView zoomScale="80" zoomScaleNormal="80" zoomScaleSheetLayoutView="100" workbookViewId="0">
      <selection activeCell="A2" sqref="A2:L2"/>
    </sheetView>
  </sheetViews>
  <sheetFormatPr baseColWidth="10" defaultColWidth="11.42578125" defaultRowHeight="21" x14ac:dyDescent="0.25"/>
  <cols>
    <col min="1" max="1" width="28.42578125" style="33" customWidth="1"/>
    <col min="2" max="2" width="18.140625" style="33" bestFit="1" customWidth="1"/>
    <col min="3" max="3" width="20.5703125" style="33" customWidth="1"/>
    <col min="4" max="4" width="13.28515625" style="33" bestFit="1" customWidth="1"/>
    <col min="5" max="5" width="14.140625" style="33" customWidth="1"/>
    <col min="6" max="6" width="12.7109375" style="33" customWidth="1"/>
    <col min="7" max="7" width="108.42578125" style="33" customWidth="1"/>
    <col min="8" max="8" width="8.140625" style="32" bestFit="1" customWidth="1"/>
    <col min="9" max="9" width="11.42578125" style="32"/>
    <col min="10" max="10" width="12.5703125" style="32" bestFit="1" customWidth="1"/>
    <col min="11" max="11" width="7.5703125" style="32" bestFit="1" customWidth="1"/>
    <col min="12" max="12" width="12.5703125" style="32" bestFit="1" customWidth="1"/>
    <col min="13" max="16384" width="11.42578125" style="32"/>
  </cols>
  <sheetData>
    <row r="2" spans="1:12" ht="48" customHeight="1" x14ac:dyDescent="0.25">
      <c r="A2" s="269" t="s">
        <v>233</v>
      </c>
      <c r="B2" s="269"/>
      <c r="C2" s="269"/>
      <c r="D2" s="269"/>
      <c r="E2" s="269"/>
      <c r="F2" s="269"/>
      <c r="G2" s="269"/>
      <c r="H2" s="269"/>
      <c r="I2" s="269"/>
      <c r="J2" s="269"/>
      <c r="K2" s="269"/>
      <c r="L2" s="269"/>
    </row>
    <row r="3" spans="1:12" ht="17.25" customHeight="1" x14ac:dyDescent="0.25">
      <c r="A3" s="63"/>
      <c r="B3" s="63"/>
      <c r="C3" s="63"/>
      <c r="D3" s="63"/>
      <c r="E3" s="63"/>
      <c r="F3" s="63"/>
      <c r="G3" s="63"/>
      <c r="H3" s="63"/>
      <c r="I3" s="63"/>
      <c r="J3" s="63"/>
      <c r="K3" s="63"/>
      <c r="L3" s="63"/>
    </row>
    <row r="4" spans="1:12" ht="30.75" customHeight="1" x14ac:dyDescent="0.25">
      <c r="A4" s="270" t="s">
        <v>232</v>
      </c>
      <c r="B4" s="270"/>
      <c r="C4" s="270"/>
      <c r="D4" s="270"/>
      <c r="E4" s="270"/>
      <c r="F4" s="270"/>
      <c r="G4" s="270"/>
      <c r="H4" s="270"/>
      <c r="I4" s="270"/>
      <c r="J4" s="270"/>
      <c r="K4" s="270"/>
      <c r="L4" s="270"/>
    </row>
    <row r="5" spans="1:12" ht="18.75" customHeight="1" thickBot="1" x14ac:dyDescent="0.3">
      <c r="A5" s="64"/>
      <c r="B5" s="64"/>
      <c r="C5" s="64"/>
      <c r="D5" s="64"/>
      <c r="E5" s="64"/>
      <c r="F5" s="64"/>
      <c r="G5" s="64"/>
      <c r="H5" s="64"/>
      <c r="I5" s="64"/>
      <c r="J5" s="64"/>
      <c r="K5" s="64"/>
      <c r="L5" s="64"/>
    </row>
    <row r="6" spans="1:12" ht="25.15" customHeight="1" thickBot="1" x14ac:dyDescent="0.3">
      <c r="A6" s="271" t="s">
        <v>177</v>
      </c>
      <c r="B6" s="272"/>
      <c r="C6" s="272"/>
      <c r="D6" s="272"/>
      <c r="E6" s="272"/>
      <c r="F6" s="272"/>
      <c r="G6" s="272"/>
      <c r="H6" s="272"/>
      <c r="I6" s="272"/>
      <c r="J6" s="272"/>
      <c r="K6" s="272"/>
      <c r="L6" s="273"/>
    </row>
    <row r="7" spans="1:12" ht="21.75" thickBot="1" x14ac:dyDescent="0.3">
      <c r="A7" s="274" t="s">
        <v>1</v>
      </c>
      <c r="B7" s="275"/>
      <c r="C7" s="276"/>
      <c r="D7" s="277" t="s">
        <v>2</v>
      </c>
      <c r="E7" s="277"/>
      <c r="F7" s="277"/>
      <c r="G7" s="277"/>
      <c r="H7" s="278" t="s">
        <v>3</v>
      </c>
      <c r="I7" s="279"/>
      <c r="J7" s="279"/>
      <c r="K7" s="279"/>
      <c r="L7" s="280"/>
    </row>
    <row r="8" spans="1:12" ht="30.75" thickBot="1" x14ac:dyDescent="0.3">
      <c r="A8" s="47" t="s">
        <v>4</v>
      </c>
      <c r="B8" s="85" t="s">
        <v>5</v>
      </c>
      <c r="C8" s="48" t="s">
        <v>6</v>
      </c>
      <c r="D8" s="46" t="s">
        <v>7</v>
      </c>
      <c r="E8" s="46" t="s">
        <v>8</v>
      </c>
      <c r="F8" s="45" t="s">
        <v>9</v>
      </c>
      <c r="G8" s="48" t="s">
        <v>10</v>
      </c>
      <c r="H8" s="65" t="s">
        <v>11</v>
      </c>
      <c r="I8" s="66" t="s">
        <v>12</v>
      </c>
      <c r="J8" s="66" t="s">
        <v>13</v>
      </c>
      <c r="K8" s="66" t="s">
        <v>14</v>
      </c>
      <c r="L8" s="67" t="s">
        <v>15</v>
      </c>
    </row>
    <row r="9" spans="1:12" customFormat="1" ht="30" customHeight="1" x14ac:dyDescent="0.25">
      <c r="A9" s="281" t="s">
        <v>178</v>
      </c>
      <c r="B9" s="336" t="s">
        <v>28</v>
      </c>
      <c r="C9" s="287">
        <v>36.28</v>
      </c>
      <c r="D9" s="222">
        <v>5</v>
      </c>
      <c r="E9" s="223"/>
      <c r="F9" s="222"/>
      <c r="G9" s="107" t="s">
        <v>17</v>
      </c>
      <c r="H9" s="345" t="s">
        <v>18</v>
      </c>
      <c r="I9" s="346"/>
      <c r="J9" s="346"/>
      <c r="K9" s="346"/>
      <c r="L9" s="347"/>
    </row>
    <row r="10" spans="1:12" customFormat="1" ht="30" customHeight="1" x14ac:dyDescent="0.25">
      <c r="A10" s="282"/>
      <c r="B10" s="337"/>
      <c r="C10" s="288"/>
      <c r="D10" s="224">
        <v>1</v>
      </c>
      <c r="E10" s="225"/>
      <c r="F10" s="224"/>
      <c r="G10" s="108" t="s">
        <v>175</v>
      </c>
      <c r="H10" s="348"/>
      <c r="I10" s="349"/>
      <c r="J10" s="349"/>
      <c r="K10" s="349"/>
      <c r="L10" s="350"/>
    </row>
    <row r="11" spans="1:12" customFormat="1" ht="30" customHeight="1" x14ac:dyDescent="0.25">
      <c r="A11" s="282"/>
      <c r="B11" s="337"/>
      <c r="C11" s="288"/>
      <c r="D11" s="226"/>
      <c r="E11" s="227">
        <v>1</v>
      </c>
      <c r="F11" s="226"/>
      <c r="G11" s="109" t="s">
        <v>20</v>
      </c>
      <c r="H11" s="351"/>
      <c r="I11" s="352"/>
      <c r="J11" s="352"/>
      <c r="K11" s="352"/>
      <c r="L11" s="353"/>
    </row>
    <row r="12" spans="1:12" customFormat="1" ht="60.75" thickBot="1" x14ac:dyDescent="0.3">
      <c r="A12" s="283"/>
      <c r="B12" s="338"/>
      <c r="C12" s="289"/>
      <c r="D12" s="228"/>
      <c r="E12" s="229"/>
      <c r="F12" s="230">
        <v>1</v>
      </c>
      <c r="G12" s="101" t="s">
        <v>21</v>
      </c>
      <c r="H12" s="354" t="s">
        <v>22</v>
      </c>
      <c r="I12" s="355"/>
      <c r="J12" s="355"/>
      <c r="K12" s="355"/>
      <c r="L12" s="356"/>
    </row>
    <row r="13" spans="1:12" customFormat="1" ht="30" customHeight="1" x14ac:dyDescent="0.25">
      <c r="A13" s="281" t="s">
        <v>176</v>
      </c>
      <c r="B13" s="336" t="s">
        <v>28</v>
      </c>
      <c r="C13" s="287">
        <f>12.51+12.52</f>
        <v>25.03</v>
      </c>
      <c r="D13" s="222">
        <v>5</v>
      </c>
      <c r="E13" s="223"/>
      <c r="F13" s="222"/>
      <c r="G13" s="107" t="s">
        <v>17</v>
      </c>
      <c r="H13" s="345" t="s">
        <v>18</v>
      </c>
      <c r="I13" s="346"/>
      <c r="J13" s="346"/>
      <c r="K13" s="346"/>
      <c r="L13" s="347"/>
    </row>
    <row r="14" spans="1:12" customFormat="1" ht="30" customHeight="1" x14ac:dyDescent="0.25">
      <c r="A14" s="282"/>
      <c r="B14" s="337"/>
      <c r="C14" s="288"/>
      <c r="D14" s="224">
        <v>1</v>
      </c>
      <c r="E14" s="225"/>
      <c r="F14" s="224"/>
      <c r="G14" s="108" t="s">
        <v>165</v>
      </c>
      <c r="H14" s="348"/>
      <c r="I14" s="349"/>
      <c r="J14" s="349"/>
      <c r="K14" s="349"/>
      <c r="L14" s="350"/>
    </row>
    <row r="15" spans="1:12" customFormat="1" ht="30" customHeight="1" x14ac:dyDescent="0.25">
      <c r="A15" s="282"/>
      <c r="B15" s="337"/>
      <c r="C15" s="288"/>
      <c r="D15" s="226"/>
      <c r="E15" s="227">
        <v>1</v>
      </c>
      <c r="F15" s="226"/>
      <c r="G15" s="109" t="s">
        <v>20</v>
      </c>
      <c r="H15" s="351"/>
      <c r="I15" s="352"/>
      <c r="J15" s="352"/>
      <c r="K15" s="352"/>
      <c r="L15" s="353"/>
    </row>
    <row r="16" spans="1:12" customFormat="1" ht="60.75" thickBot="1" x14ac:dyDescent="0.3">
      <c r="A16" s="283"/>
      <c r="B16" s="338"/>
      <c r="C16" s="289"/>
      <c r="D16" s="228"/>
      <c r="E16" s="229"/>
      <c r="F16" s="230">
        <v>1</v>
      </c>
      <c r="G16" s="101" t="s">
        <v>21</v>
      </c>
      <c r="H16" s="354" t="s">
        <v>22</v>
      </c>
      <c r="I16" s="355"/>
      <c r="J16" s="355"/>
      <c r="K16" s="355"/>
      <c r="L16" s="356"/>
    </row>
    <row r="17" spans="1:12" customFormat="1" ht="30" customHeight="1" x14ac:dyDescent="0.25">
      <c r="A17" s="281" t="s">
        <v>151</v>
      </c>
      <c r="B17" s="336" t="s">
        <v>28</v>
      </c>
      <c r="C17" s="287">
        <f>8.96+8.98+2.03+3.39+3.7+2.55+4.16</f>
        <v>33.770000000000003</v>
      </c>
      <c r="D17" s="222">
        <v>5</v>
      </c>
      <c r="E17" s="223"/>
      <c r="F17" s="222"/>
      <c r="G17" s="105" t="s">
        <v>145</v>
      </c>
      <c r="H17" s="232" t="s">
        <v>30</v>
      </c>
      <c r="I17" s="233" t="s">
        <v>30</v>
      </c>
      <c r="J17" s="233" t="s">
        <v>30</v>
      </c>
      <c r="K17" s="233" t="s">
        <v>30</v>
      </c>
      <c r="L17" s="234" t="s">
        <v>30</v>
      </c>
    </row>
    <row r="18" spans="1:12" customFormat="1" ht="30" customHeight="1" x14ac:dyDescent="0.25">
      <c r="A18" s="282"/>
      <c r="B18" s="337"/>
      <c r="C18" s="288"/>
      <c r="D18" s="226">
        <v>1</v>
      </c>
      <c r="E18" s="227"/>
      <c r="F18" s="226"/>
      <c r="G18" s="106" t="s">
        <v>51</v>
      </c>
      <c r="H18" s="357" t="s">
        <v>18</v>
      </c>
      <c r="I18" s="358"/>
      <c r="J18" s="358"/>
      <c r="K18" s="358"/>
      <c r="L18" s="359"/>
    </row>
    <row r="19" spans="1:12" customFormat="1" ht="30" customHeight="1" x14ac:dyDescent="0.25">
      <c r="A19" s="282"/>
      <c r="B19" s="337"/>
      <c r="C19" s="288"/>
      <c r="D19" s="226"/>
      <c r="E19" s="227">
        <v>1</v>
      </c>
      <c r="F19" s="226"/>
      <c r="G19" s="106" t="s">
        <v>146</v>
      </c>
      <c r="H19" s="351"/>
      <c r="I19" s="352"/>
      <c r="J19" s="352"/>
      <c r="K19" s="352"/>
      <c r="L19" s="353"/>
    </row>
    <row r="20" spans="1:12" customFormat="1" ht="30" customHeight="1" thickBot="1" x14ac:dyDescent="0.3">
      <c r="A20" s="283"/>
      <c r="B20" s="338"/>
      <c r="C20" s="289"/>
      <c r="D20" s="228"/>
      <c r="E20" s="231"/>
      <c r="F20" s="230">
        <v>1</v>
      </c>
      <c r="G20" s="101" t="s">
        <v>147</v>
      </c>
      <c r="H20" s="354" t="s">
        <v>22</v>
      </c>
      <c r="I20" s="355"/>
      <c r="J20" s="355"/>
      <c r="K20" s="355"/>
      <c r="L20" s="356"/>
    </row>
    <row r="21" spans="1:12" customFormat="1" ht="30" customHeight="1" x14ac:dyDescent="0.25">
      <c r="A21" s="281" t="s">
        <v>229</v>
      </c>
      <c r="B21" s="342" t="s">
        <v>85</v>
      </c>
      <c r="C21" s="287">
        <f>5.61+13.99+10.83+14.29</f>
        <v>44.72</v>
      </c>
      <c r="D21" s="222">
        <v>2</v>
      </c>
      <c r="E21" s="223"/>
      <c r="F21" s="222"/>
      <c r="G21" s="107" t="s">
        <v>17</v>
      </c>
      <c r="H21" s="345" t="s">
        <v>18</v>
      </c>
      <c r="I21" s="346"/>
      <c r="J21" s="346"/>
      <c r="K21" s="346"/>
      <c r="L21" s="347"/>
    </row>
    <row r="22" spans="1:12" customFormat="1" ht="30" customHeight="1" x14ac:dyDescent="0.25">
      <c r="A22" s="282"/>
      <c r="B22" s="343"/>
      <c r="C22" s="288"/>
      <c r="D22" s="224">
        <v>1</v>
      </c>
      <c r="E22" s="225"/>
      <c r="F22" s="224"/>
      <c r="G22" s="108" t="s">
        <v>19</v>
      </c>
      <c r="H22" s="348"/>
      <c r="I22" s="349"/>
      <c r="J22" s="349"/>
      <c r="K22" s="349"/>
      <c r="L22" s="350"/>
    </row>
    <row r="23" spans="1:12" customFormat="1" ht="30" customHeight="1" x14ac:dyDescent="0.25">
      <c r="A23" s="282"/>
      <c r="B23" s="343"/>
      <c r="C23" s="288"/>
      <c r="D23" s="226"/>
      <c r="E23" s="227">
        <v>1</v>
      </c>
      <c r="F23" s="226"/>
      <c r="G23" s="109" t="s">
        <v>20</v>
      </c>
      <c r="H23" s="351"/>
      <c r="I23" s="352"/>
      <c r="J23" s="352"/>
      <c r="K23" s="352"/>
      <c r="L23" s="353"/>
    </row>
    <row r="24" spans="1:12" customFormat="1" ht="60.75" thickBot="1" x14ac:dyDescent="0.3">
      <c r="A24" s="283"/>
      <c r="B24" s="344"/>
      <c r="C24" s="289"/>
      <c r="D24" s="228"/>
      <c r="E24" s="229"/>
      <c r="F24" s="230">
        <v>1</v>
      </c>
      <c r="G24" s="101" t="s">
        <v>21</v>
      </c>
      <c r="H24" s="354" t="s">
        <v>22</v>
      </c>
      <c r="I24" s="355"/>
      <c r="J24" s="355"/>
      <c r="K24" s="355"/>
      <c r="L24" s="356"/>
    </row>
    <row r="25" spans="1:12" customFormat="1" ht="77.25" customHeight="1" x14ac:dyDescent="0.25">
      <c r="A25" s="281" t="s">
        <v>202</v>
      </c>
      <c r="B25" s="336" t="s">
        <v>28</v>
      </c>
      <c r="C25" s="305">
        <v>1.6</v>
      </c>
      <c r="D25" s="222">
        <v>5</v>
      </c>
      <c r="E25" s="223"/>
      <c r="F25" s="222"/>
      <c r="G25" s="107" t="s">
        <v>170</v>
      </c>
      <c r="H25" s="232" t="s">
        <v>30</v>
      </c>
      <c r="I25" s="233" t="s">
        <v>30</v>
      </c>
      <c r="J25" s="233" t="s">
        <v>30</v>
      </c>
      <c r="K25" s="233" t="s">
        <v>30</v>
      </c>
      <c r="L25" s="234" t="s">
        <v>30</v>
      </c>
    </row>
    <row r="26" spans="1:12" customFormat="1" ht="30" customHeight="1" x14ac:dyDescent="0.25">
      <c r="A26" s="282"/>
      <c r="B26" s="337"/>
      <c r="C26" s="306"/>
      <c r="D26" s="226">
        <v>1</v>
      </c>
      <c r="E26" s="227"/>
      <c r="F26" s="226"/>
      <c r="G26" s="106" t="s">
        <v>74</v>
      </c>
      <c r="H26" s="357" t="s">
        <v>18</v>
      </c>
      <c r="I26" s="358"/>
      <c r="J26" s="358"/>
      <c r="K26" s="358"/>
      <c r="L26" s="359"/>
    </row>
    <row r="27" spans="1:12" customFormat="1" ht="30" customHeight="1" x14ac:dyDescent="0.25">
      <c r="A27" s="282"/>
      <c r="B27" s="337"/>
      <c r="C27" s="306"/>
      <c r="D27" s="226"/>
      <c r="E27" s="227">
        <v>1</v>
      </c>
      <c r="F27" s="226"/>
      <c r="G27" s="106" t="s">
        <v>42</v>
      </c>
      <c r="H27" s="351"/>
      <c r="I27" s="352"/>
      <c r="J27" s="352"/>
      <c r="K27" s="352"/>
      <c r="L27" s="353"/>
    </row>
    <row r="28" spans="1:12" customFormat="1" ht="60.75" thickBot="1" x14ac:dyDescent="0.3">
      <c r="A28" s="283"/>
      <c r="B28" s="338"/>
      <c r="C28" s="307"/>
      <c r="D28" s="228"/>
      <c r="E28" s="231"/>
      <c r="F28" s="230">
        <v>1</v>
      </c>
      <c r="G28" s="101" t="s">
        <v>231</v>
      </c>
      <c r="H28" s="360" t="s">
        <v>22</v>
      </c>
      <c r="I28" s="361"/>
      <c r="J28" s="361"/>
      <c r="K28" s="361"/>
      <c r="L28" s="362"/>
    </row>
    <row r="29" spans="1:12" customFormat="1" ht="30" customHeight="1" x14ac:dyDescent="0.25">
      <c r="A29" s="281" t="s">
        <v>228</v>
      </c>
      <c r="B29" s="342" t="s">
        <v>85</v>
      </c>
      <c r="C29" s="305">
        <v>21.57</v>
      </c>
      <c r="D29" s="222">
        <v>2</v>
      </c>
      <c r="E29" s="223"/>
      <c r="F29" s="222"/>
      <c r="G29" s="107" t="s">
        <v>17</v>
      </c>
      <c r="H29" s="345" t="s">
        <v>18</v>
      </c>
      <c r="I29" s="346"/>
      <c r="J29" s="346"/>
      <c r="K29" s="346"/>
      <c r="L29" s="347"/>
    </row>
    <row r="30" spans="1:12" customFormat="1" ht="30" customHeight="1" x14ac:dyDescent="0.25">
      <c r="A30" s="282"/>
      <c r="B30" s="343"/>
      <c r="C30" s="306"/>
      <c r="D30" s="224">
        <v>1</v>
      </c>
      <c r="E30" s="225"/>
      <c r="F30" s="224"/>
      <c r="G30" s="108" t="s">
        <v>19</v>
      </c>
      <c r="H30" s="348"/>
      <c r="I30" s="349"/>
      <c r="J30" s="349"/>
      <c r="K30" s="349"/>
      <c r="L30" s="350"/>
    </row>
    <row r="31" spans="1:12" customFormat="1" ht="30" customHeight="1" x14ac:dyDescent="0.25">
      <c r="A31" s="282"/>
      <c r="B31" s="343"/>
      <c r="C31" s="306"/>
      <c r="D31" s="226"/>
      <c r="E31" s="227">
        <v>1</v>
      </c>
      <c r="F31" s="226"/>
      <c r="G31" s="109" t="s">
        <v>20</v>
      </c>
      <c r="H31" s="351"/>
      <c r="I31" s="352"/>
      <c r="J31" s="352"/>
      <c r="K31" s="352"/>
      <c r="L31" s="353"/>
    </row>
    <row r="32" spans="1:12" customFormat="1" ht="60.75" thickBot="1" x14ac:dyDescent="0.3">
      <c r="A32" s="283"/>
      <c r="B32" s="344"/>
      <c r="C32" s="307"/>
      <c r="D32" s="228"/>
      <c r="E32" s="229"/>
      <c r="F32" s="230">
        <v>1</v>
      </c>
      <c r="G32" s="101" t="s">
        <v>21</v>
      </c>
      <c r="H32" s="354" t="s">
        <v>22</v>
      </c>
      <c r="I32" s="355"/>
      <c r="J32" s="355"/>
      <c r="K32" s="355"/>
      <c r="L32" s="356"/>
    </row>
    <row r="33" spans="1:3" ht="25.15" customHeight="1" thickBot="1" x14ac:dyDescent="0.3">
      <c r="A33" s="267" t="s">
        <v>76</v>
      </c>
      <c r="B33" s="268"/>
      <c r="C33" s="34">
        <f>SUM(C9:C32)</f>
        <v>162.97</v>
      </c>
    </row>
  </sheetData>
  <mergeCells count="37">
    <mergeCell ref="A29:A32"/>
    <mergeCell ref="B29:B32"/>
    <mergeCell ref="C29:C32"/>
    <mergeCell ref="H32:L32"/>
    <mergeCell ref="H29:L31"/>
    <mergeCell ref="A25:A28"/>
    <mergeCell ref="B25:B28"/>
    <mergeCell ref="C25:C28"/>
    <mergeCell ref="H26:L27"/>
    <mergeCell ref="H28:L28"/>
    <mergeCell ref="H12:L12"/>
    <mergeCell ref="A21:A24"/>
    <mergeCell ref="B21:B24"/>
    <mergeCell ref="C21:C24"/>
    <mergeCell ref="H21:L23"/>
    <mergeCell ref="H24:L24"/>
    <mergeCell ref="A17:A20"/>
    <mergeCell ref="B17:B20"/>
    <mergeCell ref="C17:C20"/>
    <mergeCell ref="H18:L19"/>
    <mergeCell ref="H20:L20"/>
    <mergeCell ref="A33:B33"/>
    <mergeCell ref="A2:L2"/>
    <mergeCell ref="A4:L4"/>
    <mergeCell ref="A6:L6"/>
    <mergeCell ref="A7:C7"/>
    <mergeCell ref="D7:G7"/>
    <mergeCell ref="H7:L7"/>
    <mergeCell ref="A13:A16"/>
    <mergeCell ref="B13:B16"/>
    <mergeCell ref="C13:C16"/>
    <mergeCell ref="H13:L15"/>
    <mergeCell ref="H16:L16"/>
    <mergeCell ref="A9:A12"/>
    <mergeCell ref="B9:B12"/>
    <mergeCell ref="C9:C12"/>
    <mergeCell ref="H9:L11"/>
  </mergeCells>
  <pageMargins left="0.23622047244094491" right="0.23622047244094491" top="0.74803149606299213" bottom="0.74803149606299213" header="0.31496062992125984" footer="0.31496062992125984"/>
  <pageSetup paperSize="9" scale="43" fitToWidth="0" orientation="landscape" horizontalDpi="300"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outlinePr summaryBelow="0" summaryRight="0"/>
    <pageSetUpPr autoPageBreaks="0"/>
  </sheetPr>
  <dimension ref="A2:AC71"/>
  <sheetViews>
    <sheetView view="pageBreakPreview" zoomScale="80" zoomScaleNormal="80" zoomScaleSheetLayoutView="80" workbookViewId="0">
      <selection activeCell="A4" sqref="A4:L4"/>
    </sheetView>
  </sheetViews>
  <sheetFormatPr baseColWidth="10" defaultColWidth="11.42578125" defaultRowHeight="21" x14ac:dyDescent="0.25"/>
  <cols>
    <col min="1" max="1" width="28.42578125" style="33" customWidth="1"/>
    <col min="2" max="2" width="18.140625" style="33" bestFit="1" customWidth="1"/>
    <col min="3" max="3" width="20.5703125" style="33" customWidth="1"/>
    <col min="4" max="4" width="13.28515625" style="33" bestFit="1" customWidth="1"/>
    <col min="5" max="5" width="14.140625" style="33" customWidth="1"/>
    <col min="6" max="6" width="12.7109375" style="33" customWidth="1"/>
    <col min="7" max="7" width="108.42578125" style="33" customWidth="1"/>
    <col min="8" max="8" width="8.140625" style="32" bestFit="1" customWidth="1"/>
    <col min="9" max="9" width="11.42578125" style="32"/>
    <col min="10" max="10" width="12.5703125" style="32" bestFit="1" customWidth="1"/>
    <col min="11" max="11" width="7.5703125" style="32" bestFit="1" customWidth="1"/>
    <col min="12" max="12" width="12.5703125" style="32" bestFit="1" customWidth="1"/>
    <col min="13" max="16384" width="11.42578125" style="32"/>
  </cols>
  <sheetData>
    <row r="2" spans="1:12" ht="48" customHeight="1" x14ac:dyDescent="0.25">
      <c r="A2" s="269" t="s">
        <v>234</v>
      </c>
      <c r="B2" s="269"/>
      <c r="C2" s="269"/>
      <c r="D2" s="269"/>
      <c r="E2" s="269"/>
      <c r="F2" s="269"/>
      <c r="G2" s="269"/>
      <c r="H2" s="269"/>
      <c r="I2" s="269"/>
      <c r="J2" s="269"/>
      <c r="K2" s="269"/>
      <c r="L2" s="269"/>
    </row>
    <row r="3" spans="1:12" ht="17.25" customHeight="1" x14ac:dyDescent="0.25">
      <c r="A3" s="63"/>
      <c r="B3" s="63"/>
      <c r="C3" s="63"/>
      <c r="D3" s="63"/>
      <c r="E3" s="63"/>
      <c r="F3" s="63"/>
      <c r="G3" s="63"/>
      <c r="H3" s="63"/>
      <c r="I3" s="63"/>
      <c r="J3" s="63"/>
      <c r="K3" s="63"/>
      <c r="L3" s="63"/>
    </row>
    <row r="4" spans="1:12" ht="30.75" customHeight="1" x14ac:dyDescent="0.25">
      <c r="A4" s="270" t="s">
        <v>235</v>
      </c>
      <c r="B4" s="270"/>
      <c r="C4" s="270"/>
      <c r="D4" s="270"/>
      <c r="E4" s="270"/>
      <c r="F4" s="270"/>
      <c r="G4" s="270"/>
      <c r="H4" s="270"/>
      <c r="I4" s="270"/>
      <c r="J4" s="270"/>
      <c r="K4" s="270"/>
      <c r="L4" s="270"/>
    </row>
    <row r="5" spans="1:12" ht="18.75" customHeight="1" thickBot="1" x14ac:dyDescent="0.3">
      <c r="A5" s="64"/>
      <c r="B5" s="64"/>
      <c r="C5" s="64"/>
      <c r="D5" s="64"/>
      <c r="E5" s="64"/>
      <c r="F5" s="64"/>
      <c r="G5" s="64"/>
      <c r="H5" s="64"/>
      <c r="I5" s="64"/>
      <c r="J5" s="64"/>
      <c r="K5" s="64"/>
      <c r="L5" s="64"/>
    </row>
    <row r="6" spans="1:12" ht="25.15" customHeight="1" thickBot="1" x14ac:dyDescent="0.3">
      <c r="A6" s="271" t="s">
        <v>0</v>
      </c>
      <c r="B6" s="272"/>
      <c r="C6" s="272"/>
      <c r="D6" s="272"/>
      <c r="E6" s="272"/>
      <c r="F6" s="272"/>
      <c r="G6" s="272"/>
      <c r="H6" s="272"/>
      <c r="I6" s="272"/>
      <c r="J6" s="272"/>
      <c r="K6" s="272"/>
      <c r="L6" s="273"/>
    </row>
    <row r="7" spans="1:12" ht="21.75" thickBot="1" x14ac:dyDescent="0.3">
      <c r="A7" s="274" t="s">
        <v>1</v>
      </c>
      <c r="B7" s="275"/>
      <c r="C7" s="276"/>
      <c r="D7" s="277" t="s">
        <v>2</v>
      </c>
      <c r="E7" s="277"/>
      <c r="F7" s="277"/>
      <c r="G7" s="277"/>
      <c r="H7" s="278" t="s">
        <v>3</v>
      </c>
      <c r="I7" s="279"/>
      <c r="J7" s="279"/>
      <c r="K7" s="279"/>
      <c r="L7" s="280"/>
    </row>
    <row r="8" spans="1:12" ht="30.75" thickBot="1" x14ac:dyDescent="0.3">
      <c r="A8" s="47" t="s">
        <v>4</v>
      </c>
      <c r="B8" s="85" t="s">
        <v>5</v>
      </c>
      <c r="C8" s="48" t="s">
        <v>6</v>
      </c>
      <c r="D8" s="46" t="s">
        <v>7</v>
      </c>
      <c r="E8" s="46" t="s">
        <v>8</v>
      </c>
      <c r="F8" s="45" t="s">
        <v>9</v>
      </c>
      <c r="G8" s="48" t="s">
        <v>10</v>
      </c>
      <c r="H8" s="65" t="s">
        <v>11</v>
      </c>
      <c r="I8" s="66" t="s">
        <v>12</v>
      </c>
      <c r="J8" s="66" t="s">
        <v>13</v>
      </c>
      <c r="K8" s="66" t="s">
        <v>14</v>
      </c>
      <c r="L8" s="67" t="s">
        <v>15</v>
      </c>
    </row>
    <row r="9" spans="1:12" ht="30" customHeight="1" x14ac:dyDescent="0.25">
      <c r="A9" s="281" t="s">
        <v>208</v>
      </c>
      <c r="B9" s="342" t="s">
        <v>16</v>
      </c>
      <c r="C9" s="287">
        <v>614.49</v>
      </c>
      <c r="D9" s="30">
        <v>5</v>
      </c>
      <c r="E9" s="31"/>
      <c r="F9" s="30"/>
      <c r="G9" s="29" t="s">
        <v>17</v>
      </c>
      <c r="H9" s="290" t="s">
        <v>18</v>
      </c>
      <c r="I9" s="291"/>
      <c r="J9" s="291"/>
      <c r="K9" s="291"/>
      <c r="L9" s="292"/>
    </row>
    <row r="10" spans="1:12" ht="30" customHeight="1" x14ac:dyDescent="0.25">
      <c r="A10" s="282"/>
      <c r="B10" s="343"/>
      <c r="C10" s="288"/>
      <c r="D10" s="27">
        <v>1</v>
      </c>
      <c r="E10" s="28"/>
      <c r="F10" s="27"/>
      <c r="G10" s="26" t="s">
        <v>19</v>
      </c>
      <c r="H10" s="293"/>
      <c r="I10" s="294"/>
      <c r="J10" s="294"/>
      <c r="K10" s="294"/>
      <c r="L10" s="295"/>
    </row>
    <row r="11" spans="1:12" ht="30" customHeight="1" x14ac:dyDescent="0.25">
      <c r="A11" s="282"/>
      <c r="B11" s="343"/>
      <c r="C11" s="288"/>
      <c r="D11" s="4"/>
      <c r="E11" s="25">
        <v>1</v>
      </c>
      <c r="F11" s="24"/>
      <c r="G11" s="3" t="s">
        <v>20</v>
      </c>
      <c r="H11" s="296"/>
      <c r="I11" s="297"/>
      <c r="J11" s="297"/>
      <c r="K11" s="297"/>
      <c r="L11" s="298"/>
    </row>
    <row r="12" spans="1:12" ht="60" customHeight="1" thickBot="1" x14ac:dyDescent="0.3">
      <c r="A12" s="283"/>
      <c r="B12" s="344"/>
      <c r="C12" s="289"/>
      <c r="D12" s="6"/>
      <c r="E12" s="50"/>
      <c r="F12" s="11">
        <v>1</v>
      </c>
      <c r="G12" s="101" t="s">
        <v>21</v>
      </c>
      <c r="H12" s="299" t="s">
        <v>22</v>
      </c>
      <c r="I12" s="300"/>
      <c r="J12" s="300"/>
      <c r="K12" s="300"/>
      <c r="L12" s="301"/>
    </row>
    <row r="13" spans="1:12" ht="30" customHeight="1" x14ac:dyDescent="0.25">
      <c r="A13" s="281" t="s">
        <v>209</v>
      </c>
      <c r="B13" s="367" t="s">
        <v>16</v>
      </c>
      <c r="C13" s="287">
        <v>1328.4</v>
      </c>
      <c r="D13" s="43">
        <v>5</v>
      </c>
      <c r="E13" s="44"/>
      <c r="F13" s="43"/>
      <c r="G13" s="29" t="s">
        <v>17</v>
      </c>
      <c r="H13" s="290" t="s">
        <v>18</v>
      </c>
      <c r="I13" s="291"/>
      <c r="J13" s="291"/>
      <c r="K13" s="291"/>
      <c r="L13" s="292"/>
    </row>
    <row r="14" spans="1:12" ht="30" customHeight="1" x14ac:dyDescent="0.25">
      <c r="A14" s="365"/>
      <c r="B14" s="368"/>
      <c r="C14" s="370"/>
      <c r="D14" s="41">
        <v>1</v>
      </c>
      <c r="E14" s="42"/>
      <c r="F14" s="41"/>
      <c r="G14" s="26" t="s">
        <v>19</v>
      </c>
      <c r="H14" s="293"/>
      <c r="I14" s="294"/>
      <c r="J14" s="294"/>
      <c r="K14" s="294"/>
      <c r="L14" s="295"/>
    </row>
    <row r="15" spans="1:12" ht="30" customHeight="1" x14ac:dyDescent="0.25">
      <c r="A15" s="365"/>
      <c r="B15" s="368"/>
      <c r="C15" s="370"/>
      <c r="D15" s="40"/>
      <c r="E15" s="39">
        <v>1</v>
      </c>
      <c r="F15" s="38"/>
      <c r="G15" s="3" t="s">
        <v>20</v>
      </c>
      <c r="H15" s="296"/>
      <c r="I15" s="297"/>
      <c r="J15" s="297"/>
      <c r="K15" s="297"/>
      <c r="L15" s="298"/>
    </row>
    <row r="16" spans="1:12" ht="60" customHeight="1" thickBot="1" x14ac:dyDescent="0.3">
      <c r="A16" s="366"/>
      <c r="B16" s="369"/>
      <c r="C16" s="371"/>
      <c r="D16" s="37"/>
      <c r="E16" s="50"/>
      <c r="F16" s="11">
        <v>1</v>
      </c>
      <c r="G16" s="101" t="s">
        <v>21</v>
      </c>
      <c r="H16" s="299" t="s">
        <v>22</v>
      </c>
      <c r="I16" s="300"/>
      <c r="J16" s="300"/>
      <c r="K16" s="300"/>
      <c r="L16" s="301"/>
    </row>
    <row r="17" spans="1:12" ht="30" customHeight="1" x14ac:dyDescent="0.25">
      <c r="A17" s="372" t="s">
        <v>210</v>
      </c>
      <c r="B17" s="375" t="s">
        <v>16</v>
      </c>
      <c r="C17" s="378">
        <v>188.5</v>
      </c>
      <c r="D17" s="30">
        <v>2</v>
      </c>
      <c r="E17" s="31"/>
      <c r="F17" s="30"/>
      <c r="G17" s="59" t="s">
        <v>23</v>
      </c>
      <c r="H17" s="290" t="s">
        <v>18</v>
      </c>
      <c r="I17" s="291"/>
      <c r="J17" s="291"/>
      <c r="K17" s="291"/>
      <c r="L17" s="292"/>
    </row>
    <row r="18" spans="1:12" ht="30" customHeight="1" x14ac:dyDescent="0.25">
      <c r="A18" s="373"/>
      <c r="B18" s="376"/>
      <c r="C18" s="370"/>
      <c r="D18" s="27">
        <v>1</v>
      </c>
      <c r="E18" s="28"/>
      <c r="F18" s="27"/>
      <c r="G18" s="60" t="s">
        <v>24</v>
      </c>
      <c r="H18" s="293"/>
      <c r="I18" s="294"/>
      <c r="J18" s="294"/>
      <c r="K18" s="294"/>
      <c r="L18" s="295"/>
    </row>
    <row r="19" spans="1:12" ht="30" customHeight="1" x14ac:dyDescent="0.25">
      <c r="A19" s="373"/>
      <c r="B19" s="376"/>
      <c r="C19" s="370"/>
      <c r="D19" s="4"/>
      <c r="E19" s="5">
        <v>1</v>
      </c>
      <c r="F19" s="4"/>
      <c r="G19" s="81" t="s">
        <v>25</v>
      </c>
      <c r="H19" s="296"/>
      <c r="I19" s="297"/>
      <c r="J19" s="297"/>
      <c r="K19" s="297"/>
      <c r="L19" s="298"/>
    </row>
    <row r="20" spans="1:12" ht="60" customHeight="1" thickBot="1" x14ac:dyDescent="0.3">
      <c r="A20" s="374"/>
      <c r="B20" s="377"/>
      <c r="C20" s="371"/>
      <c r="D20" s="6"/>
      <c r="E20" s="50"/>
      <c r="F20" s="11">
        <v>1</v>
      </c>
      <c r="G20" s="102" t="s">
        <v>26</v>
      </c>
      <c r="H20" s="299" t="s">
        <v>22</v>
      </c>
      <c r="I20" s="300"/>
      <c r="J20" s="300"/>
      <c r="K20" s="300"/>
      <c r="L20" s="301"/>
    </row>
    <row r="21" spans="1:12" ht="30" customHeight="1" x14ac:dyDescent="0.25">
      <c r="A21" s="372" t="s">
        <v>211</v>
      </c>
      <c r="B21" s="375" t="s">
        <v>16</v>
      </c>
      <c r="C21" s="378">
        <v>37.1</v>
      </c>
      <c r="D21" s="30">
        <v>5</v>
      </c>
      <c r="E21" s="31"/>
      <c r="F21" s="30"/>
      <c r="G21" s="59" t="s">
        <v>23</v>
      </c>
      <c r="H21" s="290" t="s">
        <v>18</v>
      </c>
      <c r="I21" s="291"/>
      <c r="J21" s="291"/>
      <c r="K21" s="291"/>
      <c r="L21" s="292"/>
    </row>
    <row r="22" spans="1:12" ht="30" customHeight="1" x14ac:dyDescent="0.25">
      <c r="A22" s="365"/>
      <c r="B22" s="368"/>
      <c r="C22" s="370"/>
      <c r="D22" s="27">
        <v>1</v>
      </c>
      <c r="E22" s="28"/>
      <c r="F22" s="27"/>
      <c r="G22" s="60" t="s">
        <v>24</v>
      </c>
      <c r="H22" s="293"/>
      <c r="I22" s="294"/>
      <c r="J22" s="294"/>
      <c r="K22" s="294"/>
      <c r="L22" s="295"/>
    </row>
    <row r="23" spans="1:12" ht="30" customHeight="1" x14ac:dyDescent="0.25">
      <c r="A23" s="365"/>
      <c r="B23" s="368"/>
      <c r="C23" s="370"/>
      <c r="D23" s="4"/>
      <c r="E23" s="5">
        <v>1</v>
      </c>
      <c r="F23" s="4"/>
      <c r="G23" s="81" t="s">
        <v>25</v>
      </c>
      <c r="H23" s="296"/>
      <c r="I23" s="297"/>
      <c r="J23" s="297"/>
      <c r="K23" s="297"/>
      <c r="L23" s="298"/>
    </row>
    <row r="24" spans="1:12" ht="60" customHeight="1" thickBot="1" x14ac:dyDescent="0.3">
      <c r="A24" s="366"/>
      <c r="B24" s="369"/>
      <c r="C24" s="371"/>
      <c r="D24" s="6"/>
      <c r="E24" s="50"/>
      <c r="F24" s="11">
        <v>1</v>
      </c>
      <c r="G24" s="102" t="s">
        <v>26</v>
      </c>
      <c r="H24" s="299" t="s">
        <v>22</v>
      </c>
      <c r="I24" s="300"/>
      <c r="J24" s="300"/>
      <c r="K24" s="300"/>
      <c r="L24" s="301"/>
    </row>
    <row r="25" spans="1:12" ht="30" customHeight="1" x14ac:dyDescent="0.25">
      <c r="A25" s="281" t="s">
        <v>213</v>
      </c>
      <c r="B25" s="367" t="s">
        <v>16</v>
      </c>
      <c r="C25" s="287">
        <v>94</v>
      </c>
      <c r="D25" s="192">
        <v>5</v>
      </c>
      <c r="E25" s="31"/>
      <c r="F25" s="30"/>
      <c r="G25" s="59" t="s">
        <v>23</v>
      </c>
      <c r="H25" s="290" t="s">
        <v>18</v>
      </c>
      <c r="I25" s="291"/>
      <c r="J25" s="291"/>
      <c r="K25" s="291"/>
      <c r="L25" s="292"/>
    </row>
    <row r="26" spans="1:12" ht="30" customHeight="1" x14ac:dyDescent="0.25">
      <c r="A26" s="365"/>
      <c r="B26" s="368"/>
      <c r="C26" s="370"/>
      <c r="D26" s="27">
        <v>1</v>
      </c>
      <c r="E26" s="28"/>
      <c r="F26" s="27"/>
      <c r="G26" s="103" t="s">
        <v>24</v>
      </c>
      <c r="H26" s="293"/>
      <c r="I26" s="294"/>
      <c r="J26" s="294"/>
      <c r="K26" s="294"/>
      <c r="L26" s="295"/>
    </row>
    <row r="27" spans="1:12" ht="30" customHeight="1" x14ac:dyDescent="0.25">
      <c r="A27" s="365"/>
      <c r="B27" s="368"/>
      <c r="C27" s="370"/>
      <c r="D27" s="4"/>
      <c r="E27" s="5">
        <v>1</v>
      </c>
      <c r="F27" s="4"/>
      <c r="G27" s="104" t="s">
        <v>25</v>
      </c>
      <c r="H27" s="296"/>
      <c r="I27" s="297"/>
      <c r="J27" s="297"/>
      <c r="K27" s="297"/>
      <c r="L27" s="298"/>
    </row>
    <row r="28" spans="1:12" ht="60" customHeight="1" thickBot="1" x14ac:dyDescent="0.3">
      <c r="A28" s="366"/>
      <c r="B28" s="369"/>
      <c r="C28" s="371"/>
      <c r="D28" s="6"/>
      <c r="E28" s="50"/>
      <c r="F28" s="11">
        <v>1</v>
      </c>
      <c r="G28" s="102" t="s">
        <v>26</v>
      </c>
      <c r="H28" s="299" t="s">
        <v>22</v>
      </c>
      <c r="I28" s="300"/>
      <c r="J28" s="300"/>
      <c r="K28" s="300"/>
      <c r="L28" s="301"/>
    </row>
    <row r="29" spans="1:12" ht="30" customHeight="1" x14ac:dyDescent="0.25">
      <c r="A29" s="281" t="s">
        <v>27</v>
      </c>
      <c r="B29" s="367" t="s">
        <v>28</v>
      </c>
      <c r="C29" s="287">
        <v>649.04999999999995</v>
      </c>
      <c r="D29" s="23">
        <v>5</v>
      </c>
      <c r="E29" s="22"/>
      <c r="F29" s="23"/>
      <c r="G29" s="105" t="s">
        <v>29</v>
      </c>
      <c r="H29" s="219" t="s">
        <v>30</v>
      </c>
      <c r="I29" s="220" t="s">
        <v>30</v>
      </c>
      <c r="J29" s="220" t="s">
        <v>30</v>
      </c>
      <c r="K29" s="220" t="s">
        <v>30</v>
      </c>
      <c r="L29" s="221" t="s">
        <v>30</v>
      </c>
    </row>
    <row r="30" spans="1:12" ht="30" customHeight="1" x14ac:dyDescent="0.25">
      <c r="A30" s="282"/>
      <c r="B30" s="379"/>
      <c r="C30" s="288"/>
      <c r="D30" s="21">
        <v>1</v>
      </c>
      <c r="E30" s="20"/>
      <c r="F30" s="21"/>
      <c r="G30" s="106" t="s">
        <v>31</v>
      </c>
      <c r="H30" s="339" t="s">
        <v>18</v>
      </c>
      <c r="I30" s="340"/>
      <c r="J30" s="340"/>
      <c r="K30" s="340"/>
      <c r="L30" s="341"/>
    </row>
    <row r="31" spans="1:12" ht="30" customHeight="1" x14ac:dyDescent="0.25">
      <c r="A31" s="282"/>
      <c r="B31" s="379"/>
      <c r="C31" s="288"/>
      <c r="D31" s="21"/>
      <c r="E31" s="20">
        <v>1</v>
      </c>
      <c r="F31" s="21"/>
      <c r="G31" s="106" t="s">
        <v>32</v>
      </c>
      <c r="H31" s="296"/>
      <c r="I31" s="297"/>
      <c r="J31" s="297"/>
      <c r="K31" s="297"/>
      <c r="L31" s="298"/>
    </row>
    <row r="32" spans="1:12" ht="60" customHeight="1" thickBot="1" x14ac:dyDescent="0.25">
      <c r="A32" s="283"/>
      <c r="B32" s="380"/>
      <c r="C32" s="289"/>
      <c r="D32" s="19"/>
      <c r="E32" s="18"/>
      <c r="F32" s="36">
        <v>1</v>
      </c>
      <c r="G32" s="101" t="s">
        <v>21</v>
      </c>
      <c r="H32" s="299" t="s">
        <v>22</v>
      </c>
      <c r="I32" s="300"/>
      <c r="J32" s="300"/>
      <c r="K32" s="300"/>
      <c r="L32" s="301"/>
    </row>
    <row r="33" spans="1:29" ht="78" customHeight="1" x14ac:dyDescent="0.25">
      <c r="A33" s="282" t="s">
        <v>179</v>
      </c>
      <c r="B33" s="381" t="s">
        <v>28</v>
      </c>
      <c r="C33" s="385">
        <v>38.1</v>
      </c>
      <c r="D33" s="30">
        <v>5</v>
      </c>
      <c r="E33" s="31"/>
      <c r="F33" s="30"/>
      <c r="G33" s="215" t="s">
        <v>170</v>
      </c>
      <c r="H33" s="219" t="s">
        <v>30</v>
      </c>
      <c r="I33" s="220" t="s">
        <v>30</v>
      </c>
      <c r="J33" s="220" t="s">
        <v>30</v>
      </c>
      <c r="K33" s="220" t="s">
        <v>30</v>
      </c>
      <c r="L33" s="221" t="s">
        <v>30</v>
      </c>
    </row>
    <row r="34" spans="1:29" ht="30" customHeight="1" x14ac:dyDescent="0.25">
      <c r="A34" s="282"/>
      <c r="B34" s="382"/>
      <c r="C34" s="386"/>
      <c r="D34" s="4">
        <v>1</v>
      </c>
      <c r="E34" s="5"/>
      <c r="F34" s="4"/>
      <c r="G34" s="110" t="s">
        <v>74</v>
      </c>
      <c r="H34" s="339" t="s">
        <v>18</v>
      </c>
      <c r="I34" s="340"/>
      <c r="J34" s="340"/>
      <c r="K34" s="340"/>
      <c r="L34" s="341"/>
    </row>
    <row r="35" spans="1:29" ht="30" customHeight="1" x14ac:dyDescent="0.25">
      <c r="A35" s="282"/>
      <c r="B35" s="383"/>
      <c r="C35" s="387"/>
      <c r="D35" s="4"/>
      <c r="E35" s="5">
        <v>1</v>
      </c>
      <c r="F35" s="4"/>
      <c r="G35" s="106" t="s">
        <v>42</v>
      </c>
      <c r="H35" s="296"/>
      <c r="I35" s="297"/>
      <c r="J35" s="297"/>
      <c r="K35" s="297"/>
      <c r="L35" s="298"/>
    </row>
    <row r="36" spans="1:29" ht="60" customHeight="1" thickBot="1" x14ac:dyDescent="0.3">
      <c r="A36" s="283"/>
      <c r="B36" s="384"/>
      <c r="C36" s="388"/>
      <c r="D36" s="78"/>
      <c r="E36" s="200"/>
      <c r="F36" s="201">
        <v>1</v>
      </c>
      <c r="G36" s="101" t="s">
        <v>171</v>
      </c>
      <c r="H36" s="389" t="s">
        <v>22</v>
      </c>
      <c r="I36" s="390"/>
      <c r="J36" s="390"/>
      <c r="K36" s="390"/>
      <c r="L36" s="391"/>
    </row>
    <row r="37" spans="1:29" ht="30" customHeight="1" x14ac:dyDescent="0.25">
      <c r="A37" s="317" t="s">
        <v>151</v>
      </c>
      <c r="B37" s="336" t="s">
        <v>28</v>
      </c>
      <c r="C37" s="385">
        <f>18.76+20.48+16.63</f>
        <v>55.870000000000005</v>
      </c>
      <c r="D37" s="192">
        <v>5</v>
      </c>
      <c r="E37" s="193"/>
      <c r="F37" s="194"/>
      <c r="G37" s="105" t="s">
        <v>145</v>
      </c>
      <c r="H37" s="216" t="s">
        <v>30</v>
      </c>
      <c r="I37" s="217" t="s">
        <v>30</v>
      </c>
      <c r="J37" s="217" t="s">
        <v>30</v>
      </c>
      <c r="K37" s="217" t="s">
        <v>30</v>
      </c>
      <c r="L37" s="218" t="s">
        <v>30</v>
      </c>
    </row>
    <row r="38" spans="1:29" ht="30" customHeight="1" x14ac:dyDescent="0.25">
      <c r="A38" s="318"/>
      <c r="B38" s="337"/>
      <c r="C38" s="386"/>
      <c r="D38" s="24">
        <v>1</v>
      </c>
      <c r="E38" s="198"/>
      <c r="F38" s="199"/>
      <c r="G38" s="110" t="s">
        <v>51</v>
      </c>
      <c r="H38" s="321" t="s">
        <v>18</v>
      </c>
      <c r="I38" s="322"/>
      <c r="J38" s="322"/>
      <c r="K38" s="322"/>
      <c r="L38" s="323"/>
    </row>
    <row r="39" spans="1:29" ht="30" customHeight="1" x14ac:dyDescent="0.25">
      <c r="A39" s="319"/>
      <c r="B39" s="337"/>
      <c r="C39" s="387"/>
      <c r="D39" s="24"/>
      <c r="E39" s="198">
        <v>1</v>
      </c>
      <c r="F39" s="199"/>
      <c r="G39" s="106" t="s">
        <v>146</v>
      </c>
      <c r="H39" s="324"/>
      <c r="I39" s="325"/>
      <c r="J39" s="325"/>
      <c r="K39" s="325"/>
      <c r="L39" s="326"/>
    </row>
    <row r="40" spans="1:29" ht="60" customHeight="1" thickBot="1" x14ac:dyDescent="0.3">
      <c r="A40" s="320"/>
      <c r="B40" s="338"/>
      <c r="C40" s="388"/>
      <c r="D40" s="78"/>
      <c r="E40" s="200"/>
      <c r="F40" s="201">
        <v>1</v>
      </c>
      <c r="G40" s="101" t="s">
        <v>147</v>
      </c>
      <c r="H40" s="327" t="s">
        <v>22</v>
      </c>
      <c r="I40" s="328"/>
      <c r="J40" s="328"/>
      <c r="K40" s="328"/>
      <c r="L40" s="329"/>
    </row>
    <row r="41" spans="1:29" ht="30" customHeight="1" x14ac:dyDescent="0.25">
      <c r="A41" s="282" t="s">
        <v>214</v>
      </c>
      <c r="B41" s="336" t="s">
        <v>28</v>
      </c>
      <c r="C41" s="385">
        <v>167.8</v>
      </c>
      <c r="D41" s="235">
        <v>5</v>
      </c>
      <c r="E41" s="242"/>
      <c r="F41" s="235"/>
      <c r="G41" s="105" t="s">
        <v>29</v>
      </c>
      <c r="H41" s="216" t="s">
        <v>30</v>
      </c>
      <c r="I41" s="217" t="s">
        <v>30</v>
      </c>
      <c r="J41" s="217" t="s">
        <v>30</v>
      </c>
      <c r="K41" s="217" t="s">
        <v>30</v>
      </c>
      <c r="L41" s="218" t="s">
        <v>30</v>
      </c>
    </row>
    <row r="42" spans="1:29" ht="30" customHeight="1" x14ac:dyDescent="0.25">
      <c r="A42" s="282"/>
      <c r="B42" s="337"/>
      <c r="C42" s="386"/>
      <c r="D42" s="236">
        <v>1</v>
      </c>
      <c r="E42" s="243"/>
      <c r="F42" s="236"/>
      <c r="G42" s="106" t="s">
        <v>31</v>
      </c>
      <c r="H42" s="321" t="s">
        <v>18</v>
      </c>
      <c r="I42" s="322"/>
      <c r="J42" s="322"/>
      <c r="K42" s="322"/>
      <c r="L42" s="323"/>
    </row>
    <row r="43" spans="1:29" ht="30" customHeight="1" x14ac:dyDescent="0.25">
      <c r="A43" s="282"/>
      <c r="B43" s="337"/>
      <c r="C43" s="387"/>
      <c r="D43" s="236"/>
      <c r="E43" s="243">
        <v>1</v>
      </c>
      <c r="F43" s="236"/>
      <c r="G43" s="106" t="s">
        <v>32</v>
      </c>
      <c r="H43" s="324"/>
      <c r="I43" s="325"/>
      <c r="J43" s="325"/>
      <c r="K43" s="325"/>
      <c r="L43" s="326"/>
    </row>
    <row r="44" spans="1:29" ht="60" customHeight="1" thickBot="1" x14ac:dyDescent="0.25">
      <c r="A44" s="283"/>
      <c r="B44" s="338"/>
      <c r="C44" s="388"/>
      <c r="D44" s="19"/>
      <c r="E44" s="18"/>
      <c r="F44" s="36">
        <v>1</v>
      </c>
      <c r="G44" s="101" t="s">
        <v>21</v>
      </c>
      <c r="H44" s="299" t="s">
        <v>22</v>
      </c>
      <c r="I44" s="300"/>
      <c r="J44" s="300"/>
      <c r="K44" s="300"/>
      <c r="L44" s="301"/>
    </row>
    <row r="45" spans="1:29" ht="30" customHeight="1" x14ac:dyDescent="0.25">
      <c r="A45" s="282" t="s">
        <v>215</v>
      </c>
      <c r="B45" s="336" t="s">
        <v>28</v>
      </c>
      <c r="C45" s="385">
        <v>163.5</v>
      </c>
      <c r="D45" s="23">
        <v>5</v>
      </c>
      <c r="E45" s="22"/>
      <c r="F45" s="23"/>
      <c r="G45" s="105" t="s">
        <v>29</v>
      </c>
      <c r="H45" s="219" t="s">
        <v>30</v>
      </c>
      <c r="I45" s="220" t="s">
        <v>30</v>
      </c>
      <c r="J45" s="220" t="s">
        <v>30</v>
      </c>
      <c r="K45" s="220" t="s">
        <v>30</v>
      </c>
      <c r="L45" s="221" t="s">
        <v>30</v>
      </c>
      <c r="AC45" s="32">
        <f>N45+O45+P45+Q45+R45+S45+T45+U45+V45</f>
        <v>0</v>
      </c>
    </row>
    <row r="46" spans="1:29" ht="30" customHeight="1" x14ac:dyDescent="0.25">
      <c r="A46" s="282"/>
      <c r="B46" s="337"/>
      <c r="C46" s="386"/>
      <c r="D46" s="21">
        <v>1</v>
      </c>
      <c r="E46" s="20"/>
      <c r="F46" s="21"/>
      <c r="G46" s="106" t="s">
        <v>31</v>
      </c>
      <c r="H46" s="339" t="s">
        <v>18</v>
      </c>
      <c r="I46" s="340"/>
      <c r="J46" s="340"/>
      <c r="K46" s="340"/>
      <c r="L46" s="341"/>
    </row>
    <row r="47" spans="1:29" ht="30" customHeight="1" x14ac:dyDescent="0.25">
      <c r="A47" s="282"/>
      <c r="B47" s="337"/>
      <c r="C47" s="387"/>
      <c r="D47" s="21"/>
      <c r="E47" s="20">
        <v>1</v>
      </c>
      <c r="F47" s="21"/>
      <c r="G47" s="106" t="s">
        <v>32</v>
      </c>
      <c r="H47" s="296"/>
      <c r="I47" s="297"/>
      <c r="J47" s="297"/>
      <c r="K47" s="297"/>
      <c r="L47" s="298"/>
    </row>
    <row r="48" spans="1:29" ht="60" customHeight="1" thickBot="1" x14ac:dyDescent="0.25">
      <c r="A48" s="283"/>
      <c r="B48" s="338"/>
      <c r="C48" s="388"/>
      <c r="D48" s="19"/>
      <c r="E48" s="18"/>
      <c r="F48" s="36">
        <v>1</v>
      </c>
      <c r="G48" s="101" t="s">
        <v>21</v>
      </c>
      <c r="H48" s="299" t="s">
        <v>22</v>
      </c>
      <c r="I48" s="300"/>
      <c r="J48" s="300"/>
      <c r="K48" s="300"/>
      <c r="L48" s="301"/>
    </row>
    <row r="49" spans="1:12" ht="90.75" customHeight="1" x14ac:dyDescent="0.25">
      <c r="A49" s="282" t="s">
        <v>212</v>
      </c>
      <c r="B49" s="336" t="s">
        <v>28</v>
      </c>
      <c r="C49" s="385">
        <v>41.95</v>
      </c>
      <c r="D49" s="30">
        <v>5</v>
      </c>
      <c r="E49" s="31"/>
      <c r="F49" s="30"/>
      <c r="G49" s="215" t="s">
        <v>170</v>
      </c>
      <c r="H49" s="219" t="s">
        <v>30</v>
      </c>
      <c r="I49" s="220" t="s">
        <v>30</v>
      </c>
      <c r="J49" s="220" t="s">
        <v>30</v>
      </c>
      <c r="K49" s="220" t="s">
        <v>30</v>
      </c>
      <c r="L49" s="221" t="s">
        <v>30</v>
      </c>
    </row>
    <row r="50" spans="1:12" ht="30" customHeight="1" x14ac:dyDescent="0.25">
      <c r="A50" s="282"/>
      <c r="B50" s="337"/>
      <c r="C50" s="386"/>
      <c r="D50" s="4">
        <v>1</v>
      </c>
      <c r="E50" s="5"/>
      <c r="F50" s="4"/>
      <c r="G50" s="110" t="s">
        <v>74</v>
      </c>
      <c r="H50" s="339" t="s">
        <v>18</v>
      </c>
      <c r="I50" s="340"/>
      <c r="J50" s="340"/>
      <c r="K50" s="340"/>
      <c r="L50" s="341"/>
    </row>
    <row r="51" spans="1:12" ht="30" customHeight="1" x14ac:dyDescent="0.25">
      <c r="A51" s="282"/>
      <c r="B51" s="337"/>
      <c r="C51" s="387"/>
      <c r="D51" s="4"/>
      <c r="E51" s="5">
        <v>1</v>
      </c>
      <c r="F51" s="4"/>
      <c r="G51" s="106" t="s">
        <v>42</v>
      </c>
      <c r="H51" s="296"/>
      <c r="I51" s="297"/>
      <c r="J51" s="297"/>
      <c r="K51" s="297"/>
      <c r="L51" s="298"/>
    </row>
    <row r="52" spans="1:12" ht="60" customHeight="1" thickBot="1" x14ac:dyDescent="0.3">
      <c r="A52" s="283"/>
      <c r="B52" s="338"/>
      <c r="C52" s="388"/>
      <c r="D52" s="6"/>
      <c r="E52" s="2"/>
      <c r="F52" s="11">
        <v>1</v>
      </c>
      <c r="G52" s="101" t="s">
        <v>171</v>
      </c>
      <c r="H52" s="314" t="s">
        <v>22</v>
      </c>
      <c r="I52" s="315"/>
      <c r="J52" s="315"/>
      <c r="K52" s="315"/>
      <c r="L52" s="316"/>
    </row>
    <row r="53" spans="1:12" ht="30" customHeight="1" x14ac:dyDescent="0.25">
      <c r="A53" s="392" t="s">
        <v>180</v>
      </c>
      <c r="B53" s="367" t="s">
        <v>16</v>
      </c>
      <c r="C53" s="287">
        <v>10.210000000000001</v>
      </c>
      <c r="D53" s="30">
        <v>2</v>
      </c>
      <c r="E53" s="31"/>
      <c r="F53" s="30"/>
      <c r="G53" s="59" t="s">
        <v>23</v>
      </c>
      <c r="H53" s="290" t="s">
        <v>18</v>
      </c>
      <c r="I53" s="291"/>
      <c r="J53" s="291"/>
      <c r="K53" s="291"/>
      <c r="L53" s="292"/>
    </row>
    <row r="54" spans="1:12" ht="30" customHeight="1" x14ac:dyDescent="0.25">
      <c r="A54" s="393"/>
      <c r="B54" s="368"/>
      <c r="C54" s="370"/>
      <c r="D54" s="27">
        <v>1</v>
      </c>
      <c r="E54" s="28"/>
      <c r="F54" s="27"/>
      <c r="G54" s="103" t="s">
        <v>24</v>
      </c>
      <c r="H54" s="293"/>
      <c r="I54" s="294"/>
      <c r="J54" s="294"/>
      <c r="K54" s="294"/>
      <c r="L54" s="295"/>
    </row>
    <row r="55" spans="1:12" ht="30" customHeight="1" x14ac:dyDescent="0.25">
      <c r="A55" s="393"/>
      <c r="B55" s="368"/>
      <c r="C55" s="370"/>
      <c r="D55" s="4"/>
      <c r="E55" s="5">
        <v>1</v>
      </c>
      <c r="F55" s="4"/>
      <c r="G55" s="104" t="s">
        <v>25</v>
      </c>
      <c r="H55" s="296"/>
      <c r="I55" s="297"/>
      <c r="J55" s="297"/>
      <c r="K55" s="297"/>
      <c r="L55" s="298"/>
    </row>
    <row r="56" spans="1:12" ht="60" customHeight="1" thickBot="1" x14ac:dyDescent="0.3">
      <c r="A56" s="394"/>
      <c r="B56" s="369"/>
      <c r="C56" s="371"/>
      <c r="D56" s="6"/>
      <c r="E56" s="50"/>
      <c r="F56" s="11">
        <v>1</v>
      </c>
      <c r="G56" s="102" t="s">
        <v>26</v>
      </c>
      <c r="H56" s="299" t="s">
        <v>22</v>
      </c>
      <c r="I56" s="300"/>
      <c r="J56" s="300"/>
      <c r="K56" s="300"/>
      <c r="L56" s="301"/>
    </row>
    <row r="57" spans="1:12" ht="30" customHeight="1" x14ac:dyDescent="0.25">
      <c r="A57" s="282" t="s">
        <v>181</v>
      </c>
      <c r="B57" s="367" t="s">
        <v>16</v>
      </c>
      <c r="C57" s="385">
        <f>2.17+25.75</f>
        <v>27.92</v>
      </c>
      <c r="D57" s="23">
        <v>5</v>
      </c>
      <c r="E57" s="22"/>
      <c r="F57" s="23"/>
      <c r="G57" s="105" t="s">
        <v>29</v>
      </c>
      <c r="H57" s="219" t="s">
        <v>30</v>
      </c>
      <c r="I57" s="220" t="s">
        <v>30</v>
      </c>
      <c r="J57" s="220" t="s">
        <v>30</v>
      </c>
      <c r="K57" s="220" t="s">
        <v>30</v>
      </c>
      <c r="L57" s="221" t="s">
        <v>30</v>
      </c>
    </row>
    <row r="58" spans="1:12" ht="30" customHeight="1" x14ac:dyDescent="0.25">
      <c r="A58" s="282"/>
      <c r="B58" s="368"/>
      <c r="C58" s="386"/>
      <c r="D58" s="21">
        <v>1</v>
      </c>
      <c r="E58" s="20"/>
      <c r="F58" s="21"/>
      <c r="G58" s="106" t="s">
        <v>31</v>
      </c>
      <c r="H58" s="339" t="s">
        <v>18</v>
      </c>
      <c r="I58" s="340"/>
      <c r="J58" s="340"/>
      <c r="K58" s="340"/>
      <c r="L58" s="341"/>
    </row>
    <row r="59" spans="1:12" ht="30" customHeight="1" x14ac:dyDescent="0.25">
      <c r="A59" s="282"/>
      <c r="B59" s="368"/>
      <c r="C59" s="387"/>
      <c r="D59" s="21"/>
      <c r="E59" s="20">
        <v>1</v>
      </c>
      <c r="F59" s="21"/>
      <c r="G59" s="106" t="s">
        <v>32</v>
      </c>
      <c r="H59" s="296"/>
      <c r="I59" s="297"/>
      <c r="J59" s="297"/>
      <c r="K59" s="297"/>
      <c r="L59" s="298"/>
    </row>
    <row r="60" spans="1:12" ht="60" customHeight="1" thickBot="1" x14ac:dyDescent="0.25">
      <c r="A60" s="283"/>
      <c r="B60" s="369"/>
      <c r="C60" s="388"/>
      <c r="D60" s="19"/>
      <c r="E60" s="18"/>
      <c r="F60" s="36">
        <v>1</v>
      </c>
      <c r="G60" s="101" t="s">
        <v>21</v>
      </c>
      <c r="H60" s="299" t="s">
        <v>22</v>
      </c>
      <c r="I60" s="300"/>
      <c r="J60" s="300"/>
      <c r="K60" s="300"/>
      <c r="L60" s="301"/>
    </row>
    <row r="61" spans="1:12" ht="30" customHeight="1" x14ac:dyDescent="0.25">
      <c r="A61" s="282" t="s">
        <v>182</v>
      </c>
      <c r="B61" s="367" t="s">
        <v>16</v>
      </c>
      <c r="C61" s="385">
        <v>13.21</v>
      </c>
      <c r="D61" s="23">
        <v>5</v>
      </c>
      <c r="E61" s="22"/>
      <c r="F61" s="23"/>
      <c r="G61" s="105" t="s">
        <v>29</v>
      </c>
      <c r="H61" s="219" t="s">
        <v>30</v>
      </c>
      <c r="I61" s="220" t="s">
        <v>30</v>
      </c>
      <c r="J61" s="220" t="s">
        <v>30</v>
      </c>
      <c r="K61" s="220" t="s">
        <v>30</v>
      </c>
      <c r="L61" s="221" t="s">
        <v>30</v>
      </c>
    </row>
    <row r="62" spans="1:12" ht="30" customHeight="1" x14ac:dyDescent="0.25">
      <c r="A62" s="282"/>
      <c r="B62" s="368"/>
      <c r="C62" s="386"/>
      <c r="D62" s="21">
        <v>1</v>
      </c>
      <c r="E62" s="20"/>
      <c r="F62" s="21"/>
      <c r="G62" s="106" t="s">
        <v>31</v>
      </c>
      <c r="H62" s="339" t="s">
        <v>18</v>
      </c>
      <c r="I62" s="340"/>
      <c r="J62" s="340"/>
      <c r="K62" s="340"/>
      <c r="L62" s="341"/>
    </row>
    <row r="63" spans="1:12" ht="30" customHeight="1" x14ac:dyDescent="0.25">
      <c r="A63" s="282"/>
      <c r="B63" s="368"/>
      <c r="C63" s="387"/>
      <c r="D63" s="21"/>
      <c r="E63" s="20">
        <v>1</v>
      </c>
      <c r="F63" s="21"/>
      <c r="G63" s="106" t="s">
        <v>32</v>
      </c>
      <c r="H63" s="296"/>
      <c r="I63" s="297"/>
      <c r="J63" s="297"/>
      <c r="K63" s="297"/>
      <c r="L63" s="298"/>
    </row>
    <row r="64" spans="1:12" ht="60" customHeight="1" thickBot="1" x14ac:dyDescent="0.25">
      <c r="A64" s="283"/>
      <c r="B64" s="369"/>
      <c r="C64" s="388"/>
      <c r="D64" s="19"/>
      <c r="E64" s="18"/>
      <c r="F64" s="36">
        <v>1</v>
      </c>
      <c r="G64" s="101" t="s">
        <v>21</v>
      </c>
      <c r="H64" s="299" t="s">
        <v>22</v>
      </c>
      <c r="I64" s="300"/>
      <c r="J64" s="300"/>
      <c r="K64" s="300"/>
      <c r="L64" s="301"/>
    </row>
    <row r="65" spans="1:12" ht="30" customHeight="1" x14ac:dyDescent="0.25">
      <c r="A65" s="282" t="s">
        <v>183</v>
      </c>
      <c r="B65" s="367" t="s">
        <v>16</v>
      </c>
      <c r="C65" s="385">
        <v>10.93</v>
      </c>
      <c r="D65" s="23">
        <v>5</v>
      </c>
      <c r="E65" s="22"/>
      <c r="F65" s="23"/>
      <c r="G65" s="105" t="s">
        <v>29</v>
      </c>
      <c r="H65" s="219" t="s">
        <v>30</v>
      </c>
      <c r="I65" s="220" t="s">
        <v>30</v>
      </c>
      <c r="J65" s="220" t="s">
        <v>30</v>
      </c>
      <c r="K65" s="220" t="s">
        <v>30</v>
      </c>
      <c r="L65" s="221" t="s">
        <v>30</v>
      </c>
    </row>
    <row r="66" spans="1:12" ht="30" customHeight="1" x14ac:dyDescent="0.25">
      <c r="A66" s="282"/>
      <c r="B66" s="368"/>
      <c r="C66" s="386"/>
      <c r="D66" s="21">
        <v>1</v>
      </c>
      <c r="E66" s="20"/>
      <c r="F66" s="21"/>
      <c r="G66" s="106" t="s">
        <v>31</v>
      </c>
      <c r="H66" s="339" t="s">
        <v>18</v>
      </c>
      <c r="I66" s="340"/>
      <c r="J66" s="340"/>
      <c r="K66" s="340"/>
      <c r="L66" s="341"/>
    </row>
    <row r="67" spans="1:12" ht="30" customHeight="1" x14ac:dyDescent="0.25">
      <c r="A67" s="282"/>
      <c r="B67" s="368"/>
      <c r="C67" s="387"/>
      <c r="D67" s="21"/>
      <c r="E67" s="20">
        <v>1</v>
      </c>
      <c r="F67" s="21"/>
      <c r="G67" s="106" t="s">
        <v>32</v>
      </c>
      <c r="H67" s="296"/>
      <c r="I67" s="297"/>
      <c r="J67" s="297"/>
      <c r="K67" s="297"/>
      <c r="L67" s="298"/>
    </row>
    <row r="68" spans="1:12" ht="60" customHeight="1" thickBot="1" x14ac:dyDescent="0.25">
      <c r="A68" s="283"/>
      <c r="B68" s="369"/>
      <c r="C68" s="388"/>
      <c r="D68" s="19"/>
      <c r="E68" s="18"/>
      <c r="F68" s="36">
        <v>1</v>
      </c>
      <c r="G68" s="101" t="s">
        <v>21</v>
      </c>
      <c r="H68" s="299" t="s">
        <v>22</v>
      </c>
      <c r="I68" s="300"/>
      <c r="J68" s="300"/>
      <c r="K68" s="300"/>
      <c r="L68" s="301"/>
    </row>
    <row r="69" spans="1:12" ht="25.15" customHeight="1" thickBot="1" x14ac:dyDescent="0.3">
      <c r="A69" s="267" t="s">
        <v>76</v>
      </c>
      <c r="B69" s="268"/>
      <c r="C69" s="34">
        <f>SUM(C9:C68)</f>
        <v>3441.0299999999997</v>
      </c>
    </row>
    <row r="70" spans="1:12" ht="21.75" thickBot="1" x14ac:dyDescent="0.3"/>
    <row r="71" spans="1:12" ht="21.75" thickBot="1" x14ac:dyDescent="0.3">
      <c r="A71" s="363" t="s">
        <v>192</v>
      </c>
      <c r="B71" s="364"/>
    </row>
  </sheetData>
  <mergeCells count="83">
    <mergeCell ref="A65:A68"/>
    <mergeCell ref="B65:B68"/>
    <mergeCell ref="C65:C68"/>
    <mergeCell ref="H66:L67"/>
    <mergeCell ref="H68:L68"/>
    <mergeCell ref="A61:A64"/>
    <mergeCell ref="B61:B64"/>
    <mergeCell ref="C61:C64"/>
    <mergeCell ref="H62:L63"/>
    <mergeCell ref="H64:L64"/>
    <mergeCell ref="A57:A60"/>
    <mergeCell ref="B57:B60"/>
    <mergeCell ref="C57:C60"/>
    <mergeCell ref="H58:L59"/>
    <mergeCell ref="H60:L60"/>
    <mergeCell ref="A53:A56"/>
    <mergeCell ref="B53:B56"/>
    <mergeCell ref="C53:C56"/>
    <mergeCell ref="H53:L55"/>
    <mergeCell ref="H56:L56"/>
    <mergeCell ref="A49:A52"/>
    <mergeCell ref="B49:B52"/>
    <mergeCell ref="C49:C52"/>
    <mergeCell ref="H50:L51"/>
    <mergeCell ref="H52:L52"/>
    <mergeCell ref="A45:A48"/>
    <mergeCell ref="B45:B48"/>
    <mergeCell ref="C45:C48"/>
    <mergeCell ref="H46:L47"/>
    <mergeCell ref="H48:L48"/>
    <mergeCell ref="A41:A44"/>
    <mergeCell ref="B41:B44"/>
    <mergeCell ref="C41:C44"/>
    <mergeCell ref="H42:L43"/>
    <mergeCell ref="H44:L44"/>
    <mergeCell ref="A37:A40"/>
    <mergeCell ref="B37:B40"/>
    <mergeCell ref="C37:C40"/>
    <mergeCell ref="H38:L39"/>
    <mergeCell ref="H40:L40"/>
    <mergeCell ref="A33:A36"/>
    <mergeCell ref="B33:B36"/>
    <mergeCell ref="C33:C36"/>
    <mergeCell ref="H34:L35"/>
    <mergeCell ref="H36:L36"/>
    <mergeCell ref="A29:A32"/>
    <mergeCell ref="B29:B32"/>
    <mergeCell ref="C29:C32"/>
    <mergeCell ref="H30:L31"/>
    <mergeCell ref="H32:L32"/>
    <mergeCell ref="A25:A28"/>
    <mergeCell ref="B25:B28"/>
    <mergeCell ref="C25:C28"/>
    <mergeCell ref="H25:L27"/>
    <mergeCell ref="H28:L28"/>
    <mergeCell ref="A21:A24"/>
    <mergeCell ref="B21:B24"/>
    <mergeCell ref="C21:C24"/>
    <mergeCell ref="H21:L23"/>
    <mergeCell ref="H24:L24"/>
    <mergeCell ref="H13:L15"/>
    <mergeCell ref="H16:L16"/>
    <mergeCell ref="A17:A20"/>
    <mergeCell ref="B17:B20"/>
    <mergeCell ref="C17:C20"/>
    <mergeCell ref="H17:L19"/>
    <mergeCell ref="H20:L20"/>
    <mergeCell ref="A69:B69"/>
    <mergeCell ref="A71:B71"/>
    <mergeCell ref="A2:L2"/>
    <mergeCell ref="A4:L4"/>
    <mergeCell ref="A7:C7"/>
    <mergeCell ref="D7:G7"/>
    <mergeCell ref="A6:L6"/>
    <mergeCell ref="H7:L7"/>
    <mergeCell ref="A9:A12"/>
    <mergeCell ref="B9:B12"/>
    <mergeCell ref="C9:C12"/>
    <mergeCell ref="H9:L11"/>
    <mergeCell ref="H12:L12"/>
    <mergeCell ref="A13:A16"/>
    <mergeCell ref="B13:B16"/>
    <mergeCell ref="C13:C16"/>
  </mergeCells>
  <pageMargins left="0.23622047244094491" right="0.23622047244094491" top="0.74803149606299213" bottom="0.74803149606299213" header="0.31496062992125984" footer="0.31496062992125984"/>
  <pageSetup paperSize="9" scale="53" fitToWidth="0"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16F02-661C-4A76-9191-A9969306CDAF}">
  <sheetPr>
    <tabColor rgb="FFFFC000"/>
    <outlinePr summaryBelow="0" summaryRight="0"/>
    <pageSetUpPr autoPageBreaks="0"/>
  </sheetPr>
  <dimension ref="A2:L71"/>
  <sheetViews>
    <sheetView view="pageBreakPreview" zoomScale="80" zoomScaleNormal="80" zoomScaleSheetLayoutView="80" workbookViewId="0">
      <selection activeCell="G13" sqref="G13"/>
    </sheetView>
  </sheetViews>
  <sheetFormatPr baseColWidth="10" defaultColWidth="11.42578125" defaultRowHeight="21" x14ac:dyDescent="0.25"/>
  <cols>
    <col min="1" max="1" width="28.42578125" style="33" customWidth="1"/>
    <col min="2" max="2" width="18.140625" style="33" bestFit="1" customWidth="1"/>
    <col min="3" max="3" width="20.5703125" style="33" customWidth="1"/>
    <col min="4" max="4" width="13.28515625" style="33" bestFit="1" customWidth="1"/>
    <col min="5" max="5" width="14.140625" style="33" customWidth="1"/>
    <col min="6" max="6" width="12.7109375" style="33" customWidth="1"/>
    <col min="7" max="7" width="108.42578125" style="33" customWidth="1"/>
    <col min="8" max="8" width="8.140625" style="32" bestFit="1" customWidth="1"/>
    <col min="9" max="9" width="11.42578125" style="32"/>
    <col min="10" max="10" width="12.5703125" style="32" bestFit="1" customWidth="1"/>
    <col min="11" max="11" width="7.5703125" style="32" bestFit="1" customWidth="1"/>
    <col min="12" max="12" width="12.5703125" style="32" bestFit="1" customWidth="1"/>
    <col min="13" max="16384" width="11.42578125" style="32"/>
  </cols>
  <sheetData>
    <row r="2" spans="1:12" ht="48" customHeight="1" x14ac:dyDescent="0.25">
      <c r="A2" s="269" t="s">
        <v>234</v>
      </c>
      <c r="B2" s="269"/>
      <c r="C2" s="269"/>
      <c r="D2" s="269"/>
      <c r="E2" s="269"/>
      <c r="F2" s="269"/>
      <c r="G2" s="269"/>
      <c r="H2" s="269"/>
      <c r="I2" s="269"/>
      <c r="J2" s="269"/>
      <c r="K2" s="269"/>
      <c r="L2" s="269"/>
    </row>
    <row r="3" spans="1:12" ht="17.25" customHeight="1" x14ac:dyDescent="0.25">
      <c r="A3" s="63"/>
      <c r="B3" s="63"/>
      <c r="C3" s="63"/>
      <c r="D3" s="63"/>
      <c r="E3" s="63"/>
      <c r="F3" s="63"/>
      <c r="G3" s="63"/>
      <c r="H3" s="63"/>
      <c r="I3" s="63"/>
      <c r="J3" s="63"/>
      <c r="K3" s="63"/>
      <c r="L3" s="63"/>
    </row>
    <row r="4" spans="1:12" ht="30.75" customHeight="1" x14ac:dyDescent="0.25">
      <c r="A4" s="270" t="s">
        <v>235</v>
      </c>
      <c r="B4" s="270"/>
      <c r="C4" s="270"/>
      <c r="D4" s="270"/>
      <c r="E4" s="270"/>
      <c r="F4" s="270"/>
      <c r="G4" s="270"/>
      <c r="H4" s="270"/>
      <c r="I4" s="270"/>
      <c r="J4" s="270"/>
      <c r="K4" s="270"/>
      <c r="L4" s="270"/>
    </row>
    <row r="5" spans="1:12" ht="18.75" customHeight="1" thickBot="1" x14ac:dyDescent="0.3">
      <c r="A5" s="64"/>
      <c r="B5" s="64"/>
      <c r="C5" s="64"/>
      <c r="D5" s="64"/>
      <c r="E5" s="64"/>
      <c r="F5" s="64"/>
      <c r="G5" s="64"/>
      <c r="H5" s="64"/>
      <c r="I5" s="64"/>
      <c r="J5" s="64"/>
      <c r="K5" s="64"/>
      <c r="L5" s="64"/>
    </row>
    <row r="6" spans="1:12" ht="25.15" customHeight="1" thickBot="1" x14ac:dyDescent="0.3">
      <c r="A6" s="271" t="s">
        <v>193</v>
      </c>
      <c r="B6" s="272"/>
      <c r="C6" s="272"/>
      <c r="D6" s="272"/>
      <c r="E6" s="272"/>
      <c r="F6" s="272"/>
      <c r="G6" s="272"/>
      <c r="H6" s="272"/>
      <c r="I6" s="272"/>
      <c r="J6" s="272"/>
      <c r="K6" s="272"/>
      <c r="L6" s="273"/>
    </row>
    <row r="7" spans="1:12" ht="21.75" thickBot="1" x14ac:dyDescent="0.3">
      <c r="A7" s="274" t="s">
        <v>1</v>
      </c>
      <c r="B7" s="275"/>
      <c r="C7" s="276"/>
      <c r="D7" s="277" t="s">
        <v>2</v>
      </c>
      <c r="E7" s="277"/>
      <c r="F7" s="277"/>
      <c r="G7" s="277"/>
      <c r="H7" s="278" t="s">
        <v>3</v>
      </c>
      <c r="I7" s="279"/>
      <c r="J7" s="279"/>
      <c r="K7" s="279"/>
      <c r="L7" s="280"/>
    </row>
    <row r="8" spans="1:12" ht="30.75" thickBot="1" x14ac:dyDescent="0.3">
      <c r="A8" s="47" t="s">
        <v>4</v>
      </c>
      <c r="B8" s="85" t="s">
        <v>5</v>
      </c>
      <c r="C8" s="48" t="s">
        <v>6</v>
      </c>
      <c r="D8" s="46" t="s">
        <v>7</v>
      </c>
      <c r="E8" s="46" t="s">
        <v>8</v>
      </c>
      <c r="F8" s="45" t="s">
        <v>9</v>
      </c>
      <c r="G8" s="48" t="s">
        <v>10</v>
      </c>
      <c r="H8" s="65" t="s">
        <v>11</v>
      </c>
      <c r="I8" s="66" t="s">
        <v>12</v>
      </c>
      <c r="J8" s="66" t="s">
        <v>13</v>
      </c>
      <c r="K8" s="66" t="s">
        <v>14</v>
      </c>
      <c r="L8" s="67" t="s">
        <v>15</v>
      </c>
    </row>
    <row r="9" spans="1:12" customFormat="1" ht="30" customHeight="1" x14ac:dyDescent="0.25">
      <c r="A9" s="281" t="s">
        <v>216</v>
      </c>
      <c r="B9" s="342" t="s">
        <v>16</v>
      </c>
      <c r="C9" s="287">
        <f>52.89+31.06+26.57</f>
        <v>110.52000000000001</v>
      </c>
      <c r="D9" s="222">
        <v>5</v>
      </c>
      <c r="E9" s="31"/>
      <c r="F9" s="30"/>
      <c r="G9" s="29" t="s">
        <v>17</v>
      </c>
      <c r="H9" s="290" t="s">
        <v>18</v>
      </c>
      <c r="I9" s="291"/>
      <c r="J9" s="291"/>
      <c r="K9" s="291"/>
      <c r="L9" s="292"/>
    </row>
    <row r="10" spans="1:12" customFormat="1" ht="30" customHeight="1" x14ac:dyDescent="0.25">
      <c r="A10" s="282"/>
      <c r="B10" s="343"/>
      <c r="C10" s="288"/>
      <c r="D10" s="224">
        <v>1</v>
      </c>
      <c r="E10" s="28"/>
      <c r="F10" s="27"/>
      <c r="G10" s="26" t="s">
        <v>19</v>
      </c>
      <c r="H10" s="293"/>
      <c r="I10" s="294"/>
      <c r="J10" s="294"/>
      <c r="K10" s="294"/>
      <c r="L10" s="295"/>
    </row>
    <row r="11" spans="1:12" customFormat="1" ht="30" customHeight="1" x14ac:dyDescent="0.25">
      <c r="A11" s="282"/>
      <c r="B11" s="343"/>
      <c r="C11" s="288"/>
      <c r="D11" s="226"/>
      <c r="E11" s="25">
        <v>1</v>
      </c>
      <c r="F11" s="24"/>
      <c r="G11" s="3" t="s">
        <v>20</v>
      </c>
      <c r="H11" s="296"/>
      <c r="I11" s="297"/>
      <c r="J11" s="297"/>
      <c r="K11" s="297"/>
      <c r="L11" s="298"/>
    </row>
    <row r="12" spans="1:12" customFormat="1" ht="30" customHeight="1" thickBot="1" x14ac:dyDescent="0.3">
      <c r="A12" s="283"/>
      <c r="B12" s="344"/>
      <c r="C12" s="289"/>
      <c r="D12" s="228"/>
      <c r="E12" s="50"/>
      <c r="F12" s="11">
        <v>1</v>
      </c>
      <c r="G12" s="101" t="s">
        <v>21</v>
      </c>
      <c r="H12" s="299" t="s">
        <v>22</v>
      </c>
      <c r="I12" s="300"/>
      <c r="J12" s="300"/>
      <c r="K12" s="300"/>
      <c r="L12" s="301"/>
    </row>
    <row r="13" spans="1:12" customFormat="1" ht="30" customHeight="1" x14ac:dyDescent="0.25">
      <c r="A13" s="281" t="s">
        <v>217</v>
      </c>
      <c r="B13" s="342" t="s">
        <v>16</v>
      </c>
      <c r="C13" s="287">
        <f>35.63+27.1</f>
        <v>62.730000000000004</v>
      </c>
      <c r="D13" s="222">
        <v>5</v>
      </c>
      <c r="E13" s="44"/>
      <c r="F13" s="43"/>
      <c r="G13" s="29" t="s">
        <v>17</v>
      </c>
      <c r="H13" s="290" t="s">
        <v>18</v>
      </c>
      <c r="I13" s="291"/>
      <c r="J13" s="291"/>
      <c r="K13" s="291"/>
      <c r="L13" s="292"/>
    </row>
    <row r="14" spans="1:12" customFormat="1" ht="30" customHeight="1" x14ac:dyDescent="0.25">
      <c r="A14" s="365"/>
      <c r="B14" s="343"/>
      <c r="C14" s="370"/>
      <c r="D14" s="224">
        <v>1</v>
      </c>
      <c r="E14" s="42"/>
      <c r="F14" s="41"/>
      <c r="G14" s="26" t="s">
        <v>19</v>
      </c>
      <c r="H14" s="293"/>
      <c r="I14" s="294"/>
      <c r="J14" s="294"/>
      <c r="K14" s="294"/>
      <c r="L14" s="295"/>
    </row>
    <row r="15" spans="1:12" customFormat="1" ht="30" customHeight="1" x14ac:dyDescent="0.25">
      <c r="A15" s="365"/>
      <c r="B15" s="343"/>
      <c r="C15" s="370"/>
      <c r="D15" s="226"/>
      <c r="E15" s="39">
        <v>1</v>
      </c>
      <c r="F15" s="38"/>
      <c r="G15" s="3" t="s">
        <v>20</v>
      </c>
      <c r="H15" s="296"/>
      <c r="I15" s="297"/>
      <c r="J15" s="297"/>
      <c r="K15" s="297"/>
      <c r="L15" s="298"/>
    </row>
    <row r="16" spans="1:12" customFormat="1" ht="30" customHeight="1" thickBot="1" x14ac:dyDescent="0.3">
      <c r="A16" s="366"/>
      <c r="B16" s="344"/>
      <c r="C16" s="371"/>
      <c r="D16" s="228"/>
      <c r="E16" s="50"/>
      <c r="F16" s="11">
        <v>1</v>
      </c>
      <c r="G16" s="101" t="s">
        <v>21</v>
      </c>
      <c r="H16" s="299" t="s">
        <v>22</v>
      </c>
      <c r="I16" s="300"/>
      <c r="J16" s="300"/>
      <c r="K16" s="300"/>
      <c r="L16" s="301"/>
    </row>
    <row r="17" spans="1:12" customFormat="1" ht="30" customHeight="1" x14ac:dyDescent="0.25">
      <c r="A17" s="372" t="s">
        <v>218</v>
      </c>
      <c r="B17" s="375" t="s">
        <v>16</v>
      </c>
      <c r="C17" s="378">
        <f>10.57+10.57+10.27+14.07+18.09+14.44+18.33+14.57+13.53</f>
        <v>124.44</v>
      </c>
      <c r="D17" s="222">
        <v>2</v>
      </c>
      <c r="E17" s="31"/>
      <c r="F17" s="30"/>
      <c r="G17" s="59" t="s">
        <v>23</v>
      </c>
      <c r="H17" s="290" t="s">
        <v>18</v>
      </c>
      <c r="I17" s="291"/>
      <c r="J17" s="291"/>
      <c r="K17" s="291"/>
      <c r="L17" s="292"/>
    </row>
    <row r="18" spans="1:12" customFormat="1" ht="30" customHeight="1" x14ac:dyDescent="0.25">
      <c r="A18" s="373"/>
      <c r="B18" s="376"/>
      <c r="C18" s="370"/>
      <c r="D18" s="224">
        <v>1</v>
      </c>
      <c r="E18" s="28"/>
      <c r="F18" s="27"/>
      <c r="G18" s="60" t="s">
        <v>24</v>
      </c>
      <c r="H18" s="293"/>
      <c r="I18" s="294"/>
      <c r="J18" s="294"/>
      <c r="K18" s="294"/>
      <c r="L18" s="295"/>
    </row>
    <row r="19" spans="1:12" customFormat="1" ht="30" customHeight="1" x14ac:dyDescent="0.25">
      <c r="A19" s="373"/>
      <c r="B19" s="376"/>
      <c r="C19" s="370"/>
      <c r="D19" s="226"/>
      <c r="E19" s="5">
        <v>1</v>
      </c>
      <c r="F19" s="4"/>
      <c r="G19" s="81" t="s">
        <v>25</v>
      </c>
      <c r="H19" s="296"/>
      <c r="I19" s="297"/>
      <c r="J19" s="297"/>
      <c r="K19" s="297"/>
      <c r="L19" s="298"/>
    </row>
    <row r="20" spans="1:12" customFormat="1" ht="30" customHeight="1" thickBot="1" x14ac:dyDescent="0.3">
      <c r="A20" s="374"/>
      <c r="B20" s="377"/>
      <c r="C20" s="371"/>
      <c r="D20" s="228"/>
      <c r="E20" s="50"/>
      <c r="F20" s="11">
        <v>1</v>
      </c>
      <c r="G20" s="102" t="s">
        <v>26</v>
      </c>
      <c r="H20" s="299" t="s">
        <v>22</v>
      </c>
      <c r="I20" s="300"/>
      <c r="J20" s="300"/>
      <c r="K20" s="300"/>
      <c r="L20" s="301"/>
    </row>
    <row r="21" spans="1:12" customFormat="1" ht="30" customHeight="1" x14ac:dyDescent="0.25">
      <c r="A21" s="281" t="s">
        <v>184</v>
      </c>
      <c r="B21" s="375" t="s">
        <v>16</v>
      </c>
      <c r="C21" s="378">
        <v>56.85</v>
      </c>
      <c r="D21" s="237">
        <v>5</v>
      </c>
      <c r="E21" s="31"/>
      <c r="F21" s="30"/>
      <c r="G21" s="59" t="s">
        <v>23</v>
      </c>
      <c r="H21" s="290" t="s">
        <v>18</v>
      </c>
      <c r="I21" s="291"/>
      <c r="J21" s="291"/>
      <c r="K21" s="291"/>
      <c r="L21" s="292"/>
    </row>
    <row r="22" spans="1:12" customFormat="1" ht="30" customHeight="1" x14ac:dyDescent="0.25">
      <c r="A22" s="365"/>
      <c r="B22" s="368"/>
      <c r="C22" s="370"/>
      <c r="D22" s="224">
        <v>1</v>
      </c>
      <c r="E22" s="28"/>
      <c r="F22" s="27"/>
      <c r="G22" s="60" t="s">
        <v>24</v>
      </c>
      <c r="H22" s="293"/>
      <c r="I22" s="294"/>
      <c r="J22" s="294"/>
      <c r="K22" s="294"/>
      <c r="L22" s="295"/>
    </row>
    <row r="23" spans="1:12" customFormat="1" ht="30" customHeight="1" x14ac:dyDescent="0.25">
      <c r="A23" s="365"/>
      <c r="B23" s="368"/>
      <c r="C23" s="370"/>
      <c r="D23" s="226"/>
      <c r="E23" s="5">
        <v>1</v>
      </c>
      <c r="F23" s="4"/>
      <c r="G23" s="81" t="s">
        <v>25</v>
      </c>
      <c r="H23" s="296"/>
      <c r="I23" s="297"/>
      <c r="J23" s="297"/>
      <c r="K23" s="297"/>
      <c r="L23" s="298"/>
    </row>
    <row r="24" spans="1:12" customFormat="1" ht="30" customHeight="1" thickBot="1" x14ac:dyDescent="0.3">
      <c r="A24" s="366"/>
      <c r="B24" s="369"/>
      <c r="C24" s="371"/>
      <c r="D24" s="228"/>
      <c r="E24" s="50"/>
      <c r="F24" s="11">
        <v>1</v>
      </c>
      <c r="G24" s="102" t="s">
        <v>26</v>
      </c>
      <c r="H24" s="299" t="s">
        <v>22</v>
      </c>
      <c r="I24" s="300"/>
      <c r="J24" s="300"/>
      <c r="K24" s="300"/>
      <c r="L24" s="301"/>
    </row>
    <row r="25" spans="1:12" customFormat="1" ht="30" customHeight="1" x14ac:dyDescent="0.25">
      <c r="A25" s="281" t="s">
        <v>27</v>
      </c>
      <c r="B25" s="367" t="s">
        <v>28</v>
      </c>
      <c r="C25" s="287">
        <f>31.99+15.8+48.94+28.07+29.67</f>
        <v>154.46999999999997</v>
      </c>
      <c r="D25" s="238">
        <v>5</v>
      </c>
      <c r="E25" s="22"/>
      <c r="F25" s="23"/>
      <c r="G25" s="105" t="s">
        <v>29</v>
      </c>
      <c r="H25" s="219" t="s">
        <v>30</v>
      </c>
      <c r="I25" s="220" t="s">
        <v>30</v>
      </c>
      <c r="J25" s="220" t="s">
        <v>30</v>
      </c>
      <c r="K25" s="220" t="s">
        <v>30</v>
      </c>
      <c r="L25" s="221" t="s">
        <v>30</v>
      </c>
    </row>
    <row r="26" spans="1:12" customFormat="1" ht="30" customHeight="1" x14ac:dyDescent="0.25">
      <c r="A26" s="282"/>
      <c r="B26" s="379"/>
      <c r="C26" s="288"/>
      <c r="D26" s="239">
        <v>1</v>
      </c>
      <c r="E26" s="20"/>
      <c r="F26" s="21"/>
      <c r="G26" s="106" t="s">
        <v>31</v>
      </c>
      <c r="H26" s="339" t="s">
        <v>18</v>
      </c>
      <c r="I26" s="340"/>
      <c r="J26" s="340"/>
      <c r="K26" s="340"/>
      <c r="L26" s="341"/>
    </row>
    <row r="27" spans="1:12" customFormat="1" ht="30" customHeight="1" x14ac:dyDescent="0.25">
      <c r="A27" s="282"/>
      <c r="B27" s="379"/>
      <c r="C27" s="288"/>
      <c r="D27" s="239"/>
      <c r="E27" s="20">
        <v>1</v>
      </c>
      <c r="F27" s="21"/>
      <c r="G27" s="106" t="s">
        <v>32</v>
      </c>
      <c r="H27" s="296"/>
      <c r="I27" s="297"/>
      <c r="J27" s="297"/>
      <c r="K27" s="297"/>
      <c r="L27" s="298"/>
    </row>
    <row r="28" spans="1:12" customFormat="1" ht="30" customHeight="1" thickBot="1" x14ac:dyDescent="0.3">
      <c r="A28" s="283"/>
      <c r="B28" s="380"/>
      <c r="C28" s="289"/>
      <c r="D28" s="240"/>
      <c r="E28" s="18"/>
      <c r="F28" s="36">
        <v>1</v>
      </c>
      <c r="G28" s="101" t="s">
        <v>21</v>
      </c>
      <c r="H28" s="299" t="s">
        <v>22</v>
      </c>
      <c r="I28" s="300"/>
      <c r="J28" s="300"/>
      <c r="K28" s="300"/>
      <c r="L28" s="301"/>
    </row>
    <row r="29" spans="1:12" customFormat="1" ht="30" customHeight="1" x14ac:dyDescent="0.25">
      <c r="A29" s="282" t="s">
        <v>219</v>
      </c>
      <c r="B29" s="381" t="s">
        <v>28</v>
      </c>
      <c r="C29" s="385">
        <f>5.74+3.74+6.97+1.98+6.81+3.35+4.09+2.4</f>
        <v>35.08</v>
      </c>
      <c r="D29" s="241">
        <v>5</v>
      </c>
      <c r="E29" s="10"/>
      <c r="F29" s="9"/>
      <c r="G29" s="105" t="s">
        <v>29</v>
      </c>
      <c r="H29" s="219" t="s">
        <v>30</v>
      </c>
      <c r="I29" s="220" t="s">
        <v>30</v>
      </c>
      <c r="J29" s="220" t="s">
        <v>30</v>
      </c>
      <c r="K29" s="220" t="s">
        <v>30</v>
      </c>
      <c r="L29" s="221" t="s">
        <v>30</v>
      </c>
    </row>
    <row r="30" spans="1:12" customFormat="1" ht="30" customHeight="1" x14ac:dyDescent="0.25">
      <c r="A30" s="282"/>
      <c r="B30" s="382"/>
      <c r="C30" s="386"/>
      <c r="D30" s="226">
        <v>1</v>
      </c>
      <c r="E30" s="25"/>
      <c r="F30" s="24"/>
      <c r="G30" s="106" t="s">
        <v>31</v>
      </c>
      <c r="H30" s="321" t="s">
        <v>18</v>
      </c>
      <c r="I30" s="322"/>
      <c r="J30" s="322"/>
      <c r="K30" s="322"/>
      <c r="L30" s="323"/>
    </row>
    <row r="31" spans="1:12" customFormat="1" ht="30" customHeight="1" x14ac:dyDescent="0.25">
      <c r="A31" s="282"/>
      <c r="B31" s="383"/>
      <c r="C31" s="387"/>
      <c r="D31" s="226"/>
      <c r="E31" s="25">
        <v>1</v>
      </c>
      <c r="F31" s="24"/>
      <c r="G31" s="106" t="s">
        <v>32</v>
      </c>
      <c r="H31" s="324"/>
      <c r="I31" s="325"/>
      <c r="J31" s="325"/>
      <c r="K31" s="325"/>
      <c r="L31" s="326"/>
    </row>
    <row r="32" spans="1:12" customFormat="1" ht="30" customHeight="1" thickBot="1" x14ac:dyDescent="0.3">
      <c r="A32" s="283"/>
      <c r="B32" s="384"/>
      <c r="C32" s="388"/>
      <c r="D32" s="228"/>
      <c r="E32" s="200"/>
      <c r="F32" s="201">
        <v>1</v>
      </c>
      <c r="G32" s="101" t="s">
        <v>21</v>
      </c>
      <c r="H32" s="327" t="s">
        <v>22</v>
      </c>
      <c r="I32" s="328"/>
      <c r="J32" s="328"/>
      <c r="K32" s="328"/>
      <c r="L32" s="329"/>
    </row>
    <row r="33" spans="1:12" customFormat="1" ht="30" customHeight="1" x14ac:dyDescent="0.25">
      <c r="A33" s="317" t="s">
        <v>151</v>
      </c>
      <c r="B33" s="336" t="s">
        <v>28</v>
      </c>
      <c r="C33" s="385">
        <f>18.76+20.48+16.63</f>
        <v>55.870000000000005</v>
      </c>
      <c r="D33" s="222">
        <v>5</v>
      </c>
      <c r="E33" s="193"/>
      <c r="F33" s="194"/>
      <c r="G33" s="105" t="s">
        <v>145</v>
      </c>
      <c r="H33" s="216" t="s">
        <v>30</v>
      </c>
      <c r="I33" s="217" t="s">
        <v>30</v>
      </c>
      <c r="J33" s="217" t="s">
        <v>30</v>
      </c>
      <c r="K33" s="217" t="s">
        <v>30</v>
      </c>
      <c r="L33" s="218" t="s">
        <v>30</v>
      </c>
    </row>
    <row r="34" spans="1:12" customFormat="1" ht="30" customHeight="1" x14ac:dyDescent="0.25">
      <c r="A34" s="318"/>
      <c r="B34" s="337"/>
      <c r="C34" s="386"/>
      <c r="D34" s="226">
        <v>1</v>
      </c>
      <c r="E34" s="198"/>
      <c r="F34" s="199"/>
      <c r="G34" s="110" t="s">
        <v>51</v>
      </c>
      <c r="H34" s="321" t="s">
        <v>18</v>
      </c>
      <c r="I34" s="322"/>
      <c r="J34" s="322"/>
      <c r="K34" s="322"/>
      <c r="L34" s="323"/>
    </row>
    <row r="35" spans="1:12" customFormat="1" ht="30" customHeight="1" x14ac:dyDescent="0.25">
      <c r="A35" s="319"/>
      <c r="B35" s="337"/>
      <c r="C35" s="387"/>
      <c r="D35" s="226"/>
      <c r="E35" s="198">
        <v>1</v>
      </c>
      <c r="F35" s="199"/>
      <c r="G35" s="106" t="s">
        <v>146</v>
      </c>
      <c r="H35" s="324"/>
      <c r="I35" s="325"/>
      <c r="J35" s="325"/>
      <c r="K35" s="325"/>
      <c r="L35" s="326"/>
    </row>
    <row r="36" spans="1:12" customFormat="1" ht="30" customHeight="1" thickBot="1" x14ac:dyDescent="0.3">
      <c r="A36" s="320"/>
      <c r="B36" s="338"/>
      <c r="C36" s="388"/>
      <c r="D36" s="228"/>
      <c r="E36" s="200"/>
      <c r="F36" s="201">
        <v>1</v>
      </c>
      <c r="G36" s="101" t="s">
        <v>147</v>
      </c>
      <c r="H36" s="327" t="s">
        <v>22</v>
      </c>
      <c r="I36" s="328"/>
      <c r="J36" s="328"/>
      <c r="K36" s="328"/>
      <c r="L36" s="329"/>
    </row>
    <row r="37" spans="1:12" customFormat="1" ht="30" x14ac:dyDescent="0.25">
      <c r="A37" s="392" t="s">
        <v>220</v>
      </c>
      <c r="B37" s="367" t="s">
        <v>16</v>
      </c>
      <c r="C37" s="287">
        <f>18.1+34.3+28.3+10.6+10.7+48.1+10.7+17.4+25.7+10.7</f>
        <v>214.59999999999997</v>
      </c>
      <c r="D37" s="238">
        <v>2</v>
      </c>
      <c r="E37" s="242"/>
      <c r="F37" s="235"/>
      <c r="G37" s="105" t="s">
        <v>29</v>
      </c>
      <c r="H37" s="216" t="s">
        <v>30</v>
      </c>
      <c r="I37" s="217" t="s">
        <v>30</v>
      </c>
      <c r="J37" s="217" t="s">
        <v>30</v>
      </c>
      <c r="K37" s="217" t="s">
        <v>30</v>
      </c>
      <c r="L37" s="218" t="s">
        <v>30</v>
      </c>
    </row>
    <row r="38" spans="1:12" customFormat="1" ht="15" x14ac:dyDescent="0.25">
      <c r="A38" s="395"/>
      <c r="B38" s="368"/>
      <c r="C38" s="288"/>
      <c r="D38" s="239">
        <v>1</v>
      </c>
      <c r="E38" s="243"/>
      <c r="F38" s="236"/>
      <c r="G38" s="106" t="s">
        <v>31</v>
      </c>
      <c r="H38" s="321" t="s">
        <v>18</v>
      </c>
      <c r="I38" s="322"/>
      <c r="J38" s="322"/>
      <c r="K38" s="322"/>
      <c r="L38" s="323"/>
    </row>
    <row r="39" spans="1:12" customFormat="1" ht="30" x14ac:dyDescent="0.25">
      <c r="A39" s="395"/>
      <c r="B39" s="368"/>
      <c r="C39" s="288"/>
      <c r="D39" s="239"/>
      <c r="E39" s="243">
        <v>1</v>
      </c>
      <c r="F39" s="236"/>
      <c r="G39" s="106" t="s">
        <v>32</v>
      </c>
      <c r="H39" s="324"/>
      <c r="I39" s="325"/>
      <c r="J39" s="325"/>
      <c r="K39" s="325"/>
      <c r="L39" s="326"/>
    </row>
    <row r="40" spans="1:12" customFormat="1" ht="60.75" thickBot="1" x14ac:dyDescent="0.3">
      <c r="A40" s="396"/>
      <c r="B40" s="369"/>
      <c r="C40" s="289"/>
      <c r="D40" s="240"/>
      <c r="E40" s="244"/>
      <c r="F40" s="245">
        <v>1</v>
      </c>
      <c r="G40" s="101" t="s">
        <v>21</v>
      </c>
      <c r="H40" s="327" t="s">
        <v>22</v>
      </c>
      <c r="I40" s="328"/>
      <c r="J40" s="328"/>
      <c r="K40" s="328"/>
      <c r="L40" s="329"/>
    </row>
    <row r="41" spans="1:12" customFormat="1" ht="30" x14ac:dyDescent="0.25">
      <c r="A41" s="392" t="s">
        <v>185</v>
      </c>
      <c r="B41" s="367" t="s">
        <v>16</v>
      </c>
      <c r="C41" s="287">
        <v>14.1</v>
      </c>
      <c r="D41" s="238">
        <v>5</v>
      </c>
      <c r="E41" s="242"/>
      <c r="F41" s="235"/>
      <c r="G41" s="105" t="s">
        <v>29</v>
      </c>
      <c r="H41" s="216" t="s">
        <v>30</v>
      </c>
      <c r="I41" s="217" t="s">
        <v>30</v>
      </c>
      <c r="J41" s="217" t="s">
        <v>30</v>
      </c>
      <c r="K41" s="217" t="s">
        <v>30</v>
      </c>
      <c r="L41" s="218" t="s">
        <v>30</v>
      </c>
    </row>
    <row r="42" spans="1:12" customFormat="1" ht="15" x14ac:dyDescent="0.25">
      <c r="A42" s="395"/>
      <c r="B42" s="368"/>
      <c r="C42" s="288"/>
      <c r="D42" s="239">
        <v>5</v>
      </c>
      <c r="E42" s="243"/>
      <c r="F42" s="236"/>
      <c r="G42" s="106" t="s">
        <v>31</v>
      </c>
      <c r="H42" s="321" t="s">
        <v>18</v>
      </c>
      <c r="I42" s="322"/>
      <c r="J42" s="322"/>
      <c r="K42" s="322"/>
      <c r="L42" s="323"/>
    </row>
    <row r="43" spans="1:12" customFormat="1" ht="30" x14ac:dyDescent="0.25">
      <c r="A43" s="395"/>
      <c r="B43" s="368"/>
      <c r="C43" s="288"/>
      <c r="D43" s="239"/>
      <c r="E43" s="243">
        <v>1</v>
      </c>
      <c r="F43" s="236"/>
      <c r="G43" s="106" t="s">
        <v>32</v>
      </c>
      <c r="H43" s="324"/>
      <c r="I43" s="325"/>
      <c r="J43" s="325"/>
      <c r="K43" s="325"/>
      <c r="L43" s="326"/>
    </row>
    <row r="44" spans="1:12" customFormat="1" ht="60.75" thickBot="1" x14ac:dyDescent="0.3">
      <c r="A44" s="396"/>
      <c r="B44" s="369"/>
      <c r="C44" s="289"/>
      <c r="D44" s="240"/>
      <c r="E44" s="244"/>
      <c r="F44" s="245">
        <v>1</v>
      </c>
      <c r="G44" s="101" t="s">
        <v>21</v>
      </c>
      <c r="H44" s="327" t="s">
        <v>22</v>
      </c>
      <c r="I44" s="328"/>
      <c r="J44" s="328"/>
      <c r="K44" s="328"/>
      <c r="L44" s="329"/>
    </row>
    <row r="45" spans="1:12" customFormat="1" ht="30" x14ac:dyDescent="0.25">
      <c r="A45" s="392" t="s">
        <v>186</v>
      </c>
      <c r="B45" s="367" t="s">
        <v>16</v>
      </c>
      <c r="C45" s="287">
        <v>46</v>
      </c>
      <c r="D45" s="238">
        <v>5</v>
      </c>
      <c r="E45" s="242"/>
      <c r="F45" s="235"/>
      <c r="G45" s="105" t="s">
        <v>29</v>
      </c>
      <c r="H45" s="216" t="s">
        <v>30</v>
      </c>
      <c r="I45" s="217" t="s">
        <v>30</v>
      </c>
      <c r="J45" s="217" t="s">
        <v>30</v>
      </c>
      <c r="K45" s="217" t="s">
        <v>30</v>
      </c>
      <c r="L45" s="218" t="s">
        <v>30</v>
      </c>
    </row>
    <row r="46" spans="1:12" customFormat="1" ht="15" x14ac:dyDescent="0.25">
      <c r="A46" s="395"/>
      <c r="B46" s="368"/>
      <c r="C46" s="288"/>
      <c r="D46" s="239">
        <v>1</v>
      </c>
      <c r="E46" s="243"/>
      <c r="F46" s="236"/>
      <c r="G46" s="106" t="s">
        <v>31</v>
      </c>
      <c r="H46" s="321" t="s">
        <v>18</v>
      </c>
      <c r="I46" s="322"/>
      <c r="J46" s="322"/>
      <c r="K46" s="322"/>
      <c r="L46" s="323"/>
    </row>
    <row r="47" spans="1:12" customFormat="1" ht="30" x14ac:dyDescent="0.25">
      <c r="A47" s="395"/>
      <c r="B47" s="368"/>
      <c r="C47" s="288"/>
      <c r="D47" s="239"/>
      <c r="E47" s="243">
        <v>1</v>
      </c>
      <c r="F47" s="236"/>
      <c r="G47" s="106" t="s">
        <v>32</v>
      </c>
      <c r="H47" s="324"/>
      <c r="I47" s="325"/>
      <c r="J47" s="325"/>
      <c r="K47" s="325"/>
      <c r="L47" s="326"/>
    </row>
    <row r="48" spans="1:12" customFormat="1" ht="60.75" thickBot="1" x14ac:dyDescent="0.3">
      <c r="A48" s="396"/>
      <c r="B48" s="369"/>
      <c r="C48" s="289"/>
      <c r="D48" s="240"/>
      <c r="E48" s="18"/>
      <c r="F48" s="36">
        <v>1</v>
      </c>
      <c r="G48" s="101" t="s">
        <v>21</v>
      </c>
      <c r="H48" s="299" t="s">
        <v>22</v>
      </c>
      <c r="I48" s="300"/>
      <c r="J48" s="300"/>
      <c r="K48" s="300"/>
      <c r="L48" s="301"/>
    </row>
    <row r="49" spans="1:12" customFormat="1" ht="30" x14ac:dyDescent="0.25">
      <c r="A49" s="392" t="s">
        <v>187</v>
      </c>
      <c r="B49" s="367" t="s">
        <v>16</v>
      </c>
      <c r="C49" s="287">
        <v>45.2</v>
      </c>
      <c r="D49" s="238">
        <v>5</v>
      </c>
      <c r="E49" s="22"/>
      <c r="F49" s="23"/>
      <c r="G49" s="105" t="s">
        <v>29</v>
      </c>
      <c r="H49" s="219" t="s">
        <v>30</v>
      </c>
      <c r="I49" s="220" t="s">
        <v>30</v>
      </c>
      <c r="J49" s="220" t="s">
        <v>30</v>
      </c>
      <c r="K49" s="220" t="s">
        <v>30</v>
      </c>
      <c r="L49" s="221" t="s">
        <v>30</v>
      </c>
    </row>
    <row r="50" spans="1:12" customFormat="1" ht="15" x14ac:dyDescent="0.25">
      <c r="A50" s="395"/>
      <c r="B50" s="368"/>
      <c r="C50" s="288"/>
      <c r="D50" s="239">
        <v>1</v>
      </c>
      <c r="E50" s="20"/>
      <c r="F50" s="21"/>
      <c r="G50" s="106" t="s">
        <v>31</v>
      </c>
      <c r="H50" s="339" t="s">
        <v>18</v>
      </c>
      <c r="I50" s="340"/>
      <c r="J50" s="340"/>
      <c r="K50" s="340"/>
      <c r="L50" s="341"/>
    </row>
    <row r="51" spans="1:12" customFormat="1" ht="30" x14ac:dyDescent="0.25">
      <c r="A51" s="395"/>
      <c r="B51" s="368"/>
      <c r="C51" s="288"/>
      <c r="D51" s="239"/>
      <c r="E51" s="20">
        <v>1</v>
      </c>
      <c r="F51" s="21"/>
      <c r="G51" s="106" t="s">
        <v>32</v>
      </c>
      <c r="H51" s="296"/>
      <c r="I51" s="297"/>
      <c r="J51" s="297"/>
      <c r="K51" s="297"/>
      <c r="L51" s="298"/>
    </row>
    <row r="52" spans="1:12" customFormat="1" ht="60.75" thickBot="1" x14ac:dyDescent="0.3">
      <c r="A52" s="396"/>
      <c r="B52" s="369"/>
      <c r="C52" s="289"/>
      <c r="D52" s="240"/>
      <c r="E52" s="18"/>
      <c r="F52" s="36">
        <v>1</v>
      </c>
      <c r="G52" s="101" t="s">
        <v>21</v>
      </c>
      <c r="H52" s="299" t="s">
        <v>22</v>
      </c>
      <c r="I52" s="300"/>
      <c r="J52" s="300"/>
      <c r="K52" s="300"/>
      <c r="L52" s="301"/>
    </row>
    <row r="53" spans="1:12" customFormat="1" ht="30" x14ac:dyDescent="0.25">
      <c r="A53" s="392" t="s">
        <v>188</v>
      </c>
      <c r="B53" s="367" t="s">
        <v>16</v>
      </c>
      <c r="C53" s="287">
        <v>111.1</v>
      </c>
      <c r="D53" s="238">
        <v>5</v>
      </c>
      <c r="E53" s="22"/>
      <c r="F53" s="23"/>
      <c r="G53" s="105" t="s">
        <v>29</v>
      </c>
      <c r="H53" s="219" t="s">
        <v>30</v>
      </c>
      <c r="I53" s="220" t="s">
        <v>30</v>
      </c>
      <c r="J53" s="220" t="s">
        <v>30</v>
      </c>
      <c r="K53" s="220" t="s">
        <v>30</v>
      </c>
      <c r="L53" s="221" t="s">
        <v>30</v>
      </c>
    </row>
    <row r="54" spans="1:12" customFormat="1" ht="15" x14ac:dyDescent="0.25">
      <c r="A54" s="395"/>
      <c r="B54" s="368"/>
      <c r="C54" s="288"/>
      <c r="D54" s="239">
        <v>1</v>
      </c>
      <c r="E54" s="20"/>
      <c r="F54" s="21"/>
      <c r="G54" s="106" t="s">
        <v>31</v>
      </c>
      <c r="H54" s="339" t="s">
        <v>18</v>
      </c>
      <c r="I54" s="340"/>
      <c r="J54" s="340"/>
      <c r="K54" s="340"/>
      <c r="L54" s="341"/>
    </row>
    <row r="55" spans="1:12" customFormat="1" ht="30" x14ac:dyDescent="0.25">
      <c r="A55" s="395"/>
      <c r="B55" s="368"/>
      <c r="C55" s="288"/>
      <c r="D55" s="239"/>
      <c r="E55" s="20">
        <v>1</v>
      </c>
      <c r="F55" s="21"/>
      <c r="G55" s="106" t="s">
        <v>32</v>
      </c>
      <c r="H55" s="296"/>
      <c r="I55" s="297"/>
      <c r="J55" s="297"/>
      <c r="K55" s="297"/>
      <c r="L55" s="298"/>
    </row>
    <row r="56" spans="1:12" customFormat="1" ht="60.75" thickBot="1" x14ac:dyDescent="0.3">
      <c r="A56" s="396"/>
      <c r="B56" s="369"/>
      <c r="C56" s="289"/>
      <c r="D56" s="240"/>
      <c r="E56" s="18"/>
      <c r="F56" s="36">
        <v>1</v>
      </c>
      <c r="G56" s="101" t="s">
        <v>21</v>
      </c>
      <c r="H56" s="299" t="s">
        <v>22</v>
      </c>
      <c r="I56" s="300"/>
      <c r="J56" s="300"/>
      <c r="K56" s="300"/>
      <c r="L56" s="301"/>
    </row>
    <row r="57" spans="1:12" customFormat="1" ht="30" x14ac:dyDescent="0.25">
      <c r="A57" s="392" t="s">
        <v>189</v>
      </c>
      <c r="B57" s="367" t="s">
        <v>16</v>
      </c>
      <c r="C57" s="287">
        <v>70.400000000000006</v>
      </c>
      <c r="D57" s="238">
        <v>5</v>
      </c>
      <c r="E57" s="22"/>
      <c r="F57" s="23"/>
      <c r="G57" s="105" t="s">
        <v>29</v>
      </c>
      <c r="H57" s="219" t="s">
        <v>30</v>
      </c>
      <c r="I57" s="220" t="s">
        <v>30</v>
      </c>
      <c r="J57" s="220" t="s">
        <v>30</v>
      </c>
      <c r="K57" s="220" t="s">
        <v>30</v>
      </c>
      <c r="L57" s="221" t="s">
        <v>30</v>
      </c>
    </row>
    <row r="58" spans="1:12" customFormat="1" ht="15" x14ac:dyDescent="0.25">
      <c r="A58" s="395"/>
      <c r="B58" s="368"/>
      <c r="C58" s="288"/>
      <c r="D58" s="239">
        <v>1</v>
      </c>
      <c r="E58" s="20"/>
      <c r="F58" s="21"/>
      <c r="G58" s="106" t="s">
        <v>31</v>
      </c>
      <c r="H58" s="339" t="s">
        <v>18</v>
      </c>
      <c r="I58" s="340"/>
      <c r="J58" s="340"/>
      <c r="K58" s="340"/>
      <c r="L58" s="341"/>
    </row>
    <row r="59" spans="1:12" customFormat="1" ht="30" x14ac:dyDescent="0.25">
      <c r="A59" s="395"/>
      <c r="B59" s="368"/>
      <c r="C59" s="288"/>
      <c r="D59" s="239"/>
      <c r="E59" s="20">
        <v>1</v>
      </c>
      <c r="F59" s="21"/>
      <c r="G59" s="106" t="s">
        <v>32</v>
      </c>
      <c r="H59" s="296"/>
      <c r="I59" s="297"/>
      <c r="J59" s="297"/>
      <c r="K59" s="297"/>
      <c r="L59" s="298"/>
    </row>
    <row r="60" spans="1:12" customFormat="1" ht="60.75" thickBot="1" x14ac:dyDescent="0.3">
      <c r="A60" s="396"/>
      <c r="B60" s="369"/>
      <c r="C60" s="289"/>
      <c r="D60" s="240"/>
      <c r="E60" s="18"/>
      <c r="F60" s="36">
        <v>1</v>
      </c>
      <c r="G60" s="101" t="s">
        <v>21</v>
      </c>
      <c r="H60" s="299" t="s">
        <v>22</v>
      </c>
      <c r="I60" s="300"/>
      <c r="J60" s="300"/>
      <c r="K60" s="300"/>
      <c r="L60" s="301"/>
    </row>
    <row r="61" spans="1:12" customFormat="1" ht="30" x14ac:dyDescent="0.25">
      <c r="A61" s="392" t="s">
        <v>190</v>
      </c>
      <c r="B61" s="367" t="s">
        <v>16</v>
      </c>
      <c r="C61" s="287">
        <f>9.4+3.1+3.1+57+58+3.1+20.8</f>
        <v>154.5</v>
      </c>
      <c r="D61" s="238">
        <v>5</v>
      </c>
      <c r="E61" s="22"/>
      <c r="F61" s="23"/>
      <c r="G61" s="105" t="s">
        <v>29</v>
      </c>
      <c r="H61" s="219" t="s">
        <v>30</v>
      </c>
      <c r="I61" s="220" t="s">
        <v>30</v>
      </c>
      <c r="J61" s="220" t="s">
        <v>30</v>
      </c>
      <c r="K61" s="220" t="s">
        <v>30</v>
      </c>
      <c r="L61" s="221" t="s">
        <v>30</v>
      </c>
    </row>
    <row r="62" spans="1:12" customFormat="1" ht="15" x14ac:dyDescent="0.25">
      <c r="A62" s="395"/>
      <c r="B62" s="368"/>
      <c r="C62" s="288"/>
      <c r="D62" s="239">
        <v>1</v>
      </c>
      <c r="E62" s="20"/>
      <c r="F62" s="21"/>
      <c r="G62" s="106" t="s">
        <v>31</v>
      </c>
      <c r="H62" s="339" t="s">
        <v>18</v>
      </c>
      <c r="I62" s="340"/>
      <c r="J62" s="340"/>
      <c r="K62" s="340"/>
      <c r="L62" s="341"/>
    </row>
    <row r="63" spans="1:12" customFormat="1" ht="30" x14ac:dyDescent="0.25">
      <c r="A63" s="395"/>
      <c r="B63" s="368"/>
      <c r="C63" s="288"/>
      <c r="D63" s="239"/>
      <c r="E63" s="20">
        <v>1</v>
      </c>
      <c r="F63" s="21"/>
      <c r="G63" s="106" t="s">
        <v>32</v>
      </c>
      <c r="H63" s="296"/>
      <c r="I63" s="297"/>
      <c r="J63" s="297"/>
      <c r="K63" s="297"/>
      <c r="L63" s="298"/>
    </row>
    <row r="64" spans="1:12" customFormat="1" ht="60.75" thickBot="1" x14ac:dyDescent="0.3">
      <c r="A64" s="396"/>
      <c r="B64" s="369"/>
      <c r="C64" s="289"/>
      <c r="D64" s="240"/>
      <c r="E64" s="18"/>
      <c r="F64" s="36">
        <v>1</v>
      </c>
      <c r="G64" s="101" t="s">
        <v>21</v>
      </c>
      <c r="H64" s="299" t="s">
        <v>22</v>
      </c>
      <c r="I64" s="300"/>
      <c r="J64" s="300"/>
      <c r="K64" s="300"/>
      <c r="L64" s="301"/>
    </row>
    <row r="65" spans="1:12" customFormat="1" ht="30" x14ac:dyDescent="0.25">
      <c r="A65" s="392" t="s">
        <v>191</v>
      </c>
      <c r="B65" s="367" t="s">
        <v>16</v>
      </c>
      <c r="C65" s="287">
        <v>4.3</v>
      </c>
      <c r="D65" s="238">
        <v>2</v>
      </c>
      <c r="E65" s="22"/>
      <c r="F65" s="23"/>
      <c r="G65" s="105" t="s">
        <v>29</v>
      </c>
      <c r="H65" s="219" t="s">
        <v>30</v>
      </c>
      <c r="I65" s="220" t="s">
        <v>30</v>
      </c>
      <c r="J65" s="220" t="s">
        <v>30</v>
      </c>
      <c r="K65" s="220" t="s">
        <v>30</v>
      </c>
      <c r="L65" s="221" t="s">
        <v>30</v>
      </c>
    </row>
    <row r="66" spans="1:12" customFormat="1" ht="15" x14ac:dyDescent="0.25">
      <c r="A66" s="395"/>
      <c r="B66" s="368"/>
      <c r="C66" s="288"/>
      <c r="D66" s="239">
        <v>1</v>
      </c>
      <c r="E66" s="20"/>
      <c r="F66" s="21"/>
      <c r="G66" s="106" t="s">
        <v>31</v>
      </c>
      <c r="H66" s="339" t="s">
        <v>18</v>
      </c>
      <c r="I66" s="340"/>
      <c r="J66" s="340"/>
      <c r="K66" s="340"/>
      <c r="L66" s="341"/>
    </row>
    <row r="67" spans="1:12" customFormat="1" ht="30" x14ac:dyDescent="0.25">
      <c r="A67" s="395"/>
      <c r="B67" s="368"/>
      <c r="C67" s="288"/>
      <c r="D67" s="239"/>
      <c r="E67" s="20">
        <v>1</v>
      </c>
      <c r="F67" s="21"/>
      <c r="G67" s="106" t="s">
        <v>32</v>
      </c>
      <c r="H67" s="296"/>
      <c r="I67" s="297"/>
      <c r="J67" s="297"/>
      <c r="K67" s="297"/>
      <c r="L67" s="298"/>
    </row>
    <row r="68" spans="1:12" customFormat="1" ht="60.75" thickBot="1" x14ac:dyDescent="0.3">
      <c r="A68" s="396"/>
      <c r="B68" s="369"/>
      <c r="C68" s="289"/>
      <c r="D68" s="240"/>
      <c r="E68" s="18"/>
      <c r="F68" s="36">
        <v>1</v>
      </c>
      <c r="G68" s="101" t="s">
        <v>21</v>
      </c>
      <c r="H68" s="299" t="s">
        <v>22</v>
      </c>
      <c r="I68" s="300"/>
      <c r="J68" s="300"/>
      <c r="K68" s="300"/>
      <c r="L68" s="301"/>
    </row>
    <row r="69" spans="1:12" ht="25.15" customHeight="1" thickBot="1" x14ac:dyDescent="0.3">
      <c r="A69" s="267" t="s">
        <v>76</v>
      </c>
      <c r="B69" s="268"/>
      <c r="C69" s="34">
        <f>SUM(C9:C68)</f>
        <v>1260.1600000000001</v>
      </c>
    </row>
    <row r="70" spans="1:12" ht="21.75" thickBot="1" x14ac:dyDescent="0.3"/>
    <row r="71" spans="1:12" ht="21" customHeight="1" thickBot="1" x14ac:dyDescent="0.3">
      <c r="A71" s="363" t="s">
        <v>192</v>
      </c>
      <c r="B71" s="364"/>
    </row>
  </sheetData>
  <mergeCells count="83">
    <mergeCell ref="H68:L68"/>
    <mergeCell ref="A71:B71"/>
    <mergeCell ref="A57:A60"/>
    <mergeCell ref="B57:B60"/>
    <mergeCell ref="C57:C60"/>
    <mergeCell ref="H58:L59"/>
    <mergeCell ref="H60:L60"/>
    <mergeCell ref="A61:A64"/>
    <mergeCell ref="B61:B64"/>
    <mergeCell ref="C61:C64"/>
    <mergeCell ref="H62:L63"/>
    <mergeCell ref="H64:L64"/>
    <mergeCell ref="A69:B69"/>
    <mergeCell ref="A65:A68"/>
    <mergeCell ref="B65:B68"/>
    <mergeCell ref="C65:C68"/>
    <mergeCell ref="H66:L67"/>
    <mergeCell ref="A49:A52"/>
    <mergeCell ref="B49:B52"/>
    <mergeCell ref="C49:C52"/>
    <mergeCell ref="H50:L51"/>
    <mergeCell ref="H52:L52"/>
    <mergeCell ref="A53:A56"/>
    <mergeCell ref="B53:B56"/>
    <mergeCell ref="C53:C56"/>
    <mergeCell ref="H54:L55"/>
    <mergeCell ref="H56:L56"/>
    <mergeCell ref="A41:A44"/>
    <mergeCell ref="B41:B44"/>
    <mergeCell ref="C41:C44"/>
    <mergeCell ref="H42:L43"/>
    <mergeCell ref="H44:L44"/>
    <mergeCell ref="A45:A48"/>
    <mergeCell ref="B45:B48"/>
    <mergeCell ref="C45:C48"/>
    <mergeCell ref="H46:L47"/>
    <mergeCell ref="H48:L48"/>
    <mergeCell ref="A33:A36"/>
    <mergeCell ref="B33:B36"/>
    <mergeCell ref="C33:C36"/>
    <mergeCell ref="H34:L35"/>
    <mergeCell ref="H36:L36"/>
    <mergeCell ref="A37:A40"/>
    <mergeCell ref="B37:B40"/>
    <mergeCell ref="C37:C40"/>
    <mergeCell ref="H38:L39"/>
    <mergeCell ref="H40:L40"/>
    <mergeCell ref="A25:A28"/>
    <mergeCell ref="B25:B28"/>
    <mergeCell ref="C25:C28"/>
    <mergeCell ref="H26:L27"/>
    <mergeCell ref="H28:L28"/>
    <mergeCell ref="A29:A32"/>
    <mergeCell ref="B29:B32"/>
    <mergeCell ref="C29:C32"/>
    <mergeCell ref="H30:L31"/>
    <mergeCell ref="H32:L32"/>
    <mergeCell ref="A17:A20"/>
    <mergeCell ref="B17:B20"/>
    <mergeCell ref="C17:C20"/>
    <mergeCell ref="H17:L19"/>
    <mergeCell ref="H20:L20"/>
    <mergeCell ref="A21:A24"/>
    <mergeCell ref="B21:B24"/>
    <mergeCell ref="C21:C24"/>
    <mergeCell ref="H21:L23"/>
    <mergeCell ref="H24:L24"/>
    <mergeCell ref="A9:A12"/>
    <mergeCell ref="B9:B12"/>
    <mergeCell ref="C9:C12"/>
    <mergeCell ref="H9:L11"/>
    <mergeCell ref="H12:L12"/>
    <mergeCell ref="A13:A16"/>
    <mergeCell ref="B13:B16"/>
    <mergeCell ref="C13:C16"/>
    <mergeCell ref="H13:L15"/>
    <mergeCell ref="H16:L16"/>
    <mergeCell ref="A2:L2"/>
    <mergeCell ref="A4:L4"/>
    <mergeCell ref="A6:L6"/>
    <mergeCell ref="A7:C7"/>
    <mergeCell ref="D7:G7"/>
    <mergeCell ref="H7:L7"/>
  </mergeCells>
  <pageMargins left="0.23622047244094491" right="0.23622047244094491" top="0.74803149606299213" bottom="0.74803149606299213" header="0.31496062992125984" footer="0.31496062992125984"/>
  <pageSetup paperSize="9" scale="53" fitToWidth="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outlinePr summaryBelow="0" summaryRight="0"/>
    <pageSetUpPr autoPageBreaks="0"/>
  </sheetPr>
  <dimension ref="A1:AE45"/>
  <sheetViews>
    <sheetView zoomScale="80" zoomScaleNormal="80" workbookViewId="0">
      <selection activeCell="A4" sqref="A4:L4"/>
    </sheetView>
  </sheetViews>
  <sheetFormatPr baseColWidth="10" defaultColWidth="11.42578125" defaultRowHeight="21" x14ac:dyDescent="0.25"/>
  <cols>
    <col min="1" max="1" width="29.7109375" style="33" bestFit="1" customWidth="1"/>
    <col min="2" max="2" width="18.140625" style="33" bestFit="1" customWidth="1"/>
    <col min="3" max="3" width="21.85546875" style="33" customWidth="1"/>
    <col min="4" max="4" width="12.85546875" style="33" customWidth="1"/>
    <col min="5" max="5" width="12.42578125" style="33" customWidth="1"/>
    <col min="6" max="6" width="13.28515625" style="33" customWidth="1"/>
    <col min="7" max="7" width="132.140625" style="33" customWidth="1"/>
    <col min="8" max="8" width="8.28515625" style="35" bestFit="1" customWidth="1"/>
    <col min="9" max="9" width="11.42578125" style="32"/>
    <col min="10" max="10" width="12.5703125" style="32" bestFit="1" customWidth="1"/>
    <col min="11" max="16384" width="11.42578125" style="32"/>
  </cols>
  <sheetData>
    <row r="1" spans="1:12" x14ac:dyDescent="0.25">
      <c r="H1" s="32"/>
    </row>
    <row r="2" spans="1:12" ht="46.5" customHeight="1" x14ac:dyDescent="0.25">
      <c r="A2" s="269" t="s">
        <v>233</v>
      </c>
      <c r="B2" s="269"/>
      <c r="C2" s="269"/>
      <c r="D2" s="269"/>
      <c r="E2" s="269"/>
      <c r="F2" s="269"/>
      <c r="G2" s="269"/>
      <c r="H2" s="269"/>
      <c r="I2" s="269"/>
      <c r="J2" s="269"/>
      <c r="K2" s="269"/>
      <c r="L2" s="269"/>
    </row>
    <row r="3" spans="1:12" ht="17.25" customHeight="1" x14ac:dyDescent="0.25">
      <c r="A3" s="63"/>
      <c r="B3" s="63"/>
      <c r="C3" s="63"/>
      <c r="D3" s="63"/>
      <c r="E3" s="63"/>
      <c r="F3" s="63"/>
      <c r="G3" s="63"/>
      <c r="H3" s="63"/>
      <c r="I3" s="63"/>
      <c r="J3" s="63"/>
      <c r="K3" s="63"/>
      <c r="L3" s="63"/>
    </row>
    <row r="4" spans="1:12" ht="30.75" customHeight="1" x14ac:dyDescent="0.25">
      <c r="A4" s="270" t="s">
        <v>232</v>
      </c>
      <c r="B4" s="270"/>
      <c r="C4" s="270"/>
      <c r="D4" s="270"/>
      <c r="E4" s="270"/>
      <c r="F4" s="270"/>
      <c r="G4" s="270"/>
      <c r="H4" s="270"/>
      <c r="I4" s="270"/>
      <c r="J4" s="270"/>
      <c r="K4" s="270"/>
      <c r="L4" s="270"/>
    </row>
    <row r="5" spans="1:12" ht="18.75" customHeight="1" thickBot="1" x14ac:dyDescent="0.3">
      <c r="A5" s="64"/>
      <c r="B5" s="64"/>
      <c r="C5" s="64"/>
      <c r="D5" s="64"/>
      <c r="E5" s="64"/>
      <c r="F5" s="64"/>
      <c r="G5" s="64"/>
      <c r="H5" s="64"/>
      <c r="I5" s="64"/>
      <c r="J5" s="64"/>
      <c r="K5" s="64"/>
      <c r="L5" s="64"/>
    </row>
    <row r="6" spans="1:12" ht="21.75" thickBot="1" x14ac:dyDescent="0.3">
      <c r="A6" s="271" t="s">
        <v>33</v>
      </c>
      <c r="B6" s="272"/>
      <c r="C6" s="272"/>
      <c r="D6" s="272"/>
      <c r="E6" s="272"/>
      <c r="F6" s="272"/>
      <c r="G6" s="272"/>
      <c r="H6" s="272"/>
      <c r="I6" s="272"/>
      <c r="J6" s="272"/>
      <c r="K6" s="272"/>
      <c r="L6" s="273"/>
    </row>
    <row r="7" spans="1:12" ht="21.6" customHeight="1" thickBot="1" x14ac:dyDescent="0.3">
      <c r="A7" s="274" t="s">
        <v>1</v>
      </c>
      <c r="B7" s="275"/>
      <c r="C7" s="276"/>
      <c r="D7" s="277" t="s">
        <v>2</v>
      </c>
      <c r="E7" s="277"/>
      <c r="F7" s="277"/>
      <c r="G7" s="277"/>
      <c r="H7" s="399" t="s">
        <v>3</v>
      </c>
      <c r="I7" s="400"/>
      <c r="J7" s="400"/>
      <c r="K7" s="400"/>
      <c r="L7" s="401"/>
    </row>
    <row r="8" spans="1:12" ht="30.75" thickBot="1" x14ac:dyDescent="0.3">
      <c r="A8" s="49" t="s">
        <v>4</v>
      </c>
      <c r="B8" s="86" t="s">
        <v>5</v>
      </c>
      <c r="C8" s="87" t="s">
        <v>6</v>
      </c>
      <c r="D8" s="69" t="s">
        <v>7</v>
      </c>
      <c r="E8" s="49" t="s">
        <v>8</v>
      </c>
      <c r="F8" s="49" t="s">
        <v>9</v>
      </c>
      <c r="G8" s="70" t="s">
        <v>10</v>
      </c>
      <c r="H8" s="49" t="s">
        <v>11</v>
      </c>
      <c r="I8" s="49" t="s">
        <v>12</v>
      </c>
      <c r="J8" s="49" t="s">
        <v>13</v>
      </c>
      <c r="K8" s="49" t="s">
        <v>14</v>
      </c>
      <c r="L8" s="49" t="s">
        <v>34</v>
      </c>
    </row>
    <row r="9" spans="1:12" ht="30" x14ac:dyDescent="0.25">
      <c r="A9" s="281" t="s">
        <v>221</v>
      </c>
      <c r="B9" s="402" t="s">
        <v>35</v>
      </c>
      <c r="C9" s="287">
        <v>670</v>
      </c>
      <c r="D9" s="192">
        <v>5</v>
      </c>
      <c r="E9" s="31"/>
      <c r="F9" s="30"/>
      <c r="G9" s="107" t="s">
        <v>17</v>
      </c>
      <c r="H9" s="290" t="s">
        <v>18</v>
      </c>
      <c r="I9" s="291"/>
      <c r="J9" s="291"/>
      <c r="K9" s="291"/>
      <c r="L9" s="292"/>
    </row>
    <row r="10" spans="1:12" x14ac:dyDescent="0.25">
      <c r="A10" s="282"/>
      <c r="B10" s="403"/>
      <c r="C10" s="288"/>
      <c r="D10" s="27">
        <v>1</v>
      </c>
      <c r="E10" s="28"/>
      <c r="F10" s="27"/>
      <c r="G10" s="108" t="s">
        <v>19</v>
      </c>
      <c r="H10" s="293"/>
      <c r="I10" s="294"/>
      <c r="J10" s="294"/>
      <c r="K10" s="294"/>
      <c r="L10" s="295"/>
    </row>
    <row r="11" spans="1:12" ht="30" x14ac:dyDescent="0.25">
      <c r="A11" s="282"/>
      <c r="B11" s="403"/>
      <c r="C11" s="288"/>
      <c r="D11" s="4"/>
      <c r="E11" s="25">
        <v>1</v>
      </c>
      <c r="F11" s="24"/>
      <c r="G11" s="109" t="s">
        <v>20</v>
      </c>
      <c r="H11" s="296"/>
      <c r="I11" s="297"/>
      <c r="J11" s="297"/>
      <c r="K11" s="297"/>
      <c r="L11" s="298"/>
    </row>
    <row r="12" spans="1:12" ht="45.75" thickBot="1" x14ac:dyDescent="0.3">
      <c r="A12" s="283"/>
      <c r="B12" s="404"/>
      <c r="C12" s="289"/>
      <c r="D12" s="6"/>
      <c r="E12" s="50"/>
      <c r="F12" s="11">
        <v>1</v>
      </c>
      <c r="G12" s="101" t="s">
        <v>21</v>
      </c>
      <c r="H12" s="299" t="s">
        <v>22</v>
      </c>
      <c r="I12" s="300"/>
      <c r="J12" s="300"/>
      <c r="K12" s="300"/>
      <c r="L12" s="301"/>
    </row>
    <row r="13" spans="1:12" ht="30" x14ac:dyDescent="0.25">
      <c r="A13" s="281" t="s">
        <v>222</v>
      </c>
      <c r="B13" s="402" t="s">
        <v>35</v>
      </c>
      <c r="C13" s="287">
        <v>76</v>
      </c>
      <c r="D13" s="192">
        <v>5</v>
      </c>
      <c r="E13" s="31"/>
      <c r="F13" s="30"/>
      <c r="G13" s="107" t="s">
        <v>17</v>
      </c>
      <c r="H13" s="290" t="s">
        <v>18</v>
      </c>
      <c r="I13" s="291"/>
      <c r="J13" s="291"/>
      <c r="K13" s="291"/>
      <c r="L13" s="292"/>
    </row>
    <row r="14" spans="1:12" x14ac:dyDescent="0.25">
      <c r="A14" s="282"/>
      <c r="B14" s="403"/>
      <c r="C14" s="288"/>
      <c r="D14" s="79">
        <v>1</v>
      </c>
      <c r="E14" s="28"/>
      <c r="F14" s="27"/>
      <c r="G14" s="108" t="s">
        <v>19</v>
      </c>
      <c r="H14" s="293"/>
      <c r="I14" s="294"/>
      <c r="J14" s="294"/>
      <c r="K14" s="294"/>
      <c r="L14" s="295"/>
    </row>
    <row r="15" spans="1:12" ht="30" x14ac:dyDescent="0.25">
      <c r="A15" s="282"/>
      <c r="B15" s="403"/>
      <c r="C15" s="288"/>
      <c r="D15" s="24"/>
      <c r="E15" s="25">
        <v>1</v>
      </c>
      <c r="F15" s="24"/>
      <c r="G15" s="109" t="s">
        <v>20</v>
      </c>
      <c r="H15" s="296"/>
      <c r="I15" s="297"/>
      <c r="J15" s="297"/>
      <c r="K15" s="297"/>
      <c r="L15" s="298"/>
    </row>
    <row r="16" spans="1:12" ht="45.75" thickBot="1" x14ac:dyDescent="0.3">
      <c r="A16" s="283"/>
      <c r="B16" s="404"/>
      <c r="C16" s="289"/>
      <c r="D16" s="78"/>
      <c r="E16" s="50"/>
      <c r="F16" s="11">
        <v>1</v>
      </c>
      <c r="G16" s="101" t="s">
        <v>21</v>
      </c>
      <c r="H16" s="299" t="s">
        <v>22</v>
      </c>
      <c r="I16" s="300"/>
      <c r="J16" s="300"/>
      <c r="K16" s="300"/>
      <c r="L16" s="301"/>
    </row>
    <row r="17" spans="1:12" ht="30" x14ac:dyDescent="0.25">
      <c r="A17" s="281" t="s">
        <v>152</v>
      </c>
      <c r="B17" s="402" t="s">
        <v>35</v>
      </c>
      <c r="C17" s="287">
        <v>166.7</v>
      </c>
      <c r="D17" s="192">
        <v>5</v>
      </c>
      <c r="E17" s="31"/>
      <c r="F17" s="30"/>
      <c r="G17" s="107" t="s">
        <v>17</v>
      </c>
      <c r="H17" s="290" t="s">
        <v>18</v>
      </c>
      <c r="I17" s="291"/>
      <c r="J17" s="291"/>
      <c r="K17" s="291"/>
      <c r="L17" s="292"/>
    </row>
    <row r="18" spans="1:12" x14ac:dyDescent="0.25">
      <c r="A18" s="282"/>
      <c r="B18" s="403"/>
      <c r="C18" s="288"/>
      <c r="D18" s="27">
        <v>1</v>
      </c>
      <c r="E18" s="28"/>
      <c r="F18" s="27"/>
      <c r="G18" s="108" t="s">
        <v>19</v>
      </c>
      <c r="H18" s="293"/>
      <c r="I18" s="294"/>
      <c r="J18" s="294"/>
      <c r="K18" s="294"/>
      <c r="L18" s="295"/>
    </row>
    <row r="19" spans="1:12" ht="30" x14ac:dyDescent="0.25">
      <c r="A19" s="282"/>
      <c r="B19" s="403"/>
      <c r="C19" s="288"/>
      <c r="D19" s="4"/>
      <c r="E19" s="25">
        <v>1</v>
      </c>
      <c r="F19" s="24"/>
      <c r="G19" s="109" t="s">
        <v>20</v>
      </c>
      <c r="H19" s="296"/>
      <c r="I19" s="297"/>
      <c r="J19" s="297"/>
      <c r="K19" s="297"/>
      <c r="L19" s="298"/>
    </row>
    <row r="20" spans="1:12" ht="45.75" thickBot="1" x14ac:dyDescent="0.3">
      <c r="A20" s="283"/>
      <c r="B20" s="404"/>
      <c r="C20" s="289"/>
      <c r="D20" s="6"/>
      <c r="E20" s="50"/>
      <c r="F20" s="11">
        <v>1</v>
      </c>
      <c r="G20" s="101" t="s">
        <v>21</v>
      </c>
      <c r="H20" s="299" t="s">
        <v>22</v>
      </c>
      <c r="I20" s="300"/>
      <c r="J20" s="300"/>
      <c r="K20" s="300"/>
      <c r="L20" s="301"/>
    </row>
    <row r="21" spans="1:12" ht="65.25" customHeight="1" x14ac:dyDescent="0.25">
      <c r="A21" s="281" t="s">
        <v>223</v>
      </c>
      <c r="B21" s="405" t="s">
        <v>35</v>
      </c>
      <c r="C21" s="287">
        <v>178.5</v>
      </c>
      <c r="D21" s="43">
        <v>5</v>
      </c>
      <c r="E21" s="44"/>
      <c r="F21" s="43"/>
      <c r="G21" s="107" t="s">
        <v>17</v>
      </c>
      <c r="H21" s="290" t="s">
        <v>18</v>
      </c>
      <c r="I21" s="291"/>
      <c r="J21" s="291"/>
      <c r="K21" s="291"/>
      <c r="L21" s="292"/>
    </row>
    <row r="22" spans="1:12" x14ac:dyDescent="0.25">
      <c r="A22" s="282"/>
      <c r="B22" s="406"/>
      <c r="C22" s="288"/>
      <c r="D22" s="41">
        <v>1</v>
      </c>
      <c r="E22" s="42"/>
      <c r="F22" s="41"/>
      <c r="G22" s="108" t="s">
        <v>19</v>
      </c>
      <c r="H22" s="293"/>
      <c r="I22" s="294"/>
      <c r="J22" s="294"/>
      <c r="K22" s="294"/>
      <c r="L22" s="295"/>
    </row>
    <row r="23" spans="1:12" ht="30" x14ac:dyDescent="0.25">
      <c r="A23" s="282"/>
      <c r="B23" s="406"/>
      <c r="C23" s="288"/>
      <c r="D23" s="40"/>
      <c r="E23" s="39">
        <v>1</v>
      </c>
      <c r="F23" s="38"/>
      <c r="G23" s="109" t="s">
        <v>20</v>
      </c>
      <c r="H23" s="296"/>
      <c r="I23" s="297"/>
      <c r="J23" s="297"/>
      <c r="K23" s="297"/>
      <c r="L23" s="298"/>
    </row>
    <row r="24" spans="1:12" ht="45.75" thickBot="1" x14ac:dyDescent="0.3">
      <c r="A24" s="283"/>
      <c r="B24" s="407"/>
      <c r="C24" s="289"/>
      <c r="D24" s="37"/>
      <c r="E24" s="50"/>
      <c r="F24" s="11">
        <v>1</v>
      </c>
      <c r="G24" s="101" t="s">
        <v>21</v>
      </c>
      <c r="H24" s="299" t="s">
        <v>22</v>
      </c>
      <c r="I24" s="300"/>
      <c r="J24" s="300"/>
      <c r="K24" s="300"/>
      <c r="L24" s="301"/>
    </row>
    <row r="25" spans="1:12" ht="30" x14ac:dyDescent="0.25">
      <c r="A25" s="281" t="s">
        <v>225</v>
      </c>
      <c r="B25" s="405" t="s">
        <v>35</v>
      </c>
      <c r="C25" s="287">
        <v>384.7</v>
      </c>
      <c r="D25" s="30">
        <v>2</v>
      </c>
      <c r="E25" s="31"/>
      <c r="F25" s="30"/>
      <c r="G25" s="107" t="s">
        <v>23</v>
      </c>
      <c r="H25" s="408" t="s">
        <v>18</v>
      </c>
      <c r="I25" s="409"/>
      <c r="J25" s="409"/>
      <c r="K25" s="409"/>
      <c r="L25" s="410"/>
    </row>
    <row r="26" spans="1:12" x14ac:dyDescent="0.25">
      <c r="A26" s="282"/>
      <c r="B26" s="406"/>
      <c r="C26" s="288"/>
      <c r="D26" s="27">
        <v>1</v>
      </c>
      <c r="E26" s="28"/>
      <c r="F26" s="27"/>
      <c r="G26" s="111" t="s">
        <v>36</v>
      </c>
      <c r="H26" s="411"/>
      <c r="I26" s="412"/>
      <c r="J26" s="412"/>
      <c r="K26" s="412"/>
      <c r="L26" s="413"/>
    </row>
    <row r="27" spans="1:12" x14ac:dyDescent="0.25">
      <c r="A27" s="282"/>
      <c r="B27" s="406"/>
      <c r="C27" s="288"/>
      <c r="D27" s="4"/>
      <c r="E27" s="5">
        <v>1</v>
      </c>
      <c r="F27" s="4"/>
      <c r="G27" s="106" t="s">
        <v>25</v>
      </c>
      <c r="H27" s="311"/>
      <c r="I27" s="312"/>
      <c r="J27" s="312"/>
      <c r="K27" s="312"/>
      <c r="L27" s="313"/>
    </row>
    <row r="28" spans="1:12" ht="59.25" customHeight="1" thickBot="1" x14ac:dyDescent="0.3">
      <c r="A28" s="283"/>
      <c r="B28" s="407"/>
      <c r="C28" s="289"/>
      <c r="D28" s="6"/>
      <c r="E28" s="51"/>
      <c r="F28" s="52">
        <v>1</v>
      </c>
      <c r="G28" s="102" t="s">
        <v>26</v>
      </c>
      <c r="H28" s="299" t="s">
        <v>22</v>
      </c>
      <c r="I28" s="300"/>
      <c r="J28" s="300"/>
      <c r="K28" s="300"/>
      <c r="L28" s="301"/>
    </row>
    <row r="29" spans="1:12" ht="30" x14ac:dyDescent="0.25">
      <c r="A29" s="281" t="s">
        <v>153</v>
      </c>
      <c r="B29" s="405" t="s">
        <v>35</v>
      </c>
      <c r="C29" s="287">
        <v>10.8</v>
      </c>
      <c r="D29" s="30">
        <v>2</v>
      </c>
      <c r="E29" s="31"/>
      <c r="F29" s="30"/>
      <c r="G29" s="107" t="s">
        <v>23</v>
      </c>
      <c r="H29" s="290" t="s">
        <v>18</v>
      </c>
      <c r="I29" s="291"/>
      <c r="J29" s="291"/>
      <c r="K29" s="291"/>
      <c r="L29" s="292"/>
    </row>
    <row r="30" spans="1:12" x14ac:dyDescent="0.25">
      <c r="A30" s="282"/>
      <c r="B30" s="406"/>
      <c r="C30" s="288"/>
      <c r="D30" s="27">
        <v>1</v>
      </c>
      <c r="E30" s="28"/>
      <c r="F30" s="27"/>
      <c r="G30" s="111" t="s">
        <v>36</v>
      </c>
      <c r="H30" s="293"/>
      <c r="I30" s="294"/>
      <c r="J30" s="294"/>
      <c r="K30" s="294"/>
      <c r="L30" s="295"/>
    </row>
    <row r="31" spans="1:12" x14ac:dyDescent="0.25">
      <c r="A31" s="282"/>
      <c r="B31" s="406"/>
      <c r="C31" s="288"/>
      <c r="D31" s="4"/>
      <c r="E31" s="5">
        <v>1</v>
      </c>
      <c r="F31" s="4"/>
      <c r="G31" s="106" t="s">
        <v>25</v>
      </c>
      <c r="H31" s="296"/>
      <c r="I31" s="297"/>
      <c r="J31" s="297"/>
      <c r="K31" s="297"/>
      <c r="L31" s="298"/>
    </row>
    <row r="32" spans="1:12" ht="59.25" customHeight="1" thickBot="1" x14ac:dyDescent="0.3">
      <c r="A32" s="283"/>
      <c r="B32" s="407"/>
      <c r="C32" s="289"/>
      <c r="D32" s="6"/>
      <c r="E32" s="51"/>
      <c r="F32" s="52">
        <v>1</v>
      </c>
      <c r="G32" s="102" t="s">
        <v>26</v>
      </c>
      <c r="H32" s="299" t="s">
        <v>22</v>
      </c>
      <c r="I32" s="300"/>
      <c r="J32" s="300"/>
      <c r="K32" s="300"/>
      <c r="L32" s="301"/>
    </row>
    <row r="33" spans="1:31" ht="30" x14ac:dyDescent="0.25">
      <c r="A33" s="281" t="s">
        <v>27</v>
      </c>
      <c r="B33" s="414" t="s">
        <v>28</v>
      </c>
      <c r="C33" s="287">
        <v>327</v>
      </c>
      <c r="D33" s="23">
        <v>5</v>
      </c>
      <c r="E33" s="22"/>
      <c r="F33" s="23"/>
      <c r="G33" s="105" t="s">
        <v>29</v>
      </c>
      <c r="H33" s="82" t="s">
        <v>30</v>
      </c>
      <c r="I33" s="83" t="s">
        <v>30</v>
      </c>
      <c r="J33" s="83" t="s">
        <v>30</v>
      </c>
      <c r="K33" s="83" t="s">
        <v>30</v>
      </c>
      <c r="L33" s="84" t="s">
        <v>30</v>
      </c>
    </row>
    <row r="34" spans="1:31" x14ac:dyDescent="0.25">
      <c r="A34" s="282"/>
      <c r="B34" s="415"/>
      <c r="C34" s="288"/>
      <c r="D34" s="21">
        <v>1</v>
      </c>
      <c r="E34" s="20"/>
      <c r="F34" s="21"/>
      <c r="G34" s="110" t="s">
        <v>31</v>
      </c>
      <c r="H34" s="339" t="s">
        <v>18</v>
      </c>
      <c r="I34" s="340"/>
      <c r="J34" s="340"/>
      <c r="K34" s="340"/>
      <c r="L34" s="341"/>
      <c r="AE34" s="32">
        <v>10.81</v>
      </c>
    </row>
    <row r="35" spans="1:31" ht="59.25" customHeight="1" x14ac:dyDescent="0.25">
      <c r="A35" s="282"/>
      <c r="B35" s="416"/>
      <c r="C35" s="288"/>
      <c r="D35" s="21"/>
      <c r="E35" s="20">
        <v>1</v>
      </c>
      <c r="F35" s="21"/>
      <c r="G35" s="106" t="s">
        <v>32</v>
      </c>
      <c r="H35" s="296"/>
      <c r="I35" s="297"/>
      <c r="J35" s="297"/>
      <c r="K35" s="297"/>
      <c r="L35" s="298"/>
    </row>
    <row r="36" spans="1:31" ht="45.75" thickBot="1" x14ac:dyDescent="0.25">
      <c r="A36" s="283"/>
      <c r="B36" s="417"/>
      <c r="C36" s="289"/>
      <c r="D36" s="19"/>
      <c r="E36" s="18"/>
      <c r="F36" s="36">
        <v>1</v>
      </c>
      <c r="G36" s="101" t="s">
        <v>21</v>
      </c>
      <c r="H36" s="299" t="s">
        <v>22</v>
      </c>
      <c r="I36" s="300"/>
      <c r="J36" s="300"/>
      <c r="K36" s="300"/>
      <c r="L36" s="301"/>
    </row>
    <row r="37" spans="1:31" ht="30" x14ac:dyDescent="0.25">
      <c r="A37" s="317" t="s">
        <v>224</v>
      </c>
      <c r="B37" s="414" t="s">
        <v>28</v>
      </c>
      <c r="C37" s="418">
        <v>33.200000000000003</v>
      </c>
      <c r="D37" s="30">
        <v>5</v>
      </c>
      <c r="E37" s="31"/>
      <c r="F37" s="30"/>
      <c r="G37" s="105" t="s">
        <v>29</v>
      </c>
      <c r="H37" s="82" t="s">
        <v>30</v>
      </c>
      <c r="I37" s="83" t="s">
        <v>30</v>
      </c>
      <c r="J37" s="83" t="s">
        <v>30</v>
      </c>
      <c r="K37" s="83" t="s">
        <v>30</v>
      </c>
      <c r="L37" s="84" t="s">
        <v>30</v>
      </c>
    </row>
    <row r="38" spans="1:31" x14ac:dyDescent="0.25">
      <c r="A38" s="318"/>
      <c r="B38" s="415"/>
      <c r="C38" s="386"/>
      <c r="D38" s="4">
        <v>1</v>
      </c>
      <c r="E38" s="5"/>
      <c r="F38" s="4"/>
      <c r="G38" s="110" t="s">
        <v>31</v>
      </c>
      <c r="H38" s="308" t="s">
        <v>18</v>
      </c>
      <c r="I38" s="309"/>
      <c r="J38" s="309"/>
      <c r="K38" s="309"/>
      <c r="L38" s="310"/>
    </row>
    <row r="39" spans="1:31" ht="30" x14ac:dyDescent="0.25">
      <c r="A39" s="319"/>
      <c r="B39" s="416"/>
      <c r="C39" s="387"/>
      <c r="D39" s="4"/>
      <c r="E39" s="5">
        <v>1</v>
      </c>
      <c r="F39" s="4"/>
      <c r="G39" s="106" t="s">
        <v>32</v>
      </c>
      <c r="H39" s="311"/>
      <c r="I39" s="312"/>
      <c r="J39" s="312"/>
      <c r="K39" s="312"/>
      <c r="L39" s="313"/>
    </row>
    <row r="40" spans="1:31" ht="78.75" customHeight="1" thickBot="1" x14ac:dyDescent="0.3">
      <c r="A40" s="320"/>
      <c r="B40" s="417"/>
      <c r="C40" s="388"/>
      <c r="D40" s="6"/>
      <c r="E40" s="2"/>
      <c r="F40" s="11">
        <v>1</v>
      </c>
      <c r="G40" s="101" t="s">
        <v>21</v>
      </c>
      <c r="H40" s="299" t="s">
        <v>22</v>
      </c>
      <c r="I40" s="300"/>
      <c r="J40" s="300"/>
      <c r="K40" s="300"/>
      <c r="L40" s="301"/>
    </row>
    <row r="41" spans="1:31" customFormat="1" ht="30" customHeight="1" x14ac:dyDescent="0.25">
      <c r="A41" s="317" t="s">
        <v>151</v>
      </c>
      <c r="B41" s="302" t="s">
        <v>28</v>
      </c>
      <c r="C41" s="385">
        <f>18.76+20.48+16.63</f>
        <v>55.870000000000005</v>
      </c>
      <c r="D41" s="192">
        <v>5</v>
      </c>
      <c r="E41" s="193"/>
      <c r="F41" s="194"/>
      <c r="G41" s="105" t="s">
        <v>145</v>
      </c>
      <c r="H41" s="195" t="s">
        <v>30</v>
      </c>
      <c r="I41" s="196" t="s">
        <v>30</v>
      </c>
      <c r="J41" s="196" t="s">
        <v>30</v>
      </c>
      <c r="K41" s="196" t="s">
        <v>30</v>
      </c>
      <c r="L41" s="197" t="s">
        <v>30</v>
      </c>
    </row>
    <row r="42" spans="1:31" customFormat="1" ht="30" customHeight="1" x14ac:dyDescent="0.25">
      <c r="A42" s="318"/>
      <c r="B42" s="303"/>
      <c r="C42" s="386"/>
      <c r="D42" s="24">
        <v>1</v>
      </c>
      <c r="E42" s="198"/>
      <c r="F42" s="199"/>
      <c r="G42" s="110" t="s">
        <v>51</v>
      </c>
      <c r="H42" s="419" t="s">
        <v>18</v>
      </c>
      <c r="I42" s="420"/>
      <c r="J42" s="420"/>
      <c r="K42" s="420"/>
      <c r="L42" s="421"/>
    </row>
    <row r="43" spans="1:31" customFormat="1" ht="30" customHeight="1" x14ac:dyDescent="0.25">
      <c r="A43" s="319"/>
      <c r="B43" s="303"/>
      <c r="C43" s="387"/>
      <c r="D43" s="24"/>
      <c r="E43" s="198">
        <v>1</v>
      </c>
      <c r="F43" s="199"/>
      <c r="G43" s="106" t="s">
        <v>146</v>
      </c>
      <c r="H43" s="422"/>
      <c r="I43" s="423"/>
      <c r="J43" s="423"/>
      <c r="K43" s="423"/>
      <c r="L43" s="424"/>
    </row>
    <row r="44" spans="1:31" customFormat="1" ht="61.5" customHeight="1" thickBot="1" x14ac:dyDescent="0.3">
      <c r="A44" s="320"/>
      <c r="B44" s="304"/>
      <c r="C44" s="388"/>
      <c r="D44" s="78"/>
      <c r="E44" s="200"/>
      <c r="F44" s="201">
        <v>1</v>
      </c>
      <c r="G44" s="101" t="s">
        <v>147</v>
      </c>
      <c r="H44" s="327" t="s">
        <v>22</v>
      </c>
      <c r="I44" s="328"/>
      <c r="J44" s="328"/>
      <c r="K44" s="328"/>
      <c r="L44" s="329"/>
    </row>
    <row r="45" spans="1:31" ht="30" customHeight="1" thickBot="1" x14ac:dyDescent="0.3">
      <c r="A45" s="397" t="s">
        <v>37</v>
      </c>
      <c r="B45" s="398"/>
      <c r="C45" s="202">
        <f>SUM(C9:C44)</f>
        <v>1902.77</v>
      </c>
      <c r="D45" s="53"/>
      <c r="E45" s="53"/>
      <c r="F45" s="53"/>
      <c r="G45" s="53"/>
    </row>
  </sheetData>
  <mergeCells count="52">
    <mergeCell ref="A41:A44"/>
    <mergeCell ref="B41:B44"/>
    <mergeCell ref="C41:C44"/>
    <mergeCell ref="H42:L43"/>
    <mergeCell ref="H44:L44"/>
    <mergeCell ref="A37:A40"/>
    <mergeCell ref="B37:B40"/>
    <mergeCell ref="C37:C40"/>
    <mergeCell ref="H38:L39"/>
    <mergeCell ref="H40:L40"/>
    <mergeCell ref="A33:A36"/>
    <mergeCell ref="B33:B36"/>
    <mergeCell ref="C33:C36"/>
    <mergeCell ref="H34:L35"/>
    <mergeCell ref="H36:L36"/>
    <mergeCell ref="A29:A32"/>
    <mergeCell ref="B29:B32"/>
    <mergeCell ref="C29:C32"/>
    <mergeCell ref="H29:L31"/>
    <mergeCell ref="H32:L32"/>
    <mergeCell ref="A25:A28"/>
    <mergeCell ref="B25:B28"/>
    <mergeCell ref="C25:C28"/>
    <mergeCell ref="H25:L27"/>
    <mergeCell ref="H28:L28"/>
    <mergeCell ref="A21:A24"/>
    <mergeCell ref="B21:B24"/>
    <mergeCell ref="C21:C24"/>
    <mergeCell ref="H21:L23"/>
    <mergeCell ref="H24:L24"/>
    <mergeCell ref="H16:L16"/>
    <mergeCell ref="A17:A20"/>
    <mergeCell ref="B17:B20"/>
    <mergeCell ref="C17:C20"/>
    <mergeCell ref="H17:L19"/>
    <mergeCell ref="H20:L20"/>
    <mergeCell ref="A45:B45"/>
    <mergeCell ref="H7:L7"/>
    <mergeCell ref="A2:L2"/>
    <mergeCell ref="A4:L4"/>
    <mergeCell ref="A6:L6"/>
    <mergeCell ref="A7:C7"/>
    <mergeCell ref="D7:G7"/>
    <mergeCell ref="A9:A12"/>
    <mergeCell ref="B9:B12"/>
    <mergeCell ref="C9:C12"/>
    <mergeCell ref="H9:L11"/>
    <mergeCell ref="H12:L12"/>
    <mergeCell ref="A13:A16"/>
    <mergeCell ref="B13:B16"/>
    <mergeCell ref="C13:C16"/>
    <mergeCell ref="H13:L15"/>
  </mergeCells>
  <pageMargins left="0.23622047244094491" right="0.23622047244094491" top="0.35433070866141736" bottom="0.15748031496062992" header="0.31496062992125984" footer="0.31496062992125984"/>
  <pageSetup paperSize="9" scale="40" orientation="landscape"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69F8C-A28E-4692-A765-EA9E7D2FC0FF}">
  <sheetPr>
    <tabColor rgb="FFFFC000"/>
    <outlinePr summaryBelow="0" summaryRight="0"/>
    <pageSetUpPr autoPageBreaks="0"/>
  </sheetPr>
  <dimension ref="A1:L37"/>
  <sheetViews>
    <sheetView zoomScale="80" zoomScaleNormal="80" workbookViewId="0">
      <selection activeCell="A2" sqref="A2:L2"/>
    </sheetView>
  </sheetViews>
  <sheetFormatPr baseColWidth="10" defaultColWidth="11.42578125" defaultRowHeight="21" x14ac:dyDescent="0.25"/>
  <cols>
    <col min="1" max="1" width="29.7109375" style="33" bestFit="1" customWidth="1"/>
    <col min="2" max="2" width="18.140625" style="33" bestFit="1" customWidth="1"/>
    <col min="3" max="3" width="21.85546875" style="33" customWidth="1"/>
    <col min="4" max="4" width="12.85546875" style="33" customWidth="1"/>
    <col min="5" max="5" width="12.42578125" style="33" customWidth="1"/>
    <col min="6" max="6" width="13.28515625" style="33" customWidth="1"/>
    <col min="7" max="7" width="132.140625" style="33" customWidth="1"/>
    <col min="8" max="8" width="8.28515625" style="35" bestFit="1" customWidth="1"/>
    <col min="9" max="9" width="11.42578125" style="32"/>
    <col min="10" max="10" width="12.5703125" style="32" bestFit="1" customWidth="1"/>
    <col min="11" max="16384" width="11.42578125" style="32"/>
  </cols>
  <sheetData>
    <row r="1" spans="1:12" x14ac:dyDescent="0.25">
      <c r="H1" s="32"/>
    </row>
    <row r="2" spans="1:12" ht="46.5" customHeight="1" x14ac:dyDescent="0.25">
      <c r="A2" s="269" t="s">
        <v>233</v>
      </c>
      <c r="B2" s="269"/>
      <c r="C2" s="269"/>
      <c r="D2" s="269"/>
      <c r="E2" s="269"/>
      <c r="F2" s="269"/>
      <c r="G2" s="269"/>
      <c r="H2" s="269"/>
      <c r="I2" s="269"/>
      <c r="J2" s="269"/>
      <c r="K2" s="269"/>
      <c r="L2" s="269"/>
    </row>
    <row r="3" spans="1:12" ht="17.25" customHeight="1" x14ac:dyDescent="0.25">
      <c r="A3" s="63"/>
      <c r="B3" s="63"/>
      <c r="C3" s="63"/>
      <c r="D3" s="63"/>
      <c r="E3" s="63"/>
      <c r="F3" s="63"/>
      <c r="G3" s="63"/>
      <c r="H3" s="63"/>
      <c r="I3" s="63"/>
      <c r="J3" s="63"/>
      <c r="K3" s="63"/>
      <c r="L3" s="63"/>
    </row>
    <row r="4" spans="1:12" ht="30.75" customHeight="1" x14ac:dyDescent="0.25">
      <c r="A4" s="270" t="s">
        <v>232</v>
      </c>
      <c r="B4" s="270"/>
      <c r="C4" s="270"/>
      <c r="D4" s="270"/>
      <c r="E4" s="270"/>
      <c r="F4" s="270"/>
      <c r="G4" s="270"/>
      <c r="H4" s="270"/>
      <c r="I4" s="270"/>
      <c r="J4" s="270"/>
      <c r="K4" s="270"/>
      <c r="L4" s="270"/>
    </row>
    <row r="5" spans="1:12" ht="18.75" customHeight="1" thickBot="1" x14ac:dyDescent="0.3">
      <c r="A5" s="64"/>
      <c r="B5" s="64"/>
      <c r="C5" s="64"/>
      <c r="D5" s="64"/>
      <c r="E5" s="64"/>
      <c r="F5" s="64"/>
      <c r="G5" s="64"/>
      <c r="H5" s="64"/>
      <c r="I5" s="64"/>
      <c r="J5" s="64"/>
      <c r="K5" s="64"/>
      <c r="L5" s="64"/>
    </row>
    <row r="6" spans="1:12" ht="21.75" thickBot="1" x14ac:dyDescent="0.3">
      <c r="A6" s="271" t="s">
        <v>148</v>
      </c>
      <c r="B6" s="272"/>
      <c r="C6" s="272"/>
      <c r="D6" s="272"/>
      <c r="E6" s="272"/>
      <c r="F6" s="272"/>
      <c r="G6" s="272"/>
      <c r="H6" s="272"/>
      <c r="I6" s="272"/>
      <c r="J6" s="272"/>
      <c r="K6" s="272"/>
      <c r="L6" s="273"/>
    </row>
    <row r="7" spans="1:12" ht="21.6" customHeight="1" thickBot="1" x14ac:dyDescent="0.3">
      <c r="A7" s="274" t="s">
        <v>1</v>
      </c>
      <c r="B7" s="275"/>
      <c r="C7" s="276"/>
      <c r="D7" s="277" t="s">
        <v>2</v>
      </c>
      <c r="E7" s="277"/>
      <c r="F7" s="277"/>
      <c r="G7" s="277"/>
      <c r="H7" s="399" t="s">
        <v>3</v>
      </c>
      <c r="I7" s="400"/>
      <c r="J7" s="400"/>
      <c r="K7" s="400"/>
      <c r="L7" s="401"/>
    </row>
    <row r="8" spans="1:12" ht="30.75" thickBot="1" x14ac:dyDescent="0.3">
      <c r="A8" s="49" t="s">
        <v>4</v>
      </c>
      <c r="B8" s="86" t="s">
        <v>5</v>
      </c>
      <c r="C8" s="87" t="s">
        <v>6</v>
      </c>
      <c r="D8" s="69" t="s">
        <v>7</v>
      </c>
      <c r="E8" s="49" t="s">
        <v>8</v>
      </c>
      <c r="F8" s="49" t="s">
        <v>9</v>
      </c>
      <c r="G8" s="70" t="s">
        <v>10</v>
      </c>
      <c r="H8" s="49" t="s">
        <v>11</v>
      </c>
      <c r="I8" s="49" t="s">
        <v>12</v>
      </c>
      <c r="J8" s="49" t="s">
        <v>13</v>
      </c>
      <c r="K8" s="49" t="s">
        <v>14</v>
      </c>
      <c r="L8" s="49" t="s">
        <v>34</v>
      </c>
    </row>
    <row r="9" spans="1:12" customFormat="1" ht="30" customHeight="1" x14ac:dyDescent="0.25">
      <c r="A9" s="281" t="s">
        <v>226</v>
      </c>
      <c r="B9" s="284" t="s">
        <v>35</v>
      </c>
      <c r="C9" s="287">
        <f>84.52+47.3+62.28+35.37+50.21+33.05+49.79+49.93+56.28+61.46+44.26+79.5</f>
        <v>653.95000000000005</v>
      </c>
      <c r="D9" s="192">
        <v>5</v>
      </c>
      <c r="E9" s="31"/>
      <c r="F9" s="30"/>
      <c r="G9" s="107" t="s">
        <v>17</v>
      </c>
      <c r="H9" s="290" t="s">
        <v>18</v>
      </c>
      <c r="I9" s="291"/>
      <c r="J9" s="291"/>
      <c r="K9" s="291"/>
      <c r="L9" s="292"/>
    </row>
    <row r="10" spans="1:12" customFormat="1" ht="30" customHeight="1" x14ac:dyDescent="0.25">
      <c r="A10" s="282"/>
      <c r="B10" s="285"/>
      <c r="C10" s="288"/>
      <c r="D10" s="27">
        <v>1</v>
      </c>
      <c r="E10" s="28"/>
      <c r="F10" s="27"/>
      <c r="G10" s="108" t="s">
        <v>19</v>
      </c>
      <c r="H10" s="293"/>
      <c r="I10" s="294"/>
      <c r="J10" s="294"/>
      <c r="K10" s="294"/>
      <c r="L10" s="295"/>
    </row>
    <row r="11" spans="1:12" customFormat="1" ht="30" customHeight="1" x14ac:dyDescent="0.25">
      <c r="A11" s="282"/>
      <c r="B11" s="285"/>
      <c r="C11" s="288"/>
      <c r="D11" s="4"/>
      <c r="E11" s="25">
        <v>1</v>
      </c>
      <c r="F11" s="24"/>
      <c r="G11" s="109" t="s">
        <v>20</v>
      </c>
      <c r="H11" s="296"/>
      <c r="I11" s="297"/>
      <c r="J11" s="297"/>
      <c r="K11" s="297"/>
      <c r="L11" s="298"/>
    </row>
    <row r="12" spans="1:12" customFormat="1" ht="60" customHeight="1" thickBot="1" x14ac:dyDescent="0.3">
      <c r="A12" s="283"/>
      <c r="B12" s="286"/>
      <c r="C12" s="289"/>
      <c r="D12" s="6"/>
      <c r="E12" s="50"/>
      <c r="F12" s="11">
        <v>1</v>
      </c>
      <c r="G12" s="101" t="s">
        <v>21</v>
      </c>
      <c r="H12" s="299" t="s">
        <v>22</v>
      </c>
      <c r="I12" s="300"/>
      <c r="J12" s="300"/>
      <c r="K12" s="300"/>
      <c r="L12" s="301"/>
    </row>
    <row r="13" spans="1:12" customFormat="1" ht="30" customHeight="1" x14ac:dyDescent="0.25">
      <c r="A13" s="281" t="s">
        <v>223</v>
      </c>
      <c r="B13" s="425" t="s">
        <v>35</v>
      </c>
      <c r="C13" s="287">
        <v>176.6</v>
      </c>
      <c r="D13" s="43">
        <v>5</v>
      </c>
      <c r="E13" s="44"/>
      <c r="F13" s="43"/>
      <c r="G13" s="107" t="s">
        <v>17</v>
      </c>
      <c r="H13" s="290" t="s">
        <v>18</v>
      </c>
      <c r="I13" s="291"/>
      <c r="J13" s="291"/>
      <c r="K13" s="291"/>
      <c r="L13" s="292"/>
    </row>
    <row r="14" spans="1:12" customFormat="1" ht="30" customHeight="1" x14ac:dyDescent="0.25">
      <c r="A14" s="282"/>
      <c r="B14" s="426"/>
      <c r="C14" s="288"/>
      <c r="D14" s="41">
        <v>1</v>
      </c>
      <c r="E14" s="42"/>
      <c r="F14" s="41"/>
      <c r="G14" s="108" t="s">
        <v>19</v>
      </c>
      <c r="H14" s="293"/>
      <c r="I14" s="294"/>
      <c r="J14" s="294"/>
      <c r="K14" s="294"/>
      <c r="L14" s="295"/>
    </row>
    <row r="15" spans="1:12" customFormat="1" ht="30" customHeight="1" x14ac:dyDescent="0.25">
      <c r="A15" s="282"/>
      <c r="B15" s="426"/>
      <c r="C15" s="288"/>
      <c r="D15" s="40"/>
      <c r="E15" s="39">
        <v>1</v>
      </c>
      <c r="F15" s="38"/>
      <c r="G15" s="109" t="s">
        <v>20</v>
      </c>
      <c r="H15" s="296"/>
      <c r="I15" s="297"/>
      <c r="J15" s="297"/>
      <c r="K15" s="297"/>
      <c r="L15" s="298"/>
    </row>
    <row r="16" spans="1:12" customFormat="1" ht="60" customHeight="1" thickBot="1" x14ac:dyDescent="0.3">
      <c r="A16" s="283"/>
      <c r="B16" s="427"/>
      <c r="C16" s="289"/>
      <c r="D16" s="37"/>
      <c r="E16" s="50"/>
      <c r="F16" s="11">
        <v>1</v>
      </c>
      <c r="G16" s="101" t="s">
        <v>21</v>
      </c>
      <c r="H16" s="299" t="s">
        <v>22</v>
      </c>
      <c r="I16" s="300"/>
      <c r="J16" s="300"/>
      <c r="K16" s="300"/>
      <c r="L16" s="301"/>
    </row>
    <row r="17" spans="1:12" customFormat="1" ht="30" customHeight="1" x14ac:dyDescent="0.25">
      <c r="A17" s="281" t="s">
        <v>149</v>
      </c>
      <c r="B17" s="425" t="s">
        <v>35</v>
      </c>
      <c r="C17" s="287">
        <f>18.09+14.04+9.78+10.57+19.97+13.61+14.69+18.02+22+22+21.95+17.43+13.91+10.58+10.6+10.6+10.72+14.34+18.1+21.5+28.86+18.14</f>
        <v>359.5</v>
      </c>
      <c r="D17" s="30">
        <v>2</v>
      </c>
      <c r="E17" s="31"/>
      <c r="F17" s="30"/>
      <c r="G17" s="107" t="s">
        <v>23</v>
      </c>
      <c r="H17" s="290" t="s">
        <v>18</v>
      </c>
      <c r="I17" s="291"/>
      <c r="J17" s="291"/>
      <c r="K17" s="291"/>
      <c r="L17" s="292"/>
    </row>
    <row r="18" spans="1:12" customFormat="1" ht="30" customHeight="1" x14ac:dyDescent="0.25">
      <c r="A18" s="282"/>
      <c r="B18" s="426"/>
      <c r="C18" s="288"/>
      <c r="D18" s="27">
        <v>1</v>
      </c>
      <c r="E18" s="28"/>
      <c r="F18" s="27"/>
      <c r="G18" s="111" t="s">
        <v>36</v>
      </c>
      <c r="H18" s="293"/>
      <c r="I18" s="294"/>
      <c r="J18" s="294"/>
      <c r="K18" s="294"/>
      <c r="L18" s="295"/>
    </row>
    <row r="19" spans="1:12" customFormat="1" ht="30" customHeight="1" x14ac:dyDescent="0.25">
      <c r="A19" s="282"/>
      <c r="B19" s="426"/>
      <c r="C19" s="288"/>
      <c r="D19" s="4"/>
      <c r="E19" s="5">
        <v>1</v>
      </c>
      <c r="F19" s="4"/>
      <c r="G19" s="106" t="s">
        <v>25</v>
      </c>
      <c r="H19" s="296"/>
      <c r="I19" s="297"/>
      <c r="J19" s="297"/>
      <c r="K19" s="297"/>
      <c r="L19" s="298"/>
    </row>
    <row r="20" spans="1:12" customFormat="1" ht="60" customHeight="1" thickBot="1" x14ac:dyDescent="0.3">
      <c r="A20" s="283"/>
      <c r="B20" s="427"/>
      <c r="C20" s="289"/>
      <c r="D20" s="6"/>
      <c r="E20" s="51"/>
      <c r="F20" s="52">
        <v>1</v>
      </c>
      <c r="G20" s="102" t="s">
        <v>26</v>
      </c>
      <c r="H20" s="299" t="s">
        <v>22</v>
      </c>
      <c r="I20" s="300"/>
      <c r="J20" s="300"/>
      <c r="K20" s="300"/>
      <c r="L20" s="301"/>
    </row>
    <row r="21" spans="1:12" customFormat="1" ht="30" customHeight="1" x14ac:dyDescent="0.25">
      <c r="A21" s="281" t="s">
        <v>150</v>
      </c>
      <c r="B21" s="425" t="s">
        <v>35</v>
      </c>
      <c r="C21" s="287">
        <v>55.68</v>
      </c>
      <c r="D21" s="30">
        <v>2</v>
      </c>
      <c r="E21" s="31"/>
      <c r="F21" s="30"/>
      <c r="G21" s="107" t="s">
        <v>23</v>
      </c>
      <c r="H21" s="290" t="s">
        <v>18</v>
      </c>
      <c r="I21" s="291"/>
      <c r="J21" s="291"/>
      <c r="K21" s="291"/>
      <c r="L21" s="292"/>
    </row>
    <row r="22" spans="1:12" customFormat="1" ht="30" customHeight="1" x14ac:dyDescent="0.25">
      <c r="A22" s="282"/>
      <c r="B22" s="426"/>
      <c r="C22" s="288"/>
      <c r="D22" s="27">
        <v>1</v>
      </c>
      <c r="E22" s="28"/>
      <c r="F22" s="27"/>
      <c r="G22" s="111" t="s">
        <v>36</v>
      </c>
      <c r="H22" s="293"/>
      <c r="I22" s="294"/>
      <c r="J22" s="294"/>
      <c r="K22" s="294"/>
      <c r="L22" s="295"/>
    </row>
    <row r="23" spans="1:12" customFormat="1" ht="30" customHeight="1" x14ac:dyDescent="0.25">
      <c r="A23" s="282"/>
      <c r="B23" s="426"/>
      <c r="C23" s="288"/>
      <c r="D23" s="4"/>
      <c r="E23" s="5">
        <v>1</v>
      </c>
      <c r="F23" s="4"/>
      <c r="G23" s="106" t="s">
        <v>25</v>
      </c>
      <c r="H23" s="296"/>
      <c r="I23" s="297"/>
      <c r="J23" s="297"/>
      <c r="K23" s="297"/>
      <c r="L23" s="298"/>
    </row>
    <row r="24" spans="1:12" customFormat="1" ht="60" customHeight="1" thickBot="1" x14ac:dyDescent="0.3">
      <c r="A24" s="283"/>
      <c r="B24" s="427"/>
      <c r="C24" s="289"/>
      <c r="D24" s="6"/>
      <c r="E24" s="51"/>
      <c r="F24" s="52">
        <v>1</v>
      </c>
      <c r="G24" s="102" t="s">
        <v>26</v>
      </c>
      <c r="H24" s="299" t="s">
        <v>22</v>
      </c>
      <c r="I24" s="300"/>
      <c r="J24" s="300"/>
      <c r="K24" s="300"/>
      <c r="L24" s="301"/>
    </row>
    <row r="25" spans="1:12" customFormat="1" ht="30" customHeight="1" x14ac:dyDescent="0.25">
      <c r="A25" s="281" t="s">
        <v>27</v>
      </c>
      <c r="B25" s="428" t="s">
        <v>28</v>
      </c>
      <c r="C25" s="287">
        <f>32.89+14.32+56.89+29.12+63.47+97.95+29.6</f>
        <v>324.24</v>
      </c>
      <c r="D25" s="23">
        <v>5</v>
      </c>
      <c r="E25" s="22"/>
      <c r="F25" s="23"/>
      <c r="G25" s="105" t="s">
        <v>29</v>
      </c>
      <c r="H25" s="219" t="s">
        <v>30</v>
      </c>
      <c r="I25" s="220" t="s">
        <v>30</v>
      </c>
      <c r="J25" s="220" t="s">
        <v>30</v>
      </c>
      <c r="K25" s="220" t="s">
        <v>30</v>
      </c>
      <c r="L25" s="221" t="s">
        <v>30</v>
      </c>
    </row>
    <row r="26" spans="1:12" customFormat="1" ht="30" customHeight="1" x14ac:dyDescent="0.25">
      <c r="A26" s="282"/>
      <c r="B26" s="429"/>
      <c r="C26" s="288"/>
      <c r="D26" s="21">
        <v>1</v>
      </c>
      <c r="E26" s="20"/>
      <c r="F26" s="21"/>
      <c r="G26" s="110" t="s">
        <v>31</v>
      </c>
      <c r="H26" s="339" t="s">
        <v>18</v>
      </c>
      <c r="I26" s="340"/>
      <c r="J26" s="340"/>
      <c r="K26" s="340"/>
      <c r="L26" s="341"/>
    </row>
    <row r="27" spans="1:12" customFormat="1" ht="30" customHeight="1" x14ac:dyDescent="0.25">
      <c r="A27" s="282"/>
      <c r="B27" s="430"/>
      <c r="C27" s="288"/>
      <c r="D27" s="21"/>
      <c r="E27" s="20">
        <v>1</v>
      </c>
      <c r="F27" s="21"/>
      <c r="G27" s="106" t="s">
        <v>32</v>
      </c>
      <c r="H27" s="296"/>
      <c r="I27" s="297"/>
      <c r="J27" s="297"/>
      <c r="K27" s="297"/>
      <c r="L27" s="298"/>
    </row>
    <row r="28" spans="1:12" customFormat="1" ht="60" customHeight="1" thickBot="1" x14ac:dyDescent="0.3">
      <c r="A28" s="283"/>
      <c r="B28" s="431"/>
      <c r="C28" s="289"/>
      <c r="D28" s="19"/>
      <c r="E28" s="18"/>
      <c r="F28" s="36">
        <v>1</v>
      </c>
      <c r="G28" s="101" t="s">
        <v>21</v>
      </c>
      <c r="H28" s="299" t="s">
        <v>22</v>
      </c>
      <c r="I28" s="300"/>
      <c r="J28" s="300"/>
      <c r="K28" s="300"/>
      <c r="L28" s="301"/>
    </row>
    <row r="29" spans="1:12" customFormat="1" ht="30" customHeight="1" x14ac:dyDescent="0.25">
      <c r="A29" s="317" t="s">
        <v>224</v>
      </c>
      <c r="B29" s="428" t="s">
        <v>28</v>
      </c>
      <c r="C29" s="418">
        <f>2.4+4.68+3.07+7.48+6.84+3.88+5.74</f>
        <v>34.090000000000003</v>
      </c>
      <c r="D29" s="30">
        <v>5</v>
      </c>
      <c r="E29" s="31"/>
      <c r="F29" s="30"/>
      <c r="G29" s="105" t="s">
        <v>29</v>
      </c>
      <c r="H29" s="219" t="s">
        <v>30</v>
      </c>
      <c r="I29" s="220" t="s">
        <v>30</v>
      </c>
      <c r="J29" s="220" t="s">
        <v>30</v>
      </c>
      <c r="K29" s="220" t="s">
        <v>30</v>
      </c>
      <c r="L29" s="221" t="s">
        <v>30</v>
      </c>
    </row>
    <row r="30" spans="1:12" customFormat="1" ht="30" customHeight="1" x14ac:dyDescent="0.25">
      <c r="A30" s="318"/>
      <c r="B30" s="429"/>
      <c r="C30" s="386"/>
      <c r="D30" s="4">
        <v>1</v>
      </c>
      <c r="E30" s="5"/>
      <c r="F30" s="4"/>
      <c r="G30" s="110" t="s">
        <v>31</v>
      </c>
      <c r="H30" s="339" t="s">
        <v>18</v>
      </c>
      <c r="I30" s="340"/>
      <c r="J30" s="340"/>
      <c r="K30" s="340"/>
      <c r="L30" s="341"/>
    </row>
    <row r="31" spans="1:12" customFormat="1" ht="30" customHeight="1" x14ac:dyDescent="0.25">
      <c r="A31" s="319"/>
      <c r="B31" s="430"/>
      <c r="C31" s="387"/>
      <c r="D31" s="4"/>
      <c r="E31" s="5">
        <v>1</v>
      </c>
      <c r="F31" s="4"/>
      <c r="G31" s="106" t="s">
        <v>32</v>
      </c>
      <c r="H31" s="296"/>
      <c r="I31" s="297"/>
      <c r="J31" s="297"/>
      <c r="K31" s="297"/>
      <c r="L31" s="298"/>
    </row>
    <row r="32" spans="1:12" customFormat="1" ht="60" customHeight="1" thickBot="1" x14ac:dyDescent="0.3">
      <c r="A32" s="320"/>
      <c r="B32" s="431"/>
      <c r="C32" s="388"/>
      <c r="D32" s="6"/>
      <c r="E32" s="2"/>
      <c r="F32" s="11">
        <v>1</v>
      </c>
      <c r="G32" s="101" t="s">
        <v>21</v>
      </c>
      <c r="H32" s="299" t="s">
        <v>22</v>
      </c>
      <c r="I32" s="300"/>
      <c r="J32" s="300"/>
      <c r="K32" s="300"/>
      <c r="L32" s="301"/>
    </row>
    <row r="33" spans="1:12" customFormat="1" ht="30" customHeight="1" x14ac:dyDescent="0.25">
      <c r="A33" s="317" t="s">
        <v>151</v>
      </c>
      <c r="B33" s="302" t="s">
        <v>28</v>
      </c>
      <c r="C33" s="385">
        <f>13.62+4.66</f>
        <v>18.28</v>
      </c>
      <c r="D33" s="192">
        <v>1</v>
      </c>
      <c r="E33" s="193"/>
      <c r="F33" s="194"/>
      <c r="G33" s="105" t="s">
        <v>145</v>
      </c>
      <c r="H33" s="216" t="s">
        <v>30</v>
      </c>
      <c r="I33" s="217" t="s">
        <v>30</v>
      </c>
      <c r="J33" s="217" t="s">
        <v>30</v>
      </c>
      <c r="K33" s="217" t="s">
        <v>30</v>
      </c>
      <c r="L33" s="218" t="s">
        <v>30</v>
      </c>
    </row>
    <row r="34" spans="1:12" customFormat="1" ht="30" customHeight="1" x14ac:dyDescent="0.25">
      <c r="A34" s="318"/>
      <c r="B34" s="303"/>
      <c r="C34" s="386"/>
      <c r="D34" s="24">
        <v>1</v>
      </c>
      <c r="E34" s="198"/>
      <c r="F34" s="199"/>
      <c r="G34" s="110" t="s">
        <v>51</v>
      </c>
      <c r="H34" s="321" t="s">
        <v>18</v>
      </c>
      <c r="I34" s="322"/>
      <c r="J34" s="322"/>
      <c r="K34" s="322"/>
      <c r="L34" s="323"/>
    </row>
    <row r="35" spans="1:12" customFormat="1" ht="30" customHeight="1" x14ac:dyDescent="0.25">
      <c r="A35" s="319"/>
      <c r="B35" s="303"/>
      <c r="C35" s="387"/>
      <c r="D35" s="24"/>
      <c r="E35" s="198">
        <v>1</v>
      </c>
      <c r="F35" s="199"/>
      <c r="G35" s="106" t="s">
        <v>146</v>
      </c>
      <c r="H35" s="324"/>
      <c r="I35" s="325"/>
      <c r="J35" s="325"/>
      <c r="K35" s="325"/>
      <c r="L35" s="326"/>
    </row>
    <row r="36" spans="1:12" customFormat="1" ht="60" customHeight="1" thickBot="1" x14ac:dyDescent="0.3">
      <c r="A36" s="320"/>
      <c r="B36" s="304"/>
      <c r="C36" s="388"/>
      <c r="D36" s="78"/>
      <c r="E36" s="200"/>
      <c r="F36" s="201">
        <v>1</v>
      </c>
      <c r="G36" s="101" t="s">
        <v>147</v>
      </c>
      <c r="H36" s="327" t="s">
        <v>22</v>
      </c>
      <c r="I36" s="328"/>
      <c r="J36" s="328"/>
      <c r="K36" s="328"/>
      <c r="L36" s="329"/>
    </row>
    <row r="37" spans="1:12" s="35" customFormat="1" ht="33.75" customHeight="1" thickBot="1" x14ac:dyDescent="0.3">
      <c r="A37" s="397" t="s">
        <v>37</v>
      </c>
      <c r="B37" s="398"/>
      <c r="C37" s="202">
        <f>SUM(C9:C36)</f>
        <v>1622.3400000000001</v>
      </c>
      <c r="D37" s="53"/>
      <c r="E37" s="53"/>
      <c r="F37" s="53"/>
      <c r="G37" s="53"/>
      <c r="I37" s="32"/>
      <c r="J37" s="32"/>
      <c r="K37" s="32"/>
      <c r="L37" s="32"/>
    </row>
  </sheetData>
  <mergeCells count="42">
    <mergeCell ref="A29:A32"/>
    <mergeCell ref="B29:B32"/>
    <mergeCell ref="C29:C32"/>
    <mergeCell ref="H30:L31"/>
    <mergeCell ref="H32:L32"/>
    <mergeCell ref="A33:A36"/>
    <mergeCell ref="B33:B36"/>
    <mergeCell ref="C33:C36"/>
    <mergeCell ref="H34:L35"/>
    <mergeCell ref="H36:L36"/>
    <mergeCell ref="A21:A24"/>
    <mergeCell ref="B21:B24"/>
    <mergeCell ref="C21:C24"/>
    <mergeCell ref="H21:L23"/>
    <mergeCell ref="H24:L24"/>
    <mergeCell ref="A25:A28"/>
    <mergeCell ref="B25:B28"/>
    <mergeCell ref="C25:C28"/>
    <mergeCell ref="H26:L27"/>
    <mergeCell ref="H28:L28"/>
    <mergeCell ref="A37:B37"/>
    <mergeCell ref="A9:A12"/>
    <mergeCell ref="B9:B12"/>
    <mergeCell ref="C9:C12"/>
    <mergeCell ref="H9:L11"/>
    <mergeCell ref="H12:L12"/>
    <mergeCell ref="A13:A16"/>
    <mergeCell ref="B13:B16"/>
    <mergeCell ref="C13:C16"/>
    <mergeCell ref="H13:L15"/>
    <mergeCell ref="H16:L16"/>
    <mergeCell ref="A17:A20"/>
    <mergeCell ref="B17:B20"/>
    <mergeCell ref="C17:C20"/>
    <mergeCell ref="H17:L19"/>
    <mergeCell ref="H20:L20"/>
    <mergeCell ref="A2:L2"/>
    <mergeCell ref="A4:L4"/>
    <mergeCell ref="A6:L6"/>
    <mergeCell ref="A7:C7"/>
    <mergeCell ref="D7:G7"/>
    <mergeCell ref="H7:L7"/>
  </mergeCells>
  <pageMargins left="0.23622047244094491" right="0.23622047244094491" top="0.74803149606299213" bottom="0.74803149606299213" header="0.31496062992125984" footer="0.31496062992125984"/>
  <pageSetup paperSize="9" scale="43" orientation="landscape"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126F4-078F-4804-BD9C-1DB3E5C7F315}">
  <sheetPr>
    <tabColor rgb="FFFFC000"/>
    <outlinePr summaryBelow="0" summaryRight="0"/>
    <pageSetUpPr autoPageBreaks="0"/>
  </sheetPr>
  <dimension ref="A1:L29"/>
  <sheetViews>
    <sheetView zoomScale="80" zoomScaleNormal="80" workbookViewId="0">
      <selection activeCell="A2" sqref="A2:L2"/>
    </sheetView>
  </sheetViews>
  <sheetFormatPr baseColWidth="10" defaultColWidth="11.42578125" defaultRowHeight="21" x14ac:dyDescent="0.25"/>
  <cols>
    <col min="1" max="1" width="29.7109375" style="33" bestFit="1" customWidth="1"/>
    <col min="2" max="2" width="18.140625" style="33" bestFit="1" customWidth="1"/>
    <col min="3" max="3" width="21.85546875" style="33" customWidth="1"/>
    <col min="4" max="4" width="12.85546875" style="33" customWidth="1"/>
    <col min="5" max="5" width="12.42578125" style="33" customWidth="1"/>
    <col min="6" max="6" width="13.28515625" style="33" customWidth="1"/>
    <col min="7" max="7" width="132.140625" style="33" customWidth="1"/>
    <col min="8" max="8" width="8.28515625" style="35" bestFit="1" customWidth="1"/>
    <col min="9" max="9" width="11.42578125" style="32"/>
    <col min="10" max="10" width="12.5703125" style="32" bestFit="1" customWidth="1"/>
    <col min="11" max="16384" width="11.42578125" style="32"/>
  </cols>
  <sheetData>
    <row r="1" spans="1:12" x14ac:dyDescent="0.25">
      <c r="H1" s="32"/>
    </row>
    <row r="2" spans="1:12" ht="46.5" customHeight="1" x14ac:dyDescent="0.25">
      <c r="A2" s="269" t="s">
        <v>233</v>
      </c>
      <c r="B2" s="269"/>
      <c r="C2" s="269"/>
      <c r="D2" s="269"/>
      <c r="E2" s="269"/>
      <c r="F2" s="269"/>
      <c r="G2" s="269"/>
      <c r="H2" s="269"/>
      <c r="I2" s="269"/>
      <c r="J2" s="269"/>
      <c r="K2" s="269"/>
      <c r="L2" s="269"/>
    </row>
    <row r="3" spans="1:12" ht="17.25" customHeight="1" x14ac:dyDescent="0.25">
      <c r="A3" s="63"/>
      <c r="B3" s="63"/>
      <c r="C3" s="63"/>
      <c r="D3" s="63"/>
      <c r="E3" s="63"/>
      <c r="F3" s="63"/>
      <c r="G3" s="63"/>
      <c r="H3" s="63"/>
      <c r="I3" s="63"/>
      <c r="J3" s="63"/>
      <c r="K3" s="63"/>
      <c r="L3" s="63"/>
    </row>
    <row r="4" spans="1:12" ht="30.75" customHeight="1" x14ac:dyDescent="0.25">
      <c r="A4" s="270" t="s">
        <v>235</v>
      </c>
      <c r="B4" s="270"/>
      <c r="C4" s="270"/>
      <c r="D4" s="270"/>
      <c r="E4" s="270"/>
      <c r="F4" s="270"/>
      <c r="G4" s="270"/>
      <c r="H4" s="270"/>
      <c r="I4" s="270"/>
      <c r="J4" s="270"/>
      <c r="K4" s="270"/>
      <c r="L4" s="270"/>
    </row>
    <row r="5" spans="1:12" ht="18.75" customHeight="1" thickBot="1" x14ac:dyDescent="0.3">
      <c r="A5" s="64"/>
      <c r="B5" s="64"/>
      <c r="C5" s="64"/>
      <c r="D5" s="64"/>
      <c r="E5" s="64"/>
      <c r="F5" s="64"/>
      <c r="G5" s="64"/>
      <c r="H5" s="64"/>
      <c r="I5" s="64"/>
      <c r="J5" s="64"/>
      <c r="K5" s="64"/>
      <c r="L5" s="64"/>
    </row>
    <row r="6" spans="1:12" ht="21.75" thickBot="1" x14ac:dyDescent="0.3">
      <c r="A6" s="271" t="s">
        <v>197</v>
      </c>
      <c r="B6" s="272"/>
      <c r="C6" s="272"/>
      <c r="D6" s="272"/>
      <c r="E6" s="272"/>
      <c r="F6" s="272"/>
      <c r="G6" s="272"/>
      <c r="H6" s="272"/>
      <c r="I6" s="272"/>
      <c r="J6" s="272"/>
      <c r="K6" s="272"/>
      <c r="L6" s="273"/>
    </row>
    <row r="7" spans="1:12" ht="21.6" customHeight="1" thickBot="1" x14ac:dyDescent="0.3">
      <c r="A7" s="274" t="s">
        <v>1</v>
      </c>
      <c r="B7" s="275"/>
      <c r="C7" s="276"/>
      <c r="D7" s="277" t="s">
        <v>2</v>
      </c>
      <c r="E7" s="277"/>
      <c r="F7" s="277"/>
      <c r="G7" s="277"/>
      <c r="H7" s="399" t="s">
        <v>3</v>
      </c>
      <c r="I7" s="400"/>
      <c r="J7" s="400"/>
      <c r="K7" s="400"/>
      <c r="L7" s="401"/>
    </row>
    <row r="8" spans="1:12" ht="30.75" thickBot="1" x14ac:dyDescent="0.3">
      <c r="A8" s="49" t="s">
        <v>4</v>
      </c>
      <c r="B8" s="86" t="s">
        <v>5</v>
      </c>
      <c r="C8" s="87" t="s">
        <v>6</v>
      </c>
      <c r="D8" s="69" t="s">
        <v>7</v>
      </c>
      <c r="E8" s="49" t="s">
        <v>8</v>
      </c>
      <c r="F8" s="49" t="s">
        <v>9</v>
      </c>
      <c r="G8" s="70" t="s">
        <v>10</v>
      </c>
      <c r="H8" s="49" t="s">
        <v>11</v>
      </c>
      <c r="I8" s="49" t="s">
        <v>12</v>
      </c>
      <c r="J8" s="49" t="s">
        <v>13</v>
      </c>
      <c r="K8" s="49" t="s">
        <v>14</v>
      </c>
      <c r="L8" s="49" t="s">
        <v>34</v>
      </c>
    </row>
    <row r="9" spans="1:12" customFormat="1" ht="30" customHeight="1" x14ac:dyDescent="0.25">
      <c r="A9" s="281" t="s">
        <v>227</v>
      </c>
      <c r="B9" s="342" t="s">
        <v>35</v>
      </c>
      <c r="C9" s="287">
        <f>63.79+19.43</f>
        <v>83.22</v>
      </c>
      <c r="D9" s="222">
        <v>5</v>
      </c>
      <c r="E9" s="223"/>
      <c r="F9" s="222"/>
      <c r="G9" s="107" t="s">
        <v>17</v>
      </c>
      <c r="H9" s="345" t="s">
        <v>18</v>
      </c>
      <c r="I9" s="346"/>
      <c r="J9" s="346"/>
      <c r="K9" s="346"/>
      <c r="L9" s="347"/>
    </row>
    <row r="10" spans="1:12" customFormat="1" ht="30" customHeight="1" x14ac:dyDescent="0.25">
      <c r="A10" s="282"/>
      <c r="B10" s="343"/>
      <c r="C10" s="288"/>
      <c r="D10" s="224">
        <v>1</v>
      </c>
      <c r="E10" s="225"/>
      <c r="F10" s="224"/>
      <c r="G10" s="108" t="s">
        <v>19</v>
      </c>
      <c r="H10" s="348"/>
      <c r="I10" s="349"/>
      <c r="J10" s="349"/>
      <c r="K10" s="349"/>
      <c r="L10" s="350"/>
    </row>
    <row r="11" spans="1:12" customFormat="1" ht="30" customHeight="1" x14ac:dyDescent="0.25">
      <c r="A11" s="282"/>
      <c r="B11" s="343"/>
      <c r="C11" s="288"/>
      <c r="D11" s="226"/>
      <c r="E11" s="227">
        <v>1</v>
      </c>
      <c r="F11" s="226"/>
      <c r="G11" s="109" t="s">
        <v>20</v>
      </c>
      <c r="H11" s="351"/>
      <c r="I11" s="352"/>
      <c r="J11" s="352"/>
      <c r="K11" s="352"/>
      <c r="L11" s="353"/>
    </row>
    <row r="12" spans="1:12" customFormat="1" ht="60" customHeight="1" thickBot="1" x14ac:dyDescent="0.3">
      <c r="A12" s="283"/>
      <c r="B12" s="344"/>
      <c r="C12" s="289"/>
      <c r="D12" s="228"/>
      <c r="E12" s="229"/>
      <c r="F12" s="230">
        <v>1</v>
      </c>
      <c r="G12" s="101" t="s">
        <v>21</v>
      </c>
      <c r="H12" s="354" t="s">
        <v>22</v>
      </c>
      <c r="I12" s="355"/>
      <c r="J12" s="355"/>
      <c r="K12" s="355"/>
      <c r="L12" s="356"/>
    </row>
    <row r="13" spans="1:12" customFormat="1" ht="30" customHeight="1" x14ac:dyDescent="0.25">
      <c r="A13" s="281" t="s">
        <v>198</v>
      </c>
      <c r="B13" s="367" t="s">
        <v>35</v>
      </c>
      <c r="C13" s="287">
        <v>30.28</v>
      </c>
      <c r="D13" s="222">
        <v>5</v>
      </c>
      <c r="E13" s="223"/>
      <c r="F13" s="222"/>
      <c r="G13" s="107" t="s">
        <v>17</v>
      </c>
      <c r="H13" s="345" t="s">
        <v>18</v>
      </c>
      <c r="I13" s="346"/>
      <c r="J13" s="346"/>
      <c r="K13" s="346"/>
      <c r="L13" s="347"/>
    </row>
    <row r="14" spans="1:12" customFormat="1" ht="30" customHeight="1" x14ac:dyDescent="0.25">
      <c r="A14" s="282"/>
      <c r="B14" s="379"/>
      <c r="C14" s="288"/>
      <c r="D14" s="224">
        <v>1</v>
      </c>
      <c r="E14" s="225"/>
      <c r="F14" s="224"/>
      <c r="G14" s="108" t="s">
        <v>19</v>
      </c>
      <c r="H14" s="348"/>
      <c r="I14" s="349"/>
      <c r="J14" s="349"/>
      <c r="K14" s="349"/>
      <c r="L14" s="350"/>
    </row>
    <row r="15" spans="1:12" customFormat="1" ht="30" customHeight="1" x14ac:dyDescent="0.25">
      <c r="A15" s="282"/>
      <c r="B15" s="379"/>
      <c r="C15" s="288"/>
      <c r="D15" s="226"/>
      <c r="E15" s="227">
        <v>1</v>
      </c>
      <c r="F15" s="226"/>
      <c r="G15" s="109" t="s">
        <v>20</v>
      </c>
      <c r="H15" s="351"/>
      <c r="I15" s="352"/>
      <c r="J15" s="352"/>
      <c r="K15" s="352"/>
      <c r="L15" s="353"/>
    </row>
    <row r="16" spans="1:12" customFormat="1" ht="60" customHeight="1" thickBot="1" x14ac:dyDescent="0.3">
      <c r="A16" s="283"/>
      <c r="B16" s="380"/>
      <c r="C16" s="289"/>
      <c r="D16" s="228"/>
      <c r="E16" s="229"/>
      <c r="F16" s="230">
        <v>1</v>
      </c>
      <c r="G16" s="101" t="s">
        <v>21</v>
      </c>
      <c r="H16" s="354" t="s">
        <v>22</v>
      </c>
      <c r="I16" s="355"/>
      <c r="J16" s="355"/>
      <c r="K16" s="355"/>
      <c r="L16" s="356"/>
    </row>
    <row r="17" spans="1:12" customFormat="1" ht="30" customHeight="1" x14ac:dyDescent="0.25">
      <c r="A17" s="281" t="s">
        <v>199</v>
      </c>
      <c r="B17" s="367" t="s">
        <v>35</v>
      </c>
      <c r="C17" s="287">
        <v>19.25</v>
      </c>
      <c r="D17" s="222">
        <v>2</v>
      </c>
      <c r="E17" s="223"/>
      <c r="F17" s="222"/>
      <c r="G17" s="107" t="s">
        <v>23</v>
      </c>
      <c r="H17" s="345" t="s">
        <v>18</v>
      </c>
      <c r="I17" s="346"/>
      <c r="J17" s="346"/>
      <c r="K17" s="346"/>
      <c r="L17" s="347"/>
    </row>
    <row r="18" spans="1:12" customFormat="1" ht="30" customHeight="1" x14ac:dyDescent="0.25">
      <c r="A18" s="282"/>
      <c r="B18" s="379"/>
      <c r="C18" s="288"/>
      <c r="D18" s="224">
        <v>1</v>
      </c>
      <c r="E18" s="225"/>
      <c r="F18" s="224"/>
      <c r="G18" s="108" t="s">
        <v>36</v>
      </c>
      <c r="H18" s="348"/>
      <c r="I18" s="349"/>
      <c r="J18" s="349"/>
      <c r="K18" s="349"/>
      <c r="L18" s="350"/>
    </row>
    <row r="19" spans="1:12" customFormat="1" ht="30" customHeight="1" x14ac:dyDescent="0.25">
      <c r="A19" s="282"/>
      <c r="B19" s="379"/>
      <c r="C19" s="288"/>
      <c r="D19" s="226"/>
      <c r="E19" s="227">
        <v>1</v>
      </c>
      <c r="F19" s="226"/>
      <c r="G19" s="106" t="s">
        <v>25</v>
      </c>
      <c r="H19" s="351"/>
      <c r="I19" s="352"/>
      <c r="J19" s="352"/>
      <c r="K19" s="352"/>
      <c r="L19" s="353"/>
    </row>
    <row r="20" spans="1:12" customFormat="1" ht="60" customHeight="1" thickBot="1" x14ac:dyDescent="0.3">
      <c r="A20" s="283"/>
      <c r="B20" s="380"/>
      <c r="C20" s="289"/>
      <c r="D20" s="228"/>
      <c r="E20" s="229"/>
      <c r="F20" s="230">
        <v>1</v>
      </c>
      <c r="G20" s="102" t="s">
        <v>26</v>
      </c>
      <c r="H20" s="354" t="s">
        <v>22</v>
      </c>
      <c r="I20" s="355"/>
      <c r="J20" s="355"/>
      <c r="K20" s="355"/>
      <c r="L20" s="356"/>
    </row>
    <row r="21" spans="1:12" customFormat="1" ht="30" customHeight="1" x14ac:dyDescent="0.25">
      <c r="A21" s="281" t="s">
        <v>200</v>
      </c>
      <c r="B21" s="367" t="s">
        <v>35</v>
      </c>
      <c r="C21" s="287">
        <v>31.56</v>
      </c>
      <c r="D21" s="222">
        <v>2</v>
      </c>
      <c r="E21" s="223"/>
      <c r="F21" s="222"/>
      <c r="G21" s="107" t="s">
        <v>23</v>
      </c>
      <c r="H21" s="345" t="s">
        <v>18</v>
      </c>
      <c r="I21" s="346"/>
      <c r="J21" s="346"/>
      <c r="K21" s="346"/>
      <c r="L21" s="347"/>
    </row>
    <row r="22" spans="1:12" customFormat="1" ht="30" customHeight="1" x14ac:dyDescent="0.25">
      <c r="A22" s="282"/>
      <c r="B22" s="379"/>
      <c r="C22" s="288"/>
      <c r="D22" s="224">
        <v>1</v>
      </c>
      <c r="E22" s="225"/>
      <c r="F22" s="224"/>
      <c r="G22" s="108" t="s">
        <v>36</v>
      </c>
      <c r="H22" s="348"/>
      <c r="I22" s="349"/>
      <c r="J22" s="349"/>
      <c r="K22" s="349"/>
      <c r="L22" s="350"/>
    </row>
    <row r="23" spans="1:12" customFormat="1" ht="30" customHeight="1" x14ac:dyDescent="0.25">
      <c r="A23" s="282"/>
      <c r="B23" s="379"/>
      <c r="C23" s="288"/>
      <c r="D23" s="226"/>
      <c r="E23" s="227">
        <v>1</v>
      </c>
      <c r="F23" s="226"/>
      <c r="G23" s="106" t="s">
        <v>25</v>
      </c>
      <c r="H23" s="351"/>
      <c r="I23" s="352"/>
      <c r="J23" s="352"/>
      <c r="K23" s="352"/>
      <c r="L23" s="353"/>
    </row>
    <row r="24" spans="1:12" customFormat="1" ht="60" customHeight="1" thickBot="1" x14ac:dyDescent="0.3">
      <c r="A24" s="283"/>
      <c r="B24" s="380"/>
      <c r="C24" s="289"/>
      <c r="D24" s="228"/>
      <c r="E24" s="229"/>
      <c r="F24" s="230">
        <v>1</v>
      </c>
      <c r="G24" s="102" t="s">
        <v>26</v>
      </c>
      <c r="H24" s="354" t="s">
        <v>22</v>
      </c>
      <c r="I24" s="355"/>
      <c r="J24" s="355"/>
      <c r="K24" s="355"/>
      <c r="L24" s="356"/>
    </row>
    <row r="25" spans="1:12" customFormat="1" ht="30" customHeight="1" x14ac:dyDescent="0.25">
      <c r="A25" s="281" t="s">
        <v>27</v>
      </c>
      <c r="B25" s="432" t="s">
        <v>28</v>
      </c>
      <c r="C25" s="287">
        <v>21.11</v>
      </c>
      <c r="D25" s="238">
        <v>5</v>
      </c>
      <c r="E25" s="254"/>
      <c r="F25" s="238"/>
      <c r="G25" s="105" t="s">
        <v>29</v>
      </c>
      <c r="H25" s="232" t="s">
        <v>30</v>
      </c>
      <c r="I25" s="233" t="s">
        <v>30</v>
      </c>
      <c r="J25" s="233" t="s">
        <v>30</v>
      </c>
      <c r="K25" s="233" t="s">
        <v>30</v>
      </c>
      <c r="L25" s="234" t="s">
        <v>30</v>
      </c>
    </row>
    <row r="26" spans="1:12" customFormat="1" ht="30" customHeight="1" x14ac:dyDescent="0.25">
      <c r="A26" s="282"/>
      <c r="B26" s="382"/>
      <c r="C26" s="288"/>
      <c r="D26" s="239">
        <v>1</v>
      </c>
      <c r="E26" s="255"/>
      <c r="F26" s="239"/>
      <c r="G26" s="106" t="s">
        <v>31</v>
      </c>
      <c r="H26" s="357" t="s">
        <v>18</v>
      </c>
      <c r="I26" s="358"/>
      <c r="J26" s="358"/>
      <c r="K26" s="358"/>
      <c r="L26" s="359"/>
    </row>
    <row r="27" spans="1:12" customFormat="1" ht="30" customHeight="1" x14ac:dyDescent="0.25">
      <c r="A27" s="282"/>
      <c r="B27" s="383"/>
      <c r="C27" s="288"/>
      <c r="D27" s="239"/>
      <c r="E27" s="255">
        <v>1</v>
      </c>
      <c r="F27" s="239"/>
      <c r="G27" s="106" t="s">
        <v>32</v>
      </c>
      <c r="H27" s="351"/>
      <c r="I27" s="352"/>
      <c r="J27" s="352"/>
      <c r="K27" s="352"/>
      <c r="L27" s="353"/>
    </row>
    <row r="28" spans="1:12" customFormat="1" ht="60" customHeight="1" thickBot="1" x14ac:dyDescent="0.3">
      <c r="A28" s="283"/>
      <c r="B28" s="384"/>
      <c r="C28" s="289"/>
      <c r="D28" s="240"/>
      <c r="E28" s="256"/>
      <c r="F28" s="257">
        <v>1</v>
      </c>
      <c r="G28" s="101" t="s">
        <v>21</v>
      </c>
      <c r="H28" s="354" t="s">
        <v>22</v>
      </c>
      <c r="I28" s="355"/>
      <c r="J28" s="355"/>
      <c r="K28" s="355"/>
      <c r="L28" s="356"/>
    </row>
    <row r="29" spans="1:12" s="35" customFormat="1" ht="33.75" customHeight="1" thickBot="1" x14ac:dyDescent="0.3">
      <c r="A29" s="397" t="s">
        <v>37</v>
      </c>
      <c r="B29" s="398"/>
      <c r="C29" s="202">
        <f>SUM(C9:C28)</f>
        <v>185.42000000000002</v>
      </c>
      <c r="D29" s="53"/>
      <c r="E29" s="53"/>
      <c r="F29" s="53"/>
      <c r="G29" s="53"/>
      <c r="I29" s="32"/>
      <c r="J29" s="32"/>
      <c r="K29" s="32"/>
      <c r="L29" s="32"/>
    </row>
  </sheetData>
  <mergeCells count="32">
    <mergeCell ref="A25:A28"/>
    <mergeCell ref="B25:B28"/>
    <mergeCell ref="C25:C28"/>
    <mergeCell ref="H26:L27"/>
    <mergeCell ref="H28:L28"/>
    <mergeCell ref="H12:L12"/>
    <mergeCell ref="A21:A24"/>
    <mergeCell ref="B21:B24"/>
    <mergeCell ref="C21:C24"/>
    <mergeCell ref="H21:L23"/>
    <mergeCell ref="H24:L24"/>
    <mergeCell ref="A17:A20"/>
    <mergeCell ref="B17:B20"/>
    <mergeCell ref="C17:C20"/>
    <mergeCell ref="H17:L19"/>
    <mergeCell ref="H20:L20"/>
    <mergeCell ref="A29:B29"/>
    <mergeCell ref="A2:L2"/>
    <mergeCell ref="A4:L4"/>
    <mergeCell ref="A6:L6"/>
    <mergeCell ref="A7:C7"/>
    <mergeCell ref="D7:G7"/>
    <mergeCell ref="H7:L7"/>
    <mergeCell ref="A13:A16"/>
    <mergeCell ref="B13:B16"/>
    <mergeCell ref="C13:C16"/>
    <mergeCell ref="H13:L15"/>
    <mergeCell ref="H16:L16"/>
    <mergeCell ref="A9:A12"/>
    <mergeCell ref="B9:B12"/>
    <mergeCell ref="C9:C12"/>
    <mergeCell ref="H9:L11"/>
  </mergeCells>
  <pageMargins left="0.23622047244094491" right="0.23622047244094491" top="0.74803149606299213" bottom="0.74803149606299213" header="0.31496062992125984" footer="0.31496062992125984"/>
  <pageSetup paperSize="9" scale="49" orientation="landscape"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M25"/>
  <sheetViews>
    <sheetView zoomScale="80" zoomScaleNormal="80" zoomScaleSheetLayoutView="80" workbookViewId="0">
      <selection activeCell="A4" sqref="A4:L4"/>
    </sheetView>
  </sheetViews>
  <sheetFormatPr baseColWidth="10" defaultColWidth="11.42578125" defaultRowHeight="12.75" x14ac:dyDescent="0.25"/>
  <cols>
    <col min="1" max="1" width="23" style="1" customWidth="1"/>
    <col min="2" max="2" width="27.140625" style="1" customWidth="1"/>
    <col min="3" max="3" width="21.28515625" style="1" customWidth="1"/>
    <col min="4" max="4" width="12.85546875" style="1" customWidth="1"/>
    <col min="5" max="5" width="12.85546875" style="1" bestFit="1" customWidth="1"/>
    <col min="6" max="6" width="13.28515625" style="1" bestFit="1" customWidth="1"/>
    <col min="7" max="7" width="12.42578125" style="1" customWidth="1"/>
    <col min="8" max="8" width="105.7109375" style="1" customWidth="1"/>
    <col min="9" max="16384" width="11.42578125" style="1"/>
  </cols>
  <sheetData>
    <row r="1" spans="1:13" s="32" customFormat="1" ht="21" x14ac:dyDescent="0.25">
      <c r="A1" s="33"/>
      <c r="B1" s="33"/>
      <c r="C1" s="33"/>
      <c r="D1" s="33"/>
      <c r="E1" s="33"/>
      <c r="F1" s="33"/>
    </row>
    <row r="2" spans="1:13" s="32" customFormat="1" ht="45.75" customHeight="1" x14ac:dyDescent="0.25">
      <c r="A2" s="269" t="s">
        <v>233</v>
      </c>
      <c r="B2" s="269"/>
      <c r="C2" s="269"/>
      <c r="D2" s="269"/>
      <c r="E2" s="269"/>
      <c r="F2" s="269"/>
      <c r="G2" s="269"/>
      <c r="H2" s="269"/>
      <c r="I2" s="269"/>
      <c r="J2" s="269"/>
      <c r="K2" s="269"/>
      <c r="L2" s="269"/>
    </row>
    <row r="3" spans="1:13" s="32" customFormat="1" ht="17.25" customHeight="1" x14ac:dyDescent="0.25">
      <c r="A3" s="63"/>
      <c r="B3" s="63"/>
      <c r="C3" s="63"/>
      <c r="D3" s="63"/>
      <c r="E3" s="63"/>
      <c r="F3" s="63"/>
      <c r="G3" s="63"/>
      <c r="H3" s="63"/>
      <c r="I3" s="63"/>
      <c r="J3" s="63"/>
      <c r="K3" s="63"/>
      <c r="L3" s="63"/>
    </row>
    <row r="4" spans="1:13" s="32" customFormat="1" ht="30.75" customHeight="1" x14ac:dyDescent="0.25">
      <c r="A4" s="270" t="s">
        <v>235</v>
      </c>
      <c r="B4" s="270"/>
      <c r="C4" s="270"/>
      <c r="D4" s="270"/>
      <c r="E4" s="270"/>
      <c r="F4" s="270"/>
      <c r="G4" s="270"/>
      <c r="H4" s="270"/>
      <c r="I4" s="270"/>
      <c r="J4" s="270"/>
      <c r="K4" s="270"/>
      <c r="L4" s="270"/>
    </row>
    <row r="5" spans="1:13" s="32" customFormat="1" ht="18.75" customHeight="1" thickBot="1" x14ac:dyDescent="0.3">
      <c r="A5" s="64"/>
      <c r="B5" s="64"/>
      <c r="C5" s="64"/>
      <c r="D5" s="64"/>
      <c r="E5" s="64"/>
      <c r="F5" s="64"/>
      <c r="G5" s="64"/>
      <c r="H5" s="64"/>
      <c r="I5" s="64"/>
      <c r="J5" s="64"/>
      <c r="K5" s="64"/>
      <c r="L5" s="64"/>
    </row>
    <row r="6" spans="1:13" ht="16.5" customHeight="1" thickBot="1" x14ac:dyDescent="0.3">
      <c r="A6" s="271" t="s">
        <v>44</v>
      </c>
      <c r="B6" s="272"/>
      <c r="C6" s="272"/>
      <c r="D6" s="272"/>
      <c r="E6" s="272"/>
      <c r="F6" s="272"/>
      <c r="G6" s="272"/>
      <c r="H6" s="272"/>
      <c r="I6" s="272"/>
      <c r="J6" s="272"/>
      <c r="K6" s="272"/>
      <c r="L6" s="272"/>
      <c r="M6" s="273"/>
    </row>
    <row r="7" spans="1:13" ht="16.5" customHeight="1" thickBot="1" x14ac:dyDescent="0.3">
      <c r="A7" s="274" t="s">
        <v>195</v>
      </c>
      <c r="B7" s="275"/>
      <c r="C7" s="276"/>
      <c r="D7" s="433" t="s">
        <v>45</v>
      </c>
      <c r="E7" s="434"/>
      <c r="F7" s="434"/>
      <c r="G7" s="434"/>
      <c r="H7" s="435"/>
      <c r="I7" s="433" t="s">
        <v>3</v>
      </c>
      <c r="J7" s="434"/>
      <c r="K7" s="434"/>
      <c r="L7" s="434"/>
      <c r="M7" s="435"/>
    </row>
    <row r="8" spans="1:13" ht="30.75" thickBot="1" x14ac:dyDescent="0.3">
      <c r="A8" s="75" t="s">
        <v>4</v>
      </c>
      <c r="B8" s="76" t="s">
        <v>5</v>
      </c>
      <c r="C8" s="77" t="s">
        <v>38</v>
      </c>
      <c r="D8" s="76" t="s">
        <v>46</v>
      </c>
      <c r="E8" s="75" t="s">
        <v>7</v>
      </c>
      <c r="F8" s="76" t="s">
        <v>8</v>
      </c>
      <c r="G8" s="76" t="s">
        <v>9</v>
      </c>
      <c r="H8" s="77" t="s">
        <v>10</v>
      </c>
      <c r="I8" s="54" t="s">
        <v>11</v>
      </c>
      <c r="J8" s="54" t="s">
        <v>12</v>
      </c>
      <c r="K8" s="54" t="s">
        <v>13</v>
      </c>
      <c r="L8" s="54" t="s">
        <v>14</v>
      </c>
      <c r="M8" s="54" t="s">
        <v>15</v>
      </c>
    </row>
    <row r="9" spans="1:13" ht="15" x14ac:dyDescent="0.25">
      <c r="A9" s="453" t="s">
        <v>47</v>
      </c>
      <c r="B9" s="450" t="s">
        <v>48</v>
      </c>
      <c r="C9" s="456">
        <v>18</v>
      </c>
      <c r="D9" s="450" t="s">
        <v>49</v>
      </c>
      <c r="E9" s="222">
        <v>1</v>
      </c>
      <c r="F9" s="17"/>
      <c r="G9" s="16"/>
      <c r="H9" s="15" t="s">
        <v>50</v>
      </c>
      <c r="I9" s="248" t="s">
        <v>30</v>
      </c>
      <c r="J9" s="249"/>
      <c r="K9" s="249"/>
      <c r="L9" s="249"/>
      <c r="M9" s="250"/>
    </row>
    <row r="10" spans="1:13" ht="15" x14ac:dyDescent="0.25">
      <c r="A10" s="454"/>
      <c r="B10" s="451"/>
      <c r="C10" s="457"/>
      <c r="D10" s="451"/>
      <c r="E10" s="226">
        <v>1</v>
      </c>
      <c r="F10" s="14"/>
      <c r="G10" s="12"/>
      <c r="H10" s="13" t="s">
        <v>51</v>
      </c>
      <c r="I10" s="251" t="s">
        <v>30</v>
      </c>
      <c r="J10" s="252"/>
      <c r="K10" s="252"/>
      <c r="L10" s="252"/>
      <c r="M10" s="253"/>
    </row>
    <row r="11" spans="1:13" ht="45" x14ac:dyDescent="0.25">
      <c r="A11" s="454"/>
      <c r="B11" s="451"/>
      <c r="C11" s="457"/>
      <c r="D11" s="451"/>
      <c r="E11" s="226"/>
      <c r="F11" s="14">
        <v>1</v>
      </c>
      <c r="G11" s="12"/>
      <c r="H11" s="13" t="s">
        <v>52</v>
      </c>
      <c r="I11" s="251" t="s">
        <v>30</v>
      </c>
      <c r="J11" s="252"/>
      <c r="K11" s="252"/>
      <c r="L11" s="252"/>
      <c r="M11" s="253"/>
    </row>
    <row r="12" spans="1:13" ht="30.75" thickBot="1" x14ac:dyDescent="0.3">
      <c r="A12" s="455"/>
      <c r="B12" s="452"/>
      <c r="C12" s="458"/>
      <c r="D12" s="452"/>
      <c r="E12" s="228"/>
      <c r="F12" s="2"/>
      <c r="G12" s="11">
        <v>1</v>
      </c>
      <c r="H12" s="68" t="s">
        <v>53</v>
      </c>
      <c r="I12" s="299" t="s">
        <v>22</v>
      </c>
      <c r="J12" s="300"/>
      <c r="K12" s="300"/>
      <c r="L12" s="300"/>
      <c r="M12" s="301"/>
    </row>
    <row r="13" spans="1:13" ht="90" x14ac:dyDescent="0.25">
      <c r="A13" s="438" t="s">
        <v>54</v>
      </c>
      <c r="B13" s="442" t="s">
        <v>28</v>
      </c>
      <c r="C13" s="446">
        <v>1</v>
      </c>
      <c r="D13" s="450" t="s">
        <v>49</v>
      </c>
      <c r="E13" s="222">
        <v>1</v>
      </c>
      <c r="F13" s="31"/>
      <c r="G13" s="30"/>
      <c r="H13" s="59" t="s">
        <v>55</v>
      </c>
      <c r="I13" s="248" t="s">
        <v>30</v>
      </c>
      <c r="J13" s="249"/>
      <c r="K13" s="249"/>
      <c r="L13" s="249"/>
      <c r="M13" s="250"/>
    </row>
    <row r="14" spans="1:13" ht="15" x14ac:dyDescent="0.25">
      <c r="A14" s="439"/>
      <c r="B14" s="443"/>
      <c r="C14" s="447"/>
      <c r="D14" s="451"/>
      <c r="E14" s="226">
        <v>1</v>
      </c>
      <c r="F14" s="5"/>
      <c r="G14" s="4"/>
      <c r="H14" s="8" t="s">
        <v>56</v>
      </c>
      <c r="I14" s="251" t="s">
        <v>30</v>
      </c>
      <c r="J14" s="252"/>
      <c r="K14" s="252"/>
      <c r="L14" s="252"/>
      <c r="M14" s="253"/>
    </row>
    <row r="15" spans="1:13" ht="15" x14ac:dyDescent="0.25">
      <c r="A15" s="440"/>
      <c r="B15" s="444"/>
      <c r="C15" s="448"/>
      <c r="D15" s="451"/>
      <c r="E15" s="226"/>
      <c r="F15" s="5">
        <v>1</v>
      </c>
      <c r="G15" s="4"/>
      <c r="H15" s="7" t="s">
        <v>42</v>
      </c>
      <c r="I15" s="251" t="s">
        <v>30</v>
      </c>
      <c r="J15" s="252"/>
      <c r="K15" s="252"/>
      <c r="L15" s="252"/>
      <c r="M15" s="253"/>
    </row>
    <row r="16" spans="1:13" ht="45" customHeight="1" thickBot="1" x14ac:dyDescent="0.3">
      <c r="A16" s="441"/>
      <c r="B16" s="445"/>
      <c r="C16" s="449"/>
      <c r="D16" s="452"/>
      <c r="E16" s="228"/>
      <c r="F16" s="2"/>
      <c r="G16" s="11">
        <v>1</v>
      </c>
      <c r="H16" s="62" t="s">
        <v>43</v>
      </c>
      <c r="I16" s="299" t="s">
        <v>22</v>
      </c>
      <c r="J16" s="300"/>
      <c r="K16" s="300"/>
      <c r="L16" s="300"/>
      <c r="M16" s="301"/>
    </row>
    <row r="17" spans="1:13" ht="30" x14ac:dyDescent="0.25">
      <c r="A17" s="333" t="s">
        <v>57</v>
      </c>
      <c r="B17" s="450" t="s">
        <v>28</v>
      </c>
      <c r="C17" s="461">
        <v>50</v>
      </c>
      <c r="D17" s="450" t="s">
        <v>49</v>
      </c>
      <c r="E17" s="222">
        <v>1</v>
      </c>
      <c r="F17" s="31"/>
      <c r="G17" s="30"/>
      <c r="H17" s="59" t="s">
        <v>58</v>
      </c>
      <c r="I17" s="248" t="s">
        <v>30</v>
      </c>
      <c r="J17" s="249"/>
      <c r="K17" s="249"/>
      <c r="L17" s="249"/>
      <c r="M17" s="250"/>
    </row>
    <row r="18" spans="1:13" ht="15" x14ac:dyDescent="0.25">
      <c r="A18" s="334"/>
      <c r="B18" s="451"/>
      <c r="C18" s="462"/>
      <c r="D18" s="451"/>
      <c r="E18" s="224">
        <v>1</v>
      </c>
      <c r="F18" s="28"/>
      <c r="G18" s="27"/>
      <c r="H18" s="60" t="s">
        <v>59</v>
      </c>
      <c r="I18" s="251" t="s">
        <v>30</v>
      </c>
      <c r="J18" s="252"/>
      <c r="K18" s="252"/>
      <c r="L18" s="252"/>
      <c r="M18" s="253"/>
    </row>
    <row r="19" spans="1:13" ht="15" x14ac:dyDescent="0.25">
      <c r="A19" s="334"/>
      <c r="B19" s="451"/>
      <c r="C19" s="462"/>
      <c r="D19" s="451"/>
      <c r="E19" s="226"/>
      <c r="F19" s="5">
        <v>1</v>
      </c>
      <c r="G19" s="4"/>
      <c r="H19" s="61" t="s">
        <v>25</v>
      </c>
      <c r="I19" s="251" t="s">
        <v>30</v>
      </c>
      <c r="J19" s="252"/>
      <c r="K19" s="252"/>
      <c r="L19" s="252"/>
      <c r="M19" s="253"/>
    </row>
    <row r="20" spans="1:13" ht="45.75" thickBot="1" x14ac:dyDescent="0.3">
      <c r="A20" s="459"/>
      <c r="B20" s="460"/>
      <c r="C20" s="463"/>
      <c r="D20" s="452"/>
      <c r="E20" s="228"/>
      <c r="F20" s="50"/>
      <c r="G20" s="11">
        <v>1</v>
      </c>
      <c r="H20" s="62" t="s">
        <v>39</v>
      </c>
      <c r="I20" s="299" t="s">
        <v>22</v>
      </c>
      <c r="J20" s="300"/>
      <c r="K20" s="300"/>
      <c r="L20" s="300"/>
      <c r="M20" s="301"/>
    </row>
    <row r="21" spans="1:13" ht="30" x14ac:dyDescent="0.25">
      <c r="A21" s="453" t="s">
        <v>60</v>
      </c>
      <c r="B21" s="450" t="s">
        <v>35</v>
      </c>
      <c r="C21" s="456">
        <v>55</v>
      </c>
      <c r="D21" s="450" t="s">
        <v>49</v>
      </c>
      <c r="E21" s="222">
        <v>1</v>
      </c>
      <c r="F21" s="31"/>
      <c r="G21" s="30"/>
      <c r="H21" s="59" t="s">
        <v>23</v>
      </c>
      <c r="I21" s="248" t="s">
        <v>30</v>
      </c>
      <c r="J21" s="249"/>
      <c r="K21" s="249"/>
      <c r="L21" s="249"/>
      <c r="M21" s="250"/>
    </row>
    <row r="22" spans="1:13" ht="15" x14ac:dyDescent="0.25">
      <c r="A22" s="454"/>
      <c r="B22" s="451"/>
      <c r="C22" s="457"/>
      <c r="D22" s="451"/>
      <c r="E22" s="224">
        <v>1</v>
      </c>
      <c r="F22" s="28"/>
      <c r="G22" s="27"/>
      <c r="H22" s="60" t="s">
        <v>59</v>
      </c>
      <c r="I22" s="251" t="s">
        <v>30</v>
      </c>
      <c r="J22" s="252"/>
      <c r="K22" s="252"/>
      <c r="L22" s="252"/>
      <c r="M22" s="253"/>
    </row>
    <row r="23" spans="1:13" ht="15" x14ac:dyDescent="0.25">
      <c r="A23" s="454"/>
      <c r="B23" s="451"/>
      <c r="C23" s="457"/>
      <c r="D23" s="451"/>
      <c r="E23" s="246"/>
      <c r="F23" s="5">
        <v>1</v>
      </c>
      <c r="G23" s="4"/>
      <c r="H23" s="61" t="s">
        <v>25</v>
      </c>
      <c r="I23" s="251" t="s">
        <v>30</v>
      </c>
      <c r="J23" s="252"/>
      <c r="K23" s="252"/>
      <c r="L23" s="252"/>
      <c r="M23" s="253"/>
    </row>
    <row r="24" spans="1:13" ht="45.75" thickBot="1" x14ac:dyDescent="0.3">
      <c r="A24" s="455"/>
      <c r="B24" s="452"/>
      <c r="C24" s="458"/>
      <c r="D24" s="452"/>
      <c r="E24" s="247"/>
      <c r="F24" s="50"/>
      <c r="G24" s="11">
        <v>1</v>
      </c>
      <c r="H24" s="62" t="s">
        <v>39</v>
      </c>
      <c r="I24" s="299" t="s">
        <v>22</v>
      </c>
      <c r="J24" s="300"/>
      <c r="K24" s="300"/>
      <c r="L24" s="300"/>
      <c r="M24" s="301"/>
    </row>
    <row r="25" spans="1:13" ht="26.25" customHeight="1" thickBot="1" x14ac:dyDescent="0.3">
      <c r="A25" s="436" t="s">
        <v>37</v>
      </c>
      <c r="B25" s="437"/>
      <c r="C25" s="55">
        <f>SUM(C9:C24)</f>
        <v>124</v>
      </c>
      <c r="D25" s="56"/>
      <c r="E25" s="57"/>
      <c r="F25" s="57"/>
      <c r="G25" s="57"/>
      <c r="H25" s="58"/>
    </row>
  </sheetData>
  <mergeCells count="27">
    <mergeCell ref="D21:D24"/>
    <mergeCell ref="D7:H7"/>
    <mergeCell ref="A17:A20"/>
    <mergeCell ref="B17:B20"/>
    <mergeCell ref="C17:C20"/>
    <mergeCell ref="D17:D20"/>
    <mergeCell ref="A25:B25"/>
    <mergeCell ref="A2:L2"/>
    <mergeCell ref="A4:L4"/>
    <mergeCell ref="A13:A16"/>
    <mergeCell ref="B13:B16"/>
    <mergeCell ref="C13:C16"/>
    <mergeCell ref="D13:D16"/>
    <mergeCell ref="A9:A12"/>
    <mergeCell ref="B9:B12"/>
    <mergeCell ref="C9:C12"/>
    <mergeCell ref="D9:D12"/>
    <mergeCell ref="A6:M6"/>
    <mergeCell ref="A7:C7"/>
    <mergeCell ref="A21:A24"/>
    <mergeCell ref="B21:B24"/>
    <mergeCell ref="C21:C24"/>
    <mergeCell ref="I7:M7"/>
    <mergeCell ref="I12:M12"/>
    <mergeCell ref="I16:M16"/>
    <mergeCell ref="I20:M20"/>
    <mergeCell ref="I24:M24"/>
  </mergeCells>
  <pageMargins left="0.25" right="0.25" top="0.75" bottom="0.75" header="0.3" footer="0.3"/>
  <pageSetup paperSize="9" scale="4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17</vt:i4>
      </vt:variant>
      <vt:variant>
        <vt:lpstr>Plages nommées</vt:lpstr>
      </vt:variant>
      <vt:variant>
        <vt:i4>9</vt:i4>
      </vt:variant>
    </vt:vector>
  </HeadingPairs>
  <TitlesOfParts>
    <vt:vector size="26" baseType="lpstr">
      <vt:lpstr>GERGOVIA LETTRES - RDC</vt:lpstr>
      <vt:lpstr>GERGOVIA LETTRES - Amphi 3</vt:lpstr>
      <vt:lpstr>GERGOVIA LETTRES - Amphi 2</vt:lpstr>
      <vt:lpstr>GERGOVIA LETTRES - NIV 1</vt:lpstr>
      <vt:lpstr>GERGOVIA LETTRES - NIV 2</vt:lpstr>
      <vt:lpstr>GERGOVIA LETTRES - NIV 3</vt:lpstr>
      <vt:lpstr>GERGOVIA LETTRES - NIV 4</vt:lpstr>
      <vt:lpstr>GERGOVIA LETTRES - NIV 5</vt:lpstr>
      <vt:lpstr>HERBIERS</vt:lpstr>
      <vt:lpstr>MORAND NIV 1</vt:lpstr>
      <vt:lpstr>MORAND RDC</vt:lpstr>
      <vt:lpstr>MORAND RDJ</vt:lpstr>
      <vt:lpstr>EXTENSION RDJ</vt:lpstr>
      <vt:lpstr>EXTENSION NIV 0</vt:lpstr>
      <vt:lpstr>EXTENSION NIV -1</vt:lpstr>
      <vt:lpstr>BLATIN</vt:lpstr>
      <vt:lpstr>RECAP</vt:lpstr>
      <vt:lpstr>'GERGOVIA LETTRES - Amphi 2'!Zone_d_impression</vt:lpstr>
      <vt:lpstr>'GERGOVIA LETTRES - Amphi 3'!Zone_d_impression</vt:lpstr>
      <vt:lpstr>'GERGOVIA LETTRES - NIV 1'!Zone_d_impression</vt:lpstr>
      <vt:lpstr>'GERGOVIA LETTRES - NIV 2'!Zone_d_impression</vt:lpstr>
      <vt:lpstr>'GERGOVIA LETTRES - NIV 3'!Zone_d_impression</vt:lpstr>
      <vt:lpstr>'GERGOVIA LETTRES - NIV 4'!Zone_d_impression</vt:lpstr>
      <vt:lpstr>'GERGOVIA LETTRES - NIV 5'!Zone_d_impression</vt:lpstr>
      <vt:lpstr>'GERGOVIA LETTRES - RDC'!Zone_d_impression</vt:lpstr>
      <vt:lpstr>RECAP!Zone_d_impression</vt:lpstr>
    </vt:vector>
  </TitlesOfParts>
  <Manager/>
  <Company>Universite Clermont Auvergne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Mathilde FALGOUX</dc:creator>
  <cp:keywords/>
  <dc:description/>
  <cp:lastModifiedBy>Mathilde FALGOUX</cp:lastModifiedBy>
  <cp:revision/>
  <cp:lastPrinted>2025-05-06T15:12:51Z</cp:lastPrinted>
  <dcterms:created xsi:type="dcterms:W3CDTF">2023-06-12T07:21:14Z</dcterms:created>
  <dcterms:modified xsi:type="dcterms:W3CDTF">2025-08-29T09:27:41Z</dcterms:modified>
  <cp:category/>
  <cp:contentStatus/>
</cp:coreProperties>
</file>