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tecsolsa.sharepoint.com/sites/Projetsencours/Documents partages/2025/2025-047_PV MOE CHU Nantes/4_TRAVAUX/1_DCE/1_Prepa_DCE/5_LIVRABLES/V3.0 250711/"/>
    </mc:Choice>
  </mc:AlternateContent>
  <xr:revisionPtr revIDLastSave="207" documentId="14_{C92AB1E3-1C2A-4B43-8E19-2AAF577CDE4A}" xr6:coauthVersionLast="47" xr6:coauthVersionMax="47" xr10:uidLastSave="{F6CBF2F3-8A23-4021-98B9-142EBAE88A4A}"/>
  <bookViews>
    <workbookView xWindow="28680" yWindow="-120" windowWidth="29040" windowHeight="15720" xr2:uid="{6D773DFD-370B-4217-80AF-011B6769E686}"/>
  </bookViews>
  <sheets>
    <sheet name="DPGF" sheetId="3" r:id="rId1"/>
  </sheets>
  <definedNames>
    <definedName name="_xlnm._FilterDatabase" localSheetId="0" hidden="1">DPGF!$A$19:$F$219</definedName>
    <definedName name="dann" localSheetId="0" hidden="1">{"fiche devis",#N/A,FALSE,"Fichedevis9804"}</definedName>
    <definedName name="dann" hidden="1">{"fiche devis",#N/A,FALSE,"Fichedevis9804"}</definedName>
    <definedName name="danni" localSheetId="0" hidden="1">{"fiche devis",#N/A,FALSE,"Fichedevis9804"}</definedName>
    <definedName name="danni" hidden="1">{"fiche devis",#N/A,FALSE,"Fichedevis9804"}</definedName>
    <definedName name="esasi" localSheetId="0" hidden="1">{#N/A,#N/A,TRUE,"Fichedevis9804"}</definedName>
    <definedName name="esasi" hidden="1">{#N/A,#N/A,TRUE,"Fichedevis9804"}</definedName>
    <definedName name="feuille" localSheetId="0" hidden="1">{"devis client",#N/A,FALSE,"Fichedevis9804"}</definedName>
    <definedName name="feuille" hidden="1">{"devis client",#N/A,FALSE,"Fichedevis9804"}</definedName>
    <definedName name="ok" localSheetId="0" hidden="1">{"fiche devis",#N/A,FALSE,"Fichedevis9804"}</definedName>
    <definedName name="ok" hidden="1">{"fiche devis",#N/A,FALSE,"Fichedevis9804"}</definedName>
    <definedName name="rpojet" localSheetId="0" hidden="1">{#N/A,#N/A,TRUE,"Fichedevis9804"}</definedName>
    <definedName name="rpojet" hidden="1">{#N/A,#N/A,TRUE,"Fichedevis9804"}</definedName>
    <definedName name="wrn.devis._.client." localSheetId="0" hidden="1">{#N/A,#N/A,TRUE,"Fichedevis9804"}</definedName>
    <definedName name="wrn.devis._.client." hidden="1">{#N/A,#N/A,TRUE,"Fichedevis9804"}</definedName>
    <definedName name="wrn.devis._.complet." localSheetId="0" hidden="1">{"devis client",#N/A,FALSE,"Fichedevis9804";"feuille de calcul",#N/A,FALSE,"Fichedevis9804";"feuille de vente",#N/A,FALSE,"Fichedevis9804"}</definedName>
    <definedName name="wrn.devis._.complet." hidden="1">{"devis client",#N/A,FALSE,"Fichedevis9804";"feuille de calcul",#N/A,FALSE,"Fichedevis9804";"feuille de vente",#N/A,FALSE,"Fichedevis9804"}</definedName>
    <definedName name="wrn.feuille._.de._.calcul." localSheetId="0" hidden="1">{"devis client",#N/A,FALSE,"Fichedevis9804"}</definedName>
    <definedName name="wrn.feuille._.de._.calcul." hidden="1">{"devis client",#N/A,FALSE,"Fichedevis9804"}</definedName>
    <definedName name="wrn.fiche._.de._.vente." localSheetId="0" hidden="1">{"fiche devis",#N/A,FALSE,"Fichedevis9804"}</definedName>
    <definedName name="wrn.fiche._.de._.vente." hidden="1">{"fiche devis",#N/A,FALSE,"Fichedevis9804"}</definedName>
    <definedName name="_xlnm.Print_Area" localSheetId="0">DPGF!$A$8:$F$247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9" i="3" l="1"/>
  <c r="A182" i="3"/>
  <c r="F36" i="3" l="1"/>
  <c r="E16" i="3"/>
  <c r="F23" i="3"/>
  <c r="F197" i="3"/>
  <c r="F196" i="3"/>
  <c r="F179" i="3"/>
  <c r="F177" i="3"/>
  <c r="F175" i="3" l="1"/>
  <c r="F176" i="3"/>
  <c r="F184" i="3"/>
  <c r="F194" i="3"/>
  <c r="F192" i="3"/>
  <c r="F191" i="3"/>
  <c r="F190" i="3"/>
  <c r="F188" i="3"/>
  <c r="F187" i="3"/>
  <c r="F186" i="3"/>
  <c r="A22" i="3"/>
  <c r="A23" i="3" s="1"/>
  <c r="F200" i="3" l="1"/>
  <c r="F201" i="3"/>
  <c r="F202" i="3"/>
  <c r="F203" i="3"/>
  <c r="F204" i="3"/>
  <c r="F199" i="3"/>
  <c r="F172" i="3"/>
  <c r="F173" i="3"/>
  <c r="F171" i="3"/>
  <c r="F168" i="3"/>
  <c r="F169" i="3"/>
  <c r="F167" i="3"/>
  <c r="F163" i="3"/>
  <c r="D215" i="3" s="1"/>
  <c r="F215" i="3" s="1"/>
  <c r="F160" i="3"/>
  <c r="F150" i="3"/>
  <c r="F151" i="3"/>
  <c r="F152" i="3"/>
  <c r="F153" i="3"/>
  <c r="F154" i="3"/>
  <c r="F155" i="3"/>
  <c r="F156" i="3"/>
  <c r="F157" i="3"/>
  <c r="F149" i="3"/>
  <c r="F144" i="3"/>
  <c r="F145" i="3"/>
  <c r="F146" i="3"/>
  <c r="F147" i="3"/>
  <c r="F143" i="3"/>
  <c r="F133" i="3"/>
  <c r="F134" i="3"/>
  <c r="F135" i="3"/>
  <c r="F136" i="3"/>
  <c r="F132" i="3"/>
  <c r="F127" i="3"/>
  <c r="F128" i="3"/>
  <c r="F129" i="3"/>
  <c r="F130" i="3"/>
  <c r="F126" i="3"/>
  <c r="F121" i="3"/>
  <c r="F122" i="3"/>
  <c r="F123" i="3"/>
  <c r="F124" i="3"/>
  <c r="F120" i="3"/>
  <c r="F100" i="3"/>
  <c r="F101" i="3"/>
  <c r="F102" i="3"/>
  <c r="F103" i="3"/>
  <c r="F104" i="3"/>
  <c r="F105" i="3"/>
  <c r="F106" i="3"/>
  <c r="F107" i="3"/>
  <c r="F99" i="3"/>
  <c r="F88" i="3"/>
  <c r="F89" i="3"/>
  <c r="F90" i="3"/>
  <c r="F91" i="3"/>
  <c r="F92" i="3"/>
  <c r="F93" i="3"/>
  <c r="F94" i="3"/>
  <c r="F95" i="3"/>
  <c r="F96" i="3"/>
  <c r="F87" i="3"/>
  <c r="F81" i="3"/>
  <c r="F82" i="3"/>
  <c r="F83" i="3"/>
  <c r="F84" i="3"/>
  <c r="F80" i="3"/>
  <c r="F72" i="3"/>
  <c r="F73" i="3"/>
  <c r="F71" i="3"/>
  <c r="F58" i="3"/>
  <c r="F59" i="3"/>
  <c r="F60" i="3"/>
  <c r="F61" i="3"/>
  <c r="F62" i="3"/>
  <c r="F63" i="3"/>
  <c r="F64" i="3"/>
  <c r="F65" i="3"/>
  <c r="F66" i="3"/>
  <c r="F57" i="3"/>
  <c r="F45" i="3"/>
  <c r="F46" i="3"/>
  <c r="F47" i="3"/>
  <c r="F48" i="3"/>
  <c r="F49" i="3"/>
  <c r="F50" i="3"/>
  <c r="F51" i="3"/>
  <c r="F52" i="3"/>
  <c r="F53" i="3"/>
  <c r="F44" i="3"/>
  <c r="F40" i="3"/>
  <c r="D210" i="3" s="1"/>
  <c r="F210" i="3" s="1"/>
  <c r="F32" i="3"/>
  <c r="F33" i="3"/>
  <c r="F34" i="3"/>
  <c r="F35" i="3"/>
  <c r="F31" i="3"/>
  <c r="F29" i="3"/>
  <c r="F24" i="3"/>
  <c r="F25" i="3"/>
  <c r="D213" i="3" l="1"/>
  <c r="F213" i="3" s="1"/>
  <c r="D217" i="3"/>
  <c r="F217" i="3" s="1"/>
  <c r="D216" i="3"/>
  <c r="F216" i="3" s="1"/>
  <c r="D211" i="3"/>
  <c r="F211" i="3" s="1"/>
  <c r="F209" i="3"/>
  <c r="D208" i="3"/>
  <c r="B212" i="3"/>
  <c r="B214" i="3"/>
  <c r="B213" i="3"/>
  <c r="B211" i="3"/>
  <c r="B210" i="3"/>
  <c r="F208" i="3" l="1"/>
  <c r="F117" i="3"/>
  <c r="F116" i="3"/>
  <c r="F115" i="3"/>
  <c r="F114" i="3"/>
  <c r="F113" i="3"/>
  <c r="F112" i="3"/>
  <c r="F111" i="3"/>
  <c r="F110" i="3"/>
  <c r="F109" i="3"/>
  <c r="F108" i="3"/>
  <c r="F78" i="3"/>
  <c r="F77" i="3"/>
  <c r="F67" i="3"/>
  <c r="D212" i="3" s="1"/>
  <c r="F212" i="3" s="1"/>
  <c r="D214" i="3" l="1"/>
  <c r="F214" i="3" s="1"/>
  <c r="B217" i="3"/>
  <c r="B216" i="3"/>
  <c r="B215" i="3"/>
  <c r="B209" i="3"/>
  <c r="B208" i="3"/>
  <c r="D220" i="3" l="1"/>
  <c r="D218" i="3"/>
  <c r="A208" i="3"/>
  <c r="F218" i="3" l="1"/>
  <c r="D219" i="3"/>
  <c r="F219" i="3" s="1"/>
  <c r="F220" i="3"/>
  <c r="D221" i="3"/>
  <c r="F221" i="3" s="1"/>
  <c r="A24" i="3"/>
  <c r="A25" i="3" s="1"/>
  <c r="A27" i="3" l="1"/>
  <c r="A38" i="3" s="1"/>
  <c r="A42" i="3" l="1"/>
  <c r="A211" i="3" s="1"/>
  <c r="A210" i="3"/>
  <c r="A28" i="3"/>
  <c r="A55" i="3" l="1"/>
  <c r="A212" i="3" s="1"/>
  <c r="A29" i="3"/>
  <c r="A39" i="3"/>
  <c r="A30" i="3"/>
  <c r="A209" i="3"/>
  <c r="A69" i="3" l="1"/>
  <c r="A56" i="3"/>
  <c r="A31" i="3"/>
  <c r="A32" i="3" s="1"/>
  <c r="A33" i="3" s="1"/>
  <c r="A34" i="3" s="1"/>
  <c r="A35" i="3" s="1"/>
  <c r="A36" i="3" s="1"/>
  <c r="A40" i="3"/>
  <c r="A43" i="3" l="1"/>
  <c r="A75" i="3" l="1"/>
  <c r="A213" i="3"/>
  <c r="A70" i="3"/>
  <c r="A162" i="3" l="1"/>
  <c r="A163" i="3" s="1"/>
  <c r="A214" i="3"/>
  <c r="A44" i="3" l="1"/>
  <c r="A76" i="3"/>
  <c r="A57" i="3" l="1"/>
  <c r="A45" i="3"/>
  <c r="A46" i="3" s="1"/>
  <c r="A47" i="3" s="1"/>
  <c r="A48" i="3" s="1"/>
  <c r="A49" i="3" s="1"/>
  <c r="A50" i="3" s="1"/>
  <c r="A51" i="3" s="1"/>
  <c r="A52" i="3" s="1"/>
  <c r="A79" i="3"/>
  <c r="A85" i="3"/>
  <c r="A118" i="3" s="1"/>
  <c r="A119" i="3" s="1"/>
  <c r="A53" i="3" l="1"/>
  <c r="A120" i="3"/>
  <c r="A121" i="3" s="1"/>
  <c r="A122" i="3" s="1"/>
  <c r="A123" i="3" s="1"/>
  <c r="A124" i="3" s="1"/>
  <c r="A125" i="3"/>
  <c r="A71" i="3"/>
  <c r="A72" i="3" s="1"/>
  <c r="A73" i="3" s="1"/>
  <c r="A58" i="3"/>
  <c r="A59" i="3" s="1"/>
  <c r="A60" i="3" s="1"/>
  <c r="A61" i="3" s="1"/>
  <c r="A62" i="3" s="1"/>
  <c r="A63" i="3" s="1"/>
  <c r="A64" i="3" s="1"/>
  <c r="A65" i="3" s="1"/>
  <c r="A66" i="3" s="1"/>
  <c r="A86" i="3"/>
  <c r="A98" i="3" s="1"/>
  <c r="A158" i="3"/>
  <c r="A80" i="3"/>
  <c r="A81" i="3" s="1"/>
  <c r="A82" i="3" s="1"/>
  <c r="A83" i="3" s="1"/>
  <c r="A84" i="3" s="1"/>
  <c r="A126" i="3" l="1"/>
  <c r="A127" i="3" s="1"/>
  <c r="A128" i="3" s="1"/>
  <c r="A129" i="3" s="1"/>
  <c r="A130" i="3" s="1"/>
  <c r="A131" i="3"/>
  <c r="A159" i="3"/>
  <c r="A87" i="3"/>
  <c r="A165" i="3"/>
  <c r="A181" i="3" s="1"/>
  <c r="A215" i="3"/>
  <c r="A132" i="3" l="1"/>
  <c r="A133" i="3" s="1"/>
  <c r="A134" i="3" s="1"/>
  <c r="A135" i="3" s="1"/>
  <c r="A136" i="3" s="1"/>
  <c r="A137" i="3"/>
  <c r="A99" i="3"/>
  <c r="A88" i="3"/>
  <c r="A89" i="3" s="1"/>
  <c r="A90" i="3" s="1"/>
  <c r="A91" i="3" s="1"/>
  <c r="A92" i="3" s="1"/>
  <c r="A93" i="3" s="1"/>
  <c r="A94" i="3" s="1"/>
  <c r="A95" i="3" s="1"/>
  <c r="A96" i="3" s="1"/>
  <c r="A216" i="3"/>
  <c r="A166" i="3"/>
  <c r="A148" i="3" l="1"/>
  <c r="A143" i="3"/>
  <c r="A144" i="3" s="1"/>
  <c r="A145" i="3" s="1"/>
  <c r="A146" i="3" s="1"/>
  <c r="A147" i="3" s="1"/>
  <c r="A100" i="3"/>
  <c r="A101" i="3" s="1"/>
  <c r="A102" i="3" s="1"/>
  <c r="A103" i="3" s="1"/>
  <c r="A104" i="3" s="1"/>
  <c r="A105" i="3" s="1"/>
  <c r="A106" i="3" s="1"/>
  <c r="A107" i="3" s="1"/>
  <c r="A170" i="3"/>
  <c r="A167" i="3"/>
  <c r="A168" i="3" l="1"/>
  <c r="A169" i="3" s="1"/>
  <c r="A171" i="3"/>
  <c r="A172" i="3" s="1"/>
  <c r="A173" i="3" s="1"/>
  <c r="A174" i="3"/>
  <c r="A198" i="3"/>
  <c r="A175" i="3" l="1"/>
  <c r="A176" i="3" s="1"/>
  <c r="A177" i="3" s="1"/>
  <c r="A178" i="3"/>
  <c r="A179" i="3" s="1"/>
  <c r="A183" i="3"/>
  <c r="A149" i="3"/>
  <c r="A150" i="3" s="1"/>
  <c r="A151" i="3" s="1"/>
  <c r="A152" i="3" s="1"/>
  <c r="A153" i="3" s="1"/>
  <c r="A154" i="3" s="1"/>
  <c r="A155" i="3" s="1"/>
  <c r="A156" i="3" s="1"/>
  <c r="A157" i="3" s="1"/>
  <c r="A160" i="3"/>
  <c r="A217" i="3"/>
  <c r="A185" i="3" l="1"/>
  <c r="A184" i="3"/>
  <c r="A199" i="3"/>
  <c r="A200" i="3" s="1"/>
  <c r="A201" i="3" s="1"/>
  <c r="A202" i="3" s="1"/>
  <c r="A203" i="3" s="1"/>
  <c r="A204" i="3" s="1"/>
  <c r="A189" i="3" l="1"/>
  <c r="A186" i="3"/>
  <c r="A187" i="3" s="1"/>
  <c r="A188" i="3" s="1"/>
  <c r="A193" i="3" l="1"/>
  <c r="A190" i="3"/>
  <c r="A191" i="3" s="1"/>
  <c r="A192" i="3" s="1"/>
  <c r="A194" i="3" l="1"/>
  <c r="A195" i="3"/>
  <c r="A196" i="3" s="1"/>
  <c r="A197" i="3" s="1"/>
</calcChain>
</file>

<file path=xl/sharedStrings.xml><?xml version="1.0" encoding="utf-8"?>
<sst xmlns="http://schemas.openxmlformats.org/spreadsheetml/2006/main" count="348" uniqueCount="200">
  <si>
    <t>MOA : Centre Hospitalier Universitaire de Nantes</t>
  </si>
  <si>
    <t>Installation solaire photovoltaïque en toiture</t>
  </si>
  <si>
    <t>CHU île de Nantes</t>
  </si>
  <si>
    <t>Quai Président Wilson, 44100  Nantes</t>
  </si>
  <si>
    <t>DOSSIER DE CONSULTATION DES ENTREPRISES</t>
  </si>
  <si>
    <t xml:space="preserve">Décomposition du Prix Global &amp;Forfaitaire </t>
  </si>
  <si>
    <t>kWc</t>
  </si>
  <si>
    <t>Indice :</t>
  </si>
  <si>
    <t>Date révision :</t>
  </si>
  <si>
    <t>N°</t>
  </si>
  <si>
    <t>DESIGNATION</t>
  </si>
  <si>
    <t>Unité</t>
  </si>
  <si>
    <t>Quantité ETP</t>
  </si>
  <si>
    <t>Prix HT
Unitaire</t>
  </si>
  <si>
    <t>Total</t>
  </si>
  <si>
    <t>Gestion de projet</t>
  </si>
  <si>
    <t/>
  </si>
  <si>
    <t>Installation de chantier temporaire</t>
  </si>
  <si>
    <t>ens</t>
  </si>
  <si>
    <t>Moyens de mise en œuvre (Grue, nacelle)</t>
  </si>
  <si>
    <t>Etudes</t>
  </si>
  <si>
    <t>Démarches et interfaces</t>
  </si>
  <si>
    <t>Etudes d'execution</t>
  </si>
  <si>
    <t>Dossier des Ouvrages Exécutés (DOE)</t>
  </si>
  <si>
    <t>Hygiène Sécurité Environnement (HSE)</t>
  </si>
  <si>
    <t>PPSPS</t>
  </si>
  <si>
    <t>Rédaction du PPSPS, y compris ses mises à jours</t>
  </si>
  <si>
    <t>Modules PV</t>
  </si>
  <si>
    <t>Système d'intégration</t>
  </si>
  <si>
    <t>Pose du système d'intégration PV lesté + MALT en toiture du bâtiment A</t>
  </si>
  <si>
    <t>Pose du système d'intégration PV lesté + MALT en toiture du bâtiment B</t>
  </si>
  <si>
    <t>Pose du système d'intégration PV lesté + MALT en toiture du bâtiment H</t>
  </si>
  <si>
    <t>Pose du système d'intégration PV lesté + MALT en toiture du bâtiment I</t>
  </si>
  <si>
    <t>Pose du système d'intégration PV lesté + MALT en toiture du bâtiment J</t>
  </si>
  <si>
    <t>u</t>
  </si>
  <si>
    <t>Pose et raccordement des modules PV + MALT en toiture du bâtiment A</t>
  </si>
  <si>
    <t>Pose et raccordement des modules PV + MALT en toiture du bâtiment B</t>
  </si>
  <si>
    <t>Pose et raccordement des modules PV + MALT en toiture du bâtiment H</t>
  </si>
  <si>
    <t>Pose et raccordement des modules PV + MALT en toiture du bâtiment I</t>
  </si>
  <si>
    <t>Pose et raccordement des modules PV + MALT en toiture du bâtiment J</t>
  </si>
  <si>
    <t>PM</t>
  </si>
  <si>
    <t>y compris fourniture d'un système d'agrafe ou clip type "Terragrif" ou équivalent pour MALT des modules</t>
  </si>
  <si>
    <t>Onduleurs</t>
  </si>
  <si>
    <t>Onduleur</t>
  </si>
  <si>
    <t>Cheminements</t>
  </si>
  <si>
    <t>Les métrés et prix unitaires sont obligatoirement à renseigner par l'Entreprise soumissionnaire, sous peine d'un rejet de la proposition.</t>
  </si>
  <si>
    <t>Chaque prix comprend le supportage, le repérage et les colliers de maintient en INOX</t>
  </si>
  <si>
    <t>Fourniture et pose, bâtiment A
y compris capot
y compris support lestés</t>
  </si>
  <si>
    <t>ml</t>
  </si>
  <si>
    <t>Fourniture et pose, bâtiment B
y compris capot
y compris support lestés</t>
  </si>
  <si>
    <t>Fourniture et pose, bâtiment H
y compris capot
y compris support lestés</t>
  </si>
  <si>
    <t>Fourniture et pose, bâtiment I
y compris capot
y compris support lestés</t>
  </si>
  <si>
    <t>Fourniture et pose, bâtiment J
y compris capot
y compris support lestés</t>
  </si>
  <si>
    <t>Câbles</t>
  </si>
  <si>
    <t>OND&gt;TDGS bâtiment A : fourniture, pose et raccordement des câbles solaires AC ΔUtot≤1% :</t>
  </si>
  <si>
    <t>OND&gt;TDGS bâtiment B : fourniture, pose et raccordement des câbles solaires AC ΔUtot≤1% :</t>
  </si>
  <si>
    <t>OND&gt;TDGS bâtiment H : fourniture, pose et raccordement des câbles solaires AC ΔUtot≤1% :</t>
  </si>
  <si>
    <t>OND&gt;TDGS bâtiment I : fourniture, pose et raccordement des câbles solaires AC ΔUtot≤1% :</t>
  </si>
  <si>
    <t>OND&gt;TDGS bâtiment J : fourniture, pose et raccordement des câbles solaires AC ΔUtot≤1% :</t>
  </si>
  <si>
    <t>Liaison équipotentielle : réseau de terre</t>
  </si>
  <si>
    <t>Système d'intégration PV et chemins de câbles</t>
  </si>
  <si>
    <t>Essais, mesures &amp; mise en service</t>
  </si>
  <si>
    <t>Essais</t>
  </si>
  <si>
    <t>Vérification des modules à la caméra thermique par drone et rapport</t>
  </si>
  <si>
    <t>Mesures au traceur IV des grandeurs caractéristiques de chaque chaine de module ainsi que des valeurs d'isolement et consignation dans un rapport détaillé et production d'un fichier de données détaillé au format modifiable (CSV/XLS)</t>
  </si>
  <si>
    <t>Plan de contrôle</t>
  </si>
  <si>
    <t>an</t>
  </si>
  <si>
    <t>Forfait horaire pour maintenance curative jour ouvré</t>
  </si>
  <si>
    <t>Forfait horaire technicien</t>
  </si>
  <si>
    <t>h</t>
  </si>
  <si>
    <t>Forfait horaire spécialiste</t>
  </si>
  <si>
    <t>Forfait horaire pour maintenance curative jour non ouvré</t>
  </si>
  <si>
    <t>RECAPITULATIF</t>
  </si>
  <si>
    <t>€</t>
  </si>
  <si>
    <t>€/Wc</t>
  </si>
  <si>
    <t>Options de maintenance</t>
  </si>
  <si>
    <t>Tableaux électriques BT</t>
  </si>
  <si>
    <t>Tableaux Générals Basse Tension (TGBT)</t>
  </si>
  <si>
    <t>Documents pour l'établissement du dossier de maintenance (DIUO)</t>
  </si>
  <si>
    <t>Participation au compte prorata</t>
  </si>
  <si>
    <t>MOE lot Photovoltaïque : TECSOL</t>
  </si>
  <si>
    <t>Dossier : 2025-047</t>
  </si>
  <si>
    <t>MOE, Bureau de contrôle</t>
  </si>
  <si>
    <t>Dossier d'execution (notes de calculs, plans, schémas, fiches techniques)</t>
  </si>
  <si>
    <t>Obtention de l'ATEx de cas B pour le système d'intégration PV (dossier technique, tests et essais)</t>
  </si>
  <si>
    <t>Signalétique de chantier : délimitation des zones d'intervention, signalisation des risques</t>
  </si>
  <si>
    <t>Fourniture et pose dans les TGBT et dans les TD solaires de plans plastifiés des installations photovoltaïques, en format A4, avec repérage et nomenclature des matériels.</t>
  </si>
  <si>
    <t>TDGS bâtiment A&gt;TGBT 1 AB : fourniture, pose et raccordement des câbles solaires AC ΔUtot≤1% :</t>
  </si>
  <si>
    <t>TDGS bâtiment B&gt;TGBT 2 AB : fourniture, pose et raccordement des câbles solaires AC ΔUtot≤1% :</t>
  </si>
  <si>
    <t>TDGS bâtiment H&gt;TGBT 13 HIJK : fourniture, pose et raccordement des câbles solaires AC ΔUtot≤1% :</t>
  </si>
  <si>
    <t>TDGS bâtiment I&gt;TGBT 14 HIJK : fourniture, pose et raccordement des câbles solaires AC ΔUtot≤1% :</t>
  </si>
  <si>
    <t>TDGS bâtiment J&gt;TGBT 13 HIJK : fourniture, pose et raccordement des câbles solaires AC ΔUtot≤1% :</t>
  </si>
  <si>
    <t>Coffrets CC</t>
  </si>
  <si>
    <t>Structure support des onduleurs et des coffrets CC et CA en toiture terrasse</t>
  </si>
  <si>
    <t>Fourniture et pose d'un support de fixation de l'onduleur et du TDGS, avec casquette de protection anti-UV, bâtiment A
Y compris tapis de protection de la membrane et blocs de lestage</t>
  </si>
  <si>
    <t>Fourniture et pose d'un support de fixation de l'onduleur et du TDGS, avec casquette de protection anti-UV, bâtiment B
Y compris tapis de protection de la membrane et blocs de lestage</t>
  </si>
  <si>
    <t>Fourniture et pose d'un support de fixation de l'onduleur et du TDGS, avec casquette de protection anti-UV, bâtiment H
Y compris tapis de protection de la membrane et blocs de lestage</t>
  </si>
  <si>
    <t>Fourniture et pose d'un support de fixation de l'onduleur et du TDGS, avec casquette de protection anti-UV, bâtiment I
Y compris tapis de protection de la membrane et blocs de lestage</t>
  </si>
  <si>
    <t>Fourniture et pose d'un support de fixation de l'onduleur et du TDGS, avec casquette de protection anti-UV, bâtiment J
Y compris tapis de protection de la membrane et blocs de lestage</t>
  </si>
  <si>
    <t>OPTIONS et PSE</t>
  </si>
  <si>
    <t>Ouverture et rebouchage d'une réservation pour le passage des câbles CFO et CFA de l'installation PV en toiture du bâtiment A vers le TGBT 1 AB, avec restitution du degré coupe-feu du local</t>
  </si>
  <si>
    <t>Ouverture et rebouchage d'une réservation pour le passage des câbles CFO et CFA de l'installation PV en toiture du bâtiment B vers le TGBT 2 AB, avec restitution du degré coupe-feu du local</t>
  </si>
  <si>
    <t>Ouverture et rebouchage d'une réservation pour le passage des câbles CFO et CFA de l'installation PV en toiture du bâtiment H vers le TGBT 13 HIJK, avec restitution du degré coupe-feu du local</t>
  </si>
  <si>
    <t>Ouverture et rebouchage d'une réservation pour le passage des câbles CFO et CFA de l'installation PV en toiture du bâtiment I vers le TGBT 14 HIJK, avec restitution du degré coupe-feu du local</t>
  </si>
  <si>
    <t>Ouverture et rebouchage d'une réservation pour le passage des câbles CFO et CFA de l'installation PV en toiture du bâtiment J vers le TGBT 13 HIJK, avec restitution du degré coupe-feu du local</t>
  </si>
  <si>
    <t>Fourniture et pose des relais de raccordements Type SEPAM C15-400 type H5</t>
  </si>
  <si>
    <t>Fourniture et pose d'un équipement pour la coordination des deux relais de découplage</t>
  </si>
  <si>
    <t>Essais et mise en service de la protection de déouplage</t>
  </si>
  <si>
    <t>Mise à disposition de bornier dans chaque local TGBT, pour la mise à disposition de l'information de découplage</t>
  </si>
  <si>
    <t>Fourniture et pose d'une liasion en fibre optique reliant les deux PDL et l'ensemble des borniers des postes satellites</t>
  </si>
  <si>
    <t>U</t>
  </si>
  <si>
    <t>PSE 1 - Fourniture, pose et raccordement de protection de découplage externe des onduleurs</t>
  </si>
  <si>
    <t>Forfait pour maintenance préventive</t>
  </si>
  <si>
    <t>Forfait déplacement</t>
  </si>
  <si>
    <t>Fourniture, pose et raccordement du disjoncteur de protection de l'installation PV en toiture du bâtiment A dans le TGBT 1 AB</t>
  </si>
  <si>
    <t>Fourniture, pose et raccordement du disjoncteur de protection de l'installation PV en toiture du bâtiment B dans le TGBT 2 AB</t>
  </si>
  <si>
    <t>Fourniture, pose et raccordement du disjoncteur de protection de l'installation PV en toiture du bâtiment H dans le TGBT 13 HIJK</t>
  </si>
  <si>
    <t>Fourniture, pose et raccordement du disjoncteur de protection de l'installation PV en toiture du bâtiment I dans le TGBT 14 HIJK</t>
  </si>
  <si>
    <t>Fourniture, pose et raccordement du disjoncteur de protection de l'installation PV en toiture du bâtiment J dans le TGBT 13 HIJK</t>
  </si>
  <si>
    <t>Système de supervision</t>
  </si>
  <si>
    <t>Fourniture, pose et raccordement de coffrets pour le matériel de télésuivi
- Dans le local TGBT 1 AB
- Dans le local TGBT 13 HIJK
- Y compris mise à la terre</t>
  </si>
  <si>
    <t>Fourniture, pose et raccordement de sondes d'ensoleillement type Spektron
- Une par orientation de modules, pour chaque datalogger</t>
  </si>
  <si>
    <t>Fourniture de carte SIM avec activation des données</t>
  </si>
  <si>
    <t>Fourniture et pose d'une liaison de raccordement ethernet entre les datalogger et l'hypervision dans les TGBT 1 AB et 13 HIJK</t>
  </si>
  <si>
    <t>Fourniture, pose et raccordement du conducteur d'équipotentialité en tresses 16mm² Cu Nu, avec systèmes de raccords bi-métal
- Comprend la continuité entre toutes les structures métalliques du système d'intégration PV
- Comprends la continuité entre tous les chemins de câbles
- Comprend le raccrodement à l'enveloppe métallique des coffrets CC et CA en toiture
- Comprend le raccrodement de l'onduleur et de la structure support des onduleurs
- Comprend le raccordement au conducteur de descente du paratonnerre
- Raccordement sur les barrettes de terre mises à disposition par le lot GEL en toiture
- Comprend le raccordement des coffrets de supervision dans les locaux TGBT</t>
  </si>
  <si>
    <t>Signalisation et équipments règlementaires</t>
  </si>
  <si>
    <t>Mise en place à tous les niveaux de l'installation de l'ensemble des étiquetages de sécurité décrits au CCTP au paragraphe 2,13</t>
  </si>
  <si>
    <t xml:space="preserve">Démarches administratives pour obtention CONSUEL PV </t>
  </si>
  <si>
    <t>Essais, mise en service et garanties suivant NF EN 62446</t>
  </si>
  <si>
    <r>
      <t xml:space="preserve">TOTAL GENERAL HT </t>
    </r>
    <r>
      <rPr>
        <b/>
        <sz val="10"/>
        <color rgb="FFFF0000"/>
        <rFont val="Open Sans"/>
        <family val="2"/>
      </rPr>
      <t>SANS</t>
    </r>
    <r>
      <rPr>
        <b/>
        <sz val="10"/>
        <color theme="0"/>
        <rFont val="Open Sans"/>
        <family val="2"/>
      </rPr>
      <t xml:space="preserve"> CUMUL OPTION et PSE</t>
    </r>
  </si>
  <si>
    <r>
      <t xml:space="preserve">TOTAL GENERAL HT </t>
    </r>
    <r>
      <rPr>
        <b/>
        <sz val="10"/>
        <color rgb="FFEE0000"/>
        <rFont val="Open Sans"/>
        <family val="2"/>
      </rPr>
      <t>AVEC</t>
    </r>
    <r>
      <rPr>
        <b/>
        <sz val="10"/>
        <color theme="0"/>
        <rFont val="Open Sans"/>
        <family val="2"/>
      </rPr>
      <t xml:space="preserve"> CUMUL OPTION et PSE</t>
    </r>
  </si>
  <si>
    <t>Tableaux Divisionnaires Générals Solaires CA (TDGS)</t>
  </si>
  <si>
    <t>Fourniture et pose des chemins de câbles / goulottes pour cheminement des liaisons entre les tores et les compteurs d'énergies, et pour les liaisons de raccordement des onduleurs aux dataloggers entre le TGBT 1 AB et 2 AB</t>
  </si>
  <si>
    <t>Programmation et mise en service des dataloggers pour le télésuivi et la commande de 0-injection</t>
  </si>
  <si>
    <t>Génie électrique : CC, CA</t>
  </si>
  <si>
    <t>CdC CC et CA en toiture (les chemins de câbles intérieurs sont à la charge du lot GEL)</t>
  </si>
  <si>
    <t>Câbles CC des modules PV aux onduleurs de chaines : chute de tension &lt;1%</t>
  </si>
  <si>
    <t>Fourniture des câbles solaires CC H1Z2Z2-K EN50618 ΔUtot≤1%, bâtiment A
Y compris connecteurs de câbles CC
Y compris étiquettage</t>
  </si>
  <si>
    <t>Fourniture des câbles solaires CC H1Z2Z2-K EN50618 ΔUtot≤1%, bâtiment B
Y compris connecteurs de câbles CC
Y compris étiquettage</t>
  </si>
  <si>
    <t>Fourniture des câbles solaires CC H1Z2Z2-K EN50618 ΔUtot≤1%, bâtiment H
Y compris connecteurs de câbles CC et rallonges
Y compris étiquettage</t>
  </si>
  <si>
    <t>Fourniture des câbles solaires CC H1Z2Z2-K EN50618 ΔUtot≤1%, bâtiment I
Y compris connecteurs de câbles CC
Y compris étiquettage</t>
  </si>
  <si>
    <t>Fourniture des câbles solaires CC H1Z2Z2-K EN50618 ΔUtot≤1%, bâtiment J
Y compris connecteurs de câbles CC
Y compris étiquettage</t>
  </si>
  <si>
    <t>Pose et raccordement des chaînes CC, bâtiment A</t>
  </si>
  <si>
    <t>Pose et raccordement des chaînes CC, bâtiment B</t>
  </si>
  <si>
    <t>Pose et raccordement des chaînes CC, bâtiment H</t>
  </si>
  <si>
    <t>Pose et raccordement des chaînes CC, bâtiment I</t>
  </si>
  <si>
    <t>Pose et raccordement des chaînes CC, bâtiment J</t>
  </si>
  <si>
    <t>Fourniture, pose et raccordement des câbles solaires CA ΔUtot≤1% : 25mm²</t>
  </si>
  <si>
    <t>Fourniture, pose et raccordement des câbles solaires CA ΔUtot≤1% : 35mm²</t>
  </si>
  <si>
    <t>Fourniture, pose et raccordement des câbles solaires CA ΔUtot≤1% : 50mm²</t>
  </si>
  <si>
    <t>Fourniture, pose et raccordement des câbles solaires CA ΔUtot≤1% : 70mm²</t>
  </si>
  <si>
    <t>Fourniture, pose et raccordement des câbles solaires CA ΔUtot≤1% : 95mm²</t>
  </si>
  <si>
    <t>Fourniture, pose et raccordement des câbles solaires CA ΔUtot≤1% : 120mm²</t>
  </si>
  <si>
    <t>Fourniture, pose et raccordement des câbles solaires CA ΔUtot≤1% : 150mm²</t>
  </si>
  <si>
    <t>Fourniture, pose et raccordement des câbles solaires CA ΔUtot≤1% : 185mm²</t>
  </si>
  <si>
    <t>Fourniture, pose et raccordement des câbles solaires CA ΔUtot≤1% : 240mm²</t>
  </si>
  <si>
    <t>Câbles CA depuis onduleurs de chaines vers TGBT</t>
  </si>
  <si>
    <t>Fourniture, pose et raccordement de dataloggers type Webdynsun PM, Datamanager M ou équivalent, avec récupération des données via API
- pour le suivi de production
- Pour la commande 0-injection
- Y compris protections associées</t>
  </si>
  <si>
    <t>Fourniture pose et raccordement de tores de mesure de courant, compteurs d'énergie associés et disjoncteurs différentiels de protection, y compris les liaisons de raccordement des tores sur les compteur d'énergie et du compteur d'énergie sur le datalogger
Compteurs d'énergie : 
- 1 dans le coffret de télésuivi du TGBT 1 AB
- 1 dans le coffret de télésuivi du TGBT 13 HIJK
Tores de mesure :
- 1 sur la liaison TGBT 1 AB -&gt; poste HTA/BT associé
- 1 sur la liaison TGBT 2 AB -&gt; poste HTA/BT associé
- 1 sur la liaison TGBT 13 HIJK -&gt; poste HTA/BT associé
- 1 sur la liaison TGBT 14 HIJK -&gt; poste HTA/BT associé</t>
  </si>
  <si>
    <t>Fourniture et pose des liaisons de raccordement modbus des onduleurs en toitures jusqu'aux dataloggers</t>
  </si>
  <si>
    <t>Attestation d'autocontrôle :
- Vérification du serrage des étriers de fixation des modules
- Vérification du serrage des connectiques et des borniers
- Vérification de la pose des lests conformément au plan de lestage
Remise du rapport d'autocontrôle de la bonne tenue mécanique de l'installation</t>
  </si>
  <si>
    <t>Attestation de mise en œuvre de l'installation en toiture conformément aux exigence de l'ATEx et selon la notice de pose du fabricant</t>
  </si>
  <si>
    <t>Vérifications électriques</t>
  </si>
  <si>
    <t>Vérifications mécaniques</t>
  </si>
  <si>
    <t>Attestation d'autocontrôle :
- Vérification des performances de l'installation
- Vérification du découplage de l'installation en cas de déclenchement de la protection de découplage externe
- Vérification du découplage de l'installation en cas de démarage de la centrale groupe élecrogène
- Vérification des bon fonctionnement des systèmes d'arrêt d'urgence
- Vérification du bon fonctionnement des systèmes de télésuivi
- Vérification du bon fonctionnement de la commande 0-injection
Remise du rapport d'autocontrôle de bon fonctionnement de l'installation</t>
  </si>
  <si>
    <t>Programmation des protections de découplage externe</t>
  </si>
  <si>
    <r>
      <t xml:space="preserve">TOTAL GENERAL TTC (TVA 20%) </t>
    </r>
    <r>
      <rPr>
        <b/>
        <sz val="10"/>
        <color rgb="FFFF0000"/>
        <rFont val="Open Sans"/>
        <family val="2"/>
      </rPr>
      <t>SANS</t>
    </r>
    <r>
      <rPr>
        <b/>
        <sz val="10"/>
        <color theme="0"/>
        <rFont val="Open Sans"/>
        <family val="2"/>
      </rPr>
      <t xml:space="preserve"> CUMUL OPTION et PSE</t>
    </r>
  </si>
  <si>
    <r>
      <t xml:space="preserve">TOTAL GENERAL TTC (TVA 20%) </t>
    </r>
    <r>
      <rPr>
        <b/>
        <sz val="10"/>
        <color rgb="FFEE0000"/>
        <rFont val="Open Sans"/>
        <family val="2"/>
      </rPr>
      <t>AVEC</t>
    </r>
    <r>
      <rPr>
        <b/>
        <sz val="10"/>
        <color theme="0"/>
        <rFont val="Open Sans"/>
        <family val="2"/>
      </rPr>
      <t xml:space="preserve"> CUMUL OPTION et PSE</t>
    </r>
  </si>
  <si>
    <t>Fourniture et pose des TDGS CA bâtiment A, envellopes, jeu de barres
- Y compris disjoncteurs de protection triphasé 400 V des onduleurs
- Y compris interupteur-sectionneur général CA avec moteur de réarment automatique
- Y compris dispositif de coupure d'urgence avec bouton poussoir apparent, bobine, raccordement au bornier GE et alimentation AES
- Y compris parafoudre type 1 avec sectionneur triphasé et raccordement à la terre
- Y compris prise PC sur rail DIN avec disjoncteur différentiel de protection
- Y compris bornier de mise à la terre</t>
  </si>
  <si>
    <t>Fourniture et pose des TDGS CA bâtiment B, envellopes, jeu de barres
- Y compris disjoncteurs de protection triphasé 400 V des onduleurs
- Y compris interupteur-sectionneur général CA avec moteur de réarment automatique
- Y compris dispositif de coupure d'urgence avec bouton poussoir apparent, bobine, raccordement au bornier GE et alimentation AES
- Y compris parafoudre type 1 avec sectionneur triphasé et raccordement à la terre
- Y compris prise PC sur rail DIN avec disjoncteur différentiel de protection
- Y compris bornier de mise à la terre</t>
  </si>
  <si>
    <t>Fourniture et pose des TDGS CA bâtiment H, envellopes, jeu de barres
- Y compris disjoncteurs de protection triphasé 400 V des onduleurs
- Y compris interupteur-sectionneur général CA avec moteur de réarment automatique
- Y compris dispositif de coupure d'urgence avec bouton poussoir apparent, bobine, raccordement au bornier GE et alimentation AES
- Y compris parafoudre type 1 avec sectionneur triphasé et raccordement à la terre
- Y compris prise PC sur rail DIN avec disjoncteur différentiel de protection
- Y compris bornier de mise à la terre</t>
  </si>
  <si>
    <t>Fourniture et pose des TDGS CA bâtiment I, envellopes, jeu de barres
- Y compris disjoncteurs de protection triphasé 400 V des onduleurs
- Y compris interupteur-sectionneur général CA avec moteur de réarment automatique
- Y compris dispositif de coupure d'urgence avec bouton poussoir apparent, bobine, raccordement au bornier GE et alimentation AES
- Y compris parafoudre type 1 avec sectionneur triphasé et raccordement à la terre
- Y compris prise PC sur rail DIN avec disjoncteur différentiel de protection
- Y compris bornier de mise à la terre</t>
  </si>
  <si>
    <t>Fourniture et pose des TDGS CA bâtiment J, envellopes, jeu de barres
- Y compris disjoncteurs de protection triphasé 400 V des onduleurs
- Y compris interupteur-sectionneur général CA avec moteur de réarment automatique
- Y compris dispositif de coupure d'urgence avec bouton poussoir apparent, bobine, raccordement au bornier GE et alimentation AES
- Y compris parafoudre type 1 avec sectionneur triphasé et raccordement à la terre
- Y compris prise PC sur rail DIN avec disjoncteur différentiel de protection
- Y compris bornier de mise à la terre</t>
  </si>
  <si>
    <r>
      <t>Fourniture de modules photovoltaïques verre-tedlar ou bi-verre, cadrés, au silicium monocristallin, type Voltec Tarka 110 VSPB de 450 Wc ou équivalent, en toiture du bâtiment B
- Modules référencés dans l'ATEx du système d'intégration PV
- Puissance totale de</t>
    </r>
    <r>
      <rPr>
        <sz val="10"/>
        <color theme="1"/>
        <rFont val="Open Sans"/>
        <family val="2"/>
      </rPr>
      <t xml:space="preserve"> 47,7 kWc minium</t>
    </r>
    <r>
      <rPr>
        <sz val="10"/>
        <rFont val="Open Sans"/>
        <family val="2"/>
      </rPr>
      <t xml:space="preserve">
- Comprends boitier de connexion avec diode(s) anti-retour, pré-câblage avec connecteurs rapides
- Fiche ECS PPE2_V2 avec un bilan carbone des modules &lt; </t>
    </r>
    <r>
      <rPr>
        <b/>
        <sz val="10"/>
        <rFont val="Open Sans"/>
        <family val="2"/>
      </rPr>
      <t>650 kgCO2eq/kWc</t>
    </r>
  </si>
  <si>
    <r>
      <t>Fourniture de modules photovoltaïques verre-tedlar ou bi-verre, cadrés, au silicium monocristallin, type Voltec Tarka 110 VSPB de 450 Wc ou équivalent, en toiture du bâtiment H
- Modules référencés dans l'ATEx du système d'intégration PV
- Puissance totale de</t>
    </r>
    <r>
      <rPr>
        <sz val="10"/>
        <color rgb="FFFFFF00"/>
        <rFont val="Open Sans"/>
        <family val="2"/>
      </rPr>
      <t xml:space="preserve"> </t>
    </r>
    <r>
      <rPr>
        <sz val="10"/>
        <color theme="1"/>
        <rFont val="Open Sans"/>
        <family val="2"/>
      </rPr>
      <t>102,6 kWc minium</t>
    </r>
    <r>
      <rPr>
        <sz val="10"/>
        <rFont val="Open Sans"/>
        <family val="2"/>
      </rPr>
      <t xml:space="preserve">
- Comprends boitier de connexion avec diode(s) anti-retour, pré-câblage avec connecteurs rapides
- Fiche ECS PPE2_V2 avec un bilan carbone des modules &lt; </t>
    </r>
    <r>
      <rPr>
        <b/>
        <sz val="10"/>
        <rFont val="Open Sans"/>
        <family val="2"/>
      </rPr>
      <t>650 kgCO2eq/kWc</t>
    </r>
  </si>
  <si>
    <r>
      <t xml:space="preserve">Fourniture de modules photovoltaïques verre-tedlar ou bi-verre, cadrés, au silicium monocristallin, type Voltec Tarka 110 VSPB de 450 Wc ou équivalent, en toiture du bâtiment J
- Modules référencés dans l'ATEx du système d'intégration PV
- Puissance totale de 102,6 kWc minium
- Comprends boitier de connexion avec diode(s) anti-retour, pré-câblage avec connecteurs rapides
- Fiche ECS PPE2_V2 avec un bilan carbone des modules &lt; </t>
    </r>
    <r>
      <rPr>
        <b/>
        <sz val="10"/>
        <rFont val="Open Sans"/>
        <family val="2"/>
      </rPr>
      <t>650 kgCO2eq/kWc</t>
    </r>
  </si>
  <si>
    <r>
      <t xml:space="preserve">Fourniture, pose et raccordement des onduleurs de chaine 400V
Type SMA STP 125, SUNGROW SG125CX-P2 ou équivalent
Pnominal = 125 kVA
Conformes aux normes NF EN 62109-1, 62109-2, 50549-1, 50549-2 et équipés d’une protection de découplage automatique et intégrée.
Compatibilité requise avec l'injection sur le réseau de distribution ENEDIS, sortie 3P + N + PE
</t>
    </r>
    <r>
      <rPr>
        <b/>
        <sz val="10"/>
        <rFont val="Open Sans"/>
        <family val="2"/>
      </rPr>
      <t>Extension de garantie à 20 ans inclue</t>
    </r>
  </si>
  <si>
    <r>
      <t xml:space="preserve">Fourniture, pose et raccordement des onduleurs de chaine 400V
Type SMA Core 1, Huawei SUN2000 50 KTL ou équivalent
Pnominal = 50 kVA
Conformes aux normes NF EN 62109-1, 62109-2, 50549-1, 50549-2 et équipés d’une protection de découplage automatique et intégrée.
Compatibilité requise avec l'injection sur le réseau de distribution ENEDIS, sortie 3P + N + PE
</t>
    </r>
    <r>
      <rPr>
        <b/>
        <sz val="10"/>
        <rFont val="Open Sans"/>
        <family val="2"/>
      </rPr>
      <t>Extension de garantie à 20 ans inclue</t>
    </r>
  </si>
  <si>
    <r>
      <t xml:space="preserve">Fourniture, pose et raccordement des onduleurs de chaine 400V
Type SMA STP X, Huawei SUN2000 25 KTL ou équivalent
Pnominal = 25 kVA
Conformes aux normes NF EN 62109-1, 62109-2, 50549-1, 50549-2 et équipés d’une protection de découplage automatique et intégrée.
Compatibilité requise avec l'injection sur le réseau de distribution ENEDIS, sortie 3P + N + PE
</t>
    </r>
    <r>
      <rPr>
        <b/>
        <sz val="10"/>
        <rFont val="Open Sans"/>
        <family val="2"/>
      </rPr>
      <t>Extension de garantie à 20 ans inclue</t>
    </r>
  </si>
  <si>
    <t>Dépôt du dossier complet auprès du guichet unique de la DGAC</t>
  </si>
  <si>
    <t>Forfait annuel de maintenance préventive
Y compris nettoyage des modules photovoltaïques</t>
  </si>
  <si>
    <t>Mission du bureau de contrôle pour visite de contrôle et établissement de l'attestation de conformité</t>
  </si>
  <si>
    <t>Fourniture et pose des coffets CC en toiture du bâtiment A, enveloppes, jeu de barres,
- Y compris fusibles de châines pour protection contre les sur-intensités
- Y compris interrupteur sectionneur bipolaire, associé à une bobine MN
- Y compris protection parafoudre type 1 avec sectionneur et raccordement à la terre</t>
  </si>
  <si>
    <t>Fourniture et pose des coffets CC en toiture bâtiment B, enveloppes, jeu de barres,
- Y compris fusibles de châines pour protection contre les sur-intensités
- Y compris interrupteur sectionneur bipolaire, associé à une bobine MN
- Y compris protection parafoudre type 1 avec sectionneur et raccordement à la terre</t>
  </si>
  <si>
    <t>Fourniture et pose des coffets CC en toiture du bâtiment H, enveloppes, jeu de barres,
- Y compris fusibles de châines pour protection contre les sur-intensités
- Y compris interrupteur sectionneur bipolaire, associé à une bobine MN
- Y compris protection parafoudre type 1 avec sectionneur et raccordement à la terre</t>
  </si>
  <si>
    <t>Fourniture et pose des coffets CC en oitutre du bâtiment I, enveloppes, jeu de barres,
- Y compris fusibles de châines pour protection contre les sur-intensités
- Y compris interrupteur sectionneur bipolaire, associé à une bobine MN
- Y compris protection parafoudre type 1 avec sectionneur et raccordement à la terre</t>
  </si>
  <si>
    <t>Fourniture et pose des coffets CC en toiture du bâtiment J, enveloppes, jeu de barres,
- Y compris fusibles de châines pour protection contre les sur-intensités
- Y compris interrupteur sectionneur bipolaire, associé à une bobine MN
- Y compris protection parafoudre type 1 avec sectionneur et raccordement à la terre</t>
  </si>
  <si>
    <t>Formation du personnel du CHU</t>
  </si>
  <si>
    <t>Formation du personnel du CHU, comprenant une visite des installations photovoltaïques</t>
  </si>
  <si>
    <t>Exploitation</t>
  </si>
  <si>
    <t>Suivi de bon fonctionnement des installations</t>
  </si>
  <si>
    <t>Remise annuelle d'un rapport d'exploitation</t>
  </si>
  <si>
    <t>Fourniture du système d'intégration PV lesté, sous ATEx, type Toit Plat de Novotegra ou équivalent, en toiture du bâtiment A
- Comprend pièces, éclisses, serreurs, rails de montage, kits de supports des panneaux, bandes de protection EPDM, pare-vents et brides de fixation
- Comprend blocs de lestage et supports de ballast
- Inclinaison 13° minimum</t>
  </si>
  <si>
    <t>Fourniture du système d'intégration PV lesté, sous ATEx, type Toit Plat de Novotegra ou équivalent, en toiture du bâtiment B
- Comprend pièces, éclisses, serreurs, rails de montage, kits de supports des panneaux, bandes de protection EPDM, pare-vents et brides de fixation
- Comprend blocs de lestage et supports de ballast
- Inclinaison 13° minimum</t>
  </si>
  <si>
    <t>Fourniture du système d'intégration PV lesté, sous ATEx, type Toit Plat de Novotegra ou équivalent, en toiture du bâtiment H
- Comprend pièces, éclisses, serreurs, rails de montage, kits de supports des panneaux bandes de protection EPDM, pare-vents et brides de fixation
- Comprend blocs de lestage et supports de ballast
- Inclinaison 13° minimum</t>
  </si>
  <si>
    <t>Fourniture du système d'intégration PV lesté, sous ATEx, type Toit Plat de Novotegra ou équivalent, en toiture du bâtiment I
- Comprend pièces, éclisses, serreurs, rails de montage, kits de supports des panneaux, bandes de protection EPDM, pare-vents et brides de fixation
- Comprend blocs de lestage et supports de ballast
- Inclinaison 13° minimum</t>
  </si>
  <si>
    <t>Fourniture du système d'intégration PV lesté, sous ATEx, type Toit Plat de Novotegra ou équivalent, en toiture du bâtiment J
- Comprend pièces, éclisses, serreurs, rails de montage, kits de supports des panneaux, bandes de protection EPDM, pare-vents et brides de fixation
- Comprend blocs de lestage et supports de ballast
- Inclinaison 13° minimum</t>
  </si>
  <si>
    <t>TO 1 - Maintenance et exploitation</t>
  </si>
  <si>
    <r>
      <t>Fourniture de modules photovoltaïques verre-tedlar ou bi-verre, cadrés, au silicium monocristallin, type Voltec Tarka 110 VSPB de 450 Wc ou équivalent, en toiture du bâtiment A
- Modules référencés dans l'ATEx du système d'intégration PV
- Puissance totale de</t>
    </r>
    <r>
      <rPr>
        <sz val="10"/>
        <color theme="1"/>
        <rFont val="Open Sans"/>
        <family val="2"/>
      </rPr>
      <t xml:space="preserve"> 52,2 kWc minium</t>
    </r>
    <r>
      <rPr>
        <sz val="10"/>
        <rFont val="Open Sans"/>
        <family val="2"/>
      </rPr>
      <t xml:space="preserve">
- Comprends boitier de connexion avec diode(s) anti-retour, pré-câblage avec connecteurs rapides
</t>
    </r>
    <r>
      <rPr>
        <sz val="10"/>
        <color theme="1"/>
        <rFont val="Open Sans"/>
        <family val="2"/>
      </rPr>
      <t xml:space="preserve">- Fiche ECS PPE2_V2 avec un bilan carbone des modules &lt; </t>
    </r>
    <r>
      <rPr>
        <b/>
        <sz val="10"/>
        <color theme="1"/>
        <rFont val="Open Sans"/>
        <family val="2"/>
      </rPr>
      <t>650 kgCO2eq/kWc</t>
    </r>
  </si>
  <si>
    <r>
      <t xml:space="preserve">Fourniture de modules photovoltaïques verre-tedlar ou bi-verre, cadrés, au silicium monocristallin, type Voltec Tarka 110 VSPB de 450 Wc ou équivalent, en toiture du bâtiment I
- Modules référencés dans l'ATEx du système d'intégration PV
- Puissance totale de </t>
    </r>
    <r>
      <rPr>
        <sz val="10"/>
        <color theme="1"/>
        <rFont val="Open Sans"/>
        <family val="2"/>
      </rPr>
      <t>141,3 kWc minium</t>
    </r>
    <r>
      <rPr>
        <sz val="10"/>
        <rFont val="Open Sans"/>
        <family val="2"/>
      </rPr>
      <t xml:space="preserve">
- Comprends boitier de connexion avec diode(s) anti-retour, pré-câblage avec connecteurs rapides
- Fiche ECS PPE2_V2 avec un bilan carbone des modules &lt; </t>
    </r>
    <r>
      <rPr>
        <b/>
        <sz val="10"/>
        <rFont val="Open Sans"/>
        <family val="2"/>
      </rPr>
      <t>650 kgCO2eq/kWc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</si>
</sst>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dd/mm/yy"/>
    <numFmt numFmtId="165" formatCode="0.000"/>
    <numFmt numFmtId="166" formatCode="#,##0.000&quot; €/Wc&quot;"/>
    <numFmt numFmtId="167" formatCode="_-* #,##0.000\ &quot;€&quot;_-;\-* #,##0.000\ &quot;€&quot;_-;_-* &quot;-&quot;??\ &quot;€&quot;_-;_-@_-"/>
  </numFmts>
  <fonts count="23" x14ac:knownFonts="1">
    <font>
      <sz val="11"/>
      <color theme="1"/>
      <name val="Calibri"/>
      <family val="2"/>
      <scheme val="minor"/>
    </font>
    <font>
      <sz val="10"/>
      <name val="MS Sans Serif"/>
    </font>
    <font>
      <sz val="10"/>
      <name val="Helv"/>
    </font>
    <font>
      <sz val="10"/>
      <name val="MS Sans Serif"/>
      <family val="2"/>
    </font>
    <font>
      <sz val="10"/>
      <name val="Arial"/>
      <family val="2"/>
    </font>
    <font>
      <sz val="9"/>
      <color rgb="FF000000"/>
      <name val="Arial"/>
      <family val="2"/>
    </font>
    <font>
      <sz val="11"/>
      <color theme="1"/>
      <name val="Calibri"/>
      <family val="2"/>
      <scheme val="minor"/>
    </font>
    <font>
      <sz val="10"/>
      <name val="Verdana"/>
      <family val="2"/>
    </font>
    <font>
      <sz val="10"/>
      <name val="Open Sans"/>
      <family val="2"/>
    </font>
    <font>
      <b/>
      <sz val="36"/>
      <color rgb="FFFF0000"/>
      <name val="Open Sans"/>
      <family val="2"/>
    </font>
    <font>
      <b/>
      <sz val="10"/>
      <name val="Open Sans"/>
      <family val="2"/>
    </font>
    <font>
      <sz val="10"/>
      <color rgb="FFFF0000"/>
      <name val="Open Sans"/>
      <family val="2"/>
    </font>
    <font>
      <b/>
      <sz val="10"/>
      <color rgb="FF004484"/>
      <name val="Open Sans"/>
      <family val="2"/>
    </font>
    <font>
      <sz val="10"/>
      <color rgb="FF004484"/>
      <name val="Open Sans"/>
      <family val="2"/>
    </font>
    <font>
      <b/>
      <sz val="10"/>
      <color theme="1"/>
      <name val="Open Sans"/>
      <family val="2"/>
    </font>
    <font>
      <b/>
      <sz val="10"/>
      <color rgb="FFFF0000"/>
      <name val="Open Sans"/>
      <family val="2"/>
    </font>
    <font>
      <sz val="10"/>
      <color theme="1"/>
      <name val="Open Sans"/>
      <family val="2"/>
    </font>
    <font>
      <sz val="10"/>
      <color rgb="FF006C31"/>
      <name val="Open Sans"/>
      <family val="2"/>
    </font>
    <font>
      <b/>
      <sz val="10"/>
      <color theme="0"/>
      <name val="Open Sans"/>
      <family val="2"/>
    </font>
    <font>
      <b/>
      <sz val="14"/>
      <name val="Open Sans"/>
      <family val="2"/>
    </font>
    <font>
      <b/>
      <sz val="24"/>
      <color rgb="FFFF0000"/>
      <name val="Open Sans"/>
      <family val="2"/>
    </font>
    <font>
      <sz val="10"/>
      <color rgb="FFFFFF00"/>
      <name val="Open Sans"/>
      <family val="2"/>
    </font>
    <font>
      <b/>
      <sz val="10"/>
      <color rgb="FFEE0000"/>
      <name val="Open Sans"/>
      <family val="2"/>
    </font>
  </fonts>
  <fills count="7">
    <fill>
      <patternFill patternType="none"/>
    </fill>
    <fill>
      <patternFill patternType="gray125"/>
    </fill>
    <fill>
      <patternFill patternType="solid">
        <fgColor rgb="FF006C3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1" fillId="0" borderId="0"/>
    <xf numFmtId="0" fontId="2" fillId="0" borderId="0"/>
    <xf numFmtId="40" fontId="3" fillId="0" borderId="0" applyFont="0" applyFill="0" applyBorder="0" applyAlignment="0" applyProtection="0"/>
    <xf numFmtId="0" fontId="4" fillId="0" borderId="0"/>
    <xf numFmtId="0" fontId="4" fillId="0" borderId="0" applyBorder="0"/>
    <xf numFmtId="9" fontId="1" fillId="0" borderId="0" applyFont="0" applyFill="0" applyBorder="0" applyAlignment="0" applyProtection="0"/>
    <xf numFmtId="0" fontId="5" fillId="0" borderId="0" applyNumberFormat="0" applyBorder="0" applyProtection="0"/>
    <xf numFmtId="0" fontId="4" fillId="0" borderId="0"/>
    <xf numFmtId="0" fontId="6" fillId="0" borderId="0"/>
    <xf numFmtId="0" fontId="7" fillId="0" borderId="0"/>
    <xf numFmtId="9" fontId="6" fillId="0" borderId="0" applyFont="0" applyFill="0" applyBorder="0" applyAlignment="0" applyProtection="0"/>
  </cellStyleXfs>
  <cellXfs count="87">
    <xf numFmtId="0" fontId="0" fillId="0" borderId="0" xfId="0"/>
    <xf numFmtId="167" fontId="8" fillId="0" borderId="0" xfId="1" applyNumberFormat="1" applyFont="1" applyAlignment="1">
      <alignment horizontal="left" vertical="center"/>
    </xf>
    <xf numFmtId="0" fontId="12" fillId="0" borderId="0" xfId="0" applyFont="1"/>
    <xf numFmtId="0" fontId="8" fillId="0" borderId="0" xfId="1" applyFont="1" applyAlignment="1">
      <alignment vertical="center" wrapText="1"/>
    </xf>
    <xf numFmtId="0" fontId="8" fillId="0" borderId="0" xfId="1" applyFont="1" applyAlignment="1">
      <alignment vertical="center"/>
    </xf>
    <xf numFmtId="3" fontId="8" fillId="0" borderId="0" xfId="1" applyNumberFormat="1" applyFont="1" applyAlignment="1">
      <alignment horizontal="center" vertical="center"/>
    </xf>
    <xf numFmtId="0" fontId="13" fillId="0" borderId="0" xfId="0" applyFont="1"/>
    <xf numFmtId="9" fontId="8" fillId="0" borderId="0" xfId="11" applyFont="1" applyAlignment="1">
      <alignment vertical="center"/>
    </xf>
    <xf numFmtId="0" fontId="8" fillId="0" borderId="0" xfId="1" applyFont="1" applyAlignment="1">
      <alignment horizontal="center" vertical="center"/>
    </xf>
    <xf numFmtId="0" fontId="16" fillId="0" borderId="0" xfId="0" applyFont="1" applyAlignment="1">
      <alignment vertical="center" wrapText="1"/>
    </xf>
    <xf numFmtId="4" fontId="8" fillId="6" borderId="1" xfId="2" applyNumberFormat="1" applyFont="1" applyFill="1" applyBorder="1" applyAlignment="1" applyProtection="1">
      <alignment horizontal="center" vertical="center"/>
      <protection locked="0"/>
    </xf>
    <xf numFmtId="4" fontId="17" fillId="0" borderId="0" xfId="7" applyNumberFormat="1" applyFont="1" applyAlignment="1">
      <alignment vertical="center"/>
    </xf>
    <xf numFmtId="0" fontId="17" fillId="0" borderId="11" xfId="7" applyFont="1" applyBorder="1" applyAlignment="1">
      <alignment horizontal="right" vertical="center"/>
    </xf>
    <xf numFmtId="164" fontId="17" fillId="0" borderId="11" xfId="7" applyNumberFormat="1" applyFont="1" applyBorder="1" applyAlignment="1">
      <alignment horizontal="right" vertical="center"/>
    </xf>
    <xf numFmtId="0" fontId="18" fillId="2" borderId="7" xfId="2" applyFont="1" applyFill="1" applyBorder="1" applyAlignment="1" applyProtection="1">
      <alignment horizontal="center" vertical="center" wrapText="1"/>
      <protection locked="0"/>
    </xf>
    <xf numFmtId="0" fontId="18" fillId="2" borderId="8" xfId="2" applyFont="1" applyFill="1" applyBorder="1" applyAlignment="1" applyProtection="1">
      <alignment horizontal="center" vertical="center" wrapText="1"/>
      <protection locked="0"/>
    </xf>
    <xf numFmtId="3" fontId="18" fillId="2" borderId="12" xfId="2" quotePrefix="1" applyNumberFormat="1" applyFont="1" applyFill="1" applyBorder="1" applyAlignment="1" applyProtection="1">
      <alignment horizontal="center" vertical="center" wrapText="1"/>
      <protection locked="0"/>
    </xf>
    <xf numFmtId="4" fontId="18" fillId="2" borderId="12" xfId="3" applyNumberFormat="1" applyFont="1" applyFill="1" applyBorder="1" applyAlignment="1" applyProtection="1">
      <alignment horizontal="center" vertical="center" wrapText="1"/>
      <protection locked="0"/>
    </xf>
    <xf numFmtId="4" fontId="18" fillId="2" borderId="6" xfId="2" applyNumberFormat="1" applyFont="1" applyFill="1" applyBorder="1" applyAlignment="1" applyProtection="1">
      <alignment horizontal="center" vertical="center" wrapText="1"/>
      <protection locked="0"/>
    </xf>
    <xf numFmtId="0" fontId="8" fillId="0" borderId="10" xfId="0" applyFont="1" applyBorder="1" applyAlignment="1">
      <alignment horizontal="center" vertical="center" wrapText="1"/>
    </xf>
    <xf numFmtId="0" fontId="10" fillId="0" borderId="0" xfId="0" applyFont="1" applyAlignment="1">
      <alignment vertical="center" wrapText="1"/>
    </xf>
    <xf numFmtId="0" fontId="8" fillId="0" borderId="0" xfId="2" applyFont="1" applyAlignment="1" applyProtection="1">
      <alignment horizontal="center" vertical="center"/>
      <protection locked="0"/>
    </xf>
    <xf numFmtId="3" fontId="8" fillId="0" borderId="0" xfId="2" applyNumberFormat="1" applyFont="1" applyAlignment="1" applyProtection="1">
      <alignment horizontal="center" vertical="center"/>
      <protection locked="0"/>
    </xf>
    <xf numFmtId="4" fontId="8" fillId="0" borderId="0" xfId="3" applyNumberFormat="1" applyFont="1" applyFill="1" applyBorder="1" applyAlignment="1" applyProtection="1">
      <alignment horizontal="center" vertical="center"/>
    </xf>
    <xf numFmtId="4" fontId="8" fillId="0" borderId="11" xfId="2" applyNumberFormat="1" applyFont="1" applyBorder="1" applyAlignment="1">
      <alignment horizontal="center" vertical="center"/>
    </xf>
    <xf numFmtId="0" fontId="18" fillId="2" borderId="2" xfId="0" applyFont="1" applyFill="1" applyBorder="1" applyAlignment="1">
      <alignment horizontal="center" vertical="center" wrapText="1"/>
    </xf>
    <xf numFmtId="0" fontId="18" fillId="2" borderId="3" xfId="0" applyFont="1" applyFill="1" applyBorder="1" applyAlignment="1">
      <alignment vertical="center" wrapText="1"/>
    </xf>
    <xf numFmtId="0" fontId="18" fillId="2" borderId="3" xfId="2" applyFont="1" applyFill="1" applyBorder="1" applyAlignment="1" applyProtection="1">
      <alignment horizontal="center" vertical="center"/>
      <protection locked="0"/>
    </xf>
    <xf numFmtId="3" fontId="18" fillId="2" borderId="3" xfId="2" applyNumberFormat="1" applyFont="1" applyFill="1" applyBorder="1" applyAlignment="1" applyProtection="1">
      <alignment horizontal="center" vertical="center"/>
      <protection locked="0"/>
    </xf>
    <xf numFmtId="4" fontId="18" fillId="2" borderId="3" xfId="3" applyNumberFormat="1" applyFont="1" applyFill="1" applyBorder="1" applyAlignment="1" applyProtection="1">
      <alignment horizontal="center" vertical="center"/>
    </xf>
    <xf numFmtId="4" fontId="18" fillId="2" borderId="4" xfId="2" applyNumberFormat="1" applyFont="1" applyFill="1" applyBorder="1" applyAlignment="1">
      <alignment horizontal="center" vertical="center"/>
    </xf>
    <xf numFmtId="0" fontId="10" fillId="5" borderId="2" xfId="0"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3" xfId="2" applyFont="1" applyFill="1" applyBorder="1" applyAlignment="1" applyProtection="1">
      <alignment horizontal="center" vertical="center"/>
      <protection locked="0"/>
    </xf>
    <xf numFmtId="3" fontId="10" fillId="5" borderId="3" xfId="2" applyNumberFormat="1" applyFont="1" applyFill="1" applyBorder="1" applyAlignment="1" applyProtection="1">
      <alignment horizontal="center" vertical="center"/>
      <protection locked="0"/>
    </xf>
    <xf numFmtId="4" fontId="10" fillId="5" borderId="3" xfId="3" applyNumberFormat="1" applyFont="1" applyFill="1" applyBorder="1" applyAlignment="1" applyProtection="1">
      <alignment horizontal="center" vertical="center"/>
    </xf>
    <xf numFmtId="4" fontId="10" fillId="5" borderId="4" xfId="2" applyNumberFormat="1" applyFont="1" applyFill="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vertical="center" wrapText="1"/>
    </xf>
    <xf numFmtId="0" fontId="8" fillId="0" borderId="3" xfId="2" applyFont="1" applyBorder="1" applyAlignment="1" applyProtection="1">
      <alignment horizontal="center" vertical="center"/>
      <protection locked="0"/>
    </xf>
    <xf numFmtId="3" fontId="8" fillId="0" borderId="3" xfId="2" applyNumberFormat="1" applyFont="1" applyBorder="1" applyAlignment="1" applyProtection="1">
      <alignment horizontal="center" vertical="center"/>
      <protection locked="0"/>
    </xf>
    <xf numFmtId="44" fontId="8" fillId="4" borderId="3" xfId="3" applyNumberFormat="1" applyFont="1" applyFill="1" applyBorder="1" applyAlignment="1">
      <alignment horizontal="center" vertical="center"/>
    </xf>
    <xf numFmtId="44" fontId="8" fillId="0" borderId="4" xfId="2" applyNumberFormat="1" applyFont="1" applyBorder="1" applyAlignment="1">
      <alignment horizontal="center" vertical="center"/>
    </xf>
    <xf numFmtId="0" fontId="8" fillId="0" borderId="0" xfId="0" applyFont="1" applyAlignment="1">
      <alignment vertical="center" wrapText="1"/>
    </xf>
    <xf numFmtId="0" fontId="18" fillId="2" borderId="5" xfId="0" applyFont="1" applyFill="1" applyBorder="1" applyAlignment="1">
      <alignment horizontal="center" vertical="center" wrapText="1"/>
    </xf>
    <xf numFmtId="4" fontId="18" fillId="2" borderId="6" xfId="2" applyNumberFormat="1" applyFont="1" applyFill="1" applyBorder="1" applyAlignment="1">
      <alignment horizontal="center" vertical="center"/>
    </xf>
    <xf numFmtId="44" fontId="8" fillId="0" borderId="3" xfId="3" applyNumberFormat="1" applyFont="1" applyFill="1" applyBorder="1" applyAlignment="1" applyProtection="1">
      <alignment horizontal="center" vertical="center"/>
    </xf>
    <xf numFmtId="4" fontId="10" fillId="5" borderId="3" xfId="3" applyNumberFormat="1" applyFont="1" applyFill="1" applyBorder="1" applyAlignment="1">
      <alignment horizontal="center" vertical="center"/>
    </xf>
    <xf numFmtId="0" fontId="8" fillId="0" borderId="3" xfId="0" quotePrefix="1" applyFont="1" applyBorder="1" applyAlignment="1">
      <alignment horizontal="left" vertical="center" wrapText="1" indent="1"/>
    </xf>
    <xf numFmtId="44" fontId="8" fillId="0" borderId="3" xfId="3" applyNumberFormat="1" applyFont="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vertical="center" wrapText="1"/>
    </xf>
    <xf numFmtId="0" fontId="10" fillId="3" borderId="3" xfId="2" applyFont="1" applyFill="1" applyBorder="1" applyAlignment="1" applyProtection="1">
      <alignment horizontal="center" vertical="center"/>
      <protection locked="0"/>
    </xf>
    <xf numFmtId="3" fontId="10" fillId="3" borderId="3" xfId="2" applyNumberFormat="1" applyFont="1" applyFill="1" applyBorder="1" applyAlignment="1" applyProtection="1">
      <alignment horizontal="center" vertical="center"/>
      <protection locked="0"/>
    </xf>
    <xf numFmtId="4" fontId="10" fillId="3" borderId="3" xfId="3" applyNumberFormat="1" applyFont="1" applyFill="1" applyBorder="1" applyAlignment="1" applyProtection="1">
      <alignment horizontal="center" vertical="center"/>
    </xf>
    <xf numFmtId="4" fontId="10" fillId="3" borderId="4" xfId="2" applyNumberFormat="1" applyFont="1" applyFill="1" applyBorder="1" applyAlignment="1">
      <alignment horizontal="center" vertical="center"/>
    </xf>
    <xf numFmtId="0" fontId="10" fillId="3" borderId="4" xfId="0" applyFont="1" applyFill="1" applyBorder="1" applyAlignment="1">
      <alignment vertical="center" wrapText="1"/>
    </xf>
    <xf numFmtId="9" fontId="11" fillId="0" borderId="0" xfId="11" applyFont="1" applyAlignment="1">
      <alignment vertical="center"/>
    </xf>
    <xf numFmtId="3" fontId="11" fillId="0" borderId="3" xfId="2" applyNumberFormat="1" applyFont="1" applyBorder="1" applyAlignment="1" applyProtection="1">
      <alignment horizontal="center" vertical="center"/>
      <protection locked="0"/>
    </xf>
    <xf numFmtId="4" fontId="18" fillId="2" borderId="3" xfId="3" applyNumberFormat="1" applyFont="1" applyFill="1" applyBorder="1" applyAlignment="1">
      <alignment horizontal="center" vertical="center"/>
    </xf>
    <xf numFmtId="166" fontId="8" fillId="0" borderId="0" xfId="1" applyNumberFormat="1" applyFont="1" applyAlignment="1">
      <alignment vertical="center"/>
    </xf>
    <xf numFmtId="44" fontId="8" fillId="0" borderId="0" xfId="3" applyNumberFormat="1" applyFont="1" applyFill="1" applyBorder="1" applyAlignment="1">
      <alignment horizontal="center" vertical="center"/>
    </xf>
    <xf numFmtId="44" fontId="8" fillId="0" borderId="11" xfId="2" applyNumberFormat="1" applyFont="1" applyBorder="1" applyAlignment="1">
      <alignment horizontal="center" vertical="center"/>
    </xf>
    <xf numFmtId="4" fontId="8" fillId="0" borderId="0" xfId="3" applyNumberFormat="1" applyFont="1" applyAlignment="1">
      <alignment horizontal="center" vertical="center"/>
    </xf>
    <xf numFmtId="0" fontId="18" fillId="2" borderId="7" xfId="0" applyFont="1" applyFill="1" applyBorder="1" applyAlignment="1">
      <alignment horizontal="center" vertical="center" wrapText="1"/>
    </xf>
    <xf numFmtId="0" fontId="18" fillId="2" borderId="8" xfId="0" applyFont="1" applyFill="1" applyBorder="1" applyAlignment="1">
      <alignment vertical="center" wrapText="1"/>
    </xf>
    <xf numFmtId="0" fontId="18" fillId="2" borderId="8" xfId="2" applyFont="1" applyFill="1" applyBorder="1" applyAlignment="1" applyProtection="1">
      <alignment horizontal="center" vertical="center"/>
      <protection locked="0"/>
    </xf>
    <xf numFmtId="3" fontId="18" fillId="2" borderId="8" xfId="2" applyNumberFormat="1" applyFont="1" applyFill="1" applyBorder="1" applyAlignment="1" applyProtection="1">
      <alignment horizontal="center" vertical="center"/>
      <protection locked="0"/>
    </xf>
    <xf numFmtId="4" fontId="18" fillId="2" borderId="8" xfId="3" applyNumberFormat="1" applyFont="1" applyFill="1" applyBorder="1" applyAlignment="1" applyProtection="1">
      <alignment horizontal="center" vertical="center"/>
    </xf>
    <xf numFmtId="4" fontId="18" fillId="2" borderId="9" xfId="2" applyNumberFormat="1" applyFont="1" applyFill="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2" applyFont="1" applyBorder="1" applyAlignment="1" applyProtection="1">
      <alignment horizontal="center" vertical="center"/>
      <protection locked="0"/>
    </xf>
    <xf numFmtId="165" fontId="10" fillId="0" borderId="4" xfId="2" applyNumberFormat="1" applyFont="1" applyBorder="1" applyAlignment="1">
      <alignment vertical="center"/>
    </xf>
    <xf numFmtId="0" fontId="18" fillId="2" borderId="1" xfId="0" applyFont="1" applyFill="1" applyBorder="1" applyAlignment="1">
      <alignment horizontal="center" vertical="center" wrapText="1"/>
    </xf>
    <xf numFmtId="0" fontId="9" fillId="0" borderId="0" xfId="0" applyFont="1" applyAlignment="1">
      <alignment horizontal="center" vertical="center" wrapText="1"/>
    </xf>
    <xf numFmtId="4" fontId="8" fillId="0" borderId="3" xfId="3" applyNumberFormat="1" applyFont="1" applyFill="1" applyBorder="1" applyAlignment="1" applyProtection="1">
      <alignment horizontal="center" vertical="center"/>
    </xf>
    <xf numFmtId="4" fontId="8" fillId="0" borderId="4" xfId="2" applyNumberFormat="1" applyFont="1" applyBorder="1" applyAlignment="1">
      <alignment horizontal="center" vertical="center"/>
    </xf>
    <xf numFmtId="0" fontId="18" fillId="2" borderId="4" xfId="2" applyFont="1" applyFill="1" applyBorder="1" applyAlignment="1" applyProtection="1">
      <alignment vertical="center"/>
      <protection locked="0"/>
    </xf>
    <xf numFmtId="44" fontId="10" fillId="0" borderId="3" xfId="2" applyNumberFormat="1" applyFont="1" applyBorder="1" applyAlignment="1">
      <alignment horizontal="center" vertical="center"/>
    </xf>
    <xf numFmtId="0" fontId="14" fillId="0" borderId="0" xfId="0" applyFont="1" applyAlignment="1">
      <alignment horizontal="center" vertical="center"/>
    </xf>
    <xf numFmtId="0" fontId="20" fillId="0" borderId="0" xfId="0" applyFont="1" applyAlignment="1">
      <alignment horizontal="center" vertical="center"/>
    </xf>
    <xf numFmtId="0" fontId="19" fillId="0" borderId="0" xfId="1" applyFont="1" applyAlignment="1">
      <alignment horizontal="center" vertical="center" wrapText="1"/>
    </xf>
    <xf numFmtId="0" fontId="9" fillId="0" borderId="0" xfId="0" applyFont="1" applyAlignment="1">
      <alignment horizontal="center" vertical="center" wrapText="1"/>
    </xf>
    <xf numFmtId="0" fontId="18" fillId="2" borderId="2" xfId="0" applyFont="1" applyFill="1" applyBorder="1" applyAlignment="1">
      <alignment horizontal="right" vertical="center" wrapText="1"/>
    </xf>
    <xf numFmtId="0" fontId="18" fillId="2" borderId="4" xfId="0" applyFont="1" applyFill="1" applyBorder="1" applyAlignment="1">
      <alignment horizontal="right" vertical="center" wrapText="1"/>
    </xf>
    <xf numFmtId="44" fontId="18" fillId="2" borderId="3" xfId="2" applyNumberFormat="1" applyFont="1" applyFill="1" applyBorder="1" applyAlignment="1">
      <alignment horizontal="center" vertical="center"/>
    </xf>
  </cellXfs>
  <cellStyles count="12">
    <cellStyle name="Milliers 5" xfId="3" xr:uid="{5B6FACE0-CEE7-4807-8AAF-4C7F55E7EFCE}"/>
    <cellStyle name="Normal" xfId="0" builtinId="0"/>
    <cellStyle name="Normal 2" xfId="1" xr:uid="{83D0A2E8-869B-495E-94EE-0B01CF47B0F8}"/>
    <cellStyle name="Normal 2 3 2" xfId="8" xr:uid="{5E033B37-47D2-4D15-AB14-FEF19B7F5264}"/>
    <cellStyle name="Normal 3 2 2" xfId="10" xr:uid="{D1FA84BF-3045-4BF3-B244-C577C8922787}"/>
    <cellStyle name="Normal 4" xfId="4" xr:uid="{A4802502-08EC-441D-AA8D-809E19271B89}"/>
    <cellStyle name="Normal 5" xfId="5" xr:uid="{4687F318-29D1-4E7F-A069-8EA4782B93EC}"/>
    <cellStyle name="Normal 8" xfId="9" xr:uid="{879A4CF8-554E-4928-898E-9F5E4AF148AC}"/>
    <cellStyle name="Normal_devis.XLS" xfId="2" xr:uid="{F020D312-F452-444E-944E-40E946326ACC}"/>
    <cellStyle name="Normal_Estim.GO ccrs PORT-LOUIS rév.2 2" xfId="7" xr:uid="{D9FF21A1-6DC3-4D55-97F8-20F75B8666CE}"/>
    <cellStyle name="Pourcentage" xfId="11" builtinId="5"/>
    <cellStyle name="Pourcentage 3" xfId="6" xr:uid="{185671EC-DAEF-46D6-B81D-B9C5A40550F0}"/>
  </cellStyles>
  <dxfs count="12">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FFF2CC"/>
      <color rgb="FFEBF1DE"/>
      <color rgb="FF006C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Répartition du CAPEX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30340285063431915"/>
          <c:y val="8.2431512382978592E-2"/>
          <c:w val="0.40529953574915811"/>
          <c:h val="0.83270544601950436"/>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9CC-41CA-883A-13A27A8AF0A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9CC-41CA-883A-13A27A8AF0A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9CC-41CA-883A-13A27A8AF0A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9CC-41CA-883A-13A27A8AF0A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9CC-41CA-883A-13A27A8AF0A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9CC-41CA-883A-13A27A8AF0A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9CC-41CA-883A-13A27A8AF0A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9CC-41CA-883A-13A27A8AF0A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9CC-41CA-883A-13A27A8AF0A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DPGF!$B$208:$B$216</c:f>
              <c:strCache>
                <c:ptCount val="9"/>
                <c:pt idx="0">
                  <c:v>Gestion de projet</c:v>
                </c:pt>
                <c:pt idx="1">
                  <c:v>Etudes</c:v>
                </c:pt>
                <c:pt idx="2">
                  <c:v>Hygiène Sécurité Environnement (HSE)</c:v>
                </c:pt>
                <c:pt idx="3">
                  <c:v>Système d'intégration</c:v>
                </c:pt>
                <c:pt idx="4">
                  <c:v>Modules PV</c:v>
                </c:pt>
                <c:pt idx="5">
                  <c:v>Onduleurs</c:v>
                </c:pt>
                <c:pt idx="6">
                  <c:v>Génie électrique : CC, CA</c:v>
                </c:pt>
                <c:pt idx="7">
                  <c:v>Signalisation et équipments règlementaires</c:v>
                </c:pt>
                <c:pt idx="8">
                  <c:v>Essais, mesures &amp; mise en service</c:v>
                </c:pt>
              </c:strCache>
            </c:strRef>
          </c:cat>
          <c:val>
            <c:numRef>
              <c:f>DPGF!$D$208:$D$216</c:f>
              <c:numCache>
                <c:formatCode>_("€"* #,##0.00_);_("€"* \(#,##0.00\);_("€"* "-"??_);_(@_)</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26-C9CC-41CA-883A-13A27A8AF0A9}"/>
            </c:ext>
          </c:extLst>
        </c:ser>
        <c:dLbls>
          <c:showLegendKey val="0"/>
          <c:showVal val="0"/>
          <c:showCatName val="0"/>
          <c:showSerName val="0"/>
          <c:showPercent val="1"/>
          <c:showBubbleSize val="0"/>
          <c:showLeaderLines val="1"/>
        </c:dLbls>
        <c:firstSliceAng val="0"/>
        <c:extLst>
          <c:ext xmlns:c15="http://schemas.microsoft.com/office/drawing/2012/chart" uri="{02D57815-91ED-43cb-92C2-25804820EDAC}">
            <c15:filteredPieSeries>
              <c15: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3-E9E8-4609-B62C-E1EB0C1E971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5-E9E8-4609-B62C-E1EB0C1E971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7-E9E8-4609-B62C-E1EB0C1E971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9-E9E8-4609-B62C-E1EB0C1E971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B-E9E8-4609-B62C-E1EB0C1E971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D-E9E8-4609-B62C-E1EB0C1E971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F-E9E8-4609-B62C-E1EB0C1E971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1-E9E8-4609-B62C-E1EB0C1E971C}"/>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3-E9E8-4609-B62C-E1EB0C1E971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DPGF!$B$208:$B$216</c15:sqref>
                        </c15:formulaRef>
                      </c:ext>
                    </c:extLst>
                    <c:strCache>
                      <c:ptCount val="9"/>
                      <c:pt idx="0">
                        <c:v>Gestion de projet</c:v>
                      </c:pt>
                      <c:pt idx="1">
                        <c:v>Etudes</c:v>
                      </c:pt>
                      <c:pt idx="2">
                        <c:v>Hygiène Sécurité Environnement (HSE)</c:v>
                      </c:pt>
                      <c:pt idx="3">
                        <c:v>Système d'intégration</c:v>
                      </c:pt>
                      <c:pt idx="4">
                        <c:v>Modules PV</c:v>
                      </c:pt>
                      <c:pt idx="5">
                        <c:v>Onduleurs</c:v>
                      </c:pt>
                      <c:pt idx="6">
                        <c:v>Génie électrique : CC, CA</c:v>
                      </c:pt>
                      <c:pt idx="7">
                        <c:v>Signalisation et équipments règlementaires</c:v>
                      </c:pt>
                      <c:pt idx="8">
                        <c:v>Essais, mesures &amp; mise en service</c:v>
                      </c:pt>
                    </c:strCache>
                  </c:strRef>
                </c:cat>
                <c:val>
                  <c:numRef>
                    <c:extLst>
                      <c:ext uri="{02D57815-91ED-43cb-92C2-25804820EDAC}">
                        <c15:formulaRef>
                          <c15:sqref>DPGF!$E$208:$E$216</c15:sqref>
                        </c15:formulaRef>
                      </c:ext>
                    </c:extLst>
                    <c:numCache>
                      <c:formatCode>_("€"* #,##0.00_);_("€"* \(#,##0.00\);_("€"* "-"??_);_(@_)</c:formatCode>
                      <c:ptCount val="9"/>
                    </c:numCache>
                  </c:numRef>
                </c:val>
                <c:extLst>
                  <c:ext xmlns:c16="http://schemas.microsoft.com/office/drawing/2014/chart" uri="{C3380CC4-5D6E-409C-BE32-E72D297353CC}">
                    <c16:uniqueId val="{00000012-7009-4B4A-8576-E1700A64BF7A}"/>
                  </c:ext>
                </c:extLst>
              </c15:ser>
            </c15:filteredPieSeries>
          </c:ext>
        </c:extLst>
      </c:pieChart>
      <c:spPr>
        <a:noFill/>
        <a:ln>
          <a:noFill/>
        </a:ln>
        <a:effectLst/>
      </c:spPr>
    </c:plotArea>
    <c:legend>
      <c:legendPos val="r"/>
      <c:layout>
        <c:manualLayout>
          <c:xMode val="edge"/>
          <c:yMode val="edge"/>
          <c:x val="0.6804681319727871"/>
          <c:y val="0.15058607491390658"/>
          <c:w val="0.20844699785039661"/>
          <c:h val="0.3750000729070570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343484</xdr:colOff>
      <xdr:row>224</xdr:row>
      <xdr:rowOff>53373</xdr:rowOff>
    </xdr:from>
    <xdr:to>
      <xdr:col>5</xdr:col>
      <xdr:colOff>1211252</xdr:colOff>
      <xdr:row>251</xdr:row>
      <xdr:rowOff>113920</xdr:rowOff>
    </xdr:to>
    <xdr:graphicFrame macro="">
      <xdr:nvGraphicFramePr>
        <xdr:cNvPr id="2" name="Graphique 1">
          <a:extLst>
            <a:ext uri="{FF2B5EF4-FFF2-40B4-BE49-F238E27FC236}">
              <a16:creationId xmlns:a16="http://schemas.microsoft.com/office/drawing/2014/main" id="{26C20912-C49A-47F7-9B2E-4C25CA82CE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11D87-D6A4-43B3-881B-24EC6E39D18A}">
  <sheetPr>
    <tabColor rgb="FF92D050"/>
    <outlinePr summaryRight="0"/>
    <pageSetUpPr fitToPage="1"/>
  </sheetPr>
  <dimension ref="A2:H221"/>
  <sheetViews>
    <sheetView showZeros="0" tabSelected="1" topLeftCell="A53" zoomScale="85" zoomScaleNormal="85" zoomScaleSheetLayoutView="70" workbookViewId="0">
      <selection activeCell="F18" sqref="F18"/>
    </sheetView>
  </sheetViews>
  <sheetFormatPr baseColWidth="10" defaultColWidth="11.5546875" defaultRowHeight="15" outlineLevelRow="1" x14ac:dyDescent="0.3"/>
  <cols>
    <col min="1" max="1" width="9.33203125" style="8" bestFit="1" customWidth="1"/>
    <col min="2" max="2" width="93.6640625" style="3" customWidth="1"/>
    <col min="3" max="3" width="6.6640625" style="4" customWidth="1"/>
    <col min="4" max="4" width="9.33203125" style="5" customWidth="1"/>
    <col min="5" max="6" width="23.44140625" style="4" customWidth="1"/>
    <col min="7" max="16384" width="11.5546875" style="4"/>
  </cols>
  <sheetData>
    <row r="2" spans="1:6" x14ac:dyDescent="0.35">
      <c r="A2" s="2" t="s">
        <v>0</v>
      </c>
    </row>
    <row r="3" spans="1:6" x14ac:dyDescent="0.35">
      <c r="A3" s="6" t="s">
        <v>80</v>
      </c>
    </row>
    <row r="4" spans="1:6" x14ac:dyDescent="0.35">
      <c r="A4" s="6" t="s">
        <v>81</v>
      </c>
    </row>
    <row r="5" spans="1:6" x14ac:dyDescent="0.35">
      <c r="A5" s="6"/>
    </row>
    <row r="7" spans="1:6" s="7" customFormat="1" x14ac:dyDescent="0.3">
      <c r="A7" s="80" t="s">
        <v>2</v>
      </c>
      <c r="B7" s="80"/>
      <c r="C7" s="80"/>
      <c r="D7" s="80"/>
      <c r="E7" s="80"/>
      <c r="F7" s="80"/>
    </row>
    <row r="8" spans="1:6" x14ac:dyDescent="0.35">
      <c r="A8" s="6"/>
      <c r="D8" s="4"/>
    </row>
    <row r="10" spans="1:6" ht="52.2" x14ac:dyDescent="0.3">
      <c r="A10" s="83" t="s">
        <v>1</v>
      </c>
      <c r="B10" s="83"/>
      <c r="C10" s="83"/>
      <c r="D10" s="83"/>
      <c r="E10" s="83"/>
      <c r="F10" s="83"/>
    </row>
    <row r="11" spans="1:6" ht="52.2" x14ac:dyDescent="0.3">
      <c r="A11" s="75"/>
      <c r="B11" s="83" t="s">
        <v>2</v>
      </c>
      <c r="C11" s="83"/>
      <c r="D11" s="83"/>
      <c r="E11" s="83"/>
      <c r="F11" s="83"/>
    </row>
    <row r="12" spans="1:6" s="7" customFormat="1" ht="35.4" x14ac:dyDescent="0.3">
      <c r="A12" s="81" t="s">
        <v>3</v>
      </c>
      <c r="B12" s="81"/>
      <c r="C12" s="81"/>
      <c r="D12" s="81"/>
      <c r="E12" s="81"/>
      <c r="F12" s="81"/>
    </row>
    <row r="13" spans="1:6" s="7" customFormat="1" x14ac:dyDescent="0.3">
      <c r="A13" s="8"/>
      <c r="B13" s="9"/>
      <c r="C13" s="4"/>
      <c r="D13" s="5"/>
      <c r="E13" s="4"/>
      <c r="F13" s="4"/>
    </row>
    <row r="14" spans="1:6" s="7" customFormat="1" ht="21" x14ac:dyDescent="0.3">
      <c r="A14" s="82" t="s">
        <v>4</v>
      </c>
      <c r="B14" s="82"/>
      <c r="C14" s="82"/>
      <c r="D14" s="82"/>
      <c r="E14" s="82"/>
      <c r="F14" s="82"/>
    </row>
    <row r="15" spans="1:6" s="7" customFormat="1" ht="21" x14ac:dyDescent="0.3">
      <c r="A15" s="82" t="s">
        <v>5</v>
      </c>
      <c r="B15" s="82"/>
      <c r="C15" s="82"/>
      <c r="D15" s="82"/>
      <c r="E15" s="82"/>
      <c r="F15" s="82"/>
    </row>
    <row r="16" spans="1:6" s="7" customFormat="1" x14ac:dyDescent="0.3">
      <c r="A16" s="4"/>
      <c r="B16" s="4"/>
      <c r="C16" s="4"/>
      <c r="D16" s="4"/>
      <c r="E16" s="10">
        <f>SUM(D57:D61)*450/1000</f>
        <v>0</v>
      </c>
      <c r="F16" s="4" t="s">
        <v>6</v>
      </c>
    </row>
    <row r="17" spans="1:6" s="7" customFormat="1" x14ac:dyDescent="0.3">
      <c r="A17" s="8"/>
      <c r="B17" s="3"/>
      <c r="C17" s="4"/>
      <c r="D17" s="5"/>
      <c r="E17" s="11" t="s">
        <v>7</v>
      </c>
      <c r="F17" s="12">
        <v>3</v>
      </c>
    </row>
    <row r="18" spans="1:6" s="7" customFormat="1" x14ac:dyDescent="0.3">
      <c r="A18" s="8"/>
      <c r="B18" s="3"/>
      <c r="C18" s="4"/>
      <c r="D18" s="5"/>
      <c r="E18" s="11" t="s">
        <v>8</v>
      </c>
      <c r="F18" s="13">
        <v>45849</v>
      </c>
    </row>
    <row r="19" spans="1:6" s="7" customFormat="1" ht="30" x14ac:dyDescent="0.3">
      <c r="A19" s="14" t="s">
        <v>9</v>
      </c>
      <c r="B19" s="15" t="s">
        <v>10</v>
      </c>
      <c r="C19" s="15" t="s">
        <v>11</v>
      </c>
      <c r="D19" s="16" t="s">
        <v>12</v>
      </c>
      <c r="E19" s="17" t="s">
        <v>13</v>
      </c>
      <c r="F19" s="18" t="s">
        <v>14</v>
      </c>
    </row>
    <row r="20" spans="1:6" s="7" customFormat="1" x14ac:dyDescent="0.3">
      <c r="A20" s="19"/>
      <c r="B20" s="20"/>
      <c r="C20" s="21"/>
      <c r="D20" s="22"/>
      <c r="E20" s="23"/>
      <c r="F20" s="24"/>
    </row>
    <row r="21" spans="1:6" s="7" customFormat="1" x14ac:dyDescent="0.3">
      <c r="A21" s="25">
        <v>100</v>
      </c>
      <c r="B21" s="26" t="s">
        <v>15</v>
      </c>
      <c r="C21" s="27">
        <v>0</v>
      </c>
      <c r="D21" s="28"/>
      <c r="E21" s="29" t="s">
        <v>16</v>
      </c>
      <c r="F21" s="30"/>
    </row>
    <row r="22" spans="1:6" outlineLevel="1" x14ac:dyDescent="0.3">
      <c r="A22" s="31">
        <f>A21+10</f>
        <v>110</v>
      </c>
      <c r="B22" s="32" t="s">
        <v>17</v>
      </c>
      <c r="C22" s="33"/>
      <c r="D22" s="34"/>
      <c r="E22" s="35"/>
      <c r="F22" s="36"/>
    </row>
    <row r="23" spans="1:6" outlineLevel="1" x14ac:dyDescent="0.3">
      <c r="A23" s="37">
        <f>A22+1</f>
        <v>111</v>
      </c>
      <c r="B23" s="38" t="s">
        <v>85</v>
      </c>
      <c r="C23" s="39" t="s">
        <v>18</v>
      </c>
      <c r="D23" s="40"/>
      <c r="E23" s="41"/>
      <c r="F23" s="42">
        <f>D23*E23</f>
        <v>0</v>
      </c>
    </row>
    <row r="24" spans="1:6" outlineLevel="1" x14ac:dyDescent="0.3">
      <c r="A24" s="37">
        <f t="shared" ref="A24" si="0">A23+1</f>
        <v>112</v>
      </c>
      <c r="B24" s="38" t="s">
        <v>19</v>
      </c>
      <c r="C24" s="39" t="s">
        <v>18</v>
      </c>
      <c r="D24" s="40"/>
      <c r="E24" s="41"/>
      <c r="F24" s="42">
        <f t="shared" ref="F24:F25" si="1">D24*E24</f>
        <v>0</v>
      </c>
    </row>
    <row r="25" spans="1:6" outlineLevel="1" x14ac:dyDescent="0.3">
      <c r="A25" s="37">
        <f>A24+1</f>
        <v>113</v>
      </c>
      <c r="B25" s="38" t="s">
        <v>79</v>
      </c>
      <c r="C25" s="39" t="s">
        <v>18</v>
      </c>
      <c r="D25" s="40"/>
      <c r="E25" s="41"/>
      <c r="F25" s="42">
        <f t="shared" si="1"/>
        <v>0</v>
      </c>
    </row>
    <row r="26" spans="1:6" outlineLevel="1" x14ac:dyDescent="0.3">
      <c r="A26" s="37"/>
      <c r="B26" s="43"/>
      <c r="C26" s="21"/>
      <c r="D26" s="22"/>
      <c r="E26" s="23"/>
      <c r="F26" s="43"/>
    </row>
    <row r="27" spans="1:6" s="1" customFormat="1" x14ac:dyDescent="0.3">
      <c r="A27" s="44">
        <f>A21+100</f>
        <v>200</v>
      </c>
      <c r="B27" s="26" t="s">
        <v>20</v>
      </c>
      <c r="C27" s="27">
        <v>0</v>
      </c>
      <c r="D27" s="28"/>
      <c r="E27" s="29"/>
      <c r="F27" s="45"/>
    </row>
    <row r="28" spans="1:6" s="1" customFormat="1" outlineLevel="1" x14ac:dyDescent="0.3">
      <c r="A28" s="31">
        <f>A27+10</f>
        <v>210</v>
      </c>
      <c r="B28" s="32" t="s">
        <v>21</v>
      </c>
      <c r="C28" s="33"/>
      <c r="D28" s="34"/>
      <c r="E28" s="35"/>
      <c r="F28" s="36"/>
    </row>
    <row r="29" spans="1:6" s="1" customFormat="1" outlineLevel="1" x14ac:dyDescent="0.3">
      <c r="A29" s="37">
        <f>A28+1</f>
        <v>211</v>
      </c>
      <c r="B29" s="38" t="s">
        <v>82</v>
      </c>
      <c r="C29" s="39" t="s">
        <v>18</v>
      </c>
      <c r="D29" s="40"/>
      <c r="E29" s="41"/>
      <c r="F29" s="42">
        <f>D29*E29</f>
        <v>0</v>
      </c>
    </row>
    <row r="30" spans="1:6" s="1" customFormat="1" outlineLevel="1" x14ac:dyDescent="0.3">
      <c r="A30" s="31">
        <f>A28+10</f>
        <v>220</v>
      </c>
      <c r="B30" s="32" t="s">
        <v>22</v>
      </c>
      <c r="C30" s="33"/>
      <c r="D30" s="34"/>
      <c r="E30" s="35"/>
      <c r="F30" s="36"/>
    </row>
    <row r="31" spans="1:6" s="1" customFormat="1" outlineLevel="1" x14ac:dyDescent="0.3">
      <c r="A31" s="37">
        <f>A30+1</f>
        <v>221</v>
      </c>
      <c r="B31" s="38" t="s">
        <v>83</v>
      </c>
      <c r="C31" s="39" t="s">
        <v>18</v>
      </c>
      <c r="D31" s="40"/>
      <c r="E31" s="41"/>
      <c r="F31" s="42">
        <f>D31*E31</f>
        <v>0</v>
      </c>
    </row>
    <row r="32" spans="1:6" s="1" customFormat="1" outlineLevel="1" x14ac:dyDescent="0.3">
      <c r="A32" s="37">
        <f>A31+1</f>
        <v>222</v>
      </c>
      <c r="B32" s="38" t="s">
        <v>84</v>
      </c>
      <c r="C32" s="39" t="s">
        <v>18</v>
      </c>
      <c r="D32" s="40"/>
      <c r="E32" s="41"/>
      <c r="F32" s="42">
        <f t="shared" ref="F32:F35" si="2">D32*E32</f>
        <v>0</v>
      </c>
    </row>
    <row r="33" spans="1:7" s="1" customFormat="1" outlineLevel="1" x14ac:dyDescent="0.3">
      <c r="A33" s="37">
        <f t="shared" ref="A33:A34" si="3">A32+1</f>
        <v>223</v>
      </c>
      <c r="B33" s="38" t="s">
        <v>23</v>
      </c>
      <c r="C33" s="39" t="s">
        <v>18</v>
      </c>
      <c r="D33" s="40"/>
      <c r="E33" s="41"/>
      <c r="F33" s="42">
        <f t="shared" si="2"/>
        <v>0</v>
      </c>
    </row>
    <row r="34" spans="1:7" s="1" customFormat="1" outlineLevel="1" x14ac:dyDescent="0.3">
      <c r="A34" s="37">
        <f t="shared" si="3"/>
        <v>224</v>
      </c>
      <c r="B34" s="38" t="s">
        <v>78</v>
      </c>
      <c r="C34" s="39" t="s">
        <v>18</v>
      </c>
      <c r="D34" s="40"/>
      <c r="E34" s="41"/>
      <c r="F34" s="42">
        <f t="shared" si="2"/>
        <v>0</v>
      </c>
    </row>
    <row r="35" spans="1:7" s="1" customFormat="1" ht="30" outlineLevel="1" x14ac:dyDescent="0.3">
      <c r="A35" s="37">
        <f>A34+1</f>
        <v>225</v>
      </c>
      <c r="B35" s="38" t="s">
        <v>86</v>
      </c>
      <c r="C35" s="39" t="s">
        <v>18</v>
      </c>
      <c r="D35" s="40"/>
      <c r="E35" s="41"/>
      <c r="F35" s="42">
        <f t="shared" si="2"/>
        <v>0</v>
      </c>
    </row>
    <row r="36" spans="1:7" s="1" customFormat="1" outlineLevel="1" x14ac:dyDescent="0.3">
      <c r="A36" s="37">
        <f>A35+1</f>
        <v>226</v>
      </c>
      <c r="B36" s="38" t="s">
        <v>179</v>
      </c>
      <c r="C36" s="39" t="s">
        <v>18</v>
      </c>
      <c r="D36" s="40"/>
      <c r="E36" s="41"/>
      <c r="F36" s="42">
        <f t="shared" ref="F36" si="4">D36*E36</f>
        <v>0</v>
      </c>
    </row>
    <row r="37" spans="1:7" outlineLevel="1" x14ac:dyDescent="0.3">
      <c r="A37" s="19"/>
      <c r="B37" s="43"/>
      <c r="C37" s="21"/>
      <c r="D37" s="22"/>
      <c r="E37" s="23"/>
      <c r="F37" s="24"/>
    </row>
    <row r="38" spans="1:7" x14ac:dyDescent="0.3">
      <c r="A38" s="25">
        <f>A27+100</f>
        <v>300</v>
      </c>
      <c r="B38" s="26" t="s">
        <v>24</v>
      </c>
      <c r="C38" s="27">
        <v>0</v>
      </c>
      <c r="D38" s="28"/>
      <c r="E38" s="29"/>
      <c r="F38" s="30"/>
    </row>
    <row r="39" spans="1:7" outlineLevel="1" x14ac:dyDescent="0.3">
      <c r="A39" s="31">
        <f>A38+10</f>
        <v>310</v>
      </c>
      <c r="B39" s="32" t="s">
        <v>25</v>
      </c>
      <c r="C39" s="33"/>
      <c r="D39" s="34"/>
      <c r="E39" s="35"/>
      <c r="F39" s="36"/>
    </row>
    <row r="40" spans="1:7" outlineLevel="1" x14ac:dyDescent="0.3">
      <c r="A40" s="37">
        <f>A39+1</f>
        <v>311</v>
      </c>
      <c r="B40" s="38" t="s">
        <v>26</v>
      </c>
      <c r="C40" s="39" t="s">
        <v>18</v>
      </c>
      <c r="D40" s="40"/>
      <c r="E40" s="41"/>
      <c r="F40" s="42">
        <f>D40*E40</f>
        <v>0</v>
      </c>
    </row>
    <row r="41" spans="1:7" outlineLevel="1" x14ac:dyDescent="0.3">
      <c r="A41" s="19"/>
      <c r="B41" s="43"/>
      <c r="C41" s="21"/>
      <c r="D41" s="22"/>
      <c r="E41" s="23"/>
      <c r="F41" s="24"/>
      <c r="G41" s="7"/>
    </row>
    <row r="42" spans="1:7" outlineLevel="1" x14ac:dyDescent="0.3">
      <c r="A42" s="25">
        <f>A38+100</f>
        <v>400</v>
      </c>
      <c r="B42" s="26" t="s">
        <v>28</v>
      </c>
      <c r="C42" s="27">
        <v>0</v>
      </c>
      <c r="D42" s="28"/>
      <c r="E42" s="29"/>
      <c r="F42" s="30"/>
    </row>
    <row r="43" spans="1:7" outlineLevel="1" x14ac:dyDescent="0.3">
      <c r="A43" s="31">
        <f>A42+10</f>
        <v>410</v>
      </c>
      <c r="B43" s="32" t="s">
        <v>28</v>
      </c>
      <c r="C43" s="33"/>
      <c r="D43" s="34"/>
      <c r="E43" s="35"/>
      <c r="F43" s="36"/>
    </row>
    <row r="44" spans="1:7" ht="90" outlineLevel="1" x14ac:dyDescent="0.3">
      <c r="A44" s="37">
        <f>A43+1</f>
        <v>411</v>
      </c>
      <c r="B44" s="38" t="s">
        <v>192</v>
      </c>
      <c r="C44" s="39" t="s">
        <v>18</v>
      </c>
      <c r="D44" s="40"/>
      <c r="E44" s="41"/>
      <c r="F44" s="42">
        <f>D44*E44</f>
        <v>0</v>
      </c>
    </row>
    <row r="45" spans="1:7" ht="90" outlineLevel="1" x14ac:dyDescent="0.3">
      <c r="A45" s="37">
        <f>A44+1</f>
        <v>412</v>
      </c>
      <c r="B45" s="38" t="s">
        <v>193</v>
      </c>
      <c r="C45" s="39" t="s">
        <v>18</v>
      </c>
      <c r="D45" s="40"/>
      <c r="E45" s="41"/>
      <c r="F45" s="42">
        <f t="shared" ref="F45:F53" si="5">D45*E45</f>
        <v>0</v>
      </c>
    </row>
    <row r="46" spans="1:7" ht="90" outlineLevel="1" x14ac:dyDescent="0.3">
      <c r="A46" s="37">
        <f t="shared" ref="A46:A52" si="6">A45+1</f>
        <v>413</v>
      </c>
      <c r="B46" s="38" t="s">
        <v>194</v>
      </c>
      <c r="C46" s="39" t="s">
        <v>18</v>
      </c>
      <c r="D46" s="40"/>
      <c r="E46" s="41"/>
      <c r="F46" s="42">
        <f t="shared" si="5"/>
        <v>0</v>
      </c>
    </row>
    <row r="47" spans="1:7" ht="87.6" customHeight="1" outlineLevel="1" x14ac:dyDescent="0.3">
      <c r="A47" s="37">
        <f t="shared" si="6"/>
        <v>414</v>
      </c>
      <c r="B47" s="38" t="s">
        <v>195</v>
      </c>
      <c r="C47" s="39" t="s">
        <v>18</v>
      </c>
      <c r="D47" s="40"/>
      <c r="E47" s="41"/>
      <c r="F47" s="42">
        <f t="shared" si="5"/>
        <v>0</v>
      </c>
    </row>
    <row r="48" spans="1:7" ht="86.4" customHeight="1" outlineLevel="1" x14ac:dyDescent="0.3">
      <c r="A48" s="37">
        <f t="shared" si="6"/>
        <v>415</v>
      </c>
      <c r="B48" s="38" t="s">
        <v>196</v>
      </c>
      <c r="C48" s="39" t="s">
        <v>18</v>
      </c>
      <c r="D48" s="40"/>
      <c r="E48" s="41"/>
      <c r="F48" s="42">
        <f t="shared" si="5"/>
        <v>0</v>
      </c>
    </row>
    <row r="49" spans="1:6" outlineLevel="1" x14ac:dyDescent="0.3">
      <c r="A49" s="37">
        <f t="shared" si="6"/>
        <v>416</v>
      </c>
      <c r="B49" s="38" t="s">
        <v>29</v>
      </c>
      <c r="C49" s="39" t="s">
        <v>18</v>
      </c>
      <c r="D49" s="40"/>
      <c r="E49" s="41"/>
      <c r="F49" s="42">
        <f t="shared" si="5"/>
        <v>0</v>
      </c>
    </row>
    <row r="50" spans="1:6" outlineLevel="1" x14ac:dyDescent="0.3">
      <c r="A50" s="37">
        <f t="shared" si="6"/>
        <v>417</v>
      </c>
      <c r="B50" s="38" t="s">
        <v>30</v>
      </c>
      <c r="C50" s="39" t="s">
        <v>18</v>
      </c>
      <c r="D50" s="40"/>
      <c r="E50" s="41"/>
      <c r="F50" s="42">
        <f t="shared" si="5"/>
        <v>0</v>
      </c>
    </row>
    <row r="51" spans="1:6" outlineLevel="1" x14ac:dyDescent="0.3">
      <c r="A51" s="37">
        <f t="shared" si="6"/>
        <v>418</v>
      </c>
      <c r="B51" s="38" t="s">
        <v>31</v>
      </c>
      <c r="C51" s="39" t="s">
        <v>18</v>
      </c>
      <c r="D51" s="40"/>
      <c r="E51" s="41"/>
      <c r="F51" s="42">
        <f t="shared" si="5"/>
        <v>0</v>
      </c>
    </row>
    <row r="52" spans="1:6" outlineLevel="1" x14ac:dyDescent="0.3">
      <c r="A52" s="37">
        <f t="shared" si="6"/>
        <v>419</v>
      </c>
      <c r="B52" s="38" t="s">
        <v>32</v>
      </c>
      <c r="C52" s="39" t="s">
        <v>18</v>
      </c>
      <c r="D52" s="40"/>
      <c r="E52" s="41"/>
      <c r="F52" s="42">
        <f t="shared" si="5"/>
        <v>0</v>
      </c>
    </row>
    <row r="53" spans="1:6" outlineLevel="1" x14ac:dyDescent="0.3">
      <c r="A53" s="37">
        <f>A52+1</f>
        <v>420</v>
      </c>
      <c r="B53" s="38" t="s">
        <v>33</v>
      </c>
      <c r="C53" s="39" t="s">
        <v>18</v>
      </c>
      <c r="D53" s="40"/>
      <c r="E53" s="41"/>
      <c r="F53" s="42">
        <f t="shared" si="5"/>
        <v>0</v>
      </c>
    </row>
    <row r="54" spans="1:6" outlineLevel="1" x14ac:dyDescent="0.3">
      <c r="A54" s="19"/>
      <c r="B54" s="43"/>
      <c r="C54" s="21"/>
      <c r="D54" s="22"/>
      <c r="E54" s="23"/>
      <c r="F54" s="24"/>
    </row>
    <row r="55" spans="1:6" outlineLevel="1" x14ac:dyDescent="0.3">
      <c r="A55" s="25">
        <f>A42+100</f>
        <v>500</v>
      </c>
      <c r="B55" s="26" t="s">
        <v>27</v>
      </c>
      <c r="C55" s="27">
        <v>0</v>
      </c>
      <c r="D55" s="28"/>
      <c r="E55" s="29"/>
      <c r="F55" s="30"/>
    </row>
    <row r="56" spans="1:6" outlineLevel="1" x14ac:dyDescent="0.3">
      <c r="A56" s="31">
        <f>A55+10</f>
        <v>510</v>
      </c>
      <c r="B56" s="32" t="s">
        <v>27</v>
      </c>
      <c r="C56" s="33"/>
      <c r="D56" s="34"/>
      <c r="E56" s="35"/>
      <c r="F56" s="36"/>
    </row>
    <row r="57" spans="1:6" ht="90" outlineLevel="1" x14ac:dyDescent="0.3">
      <c r="A57" s="37">
        <f>A56+1</f>
        <v>511</v>
      </c>
      <c r="B57" s="38" t="s">
        <v>198</v>
      </c>
      <c r="C57" s="39" t="s">
        <v>34</v>
      </c>
      <c r="D57" s="40"/>
      <c r="E57" s="41"/>
      <c r="F57" s="42">
        <f>D57*E57</f>
        <v>0</v>
      </c>
    </row>
    <row r="58" spans="1:6" ht="90" outlineLevel="1" x14ac:dyDescent="0.3">
      <c r="A58" s="37">
        <f>A57+1</f>
        <v>512</v>
      </c>
      <c r="B58" s="38" t="s">
        <v>173</v>
      </c>
      <c r="C58" s="39" t="s">
        <v>34</v>
      </c>
      <c r="D58" s="40"/>
      <c r="E58" s="41"/>
      <c r="F58" s="42">
        <f t="shared" ref="F58:F66" si="7">D58*E58</f>
        <v>0</v>
      </c>
    </row>
    <row r="59" spans="1:6" ht="90" outlineLevel="1" x14ac:dyDescent="0.3">
      <c r="A59" s="37">
        <f t="shared" ref="A59:A66" si="8">A58+1</f>
        <v>513</v>
      </c>
      <c r="B59" s="38" t="s">
        <v>174</v>
      </c>
      <c r="C59" s="39" t="s">
        <v>34</v>
      </c>
      <c r="D59" s="40"/>
      <c r="E59" s="41"/>
      <c r="F59" s="42">
        <f t="shared" si="7"/>
        <v>0</v>
      </c>
    </row>
    <row r="60" spans="1:6" ht="90" outlineLevel="1" x14ac:dyDescent="0.3">
      <c r="A60" s="37">
        <f t="shared" si="8"/>
        <v>514</v>
      </c>
      <c r="B60" s="38" t="s">
        <v>199</v>
      </c>
      <c r="C60" s="39" t="s">
        <v>34</v>
      </c>
      <c r="D60" s="40"/>
      <c r="E60" s="41"/>
      <c r="F60" s="42">
        <f t="shared" si="7"/>
        <v>0</v>
      </c>
    </row>
    <row r="61" spans="1:6" ht="90" outlineLevel="1" x14ac:dyDescent="0.3">
      <c r="A61" s="37">
        <f t="shared" si="8"/>
        <v>515</v>
      </c>
      <c r="B61" s="38" t="s">
        <v>175</v>
      </c>
      <c r="C61" s="39" t="s">
        <v>34</v>
      </c>
      <c r="D61" s="40"/>
      <c r="E61" s="41"/>
      <c r="F61" s="42">
        <f t="shared" si="7"/>
        <v>0</v>
      </c>
    </row>
    <row r="62" spans="1:6" outlineLevel="1" x14ac:dyDescent="0.3">
      <c r="A62" s="37">
        <f t="shared" si="8"/>
        <v>516</v>
      </c>
      <c r="B62" s="38" t="s">
        <v>35</v>
      </c>
      <c r="C62" s="39" t="s">
        <v>34</v>
      </c>
      <c r="D62" s="40"/>
      <c r="E62" s="41"/>
      <c r="F62" s="42">
        <f t="shared" si="7"/>
        <v>0</v>
      </c>
    </row>
    <row r="63" spans="1:6" outlineLevel="1" x14ac:dyDescent="0.3">
      <c r="A63" s="37">
        <f t="shared" si="8"/>
        <v>517</v>
      </c>
      <c r="B63" s="38" t="s">
        <v>36</v>
      </c>
      <c r="C63" s="39" t="s">
        <v>34</v>
      </c>
      <c r="D63" s="40"/>
      <c r="E63" s="41"/>
      <c r="F63" s="42">
        <f t="shared" si="7"/>
        <v>0</v>
      </c>
    </row>
    <row r="64" spans="1:6" outlineLevel="1" x14ac:dyDescent="0.3">
      <c r="A64" s="37">
        <f t="shared" si="8"/>
        <v>518</v>
      </c>
      <c r="B64" s="38" t="s">
        <v>37</v>
      </c>
      <c r="C64" s="39" t="s">
        <v>34</v>
      </c>
      <c r="D64" s="40"/>
      <c r="E64" s="41"/>
      <c r="F64" s="42">
        <f t="shared" si="7"/>
        <v>0</v>
      </c>
    </row>
    <row r="65" spans="1:6" outlineLevel="1" x14ac:dyDescent="0.3">
      <c r="A65" s="37">
        <f t="shared" si="8"/>
        <v>519</v>
      </c>
      <c r="B65" s="38" t="s">
        <v>38</v>
      </c>
      <c r="C65" s="39" t="s">
        <v>34</v>
      </c>
      <c r="D65" s="40"/>
      <c r="E65" s="41"/>
      <c r="F65" s="42">
        <f t="shared" si="7"/>
        <v>0</v>
      </c>
    </row>
    <row r="66" spans="1:6" outlineLevel="1" x14ac:dyDescent="0.3">
      <c r="A66" s="37">
        <f t="shared" si="8"/>
        <v>520</v>
      </c>
      <c r="B66" s="38" t="s">
        <v>39</v>
      </c>
      <c r="C66" s="39" t="s">
        <v>34</v>
      </c>
      <c r="D66" s="40"/>
      <c r="E66" s="41"/>
      <c r="F66" s="42">
        <f t="shared" si="7"/>
        <v>0</v>
      </c>
    </row>
    <row r="67" spans="1:6" ht="30" x14ac:dyDescent="0.3">
      <c r="A67" s="37" t="s">
        <v>40</v>
      </c>
      <c r="B67" s="48" t="s">
        <v>41</v>
      </c>
      <c r="C67" s="39"/>
      <c r="D67" s="40"/>
      <c r="E67" s="49"/>
      <c r="F67" s="42" t="str">
        <f>IF(A67="PM","",#REF!*E67)</f>
        <v/>
      </c>
    </row>
    <row r="68" spans="1:6" outlineLevel="1" x14ac:dyDescent="0.3">
      <c r="A68" s="19"/>
      <c r="B68" s="43"/>
      <c r="C68" s="21"/>
      <c r="D68" s="22"/>
      <c r="E68" s="23"/>
      <c r="F68" s="24"/>
    </row>
    <row r="69" spans="1:6" outlineLevel="1" x14ac:dyDescent="0.3">
      <c r="A69" s="25">
        <f>A55+100</f>
        <v>600</v>
      </c>
      <c r="B69" s="26" t="s">
        <v>42</v>
      </c>
      <c r="C69" s="27">
        <v>0</v>
      </c>
      <c r="D69" s="28"/>
      <c r="E69" s="29"/>
      <c r="F69" s="30"/>
    </row>
    <row r="70" spans="1:6" outlineLevel="1" x14ac:dyDescent="0.3">
      <c r="A70" s="31">
        <f>A69+10</f>
        <v>610</v>
      </c>
      <c r="B70" s="32" t="s">
        <v>43</v>
      </c>
      <c r="C70" s="33"/>
      <c r="D70" s="34"/>
      <c r="E70" s="35"/>
      <c r="F70" s="36"/>
    </row>
    <row r="71" spans="1:6" ht="105" x14ac:dyDescent="0.3">
      <c r="A71" s="37">
        <f>A70+1</f>
        <v>611</v>
      </c>
      <c r="B71" s="38" t="s">
        <v>176</v>
      </c>
      <c r="C71" s="39" t="s">
        <v>34</v>
      </c>
      <c r="D71" s="40"/>
      <c r="E71" s="41"/>
      <c r="F71" s="42">
        <f>D71*E71</f>
        <v>0</v>
      </c>
    </row>
    <row r="72" spans="1:6" ht="105" x14ac:dyDescent="0.3">
      <c r="A72" s="37">
        <f>A71+1</f>
        <v>612</v>
      </c>
      <c r="B72" s="38" t="s">
        <v>177</v>
      </c>
      <c r="C72" s="39" t="s">
        <v>34</v>
      </c>
      <c r="D72" s="40"/>
      <c r="E72" s="41"/>
      <c r="F72" s="42">
        <f t="shared" ref="F72:F73" si="9">D72*E72</f>
        <v>0</v>
      </c>
    </row>
    <row r="73" spans="1:6" ht="105" x14ac:dyDescent="0.3">
      <c r="A73" s="37">
        <f>A72+1</f>
        <v>613</v>
      </c>
      <c r="B73" s="38" t="s">
        <v>178</v>
      </c>
      <c r="C73" s="39" t="s">
        <v>34</v>
      </c>
      <c r="D73" s="40"/>
      <c r="E73" s="41"/>
      <c r="F73" s="42">
        <f t="shared" si="9"/>
        <v>0</v>
      </c>
    </row>
    <row r="74" spans="1:6" outlineLevel="1" x14ac:dyDescent="0.3">
      <c r="A74" s="19"/>
      <c r="B74" s="43"/>
      <c r="C74" s="21"/>
      <c r="D74" s="22"/>
      <c r="E74" s="23"/>
      <c r="F74" s="24"/>
    </row>
    <row r="75" spans="1:6" outlineLevel="1" x14ac:dyDescent="0.3">
      <c r="A75" s="25">
        <f>A69+100</f>
        <v>700</v>
      </c>
      <c r="B75" s="26" t="s">
        <v>134</v>
      </c>
      <c r="C75" s="27">
        <v>0</v>
      </c>
      <c r="D75" s="28"/>
      <c r="E75" s="29"/>
      <c r="F75" s="30"/>
    </row>
    <row r="76" spans="1:6" outlineLevel="1" x14ac:dyDescent="0.3">
      <c r="A76" s="31">
        <f>A75+10</f>
        <v>710</v>
      </c>
      <c r="B76" s="32" t="s">
        <v>44</v>
      </c>
      <c r="C76" s="33">
        <v>0</v>
      </c>
      <c r="D76" s="34"/>
      <c r="E76" s="35"/>
      <c r="F76" s="36"/>
    </row>
    <row r="77" spans="1:6" ht="30" outlineLevel="1" x14ac:dyDescent="0.3">
      <c r="A77" s="37" t="s">
        <v>40</v>
      </c>
      <c r="B77" s="38" t="s">
        <v>45</v>
      </c>
      <c r="C77" s="39"/>
      <c r="D77" s="40"/>
      <c r="E77" s="46"/>
      <c r="F77" s="42" t="str">
        <f>IF(A77="PM","",#REF!*E77)</f>
        <v/>
      </c>
    </row>
    <row r="78" spans="1:6" outlineLevel="1" x14ac:dyDescent="0.3">
      <c r="A78" s="37" t="s">
        <v>40</v>
      </c>
      <c r="B78" s="38" t="s">
        <v>46</v>
      </c>
      <c r="C78" s="39"/>
      <c r="D78" s="40"/>
      <c r="E78" s="46"/>
      <c r="F78" s="42" t="str">
        <f>IF(A78="PM","",#REF!*E78)</f>
        <v/>
      </c>
    </row>
    <row r="79" spans="1:6" outlineLevel="1" x14ac:dyDescent="0.3">
      <c r="A79" s="50">
        <f>A76+1</f>
        <v>711</v>
      </c>
      <c r="B79" s="51" t="s">
        <v>135</v>
      </c>
      <c r="C79" s="52"/>
      <c r="D79" s="53"/>
      <c r="E79" s="54"/>
      <c r="F79" s="55"/>
    </row>
    <row r="80" spans="1:6" ht="45" outlineLevel="1" x14ac:dyDescent="0.3">
      <c r="A80" s="37">
        <f>A79+0.1</f>
        <v>711.1</v>
      </c>
      <c r="B80" s="38" t="s">
        <v>47</v>
      </c>
      <c r="C80" s="39" t="s">
        <v>48</v>
      </c>
      <c r="D80" s="40"/>
      <c r="E80" s="41"/>
      <c r="F80" s="42">
        <f>D80*E80</f>
        <v>0</v>
      </c>
    </row>
    <row r="81" spans="1:6" ht="45" outlineLevel="1" x14ac:dyDescent="0.3">
      <c r="A81" s="37">
        <f>A80+0.1</f>
        <v>711.2</v>
      </c>
      <c r="B81" s="38" t="s">
        <v>49</v>
      </c>
      <c r="C81" s="39" t="s">
        <v>48</v>
      </c>
      <c r="D81" s="40"/>
      <c r="E81" s="41"/>
      <c r="F81" s="42">
        <f t="shared" ref="F81:F84" si="10">D81*E81</f>
        <v>0</v>
      </c>
    </row>
    <row r="82" spans="1:6" ht="45" outlineLevel="1" x14ac:dyDescent="0.3">
      <c r="A82" s="37">
        <f t="shared" ref="A82:A84" si="11">A81+0.1</f>
        <v>711.30000000000007</v>
      </c>
      <c r="B82" s="38" t="s">
        <v>50</v>
      </c>
      <c r="C82" s="39" t="s">
        <v>48</v>
      </c>
      <c r="D82" s="40"/>
      <c r="E82" s="41"/>
      <c r="F82" s="42">
        <f t="shared" si="10"/>
        <v>0</v>
      </c>
    </row>
    <row r="83" spans="1:6" ht="45" outlineLevel="1" x14ac:dyDescent="0.3">
      <c r="A83" s="37">
        <f t="shared" si="11"/>
        <v>711.40000000000009</v>
      </c>
      <c r="B83" s="38" t="s">
        <v>51</v>
      </c>
      <c r="C83" s="39" t="s">
        <v>48</v>
      </c>
      <c r="D83" s="40"/>
      <c r="E83" s="41"/>
      <c r="F83" s="42">
        <f t="shared" si="10"/>
        <v>0</v>
      </c>
    </row>
    <row r="84" spans="1:6" ht="45" outlineLevel="1" x14ac:dyDescent="0.3">
      <c r="A84" s="37">
        <f t="shared" si="11"/>
        <v>711.50000000000011</v>
      </c>
      <c r="B84" s="38" t="s">
        <v>52</v>
      </c>
      <c r="C84" s="39" t="s">
        <v>48</v>
      </c>
      <c r="D84" s="40"/>
      <c r="E84" s="41"/>
      <c r="F84" s="42">
        <f t="shared" si="10"/>
        <v>0</v>
      </c>
    </row>
    <row r="85" spans="1:6" outlineLevel="1" x14ac:dyDescent="0.3">
      <c r="A85" s="31">
        <f>A76+10</f>
        <v>720</v>
      </c>
      <c r="B85" s="32" t="s">
        <v>53</v>
      </c>
      <c r="C85" s="33">
        <v>0</v>
      </c>
      <c r="D85" s="34"/>
      <c r="E85" s="35"/>
      <c r="F85" s="36"/>
    </row>
    <row r="86" spans="1:6" outlineLevel="1" x14ac:dyDescent="0.3">
      <c r="A86" s="50">
        <f>A85+1</f>
        <v>721</v>
      </c>
      <c r="B86" s="51" t="s">
        <v>136</v>
      </c>
      <c r="C86" s="51"/>
      <c r="D86" s="51"/>
      <c r="E86" s="51"/>
      <c r="F86" s="56"/>
    </row>
    <row r="87" spans="1:6" ht="45" outlineLevel="1" x14ac:dyDescent="0.3">
      <c r="A87" s="37">
        <f t="shared" ref="A87:A96" si="12">A86+0.1</f>
        <v>721.1</v>
      </c>
      <c r="B87" s="38" t="s">
        <v>137</v>
      </c>
      <c r="C87" s="39" t="s">
        <v>18</v>
      </c>
      <c r="D87" s="40"/>
      <c r="E87" s="41"/>
      <c r="F87" s="42">
        <f>D87*E87</f>
        <v>0</v>
      </c>
    </row>
    <row r="88" spans="1:6" ht="45" outlineLevel="1" x14ac:dyDescent="0.3">
      <c r="A88" s="37">
        <f t="shared" si="12"/>
        <v>721.2</v>
      </c>
      <c r="B88" s="38" t="s">
        <v>138</v>
      </c>
      <c r="C88" s="39" t="s">
        <v>18</v>
      </c>
      <c r="D88" s="40"/>
      <c r="E88" s="41"/>
      <c r="F88" s="42">
        <f t="shared" ref="F88:F96" si="13">D88*E88</f>
        <v>0</v>
      </c>
    </row>
    <row r="89" spans="1:6" ht="45" outlineLevel="1" x14ac:dyDescent="0.3">
      <c r="A89" s="37">
        <f t="shared" si="12"/>
        <v>721.30000000000007</v>
      </c>
      <c r="B89" s="38" t="s">
        <v>139</v>
      </c>
      <c r="C89" s="39" t="s">
        <v>18</v>
      </c>
      <c r="D89" s="40"/>
      <c r="E89" s="41"/>
      <c r="F89" s="42">
        <f t="shared" si="13"/>
        <v>0</v>
      </c>
    </row>
    <row r="90" spans="1:6" ht="45" outlineLevel="1" x14ac:dyDescent="0.3">
      <c r="A90" s="37">
        <f t="shared" si="12"/>
        <v>721.40000000000009</v>
      </c>
      <c r="B90" s="38" t="s">
        <v>140</v>
      </c>
      <c r="C90" s="39" t="s">
        <v>18</v>
      </c>
      <c r="D90" s="40"/>
      <c r="E90" s="41"/>
      <c r="F90" s="42">
        <f t="shared" si="13"/>
        <v>0</v>
      </c>
    </row>
    <row r="91" spans="1:6" ht="45" outlineLevel="1" x14ac:dyDescent="0.3">
      <c r="A91" s="37">
        <f t="shared" si="12"/>
        <v>721.50000000000011</v>
      </c>
      <c r="B91" s="38" t="s">
        <v>141</v>
      </c>
      <c r="C91" s="39" t="s">
        <v>18</v>
      </c>
      <c r="D91" s="40"/>
      <c r="E91" s="41"/>
      <c r="F91" s="42">
        <f t="shared" si="13"/>
        <v>0</v>
      </c>
    </row>
    <row r="92" spans="1:6" outlineLevel="1" x14ac:dyDescent="0.3">
      <c r="A92" s="37">
        <f t="shared" si="12"/>
        <v>721.60000000000014</v>
      </c>
      <c r="B92" s="38" t="s">
        <v>142</v>
      </c>
      <c r="C92" s="39" t="s">
        <v>18</v>
      </c>
      <c r="D92" s="40"/>
      <c r="E92" s="41"/>
      <c r="F92" s="42">
        <f t="shared" si="13"/>
        <v>0</v>
      </c>
    </row>
    <row r="93" spans="1:6" outlineLevel="1" x14ac:dyDescent="0.3">
      <c r="A93" s="37">
        <f t="shared" si="12"/>
        <v>721.70000000000016</v>
      </c>
      <c r="B93" s="38" t="s">
        <v>143</v>
      </c>
      <c r="C93" s="39" t="s">
        <v>18</v>
      </c>
      <c r="D93" s="40"/>
      <c r="E93" s="41"/>
      <c r="F93" s="42">
        <f t="shared" si="13"/>
        <v>0</v>
      </c>
    </row>
    <row r="94" spans="1:6" outlineLevel="1" x14ac:dyDescent="0.3">
      <c r="A94" s="37">
        <f t="shared" si="12"/>
        <v>721.80000000000018</v>
      </c>
      <c r="B94" s="38" t="s">
        <v>144</v>
      </c>
      <c r="C94" s="39" t="s">
        <v>18</v>
      </c>
      <c r="D94" s="40"/>
      <c r="E94" s="41"/>
      <c r="F94" s="42">
        <f t="shared" si="13"/>
        <v>0</v>
      </c>
    </row>
    <row r="95" spans="1:6" outlineLevel="1" x14ac:dyDescent="0.3">
      <c r="A95" s="37">
        <f t="shared" si="12"/>
        <v>721.9000000000002</v>
      </c>
      <c r="B95" s="38" t="s">
        <v>145</v>
      </c>
      <c r="C95" s="39" t="s">
        <v>18</v>
      </c>
      <c r="D95" s="40"/>
      <c r="E95" s="41"/>
      <c r="F95" s="42">
        <f t="shared" si="13"/>
        <v>0</v>
      </c>
    </row>
    <row r="96" spans="1:6" outlineLevel="1" x14ac:dyDescent="0.3">
      <c r="A96" s="37">
        <f t="shared" si="12"/>
        <v>722.00000000000023</v>
      </c>
      <c r="B96" s="38" t="s">
        <v>146</v>
      </c>
      <c r="C96" s="39" t="s">
        <v>18</v>
      </c>
      <c r="D96" s="40"/>
      <c r="E96" s="41"/>
      <c r="F96" s="42">
        <f t="shared" si="13"/>
        <v>0</v>
      </c>
    </row>
    <row r="97" spans="1:6" outlineLevel="1" x14ac:dyDescent="0.3">
      <c r="A97" s="37"/>
      <c r="B97" s="38"/>
      <c r="C97" s="39"/>
      <c r="D97" s="40"/>
      <c r="E97" s="41"/>
      <c r="F97" s="42"/>
    </row>
    <row r="98" spans="1:6" outlineLevel="1" x14ac:dyDescent="0.3">
      <c r="A98" s="50">
        <f>A86+1</f>
        <v>722</v>
      </c>
      <c r="B98" s="51" t="s">
        <v>156</v>
      </c>
      <c r="C98" s="52"/>
      <c r="D98" s="53"/>
      <c r="E98" s="54"/>
      <c r="F98" s="55"/>
    </row>
    <row r="99" spans="1:6" outlineLevel="1" x14ac:dyDescent="0.3">
      <c r="A99" s="37">
        <f>A98+0.1</f>
        <v>722.1</v>
      </c>
      <c r="B99" s="38" t="s">
        <v>147</v>
      </c>
      <c r="C99" s="39" t="s">
        <v>48</v>
      </c>
      <c r="D99" s="40"/>
      <c r="E99" s="41"/>
      <c r="F99" s="42">
        <f>D99*E99</f>
        <v>0</v>
      </c>
    </row>
    <row r="100" spans="1:6" outlineLevel="1" x14ac:dyDescent="0.3">
      <c r="A100" s="37">
        <f>A99+0.1</f>
        <v>722.2</v>
      </c>
      <c r="B100" s="38" t="s">
        <v>148</v>
      </c>
      <c r="C100" s="39" t="s">
        <v>48</v>
      </c>
      <c r="D100" s="40"/>
      <c r="E100" s="41"/>
      <c r="F100" s="42">
        <f t="shared" ref="F100:F107" si="14">D100*E100</f>
        <v>0</v>
      </c>
    </row>
    <row r="101" spans="1:6" outlineLevel="1" x14ac:dyDescent="0.3">
      <c r="A101" s="37">
        <f t="shared" ref="A101:A107" si="15">A100+0.1</f>
        <v>722.30000000000007</v>
      </c>
      <c r="B101" s="38" t="s">
        <v>149</v>
      </c>
      <c r="C101" s="39" t="s">
        <v>48</v>
      </c>
      <c r="D101" s="40"/>
      <c r="E101" s="41"/>
      <c r="F101" s="42">
        <f t="shared" si="14"/>
        <v>0</v>
      </c>
    </row>
    <row r="102" spans="1:6" outlineLevel="1" x14ac:dyDescent="0.3">
      <c r="A102" s="37">
        <f t="shared" si="15"/>
        <v>722.40000000000009</v>
      </c>
      <c r="B102" s="38" t="s">
        <v>150</v>
      </c>
      <c r="C102" s="39" t="s">
        <v>48</v>
      </c>
      <c r="D102" s="40"/>
      <c r="E102" s="41"/>
      <c r="F102" s="42">
        <f t="shared" si="14"/>
        <v>0</v>
      </c>
    </row>
    <row r="103" spans="1:6" outlineLevel="1" x14ac:dyDescent="0.3">
      <c r="A103" s="37">
        <f t="shared" si="15"/>
        <v>722.50000000000011</v>
      </c>
      <c r="B103" s="38" t="s">
        <v>151</v>
      </c>
      <c r="C103" s="39" t="s">
        <v>48</v>
      </c>
      <c r="D103" s="40"/>
      <c r="E103" s="41"/>
      <c r="F103" s="42">
        <f t="shared" si="14"/>
        <v>0</v>
      </c>
    </row>
    <row r="104" spans="1:6" outlineLevel="1" x14ac:dyDescent="0.3">
      <c r="A104" s="37">
        <f t="shared" si="15"/>
        <v>722.60000000000014</v>
      </c>
      <c r="B104" s="38" t="s">
        <v>152</v>
      </c>
      <c r="C104" s="39" t="s">
        <v>48</v>
      </c>
      <c r="D104" s="40"/>
      <c r="E104" s="41"/>
      <c r="F104" s="42">
        <f t="shared" si="14"/>
        <v>0</v>
      </c>
    </row>
    <row r="105" spans="1:6" outlineLevel="1" x14ac:dyDescent="0.3">
      <c r="A105" s="37">
        <f t="shared" si="15"/>
        <v>722.70000000000016</v>
      </c>
      <c r="B105" s="38" t="s">
        <v>153</v>
      </c>
      <c r="C105" s="39" t="s">
        <v>48</v>
      </c>
      <c r="D105" s="40"/>
      <c r="E105" s="41"/>
      <c r="F105" s="42">
        <f t="shared" si="14"/>
        <v>0</v>
      </c>
    </row>
    <row r="106" spans="1:6" outlineLevel="1" x14ac:dyDescent="0.3">
      <c r="A106" s="37">
        <f t="shared" si="15"/>
        <v>722.80000000000018</v>
      </c>
      <c r="B106" s="38" t="s">
        <v>154</v>
      </c>
      <c r="C106" s="39" t="s">
        <v>48</v>
      </c>
      <c r="D106" s="40"/>
      <c r="E106" s="41"/>
      <c r="F106" s="42">
        <f t="shared" si="14"/>
        <v>0</v>
      </c>
    </row>
    <row r="107" spans="1:6" outlineLevel="1" x14ac:dyDescent="0.3">
      <c r="A107" s="37">
        <f t="shared" si="15"/>
        <v>722.9000000000002</v>
      </c>
      <c r="B107" s="38" t="s">
        <v>155</v>
      </c>
      <c r="C107" s="39" t="s">
        <v>48</v>
      </c>
      <c r="D107" s="40"/>
      <c r="E107" s="41"/>
      <c r="F107" s="42">
        <f t="shared" si="14"/>
        <v>0</v>
      </c>
    </row>
    <row r="108" spans="1:6" outlineLevel="1" x14ac:dyDescent="0.3">
      <c r="A108" s="37" t="s">
        <v>40</v>
      </c>
      <c r="B108" s="38" t="s">
        <v>54</v>
      </c>
      <c r="C108" s="39" t="s">
        <v>48</v>
      </c>
      <c r="D108" s="40"/>
      <c r="E108" s="41"/>
      <c r="F108" s="42" t="str">
        <f>IF(A108="PM","",#REF!*E108)</f>
        <v/>
      </c>
    </row>
    <row r="109" spans="1:6" outlineLevel="1" x14ac:dyDescent="0.3">
      <c r="A109" s="37" t="s">
        <v>40</v>
      </c>
      <c r="B109" s="38" t="s">
        <v>87</v>
      </c>
      <c r="C109" s="39" t="s">
        <v>48</v>
      </c>
      <c r="D109" s="40"/>
      <c r="E109" s="41"/>
      <c r="F109" s="42" t="str">
        <f>IF(A109="PM","",#REF!*E109)</f>
        <v/>
      </c>
    </row>
    <row r="110" spans="1:6" outlineLevel="1" x14ac:dyDescent="0.3">
      <c r="A110" s="37" t="s">
        <v>40</v>
      </c>
      <c r="B110" s="38" t="s">
        <v>55</v>
      </c>
      <c r="C110" s="39" t="s">
        <v>48</v>
      </c>
      <c r="D110" s="40"/>
      <c r="E110" s="41"/>
      <c r="F110" s="42" t="str">
        <f>IF(A110="PM","",#REF!*E110)</f>
        <v/>
      </c>
    </row>
    <row r="111" spans="1:6" outlineLevel="1" x14ac:dyDescent="0.3">
      <c r="A111" s="37" t="s">
        <v>40</v>
      </c>
      <c r="B111" s="38" t="s">
        <v>88</v>
      </c>
      <c r="C111" s="39" t="s">
        <v>48</v>
      </c>
      <c r="D111" s="40"/>
      <c r="E111" s="41"/>
      <c r="F111" s="42" t="str">
        <f>IF(A111="PM","",#REF!*E111)</f>
        <v/>
      </c>
    </row>
    <row r="112" spans="1:6" outlineLevel="1" x14ac:dyDescent="0.3">
      <c r="A112" s="37" t="s">
        <v>40</v>
      </c>
      <c r="B112" s="38" t="s">
        <v>56</v>
      </c>
      <c r="C112" s="39" t="s">
        <v>48</v>
      </c>
      <c r="D112" s="40"/>
      <c r="E112" s="41"/>
      <c r="F112" s="42" t="str">
        <f>IF(A112="PM","",#REF!*E112)</f>
        <v/>
      </c>
    </row>
    <row r="113" spans="1:8" outlineLevel="1" x14ac:dyDescent="0.3">
      <c r="A113" s="37" t="s">
        <v>40</v>
      </c>
      <c r="B113" s="38" t="s">
        <v>89</v>
      </c>
      <c r="C113" s="39" t="s">
        <v>48</v>
      </c>
      <c r="D113" s="40"/>
      <c r="E113" s="41"/>
      <c r="F113" s="42" t="str">
        <f>IF(A113="PM","",#REF!*E113)</f>
        <v/>
      </c>
    </row>
    <row r="114" spans="1:8" outlineLevel="1" x14ac:dyDescent="0.3">
      <c r="A114" s="37" t="s">
        <v>40</v>
      </c>
      <c r="B114" s="38" t="s">
        <v>57</v>
      </c>
      <c r="C114" s="39" t="s">
        <v>48</v>
      </c>
      <c r="D114" s="40"/>
      <c r="E114" s="41"/>
      <c r="F114" s="42" t="str">
        <f>IF(A114="PM","",#REF!*E114)</f>
        <v/>
      </c>
    </row>
    <row r="115" spans="1:8" outlineLevel="1" x14ac:dyDescent="0.3">
      <c r="A115" s="37" t="s">
        <v>40</v>
      </c>
      <c r="B115" s="38" t="s">
        <v>90</v>
      </c>
      <c r="C115" s="39" t="s">
        <v>48</v>
      </c>
      <c r="D115" s="40"/>
      <c r="E115" s="41"/>
      <c r="F115" s="42" t="str">
        <f>IF(A115="PM","",#REF!*E115)</f>
        <v/>
      </c>
    </row>
    <row r="116" spans="1:8" outlineLevel="1" x14ac:dyDescent="0.3">
      <c r="A116" s="37" t="s">
        <v>40</v>
      </c>
      <c r="B116" s="38" t="s">
        <v>58</v>
      </c>
      <c r="C116" s="39" t="s">
        <v>48</v>
      </c>
      <c r="D116" s="40"/>
      <c r="E116" s="41"/>
      <c r="F116" s="42" t="str">
        <f>IF(A116="PM","",#REF!*E116)</f>
        <v/>
      </c>
    </row>
    <row r="117" spans="1:8" s="7" customFormat="1" outlineLevel="1" x14ac:dyDescent="0.3">
      <c r="A117" s="37" t="s">
        <v>40</v>
      </c>
      <c r="B117" s="38" t="s">
        <v>91</v>
      </c>
      <c r="C117" s="39" t="s">
        <v>48</v>
      </c>
      <c r="D117" s="40"/>
      <c r="E117" s="41"/>
      <c r="F117" s="42" t="str">
        <f>IF(A117="PM","",#REF!*E117)</f>
        <v/>
      </c>
      <c r="G117" s="4"/>
      <c r="H117" s="4"/>
    </row>
    <row r="118" spans="1:8" s="7" customFormat="1" outlineLevel="1" x14ac:dyDescent="0.3">
      <c r="A118" s="31">
        <f>A85+10</f>
        <v>730</v>
      </c>
      <c r="B118" s="32" t="s">
        <v>76</v>
      </c>
      <c r="C118" s="33">
        <v>0</v>
      </c>
      <c r="D118" s="34"/>
      <c r="E118" s="35"/>
      <c r="F118" s="36"/>
      <c r="G118" s="4"/>
      <c r="H118" s="4"/>
    </row>
    <row r="119" spans="1:8" s="7" customFormat="1" outlineLevel="1" x14ac:dyDescent="0.3">
      <c r="A119" s="50">
        <f>A118+1</f>
        <v>731</v>
      </c>
      <c r="B119" s="51" t="s">
        <v>92</v>
      </c>
      <c r="C119" s="52"/>
      <c r="D119" s="53"/>
      <c r="E119" s="54"/>
      <c r="F119" s="55"/>
      <c r="G119" s="4"/>
      <c r="H119" s="4"/>
    </row>
    <row r="120" spans="1:8" s="7" customFormat="1" ht="60" outlineLevel="1" x14ac:dyDescent="0.3">
      <c r="A120" s="37">
        <f t="shared" ref="A120:A136" si="16">A119+0.1</f>
        <v>731.1</v>
      </c>
      <c r="B120" s="38" t="s">
        <v>182</v>
      </c>
      <c r="C120" s="39" t="s">
        <v>18</v>
      </c>
      <c r="D120" s="40"/>
      <c r="E120" s="41"/>
      <c r="F120" s="42">
        <f>D120*E120</f>
        <v>0</v>
      </c>
      <c r="G120" s="4"/>
      <c r="H120" s="4"/>
    </row>
    <row r="121" spans="1:8" s="7" customFormat="1" ht="60" outlineLevel="1" x14ac:dyDescent="0.3">
      <c r="A121" s="37">
        <f t="shared" si="16"/>
        <v>731.2</v>
      </c>
      <c r="B121" s="38" t="s">
        <v>183</v>
      </c>
      <c r="C121" s="39" t="s">
        <v>18</v>
      </c>
      <c r="D121" s="40"/>
      <c r="E121" s="41"/>
      <c r="F121" s="42">
        <f t="shared" ref="F121:F124" si="17">D121*E121</f>
        <v>0</v>
      </c>
      <c r="G121" s="4"/>
      <c r="H121" s="4"/>
    </row>
    <row r="122" spans="1:8" s="7" customFormat="1" ht="60" outlineLevel="1" x14ac:dyDescent="0.3">
      <c r="A122" s="37">
        <f t="shared" si="16"/>
        <v>731.30000000000007</v>
      </c>
      <c r="B122" s="38" t="s">
        <v>184</v>
      </c>
      <c r="C122" s="39" t="s">
        <v>18</v>
      </c>
      <c r="D122" s="40"/>
      <c r="E122" s="41"/>
      <c r="F122" s="42">
        <f t="shared" si="17"/>
        <v>0</v>
      </c>
      <c r="G122" s="4"/>
      <c r="H122" s="4"/>
    </row>
    <row r="123" spans="1:8" s="7" customFormat="1" ht="60" outlineLevel="1" x14ac:dyDescent="0.3">
      <c r="A123" s="37">
        <f t="shared" si="16"/>
        <v>731.40000000000009</v>
      </c>
      <c r="B123" s="38" t="s">
        <v>185</v>
      </c>
      <c r="C123" s="39" t="s">
        <v>18</v>
      </c>
      <c r="D123" s="40"/>
      <c r="E123" s="41"/>
      <c r="F123" s="42">
        <f t="shared" si="17"/>
        <v>0</v>
      </c>
      <c r="G123" s="4"/>
      <c r="H123" s="4"/>
    </row>
    <row r="124" spans="1:8" s="7" customFormat="1" ht="60" outlineLevel="1" x14ac:dyDescent="0.3">
      <c r="A124" s="37">
        <f t="shared" si="16"/>
        <v>731.50000000000011</v>
      </c>
      <c r="B124" s="38" t="s">
        <v>186</v>
      </c>
      <c r="C124" s="39" t="s">
        <v>18</v>
      </c>
      <c r="D124" s="40"/>
      <c r="E124" s="41"/>
      <c r="F124" s="42">
        <f t="shared" si="17"/>
        <v>0</v>
      </c>
      <c r="G124" s="4"/>
      <c r="H124" s="4"/>
    </row>
    <row r="125" spans="1:8" s="7" customFormat="1" outlineLevel="1" x14ac:dyDescent="0.3">
      <c r="A125" s="50">
        <f>A119+1</f>
        <v>732</v>
      </c>
      <c r="B125" s="51" t="s">
        <v>131</v>
      </c>
      <c r="C125" s="52"/>
      <c r="D125" s="53"/>
      <c r="E125" s="54"/>
      <c r="F125" s="55"/>
      <c r="G125" s="4"/>
      <c r="H125" s="4"/>
    </row>
    <row r="126" spans="1:8" s="7" customFormat="1" ht="120" outlineLevel="1" x14ac:dyDescent="0.3">
      <c r="A126" s="37">
        <f t="shared" si="16"/>
        <v>732.1</v>
      </c>
      <c r="B126" s="38" t="s">
        <v>168</v>
      </c>
      <c r="C126" s="39" t="s">
        <v>18</v>
      </c>
      <c r="D126" s="40"/>
      <c r="E126" s="41"/>
      <c r="F126" s="42">
        <f>D126*E126</f>
        <v>0</v>
      </c>
      <c r="G126" s="4"/>
      <c r="H126" s="4"/>
    </row>
    <row r="127" spans="1:8" s="7" customFormat="1" ht="120" outlineLevel="1" x14ac:dyDescent="0.3">
      <c r="A127" s="37">
        <f t="shared" si="16"/>
        <v>732.2</v>
      </c>
      <c r="B127" s="38" t="s">
        <v>169</v>
      </c>
      <c r="C127" s="39" t="s">
        <v>18</v>
      </c>
      <c r="D127" s="40"/>
      <c r="E127" s="41"/>
      <c r="F127" s="42">
        <f t="shared" ref="F127:F130" si="18">D127*E127</f>
        <v>0</v>
      </c>
      <c r="G127" s="4"/>
      <c r="H127" s="4"/>
    </row>
    <row r="128" spans="1:8" s="7" customFormat="1" ht="120" outlineLevel="1" x14ac:dyDescent="0.3">
      <c r="A128" s="37">
        <f t="shared" si="16"/>
        <v>732.30000000000007</v>
      </c>
      <c r="B128" s="38" t="s">
        <v>170</v>
      </c>
      <c r="C128" s="39" t="s">
        <v>18</v>
      </c>
      <c r="D128" s="40"/>
      <c r="E128" s="41"/>
      <c r="F128" s="42">
        <f t="shared" si="18"/>
        <v>0</v>
      </c>
      <c r="G128" s="4"/>
      <c r="H128" s="4"/>
    </row>
    <row r="129" spans="1:8" s="7" customFormat="1" ht="120" outlineLevel="1" x14ac:dyDescent="0.3">
      <c r="A129" s="37">
        <f t="shared" si="16"/>
        <v>732.40000000000009</v>
      </c>
      <c r="B129" s="38" t="s">
        <v>171</v>
      </c>
      <c r="C129" s="39" t="s">
        <v>18</v>
      </c>
      <c r="D129" s="40"/>
      <c r="E129" s="41"/>
      <c r="F129" s="42">
        <f t="shared" si="18"/>
        <v>0</v>
      </c>
      <c r="G129" s="4"/>
      <c r="H129" s="4"/>
    </row>
    <row r="130" spans="1:8" s="7" customFormat="1" ht="120" outlineLevel="1" x14ac:dyDescent="0.3">
      <c r="A130" s="37">
        <f t="shared" si="16"/>
        <v>732.50000000000011</v>
      </c>
      <c r="B130" s="38" t="s">
        <v>172</v>
      </c>
      <c r="C130" s="39" t="s">
        <v>18</v>
      </c>
      <c r="D130" s="40"/>
      <c r="E130" s="41"/>
      <c r="F130" s="42">
        <f t="shared" si="18"/>
        <v>0</v>
      </c>
      <c r="G130" s="4"/>
      <c r="H130" s="4"/>
    </row>
    <row r="131" spans="1:8" s="7" customFormat="1" outlineLevel="1" x14ac:dyDescent="0.3">
      <c r="A131" s="50">
        <f>A125+1</f>
        <v>733</v>
      </c>
      <c r="B131" s="51" t="s">
        <v>93</v>
      </c>
      <c r="C131" s="52"/>
      <c r="D131" s="53"/>
      <c r="E131" s="54"/>
      <c r="F131" s="55"/>
      <c r="G131" s="4"/>
      <c r="H131" s="4"/>
    </row>
    <row r="132" spans="1:8" s="7" customFormat="1" ht="45" outlineLevel="1" x14ac:dyDescent="0.3">
      <c r="A132" s="37">
        <f t="shared" si="16"/>
        <v>733.1</v>
      </c>
      <c r="B132" s="38" t="s">
        <v>94</v>
      </c>
      <c r="C132" s="39" t="s">
        <v>18</v>
      </c>
      <c r="D132" s="40"/>
      <c r="E132" s="41"/>
      <c r="F132" s="42">
        <f>D132*E132</f>
        <v>0</v>
      </c>
      <c r="G132" s="4"/>
      <c r="H132" s="4"/>
    </row>
    <row r="133" spans="1:8" s="7" customFormat="1" ht="45" outlineLevel="1" x14ac:dyDescent="0.3">
      <c r="A133" s="37">
        <f t="shared" si="16"/>
        <v>733.2</v>
      </c>
      <c r="B133" s="38" t="s">
        <v>95</v>
      </c>
      <c r="C133" s="39" t="s">
        <v>18</v>
      </c>
      <c r="D133" s="40"/>
      <c r="E133" s="41"/>
      <c r="F133" s="42">
        <f t="shared" ref="F133:F136" si="19">D133*E133</f>
        <v>0</v>
      </c>
      <c r="G133" s="4"/>
      <c r="H133" s="4"/>
    </row>
    <row r="134" spans="1:8" s="7" customFormat="1" ht="45" outlineLevel="1" x14ac:dyDescent="0.3">
      <c r="A134" s="37">
        <f t="shared" si="16"/>
        <v>733.30000000000007</v>
      </c>
      <c r="B134" s="38" t="s">
        <v>96</v>
      </c>
      <c r="C134" s="39" t="s">
        <v>18</v>
      </c>
      <c r="D134" s="40"/>
      <c r="E134" s="41"/>
      <c r="F134" s="42">
        <f t="shared" si="19"/>
        <v>0</v>
      </c>
      <c r="G134" s="4"/>
      <c r="H134" s="4"/>
    </row>
    <row r="135" spans="1:8" s="7" customFormat="1" ht="45" outlineLevel="1" x14ac:dyDescent="0.3">
      <c r="A135" s="37">
        <f t="shared" si="16"/>
        <v>733.40000000000009</v>
      </c>
      <c r="B135" s="38" t="s">
        <v>97</v>
      </c>
      <c r="C135" s="39" t="s">
        <v>18</v>
      </c>
      <c r="D135" s="40"/>
      <c r="E135" s="41"/>
      <c r="F135" s="42">
        <f t="shared" si="19"/>
        <v>0</v>
      </c>
      <c r="G135" s="4"/>
      <c r="H135" s="4"/>
    </row>
    <row r="136" spans="1:8" s="7" customFormat="1" ht="45" outlineLevel="1" x14ac:dyDescent="0.3">
      <c r="A136" s="37">
        <f t="shared" si="16"/>
        <v>733.50000000000011</v>
      </c>
      <c r="B136" s="38" t="s">
        <v>98</v>
      </c>
      <c r="C136" s="39" t="s">
        <v>18</v>
      </c>
      <c r="D136" s="40"/>
      <c r="E136" s="41"/>
      <c r="F136" s="42">
        <f t="shared" si="19"/>
        <v>0</v>
      </c>
      <c r="G136" s="4"/>
      <c r="H136" s="4"/>
    </row>
    <row r="137" spans="1:8" s="57" customFormat="1" outlineLevel="1" x14ac:dyDescent="0.3">
      <c r="A137" s="50">
        <f>A131+1</f>
        <v>734</v>
      </c>
      <c r="B137" s="51" t="s">
        <v>77</v>
      </c>
      <c r="C137" s="52"/>
      <c r="D137" s="53"/>
      <c r="E137" s="54"/>
      <c r="F137" s="55"/>
      <c r="G137" s="4"/>
      <c r="H137" s="4"/>
    </row>
    <row r="138" spans="1:8" s="7" customFormat="1" ht="30" outlineLevel="1" x14ac:dyDescent="0.3">
      <c r="A138" s="37" t="s">
        <v>40</v>
      </c>
      <c r="B138" s="38" t="s">
        <v>114</v>
      </c>
      <c r="C138" s="39" t="s">
        <v>34</v>
      </c>
      <c r="D138" s="58"/>
      <c r="E138" s="41"/>
      <c r="F138" s="42"/>
      <c r="G138" s="4"/>
      <c r="H138" s="4"/>
    </row>
    <row r="139" spans="1:8" s="7" customFormat="1" ht="30" outlineLevel="1" x14ac:dyDescent="0.3">
      <c r="A139" s="37" t="s">
        <v>40</v>
      </c>
      <c r="B139" s="38" t="s">
        <v>115</v>
      </c>
      <c r="C139" s="39" t="s">
        <v>34</v>
      </c>
      <c r="D139" s="58"/>
      <c r="E139" s="41"/>
      <c r="F139" s="42"/>
      <c r="G139" s="4"/>
      <c r="H139" s="4"/>
    </row>
    <row r="140" spans="1:8" s="7" customFormat="1" ht="30" outlineLevel="1" x14ac:dyDescent="0.3">
      <c r="A140" s="37" t="s">
        <v>40</v>
      </c>
      <c r="B140" s="38" t="s">
        <v>116</v>
      </c>
      <c r="C140" s="39" t="s">
        <v>34</v>
      </c>
      <c r="D140" s="58"/>
      <c r="E140" s="41"/>
      <c r="F140" s="42"/>
      <c r="G140" s="4"/>
      <c r="H140" s="4"/>
    </row>
    <row r="141" spans="1:8" s="7" customFormat="1" ht="30" outlineLevel="1" x14ac:dyDescent="0.3">
      <c r="A141" s="37" t="s">
        <v>40</v>
      </c>
      <c r="B141" s="38" t="s">
        <v>117</v>
      </c>
      <c r="C141" s="39" t="s">
        <v>34</v>
      </c>
      <c r="D141" s="58"/>
      <c r="E141" s="41"/>
      <c r="F141" s="42"/>
      <c r="G141" s="4"/>
      <c r="H141" s="4"/>
    </row>
    <row r="142" spans="1:8" s="7" customFormat="1" ht="30" outlineLevel="1" x14ac:dyDescent="0.3">
      <c r="A142" s="37" t="s">
        <v>40</v>
      </c>
      <c r="B142" s="38" t="s">
        <v>118</v>
      </c>
      <c r="C142" s="39" t="s">
        <v>34</v>
      </c>
      <c r="D142" s="58"/>
      <c r="E142" s="41"/>
      <c r="F142" s="42"/>
      <c r="G142" s="4"/>
      <c r="H142" s="4"/>
    </row>
    <row r="143" spans="1:8" s="7" customFormat="1" ht="30" outlineLevel="1" x14ac:dyDescent="0.3">
      <c r="A143" s="37">
        <f>A137+0.1</f>
        <v>734.1</v>
      </c>
      <c r="B143" s="38" t="s">
        <v>100</v>
      </c>
      <c r="C143" s="39" t="s">
        <v>18</v>
      </c>
      <c r="D143" s="40"/>
      <c r="E143" s="41"/>
      <c r="F143" s="42">
        <f>D143*E143</f>
        <v>0</v>
      </c>
      <c r="G143" s="4"/>
      <c r="H143" s="4"/>
    </row>
    <row r="144" spans="1:8" s="7" customFormat="1" ht="30" outlineLevel="1" x14ac:dyDescent="0.3">
      <c r="A144" s="37">
        <f>A143+0.1</f>
        <v>734.2</v>
      </c>
      <c r="B144" s="38" t="s">
        <v>101</v>
      </c>
      <c r="C144" s="39" t="s">
        <v>18</v>
      </c>
      <c r="D144" s="40"/>
      <c r="E144" s="41"/>
      <c r="F144" s="42">
        <f t="shared" ref="F144:F147" si="20">D144*E144</f>
        <v>0</v>
      </c>
      <c r="G144" s="4"/>
      <c r="H144" s="4"/>
    </row>
    <row r="145" spans="1:8" s="7" customFormat="1" ht="30" outlineLevel="1" x14ac:dyDescent="0.3">
      <c r="A145" s="37">
        <f t="shared" ref="A145:A147" si="21">A144+0.1</f>
        <v>734.30000000000007</v>
      </c>
      <c r="B145" s="38" t="s">
        <v>102</v>
      </c>
      <c r="C145" s="39" t="s">
        <v>18</v>
      </c>
      <c r="D145" s="40"/>
      <c r="E145" s="41"/>
      <c r="F145" s="42">
        <f t="shared" si="20"/>
        <v>0</v>
      </c>
      <c r="G145" s="4"/>
      <c r="H145" s="4"/>
    </row>
    <row r="146" spans="1:8" s="7" customFormat="1" ht="30" outlineLevel="1" x14ac:dyDescent="0.3">
      <c r="A146" s="37">
        <f t="shared" si="21"/>
        <v>734.40000000000009</v>
      </c>
      <c r="B146" s="38" t="s">
        <v>103</v>
      </c>
      <c r="C146" s="39" t="s">
        <v>18</v>
      </c>
      <c r="D146" s="40"/>
      <c r="E146" s="41"/>
      <c r="F146" s="42">
        <f t="shared" si="20"/>
        <v>0</v>
      </c>
      <c r="G146" s="4"/>
      <c r="H146" s="4"/>
    </row>
    <row r="147" spans="1:8" s="7" customFormat="1" ht="30" outlineLevel="1" x14ac:dyDescent="0.3">
      <c r="A147" s="37">
        <f t="shared" si="21"/>
        <v>734.50000000000011</v>
      </c>
      <c r="B147" s="38" t="s">
        <v>104</v>
      </c>
      <c r="C147" s="39" t="s">
        <v>18</v>
      </c>
      <c r="D147" s="40"/>
      <c r="E147" s="41"/>
      <c r="F147" s="42">
        <f t="shared" si="20"/>
        <v>0</v>
      </c>
      <c r="G147" s="4"/>
      <c r="H147" s="4"/>
    </row>
    <row r="148" spans="1:8" s="7" customFormat="1" outlineLevel="1" x14ac:dyDescent="0.3">
      <c r="A148" s="50">
        <f>A137+1</f>
        <v>735</v>
      </c>
      <c r="B148" s="51" t="s">
        <v>119</v>
      </c>
      <c r="C148" s="52"/>
      <c r="D148" s="53"/>
      <c r="E148" s="54"/>
      <c r="F148" s="55"/>
      <c r="G148" s="4"/>
      <c r="H148" s="4"/>
    </row>
    <row r="149" spans="1:8" s="7" customFormat="1" ht="60" outlineLevel="1" x14ac:dyDescent="0.3">
      <c r="A149" s="37">
        <f t="shared" ref="A149:A157" si="22">A148+0.1</f>
        <v>735.1</v>
      </c>
      <c r="B149" s="38" t="s">
        <v>120</v>
      </c>
      <c r="C149" s="39" t="s">
        <v>34</v>
      </c>
      <c r="D149" s="40"/>
      <c r="E149" s="41"/>
      <c r="F149" s="42">
        <f>D149*E149</f>
        <v>0</v>
      </c>
      <c r="G149" s="4"/>
      <c r="H149" s="4"/>
    </row>
    <row r="150" spans="1:8" s="7" customFormat="1" ht="75" outlineLevel="1" x14ac:dyDescent="0.3">
      <c r="A150" s="37">
        <f t="shared" si="22"/>
        <v>735.2</v>
      </c>
      <c r="B150" s="38" t="s">
        <v>157</v>
      </c>
      <c r="C150" s="39" t="s">
        <v>34</v>
      </c>
      <c r="D150" s="40"/>
      <c r="E150" s="41"/>
      <c r="F150" s="42">
        <f t="shared" ref="F150:F157" si="23">D150*E150</f>
        <v>0</v>
      </c>
      <c r="G150" s="4"/>
      <c r="H150" s="4"/>
    </row>
    <row r="151" spans="1:8" s="7" customFormat="1" ht="165" outlineLevel="1" x14ac:dyDescent="0.3">
      <c r="A151" s="37">
        <f t="shared" si="22"/>
        <v>735.30000000000007</v>
      </c>
      <c r="B151" s="38" t="s">
        <v>158</v>
      </c>
      <c r="C151" s="39" t="s">
        <v>18</v>
      </c>
      <c r="D151" s="40"/>
      <c r="E151" s="41"/>
      <c r="F151" s="42">
        <f t="shared" si="23"/>
        <v>0</v>
      </c>
      <c r="G151" s="4"/>
      <c r="H151" s="4"/>
    </row>
    <row r="152" spans="1:8" s="7" customFormat="1" ht="45" outlineLevel="1" x14ac:dyDescent="0.3">
      <c r="A152" s="37">
        <f t="shared" si="22"/>
        <v>735.40000000000009</v>
      </c>
      <c r="B152" s="38" t="s">
        <v>132</v>
      </c>
      <c r="C152" s="39" t="s">
        <v>48</v>
      </c>
      <c r="D152" s="40"/>
      <c r="E152" s="41"/>
      <c r="F152" s="42">
        <f t="shared" si="23"/>
        <v>0</v>
      </c>
      <c r="G152" s="4"/>
      <c r="H152" s="4"/>
    </row>
    <row r="153" spans="1:8" s="7" customFormat="1" ht="30" outlineLevel="1" x14ac:dyDescent="0.3">
      <c r="A153" s="37">
        <f t="shared" si="22"/>
        <v>735.50000000000011</v>
      </c>
      <c r="B153" s="38" t="s">
        <v>159</v>
      </c>
      <c r="C153" s="39" t="s">
        <v>48</v>
      </c>
      <c r="D153" s="40"/>
      <c r="E153" s="41"/>
      <c r="F153" s="42">
        <f t="shared" si="23"/>
        <v>0</v>
      </c>
      <c r="G153" s="4"/>
      <c r="H153" s="4"/>
    </row>
    <row r="154" spans="1:8" s="7" customFormat="1" ht="30" outlineLevel="1" x14ac:dyDescent="0.3">
      <c r="A154" s="37">
        <f t="shared" si="22"/>
        <v>735.60000000000014</v>
      </c>
      <c r="B154" s="38" t="s">
        <v>121</v>
      </c>
      <c r="C154" s="39" t="s">
        <v>34</v>
      </c>
      <c r="D154" s="40"/>
      <c r="E154" s="41"/>
      <c r="F154" s="42">
        <f t="shared" si="23"/>
        <v>0</v>
      </c>
      <c r="G154" s="4"/>
      <c r="H154" s="4"/>
    </row>
    <row r="155" spans="1:8" s="7" customFormat="1" outlineLevel="1" x14ac:dyDescent="0.3">
      <c r="A155" s="37">
        <f t="shared" si="22"/>
        <v>735.70000000000016</v>
      </c>
      <c r="B155" s="38" t="s">
        <v>122</v>
      </c>
      <c r="C155" s="39" t="s">
        <v>34</v>
      </c>
      <c r="D155" s="40"/>
      <c r="E155" s="41"/>
      <c r="F155" s="42">
        <f t="shared" si="23"/>
        <v>0</v>
      </c>
      <c r="G155" s="4"/>
      <c r="H155" s="4"/>
    </row>
    <row r="156" spans="1:8" s="7" customFormat="1" outlineLevel="1" x14ac:dyDescent="0.3">
      <c r="A156" s="37">
        <f t="shared" si="22"/>
        <v>735.80000000000018</v>
      </c>
      <c r="B156" s="38" t="s">
        <v>133</v>
      </c>
      <c r="C156" s="39" t="s">
        <v>18</v>
      </c>
      <c r="D156" s="40"/>
      <c r="E156" s="41"/>
      <c r="F156" s="42">
        <f t="shared" si="23"/>
        <v>0</v>
      </c>
      <c r="G156" s="4"/>
      <c r="H156" s="4"/>
    </row>
    <row r="157" spans="1:8" s="7" customFormat="1" ht="30" outlineLevel="1" x14ac:dyDescent="0.3">
      <c r="A157" s="37">
        <f t="shared" si="22"/>
        <v>735.9000000000002</v>
      </c>
      <c r="B157" s="38" t="s">
        <v>123</v>
      </c>
      <c r="C157" s="39" t="s">
        <v>18</v>
      </c>
      <c r="D157" s="40"/>
      <c r="E157" s="41"/>
      <c r="F157" s="42">
        <f t="shared" si="23"/>
        <v>0</v>
      </c>
      <c r="G157" s="4"/>
      <c r="H157" s="4"/>
    </row>
    <row r="158" spans="1:8" outlineLevel="1" x14ac:dyDescent="0.3">
      <c r="A158" s="31">
        <f>A85+10</f>
        <v>730</v>
      </c>
      <c r="B158" s="32" t="s">
        <v>59</v>
      </c>
      <c r="C158" s="33">
        <v>0</v>
      </c>
      <c r="D158" s="34"/>
      <c r="E158" s="35"/>
      <c r="F158" s="36"/>
    </row>
    <row r="159" spans="1:8" outlineLevel="1" x14ac:dyDescent="0.3">
      <c r="A159" s="50">
        <f>A158+1</f>
        <v>731</v>
      </c>
      <c r="B159" s="51" t="s">
        <v>60</v>
      </c>
      <c r="C159" s="52"/>
      <c r="D159" s="53"/>
      <c r="E159" s="54"/>
      <c r="F159" s="55"/>
    </row>
    <row r="160" spans="1:8" ht="135" outlineLevel="1" x14ac:dyDescent="0.3">
      <c r="A160" s="37">
        <f>A159+0.1</f>
        <v>731.1</v>
      </c>
      <c r="B160" s="38" t="s">
        <v>124</v>
      </c>
      <c r="C160" s="39" t="s">
        <v>48</v>
      </c>
      <c r="D160" s="40"/>
      <c r="E160" s="41"/>
      <c r="F160" s="42">
        <f>D160*E160</f>
        <v>0</v>
      </c>
    </row>
    <row r="161" spans="1:8" s="7" customFormat="1" outlineLevel="1" x14ac:dyDescent="0.3">
      <c r="A161" s="19"/>
      <c r="B161" s="43"/>
      <c r="C161" s="21"/>
      <c r="D161" s="22"/>
      <c r="E161" s="23"/>
      <c r="F161" s="24"/>
      <c r="G161" s="4"/>
      <c r="H161" s="4"/>
    </row>
    <row r="162" spans="1:8" s="7" customFormat="1" outlineLevel="1" x14ac:dyDescent="0.3">
      <c r="A162" s="25">
        <f>A75+100</f>
        <v>800</v>
      </c>
      <c r="B162" s="26" t="s">
        <v>125</v>
      </c>
      <c r="C162" s="27">
        <v>0</v>
      </c>
      <c r="D162" s="28"/>
      <c r="E162" s="29"/>
      <c r="F162" s="30"/>
      <c r="G162" s="4"/>
      <c r="H162" s="4"/>
    </row>
    <row r="163" spans="1:8" s="7" customFormat="1" ht="30" outlineLevel="1" x14ac:dyDescent="0.3">
      <c r="A163" s="37">
        <f>A162+1</f>
        <v>801</v>
      </c>
      <c r="B163" s="38" t="s">
        <v>126</v>
      </c>
      <c r="C163" s="39" t="s">
        <v>18</v>
      </c>
      <c r="D163" s="40"/>
      <c r="E163" s="41"/>
      <c r="F163" s="42">
        <f>D163*E163</f>
        <v>0</v>
      </c>
      <c r="G163" s="4"/>
      <c r="H163" s="4"/>
    </row>
    <row r="164" spans="1:8" s="7" customFormat="1" outlineLevel="1" x14ac:dyDescent="0.3">
      <c r="A164" s="37"/>
      <c r="B164" s="38"/>
      <c r="C164" s="39"/>
      <c r="D164" s="40"/>
      <c r="E164" s="76"/>
      <c r="F164" s="77"/>
      <c r="G164" s="4"/>
      <c r="H164" s="4"/>
    </row>
    <row r="165" spans="1:8" s="7" customFormat="1" outlineLevel="1" x14ac:dyDescent="0.3">
      <c r="A165" s="25">
        <f>100+A162</f>
        <v>900</v>
      </c>
      <c r="B165" s="26" t="s">
        <v>61</v>
      </c>
      <c r="C165" s="27">
        <v>0</v>
      </c>
      <c r="D165" s="28"/>
      <c r="E165" s="29"/>
      <c r="F165" s="30"/>
      <c r="G165" s="4"/>
      <c r="H165" s="4"/>
    </row>
    <row r="166" spans="1:8" s="7" customFormat="1" outlineLevel="1" x14ac:dyDescent="0.3">
      <c r="A166" s="31">
        <f>A165+10</f>
        <v>910</v>
      </c>
      <c r="B166" s="32" t="s">
        <v>62</v>
      </c>
      <c r="C166" s="33"/>
      <c r="D166" s="34"/>
      <c r="E166" s="35"/>
      <c r="F166" s="36"/>
      <c r="G166" s="4"/>
      <c r="H166" s="4"/>
    </row>
    <row r="167" spans="1:8" s="7" customFormat="1" outlineLevel="1" x14ac:dyDescent="0.3">
      <c r="A167" s="37">
        <f>A166+1</f>
        <v>911</v>
      </c>
      <c r="B167" s="38" t="s">
        <v>181</v>
      </c>
      <c r="C167" s="39" t="s">
        <v>18</v>
      </c>
      <c r="D167" s="40"/>
      <c r="E167" s="41"/>
      <c r="F167" s="42">
        <f>D167*E167</f>
        <v>0</v>
      </c>
      <c r="G167" s="4"/>
      <c r="H167" s="4"/>
    </row>
    <row r="168" spans="1:8" s="7" customFormat="1" outlineLevel="1" x14ac:dyDescent="0.3">
      <c r="A168" s="37">
        <f>A167+1</f>
        <v>912</v>
      </c>
      <c r="B168" s="38" t="s">
        <v>127</v>
      </c>
      <c r="C168" s="39" t="s">
        <v>18</v>
      </c>
      <c r="D168" s="40"/>
      <c r="E168" s="41"/>
      <c r="F168" s="42">
        <f t="shared" ref="F168:F169" si="24">D168*E168</f>
        <v>0</v>
      </c>
      <c r="G168" s="4"/>
      <c r="H168" s="4"/>
    </row>
    <row r="169" spans="1:8" s="7" customFormat="1" outlineLevel="1" x14ac:dyDescent="0.3">
      <c r="A169" s="37">
        <f>A168+1</f>
        <v>913</v>
      </c>
      <c r="B169" s="38" t="s">
        <v>128</v>
      </c>
      <c r="C169" s="39" t="s">
        <v>18</v>
      </c>
      <c r="D169" s="40"/>
      <c r="E169" s="41"/>
      <c r="F169" s="42">
        <f t="shared" si="24"/>
        <v>0</v>
      </c>
      <c r="G169" s="4"/>
      <c r="H169" s="4"/>
    </row>
    <row r="170" spans="1:8" outlineLevel="1" x14ac:dyDescent="0.3">
      <c r="A170" s="31">
        <f>A166+10</f>
        <v>920</v>
      </c>
      <c r="B170" s="32" t="s">
        <v>162</v>
      </c>
      <c r="C170" s="33"/>
      <c r="D170" s="34"/>
      <c r="E170" s="35"/>
      <c r="F170" s="36"/>
    </row>
    <row r="171" spans="1:8" outlineLevel="1" x14ac:dyDescent="0.3">
      <c r="A171" s="37">
        <f>A170+1</f>
        <v>921</v>
      </c>
      <c r="B171" s="38" t="s">
        <v>63</v>
      </c>
      <c r="C171" s="39" t="s">
        <v>18</v>
      </c>
      <c r="D171" s="40"/>
      <c r="E171" s="41"/>
      <c r="F171" s="42">
        <f>D171*E171</f>
        <v>0</v>
      </c>
    </row>
    <row r="172" spans="1:8" s="7" customFormat="1" ht="45" outlineLevel="1" x14ac:dyDescent="0.3">
      <c r="A172" s="37">
        <f>A171+1</f>
        <v>922</v>
      </c>
      <c r="B172" s="38" t="s">
        <v>64</v>
      </c>
      <c r="C172" s="39" t="s">
        <v>18</v>
      </c>
      <c r="D172" s="40"/>
      <c r="E172" s="41"/>
      <c r="F172" s="42">
        <f t="shared" ref="F172:F173" si="25">D172*E172</f>
        <v>0</v>
      </c>
      <c r="G172" s="4"/>
      <c r="H172" s="4"/>
    </row>
    <row r="173" spans="1:8" s="7" customFormat="1" ht="124.2" customHeight="1" outlineLevel="1" x14ac:dyDescent="0.3">
      <c r="A173" s="37">
        <f>A172+1</f>
        <v>923</v>
      </c>
      <c r="B173" s="38" t="s">
        <v>164</v>
      </c>
      <c r="C173" s="39" t="s">
        <v>18</v>
      </c>
      <c r="D173" s="40"/>
      <c r="E173" s="41"/>
      <c r="F173" s="42">
        <f t="shared" si="25"/>
        <v>0</v>
      </c>
      <c r="G173" s="4"/>
      <c r="H173" s="4"/>
    </row>
    <row r="174" spans="1:8" s="7" customFormat="1" outlineLevel="1" x14ac:dyDescent="0.3">
      <c r="A174" s="31">
        <f>A170+10</f>
        <v>930</v>
      </c>
      <c r="B174" s="32" t="s">
        <v>163</v>
      </c>
      <c r="C174" s="33"/>
      <c r="D174" s="34"/>
      <c r="E174" s="35"/>
      <c r="F174" s="36"/>
      <c r="G174" s="4"/>
      <c r="H174" s="4"/>
    </row>
    <row r="175" spans="1:8" outlineLevel="1" x14ac:dyDescent="0.3">
      <c r="A175" s="37">
        <f>A174+1</f>
        <v>931</v>
      </c>
      <c r="B175" s="38" t="s">
        <v>65</v>
      </c>
      <c r="C175" s="39" t="s">
        <v>18</v>
      </c>
      <c r="D175" s="40"/>
      <c r="E175" s="41"/>
      <c r="F175" s="42">
        <f>D175*E175</f>
        <v>0</v>
      </c>
    </row>
    <row r="176" spans="1:8" ht="75" x14ac:dyDescent="0.3">
      <c r="A176" s="37">
        <f>A175+1</f>
        <v>932</v>
      </c>
      <c r="B176" s="38" t="s">
        <v>160</v>
      </c>
      <c r="C176" s="39" t="s">
        <v>18</v>
      </c>
      <c r="D176" s="40"/>
      <c r="E176" s="41"/>
      <c r="F176" s="42">
        <f>D176*E176</f>
        <v>0</v>
      </c>
    </row>
    <row r="177" spans="1:6" ht="30" x14ac:dyDescent="0.3">
      <c r="A177" s="37">
        <f>A176+1</f>
        <v>933</v>
      </c>
      <c r="B177" s="38" t="s">
        <v>161</v>
      </c>
      <c r="C177" s="39" t="s">
        <v>18</v>
      </c>
      <c r="D177" s="40"/>
      <c r="E177" s="41"/>
      <c r="F177" s="42">
        <f>D177*E177</f>
        <v>0</v>
      </c>
    </row>
    <row r="178" spans="1:6" x14ac:dyDescent="0.3">
      <c r="A178" s="31">
        <f>A174+10</f>
        <v>940</v>
      </c>
      <c r="B178" s="32" t="s">
        <v>187</v>
      </c>
      <c r="C178" s="33"/>
      <c r="D178" s="34"/>
      <c r="E178" s="35"/>
      <c r="F178" s="36"/>
    </row>
    <row r="179" spans="1:6" x14ac:dyDescent="0.3">
      <c r="A179" s="37">
        <f>A178+1</f>
        <v>941</v>
      </c>
      <c r="B179" s="38" t="s">
        <v>188</v>
      </c>
      <c r="C179" s="39" t="s">
        <v>18</v>
      </c>
      <c r="D179" s="40"/>
      <c r="E179" s="41"/>
      <c r="F179" s="42">
        <f>D179*E179</f>
        <v>0</v>
      </c>
    </row>
    <row r="180" spans="1:6" outlineLevel="1" x14ac:dyDescent="0.3">
      <c r="A180" s="19"/>
      <c r="B180" s="43"/>
      <c r="C180" s="21"/>
      <c r="D180" s="22"/>
      <c r="E180" s="23"/>
      <c r="F180" s="24"/>
    </row>
    <row r="181" spans="1:6" outlineLevel="1" x14ac:dyDescent="0.3">
      <c r="A181" s="25">
        <f>A165+100</f>
        <v>1000</v>
      </c>
      <c r="B181" s="26" t="s">
        <v>99</v>
      </c>
      <c r="C181" s="27"/>
      <c r="D181" s="28"/>
      <c r="E181" s="59"/>
      <c r="F181" s="30"/>
    </row>
    <row r="182" spans="1:6" outlineLevel="1" x14ac:dyDescent="0.3">
      <c r="A182" s="31">
        <f>A181+10</f>
        <v>1010</v>
      </c>
      <c r="B182" s="32" t="s">
        <v>197</v>
      </c>
      <c r="C182" s="33">
        <v>0</v>
      </c>
      <c r="D182" s="34"/>
      <c r="E182" s="35"/>
      <c r="F182" s="36"/>
    </row>
    <row r="183" spans="1:6" outlineLevel="1" x14ac:dyDescent="0.3">
      <c r="A183" s="50">
        <f>A182+1</f>
        <v>1011</v>
      </c>
      <c r="B183" s="51" t="s">
        <v>112</v>
      </c>
      <c r="C183" s="52"/>
      <c r="D183" s="53"/>
      <c r="E183" s="54"/>
      <c r="F183" s="55"/>
    </row>
    <row r="184" spans="1:6" ht="30" outlineLevel="1" x14ac:dyDescent="0.3">
      <c r="A184" s="37">
        <f>A183+0.1</f>
        <v>1011.1</v>
      </c>
      <c r="B184" s="38" t="s">
        <v>180</v>
      </c>
      <c r="C184" s="39" t="s">
        <v>66</v>
      </c>
      <c r="D184" s="40"/>
      <c r="E184" s="41"/>
      <c r="F184" s="42">
        <f>D184*E184</f>
        <v>0</v>
      </c>
    </row>
    <row r="185" spans="1:6" outlineLevel="1" x14ac:dyDescent="0.3">
      <c r="A185" s="50">
        <f>A183+1</f>
        <v>1012</v>
      </c>
      <c r="B185" s="51" t="s">
        <v>67</v>
      </c>
      <c r="C185" s="52"/>
      <c r="D185" s="53"/>
      <c r="E185" s="54"/>
      <c r="F185" s="55"/>
    </row>
    <row r="186" spans="1:6" outlineLevel="1" x14ac:dyDescent="0.3">
      <c r="A186" s="37">
        <f>A185+0.1</f>
        <v>1012.1</v>
      </c>
      <c r="B186" s="38" t="s">
        <v>68</v>
      </c>
      <c r="C186" s="39" t="s">
        <v>69</v>
      </c>
      <c r="D186" s="40"/>
      <c r="E186" s="41"/>
      <c r="F186" s="42">
        <f>D186*E186</f>
        <v>0</v>
      </c>
    </row>
    <row r="187" spans="1:6" outlineLevel="1" x14ac:dyDescent="0.3">
      <c r="A187" s="37">
        <f>A186+0.1</f>
        <v>1012.2</v>
      </c>
      <c r="B187" s="38" t="s">
        <v>70</v>
      </c>
      <c r="C187" s="39" t="s">
        <v>69</v>
      </c>
      <c r="D187" s="40"/>
      <c r="E187" s="41"/>
      <c r="F187" s="42">
        <f t="shared" ref="F187:F188" si="26">D187*E187</f>
        <v>0</v>
      </c>
    </row>
    <row r="188" spans="1:6" outlineLevel="1" x14ac:dyDescent="0.3">
      <c r="A188" s="37">
        <f>A187+0.1</f>
        <v>1012.3000000000001</v>
      </c>
      <c r="B188" s="38" t="s">
        <v>113</v>
      </c>
      <c r="C188" s="39" t="s">
        <v>34</v>
      </c>
      <c r="D188" s="40"/>
      <c r="E188" s="41"/>
      <c r="F188" s="42">
        <f t="shared" si="26"/>
        <v>0</v>
      </c>
    </row>
    <row r="189" spans="1:6" outlineLevel="1" x14ac:dyDescent="0.3">
      <c r="A189" s="50">
        <f>A185+1</f>
        <v>1013</v>
      </c>
      <c r="B189" s="51" t="s">
        <v>71</v>
      </c>
      <c r="C189" s="52"/>
      <c r="D189" s="53"/>
      <c r="E189" s="54"/>
      <c r="F189" s="55"/>
    </row>
    <row r="190" spans="1:6" outlineLevel="1" x14ac:dyDescent="0.3">
      <c r="A190" s="37">
        <f>A189+0.1</f>
        <v>1013.1</v>
      </c>
      <c r="B190" s="38" t="s">
        <v>68</v>
      </c>
      <c r="C190" s="39" t="s">
        <v>69</v>
      </c>
      <c r="D190" s="40"/>
      <c r="E190" s="41"/>
      <c r="F190" s="42">
        <f>D190*E190</f>
        <v>0</v>
      </c>
    </row>
    <row r="191" spans="1:6" outlineLevel="1" x14ac:dyDescent="0.3">
      <c r="A191" s="37">
        <f>A190+0.1</f>
        <v>1013.2</v>
      </c>
      <c r="B191" s="38" t="s">
        <v>70</v>
      </c>
      <c r="C191" s="39" t="s">
        <v>69</v>
      </c>
      <c r="D191" s="40"/>
      <c r="E191" s="41"/>
      <c r="F191" s="42">
        <f t="shared" ref="F191:F192" si="27">D191*E191</f>
        <v>0</v>
      </c>
    </row>
    <row r="192" spans="1:6" outlineLevel="1" x14ac:dyDescent="0.3">
      <c r="A192" s="37">
        <f>A191+0.1</f>
        <v>1013.3000000000001</v>
      </c>
      <c r="B192" s="38" t="s">
        <v>113</v>
      </c>
      <c r="C192" s="39" t="s">
        <v>34</v>
      </c>
      <c r="D192" s="40"/>
      <c r="E192" s="41"/>
      <c r="F192" s="42">
        <f t="shared" si="27"/>
        <v>0</v>
      </c>
    </row>
    <row r="193" spans="1:8" outlineLevel="1" x14ac:dyDescent="0.3">
      <c r="A193" s="50">
        <f>A189+1</f>
        <v>1014</v>
      </c>
      <c r="B193" s="51" t="s">
        <v>75</v>
      </c>
      <c r="C193" s="52"/>
      <c r="D193" s="53"/>
      <c r="E193" s="54"/>
      <c r="F193" s="55"/>
    </row>
    <row r="194" spans="1:8" outlineLevel="1" x14ac:dyDescent="0.3">
      <c r="A194" s="37">
        <f>A193+0.1</f>
        <v>1014.1</v>
      </c>
      <c r="B194" s="38" t="s">
        <v>63</v>
      </c>
      <c r="C194" s="39" t="s">
        <v>18</v>
      </c>
      <c r="D194" s="40"/>
      <c r="E194" s="41"/>
      <c r="F194" s="42">
        <f>D194*E194</f>
        <v>0</v>
      </c>
    </row>
    <row r="195" spans="1:8" outlineLevel="1" x14ac:dyDescent="0.3">
      <c r="A195" s="50">
        <f>A193+1</f>
        <v>1015</v>
      </c>
      <c r="B195" s="51" t="s">
        <v>189</v>
      </c>
      <c r="C195" s="52"/>
      <c r="D195" s="53"/>
      <c r="E195" s="54"/>
      <c r="F195" s="55"/>
    </row>
    <row r="196" spans="1:8" outlineLevel="1" x14ac:dyDescent="0.3">
      <c r="A196" s="37">
        <f>A195+0.1</f>
        <v>1015.1</v>
      </c>
      <c r="B196" s="38" t="s">
        <v>190</v>
      </c>
      <c r="C196" s="39" t="s">
        <v>66</v>
      </c>
      <c r="D196" s="40"/>
      <c r="E196" s="41"/>
      <c r="F196" s="42">
        <f>D196*E196</f>
        <v>0</v>
      </c>
    </row>
    <row r="197" spans="1:8" outlineLevel="1" x14ac:dyDescent="0.3">
      <c r="A197" s="37">
        <f>A196+0.1</f>
        <v>1015.2</v>
      </c>
      <c r="B197" s="38" t="s">
        <v>191</v>
      </c>
      <c r="C197" s="39" t="s">
        <v>66</v>
      </c>
      <c r="D197" s="40"/>
      <c r="E197" s="41"/>
      <c r="F197" s="42">
        <f>D197*E197</f>
        <v>0</v>
      </c>
    </row>
    <row r="198" spans="1:8" outlineLevel="1" x14ac:dyDescent="0.3">
      <c r="A198" s="31">
        <f>A182+10</f>
        <v>1020</v>
      </c>
      <c r="B198" s="32" t="s">
        <v>111</v>
      </c>
      <c r="C198" s="33"/>
      <c r="D198" s="34"/>
      <c r="E198" s="47"/>
      <c r="F198" s="36"/>
    </row>
    <row r="199" spans="1:8" outlineLevel="1" x14ac:dyDescent="0.3">
      <c r="A199" s="37">
        <f>A198+1</f>
        <v>1021</v>
      </c>
      <c r="B199" s="38" t="s">
        <v>105</v>
      </c>
      <c r="C199" s="39" t="s">
        <v>110</v>
      </c>
      <c r="D199" s="40"/>
      <c r="E199" s="41"/>
      <c r="F199" s="42">
        <f>D199*E199</f>
        <v>0</v>
      </c>
    </row>
    <row r="200" spans="1:8" outlineLevel="1" x14ac:dyDescent="0.3">
      <c r="A200" s="37">
        <f t="shared" ref="A200:A204" si="28">A199+1</f>
        <v>1022</v>
      </c>
      <c r="B200" s="38" t="s">
        <v>106</v>
      </c>
      <c r="C200" s="39" t="s">
        <v>18</v>
      </c>
      <c r="D200" s="40"/>
      <c r="E200" s="41"/>
      <c r="F200" s="42">
        <f t="shared" ref="F200:F204" si="29">D200*E200</f>
        <v>0</v>
      </c>
    </row>
    <row r="201" spans="1:8" ht="30" outlineLevel="1" x14ac:dyDescent="0.3">
      <c r="A201" s="37">
        <f t="shared" si="28"/>
        <v>1023</v>
      </c>
      <c r="B201" s="38" t="s">
        <v>108</v>
      </c>
      <c r="C201" s="39" t="s">
        <v>110</v>
      </c>
      <c r="D201" s="40"/>
      <c r="E201" s="41"/>
      <c r="F201" s="42">
        <f t="shared" si="29"/>
        <v>0</v>
      </c>
    </row>
    <row r="202" spans="1:8" ht="30" outlineLevel="1" x14ac:dyDescent="0.3">
      <c r="A202" s="37">
        <f t="shared" si="28"/>
        <v>1024</v>
      </c>
      <c r="B202" s="3" t="s">
        <v>109</v>
      </c>
      <c r="C202" s="39" t="s">
        <v>48</v>
      </c>
      <c r="D202" s="40"/>
      <c r="E202" s="41"/>
      <c r="F202" s="42">
        <f t="shared" si="29"/>
        <v>0</v>
      </c>
    </row>
    <row r="203" spans="1:8" outlineLevel="1" x14ac:dyDescent="0.3">
      <c r="A203" s="37">
        <f t="shared" si="28"/>
        <v>1025</v>
      </c>
      <c r="B203" s="38" t="s">
        <v>165</v>
      </c>
      <c r="C203" s="39" t="s">
        <v>110</v>
      </c>
      <c r="D203" s="40"/>
      <c r="E203" s="41"/>
      <c r="F203" s="42">
        <f t="shared" si="29"/>
        <v>0</v>
      </c>
    </row>
    <row r="204" spans="1:8" outlineLevel="1" x14ac:dyDescent="0.3">
      <c r="A204" s="37">
        <f t="shared" si="28"/>
        <v>1026</v>
      </c>
      <c r="B204" s="38" t="s">
        <v>107</v>
      </c>
      <c r="C204" s="39" t="s">
        <v>18</v>
      </c>
      <c r="D204" s="40"/>
      <c r="E204" s="41"/>
      <c r="F204" s="42">
        <f t="shared" si="29"/>
        <v>0</v>
      </c>
    </row>
    <row r="205" spans="1:8" s="60" customFormat="1" x14ac:dyDescent="0.3">
      <c r="A205" s="19"/>
      <c r="B205" s="43"/>
      <c r="C205" s="21"/>
      <c r="D205" s="22"/>
      <c r="E205" s="61"/>
      <c r="F205" s="62"/>
      <c r="G205" s="4"/>
      <c r="H205" s="4"/>
    </row>
    <row r="206" spans="1:8" s="60" customFormat="1" x14ac:dyDescent="0.3">
      <c r="A206" s="19"/>
      <c r="B206" s="43"/>
      <c r="C206" s="21"/>
      <c r="D206" s="22"/>
      <c r="E206" s="63"/>
      <c r="F206" s="24"/>
      <c r="G206" s="4"/>
      <c r="H206" s="4"/>
    </row>
    <row r="207" spans="1:8" s="60" customFormat="1" x14ac:dyDescent="0.3">
      <c r="A207" s="64">
        <v>0</v>
      </c>
      <c r="B207" s="65" t="s">
        <v>72</v>
      </c>
      <c r="C207" s="66"/>
      <c r="D207" s="67"/>
      <c r="E207" s="68" t="s">
        <v>73</v>
      </c>
      <c r="F207" s="69" t="s">
        <v>74</v>
      </c>
    </row>
    <row r="208" spans="1:8" s="60" customFormat="1" x14ac:dyDescent="0.3">
      <c r="A208" s="70">
        <f>A21</f>
        <v>100</v>
      </c>
      <c r="B208" s="71" t="str">
        <f>B21</f>
        <v>Gestion de projet</v>
      </c>
      <c r="C208" s="72"/>
      <c r="D208" s="79">
        <f>SUM(F22:F26)</f>
        <v>0</v>
      </c>
      <c r="E208" s="79"/>
      <c r="F208" s="73" t="e">
        <f>D208/($E$16*1000)</f>
        <v>#DIV/0!</v>
      </c>
    </row>
    <row r="209" spans="1:6" s="60" customFormat="1" x14ac:dyDescent="0.3">
      <c r="A209" s="70">
        <f>A27</f>
        <v>200</v>
      </c>
      <c r="B209" s="71" t="str">
        <f>B27</f>
        <v>Etudes</v>
      </c>
      <c r="C209" s="72"/>
      <c r="D209" s="79">
        <f>SUM(F29:F37)</f>
        <v>0</v>
      </c>
      <c r="E209" s="79"/>
      <c r="F209" s="73" t="e">
        <f t="shared" ref="F209:F217" si="30">D209/($E$16*1000)</f>
        <v>#DIV/0!</v>
      </c>
    </row>
    <row r="210" spans="1:6" s="60" customFormat="1" x14ac:dyDescent="0.3">
      <c r="A210" s="70">
        <f>A38</f>
        <v>300</v>
      </c>
      <c r="B210" s="71" t="str">
        <f>B38</f>
        <v>Hygiène Sécurité Environnement (HSE)</v>
      </c>
      <c r="C210" s="72"/>
      <c r="D210" s="79">
        <f>SUM(F40:F41)</f>
        <v>0</v>
      </c>
      <c r="E210" s="79"/>
      <c r="F210" s="73" t="e">
        <f t="shared" si="30"/>
        <v>#DIV/0!</v>
      </c>
    </row>
    <row r="211" spans="1:6" s="60" customFormat="1" x14ac:dyDescent="0.3">
      <c r="A211" s="70">
        <f>A42</f>
        <v>400</v>
      </c>
      <c r="B211" s="71" t="str">
        <f>B42</f>
        <v>Système d'intégration</v>
      </c>
      <c r="C211" s="72"/>
      <c r="D211" s="79">
        <f>SUM(F44:F54)</f>
        <v>0</v>
      </c>
      <c r="E211" s="79"/>
      <c r="F211" s="73" t="e">
        <f t="shared" si="30"/>
        <v>#DIV/0!</v>
      </c>
    </row>
    <row r="212" spans="1:6" s="60" customFormat="1" x14ac:dyDescent="0.3">
      <c r="A212" s="70">
        <f>A55</f>
        <v>500</v>
      </c>
      <c r="B212" s="71" t="str">
        <f>B55</f>
        <v>Modules PV</v>
      </c>
      <c r="C212" s="72"/>
      <c r="D212" s="79">
        <f>SUM(F57:F68)</f>
        <v>0</v>
      </c>
      <c r="E212" s="79"/>
      <c r="F212" s="73" t="e">
        <f t="shared" si="30"/>
        <v>#DIV/0!</v>
      </c>
    </row>
    <row r="213" spans="1:6" s="60" customFormat="1" x14ac:dyDescent="0.3">
      <c r="A213" s="70">
        <f>A69</f>
        <v>600</v>
      </c>
      <c r="B213" s="71" t="str">
        <f>B69</f>
        <v>Onduleurs</v>
      </c>
      <c r="C213" s="72"/>
      <c r="D213" s="79">
        <f>SUM(F71:F74)</f>
        <v>0</v>
      </c>
      <c r="E213" s="79"/>
      <c r="F213" s="73" t="e">
        <f t="shared" si="30"/>
        <v>#DIV/0!</v>
      </c>
    </row>
    <row r="214" spans="1:6" s="60" customFormat="1" x14ac:dyDescent="0.3">
      <c r="A214" s="70">
        <f>A75</f>
        <v>700</v>
      </c>
      <c r="B214" s="71" t="str">
        <f>B75</f>
        <v>Génie électrique : CC, CA</v>
      </c>
      <c r="C214" s="72"/>
      <c r="D214" s="79">
        <f>SUM(F77:F161)</f>
        <v>0</v>
      </c>
      <c r="E214" s="79"/>
      <c r="F214" s="73" t="e">
        <f t="shared" si="30"/>
        <v>#DIV/0!</v>
      </c>
    </row>
    <row r="215" spans="1:6" s="60" customFormat="1" x14ac:dyDescent="0.3">
      <c r="A215" s="70">
        <f>A162</f>
        <v>800</v>
      </c>
      <c r="B215" s="71" t="str">
        <f>B162</f>
        <v>Signalisation et équipments règlementaires</v>
      </c>
      <c r="C215" s="72"/>
      <c r="D215" s="79">
        <f>SUM(F163:F164)</f>
        <v>0</v>
      </c>
      <c r="E215" s="79"/>
      <c r="F215" s="73" t="e">
        <f t="shared" si="30"/>
        <v>#DIV/0!</v>
      </c>
    </row>
    <row r="216" spans="1:6" s="60" customFormat="1" x14ac:dyDescent="0.3">
      <c r="A216" s="70">
        <f>A165</f>
        <v>900</v>
      </c>
      <c r="B216" s="71" t="str">
        <f>B165</f>
        <v>Essais, mesures &amp; mise en service</v>
      </c>
      <c r="C216" s="72"/>
      <c r="D216" s="79">
        <f>SUM(F167:F180)</f>
        <v>0</v>
      </c>
      <c r="E216" s="79"/>
      <c r="F216" s="73" t="e">
        <f t="shared" si="30"/>
        <v>#DIV/0!</v>
      </c>
    </row>
    <row r="217" spans="1:6" s="60" customFormat="1" x14ac:dyDescent="0.3">
      <c r="A217" s="70">
        <f>A181</f>
        <v>1000</v>
      </c>
      <c r="B217" s="71" t="str">
        <f>B181</f>
        <v>OPTIONS et PSE</v>
      </c>
      <c r="C217" s="72"/>
      <c r="D217" s="79">
        <f>SUM(F182:F205)</f>
        <v>0</v>
      </c>
      <c r="E217" s="79"/>
      <c r="F217" s="73" t="e">
        <f t="shared" si="30"/>
        <v>#DIV/0!</v>
      </c>
    </row>
    <row r="218" spans="1:6" x14ac:dyDescent="0.3">
      <c r="A218" s="74">
        <v>0</v>
      </c>
      <c r="B218" s="84" t="s">
        <v>129</v>
      </c>
      <c r="C218" s="85"/>
      <c r="D218" s="86">
        <f>SUM(D208:D216)</f>
        <v>0</v>
      </c>
      <c r="E218" s="86"/>
      <c r="F218" s="78" t="e">
        <f>D218/($E$16*1000)</f>
        <v>#DIV/0!</v>
      </c>
    </row>
    <row r="219" spans="1:6" x14ac:dyDescent="0.3">
      <c r="A219" s="74">
        <v>0</v>
      </c>
      <c r="B219" s="84" t="s">
        <v>166</v>
      </c>
      <c r="C219" s="85"/>
      <c r="D219" s="86">
        <f>D218*1.2</f>
        <v>0</v>
      </c>
      <c r="E219" s="86"/>
      <c r="F219" s="78" t="e">
        <f t="shared" ref="F219:F221" si="31">D219/($E$16*1000)</f>
        <v>#DIV/0!</v>
      </c>
    </row>
    <row r="220" spans="1:6" x14ac:dyDescent="0.3">
      <c r="A220" s="74">
        <v>0</v>
      </c>
      <c r="B220" s="84" t="s">
        <v>130</v>
      </c>
      <c r="C220" s="85"/>
      <c r="D220" s="86">
        <f>SUM(D208:D217)</f>
        <v>0</v>
      </c>
      <c r="E220" s="86"/>
      <c r="F220" s="78" t="e">
        <f t="shared" si="31"/>
        <v>#DIV/0!</v>
      </c>
    </row>
    <row r="221" spans="1:6" x14ac:dyDescent="0.3">
      <c r="A221" s="74">
        <v>0</v>
      </c>
      <c r="B221" s="84" t="s">
        <v>167</v>
      </c>
      <c r="C221" s="85"/>
      <c r="D221" s="86">
        <f>D220*1.2</f>
        <v>0</v>
      </c>
      <c r="E221" s="86"/>
      <c r="F221" s="78" t="e">
        <f t="shared" si="31"/>
        <v>#DIV/0!</v>
      </c>
    </row>
  </sheetData>
  <autoFilter ref="A19:F219" xr:uid="{88711D87-D6A4-43B3-881B-24EC6E39D18A}"/>
  <mergeCells count="24">
    <mergeCell ref="B220:C220"/>
    <mergeCell ref="D220:E220"/>
    <mergeCell ref="B221:C221"/>
    <mergeCell ref="D221:E221"/>
    <mergeCell ref="D212:E212"/>
    <mergeCell ref="D215:E215"/>
    <mergeCell ref="D216:E216"/>
    <mergeCell ref="D214:E214"/>
    <mergeCell ref="D217:E217"/>
    <mergeCell ref="B218:C218"/>
    <mergeCell ref="D218:E218"/>
    <mergeCell ref="B219:C219"/>
    <mergeCell ref="D219:E219"/>
    <mergeCell ref="A7:F7"/>
    <mergeCell ref="A12:F12"/>
    <mergeCell ref="A14:F14"/>
    <mergeCell ref="A15:F15"/>
    <mergeCell ref="A10:F10"/>
    <mergeCell ref="B11:F11"/>
    <mergeCell ref="D208:E208"/>
    <mergeCell ref="D209:E209"/>
    <mergeCell ref="D210:E210"/>
    <mergeCell ref="D211:E211"/>
    <mergeCell ref="D213:E213"/>
  </mergeCells>
  <conditionalFormatting sqref="A87:D199 A218:B221">
    <cfRule type="expression" dxfId="11" priority="4" stopIfTrue="1">
      <formula>#REF!&lt;&gt;#REF!</formula>
    </cfRule>
  </conditionalFormatting>
  <conditionalFormatting sqref="A19:F19 A20:D85 A86:B86 B200:B201 A200:A204 C200:D204 B203:B204 A205:D207 A208:C217">
    <cfRule type="expression" dxfId="10" priority="222" stopIfTrue="1">
      <formula>#REF!&lt;&gt;#REF!</formula>
    </cfRule>
  </conditionalFormatting>
  <conditionalFormatting sqref="E16">
    <cfRule type="expression" dxfId="9" priority="106" stopIfTrue="1">
      <formula>#REF!&lt;&gt;#REF!</formula>
    </cfRule>
  </conditionalFormatting>
  <conditionalFormatting sqref="E17:F18">
    <cfRule type="expression" dxfId="8" priority="209" stopIfTrue="1">
      <formula>$F$394&lt;&gt;#REF!</formula>
    </cfRule>
  </conditionalFormatting>
  <conditionalFormatting sqref="E20:F21">
    <cfRule type="expression" dxfId="7" priority="200" stopIfTrue="1">
      <formula>$F$394&lt;&gt;#REF!</formula>
    </cfRule>
  </conditionalFormatting>
  <conditionalFormatting sqref="E22:F22 F23:F25 E26 F29 E30:F30 F31:F36 E37:F39 F40 E41:F43 F44:F53 F57:F66 E67:F70 F71:F73 F80:F84 E85:F85 F87:F97 F99:F117 E118:F119 F120:F124 E125:F125 F126:F130 E131:F131 F132:F136 E137:F137 F138:F147 E148:F148 F149:F157 E158:F159 F160 E161:F162 F163 E164:F166 F167:F169 E170:F170 F171:F173 E174:F174 F175:F177 E178:F178 F179 E180:F183 F184 E185:F185 F186:F188 E189:F189 F190:F192 E193:F193 F194 E195:F195 F196:F197 E198:F198 F199:F204">
    <cfRule type="expression" dxfId="6" priority="114" stopIfTrue="1">
      <formula>$E$395&lt;&gt;#REF!</formula>
    </cfRule>
  </conditionalFormatting>
  <conditionalFormatting sqref="E27:F28">
    <cfRule type="expression" dxfId="5" priority="74" stopIfTrue="1">
      <formula>$E$395&lt;&gt;#REF!</formula>
    </cfRule>
  </conditionalFormatting>
  <conditionalFormatting sqref="E54:F56">
    <cfRule type="expression" dxfId="4" priority="6" stopIfTrue="1">
      <formula>$E$395&lt;&gt;#REF!</formula>
    </cfRule>
  </conditionalFormatting>
  <conditionalFormatting sqref="E74:F79">
    <cfRule type="expression" dxfId="3" priority="76" stopIfTrue="1">
      <formula>$E$395&lt;&gt;#REF!</formula>
    </cfRule>
  </conditionalFormatting>
  <conditionalFormatting sqref="E98:F98">
    <cfRule type="expression" dxfId="2" priority="69" stopIfTrue="1">
      <formula>$E$395&lt;&gt;#REF!</formula>
    </cfRule>
  </conditionalFormatting>
  <conditionalFormatting sqref="E205:F207">
    <cfRule type="expression" dxfId="1" priority="214" stopIfTrue="1">
      <formula>$F$394&lt;&gt;#REF!</formula>
    </cfRule>
  </conditionalFormatting>
  <conditionalFormatting sqref="F26">
    <cfRule type="expression" dxfId="0" priority="115" stopIfTrue="1">
      <formula>#REF!&lt;&gt;#REF!</formula>
    </cfRule>
  </conditionalFormatting>
  <printOptions horizontalCentered="1"/>
  <pageMargins left="0.23622047244094491" right="0.23622047244094491" top="0.74803149606299213" bottom="0.74803149606299213" header="0.31496062992125984" footer="0.31496062992125984"/>
  <pageSetup paperSize="9" scale="55" fitToHeight="0" orientation="portrait" r:id="rId1"/>
  <headerFooter>
    <oddHeader>&amp;L&amp;G&amp;C&amp;D&amp;R&amp;G</oddHeader>
    <oddFooter>&amp;C&amp;F</oddFooter>
  </headerFooter>
  <rowBreaks count="1" manualBreakCount="1">
    <brk id="205" max="6"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366e5fb-51e9-4702-bd41-f9b269f27a7e" xsi:nil="true"/>
    <lcf76f155ced4ddcb4097134ff3c332f xmlns="94ba7b3e-d80a-4c47-84d9-a64a7eca27cc">
      <Terms xmlns="http://schemas.microsoft.com/office/infopath/2007/PartnerControls"/>
    </lcf76f155ced4ddcb4097134ff3c332f>
    <ALD_x002c__x0020_SD xmlns="94ba7b3e-d80a-4c47-84d9-a64a7eca27cc">
      <UserInfo>
        <DisplayName/>
        <AccountId xsi:nil="true"/>
        <AccountType/>
      </UserInfo>
    </ALD_x002c__x0020_SD>
    <Date xmlns="94ba7b3e-d80a-4c47-84d9-a64a7eca27cc" xsi:nil="true"/>
    <Statut xmlns="94ba7b3e-d80a-4c47-84d9-a64a7eca27cc">En attente de démarrage</Statut>
    <Datetemps xmlns="94ba7b3e-d80a-4c47-84d9-a64a7eca27cc" xsi:nil="true"/>
    <date0 xmlns="94ba7b3e-d80a-4c47-84d9-a64a7eca27c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A0B0FBDCA5BC74AA3D39057C5E60DF7" ma:contentTypeVersion="24" ma:contentTypeDescription="Crée un document." ma:contentTypeScope="" ma:versionID="103749fc18c8b62f8ba9c9bed4d1b9a8">
  <xsd:schema xmlns:xsd="http://www.w3.org/2001/XMLSchema" xmlns:xs="http://www.w3.org/2001/XMLSchema" xmlns:p="http://schemas.microsoft.com/office/2006/metadata/properties" xmlns:ns2="94ba7b3e-d80a-4c47-84d9-a64a7eca27cc" xmlns:ns3="d366e5fb-51e9-4702-bd41-f9b269f27a7e" targetNamespace="http://schemas.microsoft.com/office/2006/metadata/properties" ma:root="true" ma:fieldsID="fc23bee46587012872dce6f9d3716e8d" ns2:_="" ns3:_="">
    <xsd:import namespace="94ba7b3e-d80a-4c47-84d9-a64a7eca27cc"/>
    <xsd:import namespace="d366e5fb-51e9-4702-bd41-f9b269f27a7e"/>
    <xsd:element name="properties">
      <xsd:complexType>
        <xsd:sequence>
          <xsd:element name="documentManagement">
            <xsd:complexType>
              <xsd:all>
                <xsd:element ref="ns2:MediaServiceMetadata" minOccurs="0"/>
                <xsd:element ref="ns2:MediaServiceFastMetadata" minOccurs="0"/>
                <xsd:element ref="ns2:ALD_x002c__x0020_SD"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Statut"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e" minOccurs="0"/>
                <xsd:element ref="ns2:Datetemps" minOccurs="0"/>
                <xsd:element ref="ns2:lcf76f155ced4ddcb4097134ff3c332f" minOccurs="0"/>
                <xsd:element ref="ns3:TaxCatchAll" minOccurs="0"/>
                <xsd:element ref="ns2:date0"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ba7b3e-d80a-4c47-84d9-a64a7eca27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ALD_x002c__x0020_SD" ma:index="10" nillable="true" ma:displayName="ALD, SD" ma:format="Dropdown" ma:list="UserInfo" ma:SharePointGroup="0" ma:internalName="ALD_x002c__x0020_SD">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Statut" ma:index="17" nillable="true" ma:displayName="Statut" ma:default="En attente de démarrage" ma:format="Dropdown" ma:internalName="Statut">
      <xsd:simpleType>
        <xsd:restriction base="dms:Choice">
          <xsd:enumeration value="En attente de démarrage"/>
          <xsd:enumeration value="En cours &lt;50%"/>
          <xsd:enumeration value="En cours &gt; 50%"/>
          <xsd:enumeration value="Terminé"/>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Date" ma:index="23" nillable="true" ma:displayName="Date" ma:format="DateOnly" ma:internalName="Date">
      <xsd:simpleType>
        <xsd:restriction base="dms:DateTime"/>
      </xsd:simpleType>
    </xsd:element>
    <xsd:element name="Datetemps" ma:index="24" nillable="true" ma:displayName="Date &amp; temps" ma:format="DateTime" ma:internalName="Datetemps">
      <xsd:simpleType>
        <xsd:restriction base="dms:DateTime"/>
      </xsd:simpleType>
    </xsd:element>
    <xsd:element name="lcf76f155ced4ddcb4097134ff3c332f" ma:index="26" nillable="true" ma:taxonomy="true" ma:internalName="lcf76f155ced4ddcb4097134ff3c332f" ma:taxonomyFieldName="MediaServiceImageTags" ma:displayName="Balises d’images" ma:readOnly="false" ma:fieldId="{5cf76f15-5ced-4ddc-b409-7134ff3c332f}" ma:taxonomyMulti="true" ma:sspId="ea9d2647-ef4c-4918-ada9-c9fed161c9d3" ma:termSetId="09814cd3-568e-fe90-9814-8d621ff8fb84" ma:anchorId="fba54fb3-c3e1-fe81-a776-ca4b69148c4d" ma:open="true" ma:isKeyword="false">
      <xsd:complexType>
        <xsd:sequence>
          <xsd:element ref="pc:Terms" minOccurs="0" maxOccurs="1"/>
        </xsd:sequence>
      </xsd:complexType>
    </xsd:element>
    <xsd:element name="date0" ma:index="28" nillable="true" ma:displayName="date" ma:format="DateOnly" ma:internalName="date0">
      <xsd:simpleType>
        <xsd:restriction base="dms:DateTime"/>
      </xsd:simple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66e5fb-51e9-4702-bd41-f9b269f27a7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7" nillable="true" ma:displayName="Taxonomy Catch All Column" ma:hidden="true" ma:list="{bb9baea1-e3c0-4840-9873-368ea0f21c4d}" ma:internalName="TaxCatchAll" ma:showField="CatchAllData" ma:web="d366e5fb-51e9-4702-bd41-f9b269f27a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3CB73A-3947-4DAD-A0AE-6233F6D03DB2}">
  <ds:schemaRefs>
    <ds:schemaRef ds:uri="http://purl.org/dc/dcmitype/"/>
    <ds:schemaRef ds:uri="http://purl.org/dc/elements/1.1/"/>
    <ds:schemaRef ds:uri="http://schemas.openxmlformats.org/package/2006/metadata/core-properties"/>
    <ds:schemaRef ds:uri="http://schemas.microsoft.com/office/2006/documentManagement/types"/>
    <ds:schemaRef ds:uri="d366e5fb-51e9-4702-bd41-f9b269f27a7e"/>
    <ds:schemaRef ds:uri="http://www.w3.org/XML/1998/namespace"/>
    <ds:schemaRef ds:uri="http://schemas.microsoft.com/office/2006/metadata/properties"/>
    <ds:schemaRef ds:uri="http://schemas.microsoft.com/office/infopath/2007/PartnerControls"/>
    <ds:schemaRef ds:uri="94ba7b3e-d80a-4c47-84d9-a64a7eca27cc"/>
    <ds:schemaRef ds:uri="http://purl.org/dc/terms/"/>
  </ds:schemaRefs>
</ds:datastoreItem>
</file>

<file path=customXml/itemProps2.xml><?xml version="1.0" encoding="utf-8"?>
<ds:datastoreItem xmlns:ds="http://schemas.openxmlformats.org/officeDocument/2006/customXml" ds:itemID="{F91BC6E0-C9AF-46E9-9A93-738394D1E5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ba7b3e-d80a-4c47-84d9-a64a7eca27cc"/>
    <ds:schemaRef ds:uri="d366e5fb-51e9-4702-bd41-f9b269f27a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B51B29-52F5-4515-B8E0-F4AC085E7F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Manager/>
  <Company>TECSOL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TECSOL</dc:creator>
  <cp:keywords/>
  <dc:description/>
  <cp:lastModifiedBy>Luc PINCEMIN</cp:lastModifiedBy>
  <cp:revision/>
  <cp:lastPrinted>2025-07-07T19:29:30Z</cp:lastPrinted>
  <dcterms:created xsi:type="dcterms:W3CDTF">2024-06-02T08:32:11Z</dcterms:created>
  <dcterms:modified xsi:type="dcterms:W3CDTF">2025-07-11T14:26:07Z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2024-06-02T08:33:44Z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cc3c1ace-b2b1-4666-8d9f-f158703e42ca</vt:lpwstr>
  </property>
  <property fmtid="{D5CDD505-2E9C-101B-9397-08002B2CF9AE}" pid="8" name="MSIP_Label_64a238cc-6af3-4341-9d32-201b7e04331f_ContentBits">
    <vt:lpwstr>0</vt:lpwstr>
  </property>
  <property fmtid="{D5CDD505-2E9C-101B-9397-08002B2CF9AE}" pid="9" name="ContentTypeId">
    <vt:lpwstr>0x0101006A0B0FBDCA5BC74AA3D39057C5E60DF7</vt:lpwstr>
  </property>
  <property fmtid="{D5CDD505-2E9C-101B-9397-08002B2CF9AE}" pid="10" name="MediaServiceImageTags">
    <vt:lpwstr/>
  </property>
  <property fmtid="{D5CDD505-2E9C-101B-9397-08002B2CF9AE}" pid="11" name="Domaine">
    <vt:lpwstr/>
  </property>
</Properties>
</file>