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 TECH ELEC\01. doc w\01. DCE\03. Annexes financières\"/>
    </mc:Choice>
  </mc:AlternateContent>
  <xr:revisionPtr revIDLastSave="0" documentId="13_ncr:1_{E25AE459-E695-4F69-BD82-472BD5D3EB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2" r:id="rId1"/>
    <sheet name="ONDULEURS-INVERSEURS" sheetId="1" r:id="rId2"/>
    <sheet name="CHARGEURS" sheetId="3" r:id="rId3"/>
    <sheet name="DIVERS" sheetId="4" r:id="rId4"/>
  </sheets>
  <definedNames>
    <definedName name="_xlnm._FilterDatabase" localSheetId="1" hidden="1">'ONDULEURS-INVERSEURS'!$A$2:$V$49</definedName>
    <definedName name="Eaton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B15" i="2"/>
  <c r="B7" i="2"/>
  <c r="E9" i="2" l="1"/>
  <c r="C16" i="2"/>
  <c r="F16" i="2" s="1"/>
  <c r="E16" i="2"/>
  <c r="D16" i="2"/>
  <c r="F9" i="2" l="1"/>
  <c r="D9" i="2"/>
  <c r="G16" i="2"/>
  <c r="K9" i="3"/>
  <c r="K10" i="3" s="1"/>
  <c r="G9" i="2" l="1"/>
  <c r="L73" i="1"/>
  <c r="L74" i="1" s="1"/>
  <c r="M66" i="1"/>
  <c r="O66" i="1"/>
  <c r="Q66" i="1"/>
  <c r="S66" i="1"/>
  <c r="U66" i="1"/>
  <c r="W66" i="1"/>
  <c r="M67" i="1"/>
  <c r="O67" i="1"/>
  <c r="Q67" i="1"/>
  <c r="S67" i="1"/>
  <c r="U67" i="1"/>
  <c r="W67" i="1"/>
  <c r="M69" i="1"/>
  <c r="O69" i="1"/>
  <c r="Q69" i="1"/>
  <c r="S69" i="1"/>
  <c r="U69" i="1"/>
  <c r="W69" i="1"/>
  <c r="W65" i="1"/>
  <c r="U65" i="1"/>
  <c r="S65" i="1"/>
  <c r="Q65" i="1"/>
  <c r="O65" i="1"/>
  <c r="M65" i="1"/>
  <c r="L61" i="1"/>
  <c r="L62" i="1" s="1"/>
  <c r="W60" i="1"/>
  <c r="U60" i="1"/>
  <c r="M60" i="1"/>
  <c r="W59" i="1"/>
  <c r="U59" i="1"/>
  <c r="S59" i="1"/>
  <c r="Q59" i="1"/>
  <c r="O59" i="1"/>
  <c r="M59" i="1"/>
  <c r="W58" i="1"/>
  <c r="U58" i="1"/>
  <c r="M58" i="1"/>
  <c r="W57" i="1"/>
  <c r="U57" i="1"/>
  <c r="S57" i="1"/>
  <c r="Q57" i="1"/>
  <c r="O57" i="1"/>
  <c r="M57" i="1"/>
  <c r="W56" i="1"/>
  <c r="U56" i="1"/>
  <c r="S56" i="1"/>
  <c r="Q56" i="1"/>
  <c r="O56" i="1"/>
  <c r="M56" i="1"/>
  <c r="W55" i="1"/>
  <c r="U55" i="1"/>
  <c r="S55" i="1"/>
  <c r="Q55" i="1"/>
  <c r="O55" i="1"/>
  <c r="M55" i="1"/>
  <c r="L51" i="1" l="1"/>
  <c r="L52" i="1" l="1"/>
  <c r="U45" i="1"/>
  <c r="U44" i="1"/>
  <c r="U40" i="1"/>
  <c r="U41" i="1"/>
  <c r="U42" i="1"/>
  <c r="U43" i="1"/>
  <c r="U46" i="1"/>
  <c r="U47" i="1"/>
  <c r="U48" i="1"/>
  <c r="U24" i="1"/>
  <c r="U25" i="1"/>
  <c r="U26" i="1"/>
  <c r="U27" i="1"/>
  <c r="U28" i="1"/>
  <c r="U29" i="1"/>
  <c r="W50" i="1" l="1"/>
  <c r="U50" i="1"/>
  <c r="S50" i="1"/>
  <c r="Q50" i="1"/>
  <c r="O50" i="1"/>
  <c r="M50" i="1"/>
  <c r="W49" i="1" l="1"/>
  <c r="U49" i="1"/>
  <c r="S49" i="1"/>
  <c r="Q49" i="1"/>
  <c r="W48" i="1"/>
  <c r="S48" i="1"/>
  <c r="Q48" i="1"/>
  <c r="W47" i="1"/>
  <c r="S47" i="1"/>
  <c r="Q47" i="1"/>
  <c r="W46" i="1"/>
  <c r="S46" i="1"/>
  <c r="Q46" i="1"/>
  <c r="W45" i="1"/>
  <c r="W44" i="1"/>
  <c r="W43" i="1"/>
  <c r="S43" i="1"/>
  <c r="Q43" i="1"/>
  <c r="W42" i="1"/>
  <c r="S42" i="1"/>
  <c r="Q42" i="1"/>
  <c r="W41" i="1"/>
  <c r="S41" i="1"/>
  <c r="Q41" i="1"/>
  <c r="W40" i="1"/>
  <c r="W39" i="1"/>
  <c r="U39" i="1"/>
  <c r="S39" i="1"/>
  <c r="Q39" i="1"/>
  <c r="W38" i="1"/>
  <c r="U38" i="1"/>
  <c r="S38" i="1"/>
  <c r="Q38" i="1"/>
  <c r="W37" i="1"/>
  <c r="U37" i="1"/>
  <c r="S37" i="1"/>
  <c r="Q37" i="1"/>
  <c r="W36" i="1"/>
  <c r="U36" i="1"/>
  <c r="S36" i="1"/>
  <c r="Q36" i="1"/>
  <c r="W35" i="1"/>
  <c r="U35" i="1"/>
  <c r="S35" i="1"/>
  <c r="Q35" i="1"/>
  <c r="W34" i="1"/>
  <c r="U34" i="1"/>
  <c r="S34" i="1"/>
  <c r="Q34" i="1"/>
  <c r="W33" i="1"/>
  <c r="U33" i="1"/>
  <c r="S33" i="1"/>
  <c r="Q33" i="1"/>
  <c r="W32" i="1"/>
  <c r="U32" i="1"/>
  <c r="S32" i="1"/>
  <c r="Q32" i="1"/>
  <c r="W31" i="1"/>
  <c r="U31" i="1"/>
  <c r="S31" i="1"/>
  <c r="Q31" i="1"/>
  <c r="W30" i="1"/>
  <c r="U30" i="1"/>
  <c r="S30" i="1"/>
  <c r="Q30" i="1"/>
  <c r="W29" i="1"/>
  <c r="W28" i="1"/>
  <c r="W27" i="1"/>
  <c r="W26" i="1"/>
  <c r="W25" i="1"/>
  <c r="W24" i="1"/>
  <c r="W23" i="1"/>
  <c r="U23" i="1"/>
  <c r="S23" i="1"/>
  <c r="Q23" i="1"/>
  <c r="W22" i="1"/>
  <c r="U22" i="1"/>
  <c r="S22" i="1"/>
  <c r="Q22" i="1"/>
  <c r="W21" i="1"/>
  <c r="U21" i="1"/>
  <c r="S21" i="1"/>
  <c r="Q21" i="1"/>
  <c r="W20" i="1"/>
  <c r="U20" i="1"/>
  <c r="S20" i="1"/>
  <c r="Q20" i="1"/>
  <c r="W19" i="1"/>
  <c r="U19" i="1"/>
  <c r="S19" i="1"/>
  <c r="Q19" i="1"/>
  <c r="W18" i="1"/>
  <c r="U18" i="1"/>
  <c r="S18" i="1"/>
  <c r="Q18" i="1"/>
  <c r="W17" i="1"/>
  <c r="U17" i="1"/>
  <c r="S17" i="1"/>
  <c r="Q17" i="1"/>
  <c r="W16" i="1"/>
  <c r="U16" i="1"/>
  <c r="S16" i="1"/>
  <c r="Q16" i="1"/>
  <c r="W15" i="1"/>
  <c r="U15" i="1"/>
  <c r="S15" i="1"/>
  <c r="Q15" i="1"/>
  <c r="W14" i="1"/>
  <c r="U14" i="1"/>
  <c r="S14" i="1"/>
  <c r="Q14" i="1"/>
  <c r="W13" i="1"/>
  <c r="U13" i="1"/>
  <c r="S13" i="1"/>
  <c r="Q13" i="1"/>
  <c r="W12" i="1"/>
  <c r="U12" i="1"/>
  <c r="S12" i="1"/>
  <c r="Q12" i="1"/>
  <c r="W11" i="1"/>
  <c r="U11" i="1"/>
  <c r="S11" i="1"/>
  <c r="Q11" i="1"/>
  <c r="W10" i="1"/>
  <c r="U10" i="1"/>
  <c r="S10" i="1"/>
  <c r="Q10" i="1"/>
  <c r="W9" i="1"/>
  <c r="U9" i="1"/>
  <c r="S9" i="1"/>
  <c r="Q9" i="1"/>
  <c r="W8" i="1"/>
  <c r="U8" i="1"/>
  <c r="S8" i="1"/>
  <c r="Q8" i="1"/>
  <c r="W7" i="1"/>
  <c r="U7" i="1"/>
  <c r="S7" i="1"/>
  <c r="Q7" i="1"/>
  <c r="W6" i="1"/>
  <c r="U6" i="1"/>
  <c r="S6" i="1"/>
  <c r="Q6" i="1"/>
  <c r="W5" i="1"/>
  <c r="U5" i="1"/>
  <c r="S5" i="1"/>
  <c r="Q5" i="1"/>
  <c r="W4" i="1"/>
  <c r="U4" i="1"/>
  <c r="S4" i="1"/>
  <c r="Q4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O49" i="1"/>
  <c r="O48" i="1"/>
  <c r="O47" i="1"/>
  <c r="O46" i="1"/>
  <c r="O43" i="1"/>
  <c r="O42" i="1"/>
  <c r="O41" i="1"/>
  <c r="O39" i="1"/>
  <c r="O38" i="1"/>
  <c r="O37" i="1"/>
  <c r="O36" i="1"/>
  <c r="O35" i="1"/>
  <c r="O34" i="1"/>
  <c r="O33" i="1"/>
  <c r="O32" i="1"/>
  <c r="O31" i="1"/>
  <c r="O30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<sst xmlns="http://schemas.openxmlformats.org/spreadsheetml/2006/main" count="507" uniqueCount="257">
  <si>
    <t>Localisation</t>
  </si>
  <si>
    <t>Type</t>
  </si>
  <si>
    <t>P534111001</t>
  </si>
  <si>
    <t>Logimag</t>
  </si>
  <si>
    <t>Masterys</t>
  </si>
  <si>
    <t>Masterys GP</t>
  </si>
  <si>
    <t>Site</t>
  </si>
  <si>
    <t>Purpan</t>
  </si>
  <si>
    <t>Rangueil</t>
  </si>
  <si>
    <t>209503/1</t>
  </si>
  <si>
    <t>213782/1</t>
  </si>
  <si>
    <t>PDV</t>
  </si>
  <si>
    <t>Larrey</t>
  </si>
  <si>
    <t>216405/1</t>
  </si>
  <si>
    <t>3616840504/1</t>
  </si>
  <si>
    <t>IFB</t>
  </si>
  <si>
    <t>P192942001/1</t>
  </si>
  <si>
    <t>P192942002/1</t>
  </si>
  <si>
    <t>P106414001/1</t>
  </si>
  <si>
    <t>P106414002/1</t>
  </si>
  <si>
    <t>P106415001</t>
  </si>
  <si>
    <t>P106419001</t>
  </si>
  <si>
    <t>P106419002</t>
  </si>
  <si>
    <t>Garonne</t>
  </si>
  <si>
    <t>P108813001/1</t>
  </si>
  <si>
    <t>10100368819001/1</t>
  </si>
  <si>
    <t>H1</t>
  </si>
  <si>
    <t>10100368821001/1</t>
  </si>
  <si>
    <t>H2</t>
  </si>
  <si>
    <t>Chapitre</t>
  </si>
  <si>
    <t>P114586001</t>
  </si>
  <si>
    <t>Stérilisation</t>
  </si>
  <si>
    <t>P523012001</t>
  </si>
  <si>
    <t>Psychiatrie</t>
  </si>
  <si>
    <t>P202771001</t>
  </si>
  <si>
    <t>PM04281001</t>
  </si>
  <si>
    <t>P138038001</t>
  </si>
  <si>
    <t>P138038002</t>
  </si>
  <si>
    <t>P178968001</t>
  </si>
  <si>
    <t>Poste de Livraison 63KV</t>
  </si>
  <si>
    <t>P140319001</t>
  </si>
  <si>
    <t>P138546002</t>
  </si>
  <si>
    <t>12100373714001/</t>
  </si>
  <si>
    <t>12100373715001/</t>
  </si>
  <si>
    <t>12100373704001/</t>
  </si>
  <si>
    <t>200A</t>
  </si>
  <si>
    <t>12100373705001/</t>
  </si>
  <si>
    <t>12100373662001/1</t>
  </si>
  <si>
    <t>400A</t>
  </si>
  <si>
    <t>12100373667001/1</t>
  </si>
  <si>
    <t>12100373668001/1</t>
  </si>
  <si>
    <t>12100373706001/1</t>
  </si>
  <si>
    <t>13100378709001/</t>
  </si>
  <si>
    <t>URM</t>
  </si>
  <si>
    <t>Delphys MP</t>
  </si>
  <si>
    <t>MM915003/1</t>
  </si>
  <si>
    <t>MMSPV014</t>
  </si>
  <si>
    <t>Biochimie</t>
  </si>
  <si>
    <t>13100378708001/</t>
  </si>
  <si>
    <t>300A</t>
  </si>
  <si>
    <t xml:space="preserve">Riello </t>
  </si>
  <si>
    <t xml:space="preserve">Masterys MC </t>
  </si>
  <si>
    <t>PM11284001</t>
  </si>
  <si>
    <t>MMRIE075</t>
  </si>
  <si>
    <t>13100378750001/</t>
  </si>
  <si>
    <t>Urgences U2000</t>
  </si>
  <si>
    <t>Logipharma</t>
  </si>
  <si>
    <t>Lefebvre</t>
  </si>
  <si>
    <t>P291369001</t>
  </si>
  <si>
    <t>PPR n°1 ILM</t>
  </si>
  <si>
    <t>PPR n°2 ILM</t>
  </si>
  <si>
    <t>PPR n°5 NEURO</t>
  </si>
  <si>
    <t>PPR n°6 NEURO</t>
  </si>
  <si>
    <t>PPR n°3 CEHPAL</t>
  </si>
  <si>
    <t>PPR n°4 CEPHAL</t>
  </si>
  <si>
    <t>URM n°2</t>
  </si>
  <si>
    <t>URM n°1</t>
  </si>
  <si>
    <t>Nombre de
branches</t>
  </si>
  <si>
    <t>Marque</t>
  </si>
  <si>
    <t>YUASA</t>
  </si>
  <si>
    <t>SWL2500T</t>
  </si>
  <si>
    <t>SWL2500E</t>
  </si>
  <si>
    <t>GNB</t>
  </si>
  <si>
    <t>XP12V3000</t>
  </si>
  <si>
    <t>XP12V2500</t>
  </si>
  <si>
    <t>SWL750</t>
  </si>
  <si>
    <t>SWL1100</t>
  </si>
  <si>
    <t>Enersys</t>
  </si>
  <si>
    <t>Socomec</t>
  </si>
  <si>
    <t>3 Delphys DS</t>
  </si>
  <si>
    <t>CSGE Purpan Salle de contrôle</t>
  </si>
  <si>
    <t>Masterys BC</t>
  </si>
  <si>
    <t>1 Delphys DS</t>
  </si>
  <si>
    <t>Modulys SYS</t>
  </si>
  <si>
    <t>2x3</t>
  </si>
  <si>
    <t>Hélistation/SAMU</t>
  </si>
  <si>
    <t>Modulys</t>
  </si>
  <si>
    <t>Eaton</t>
  </si>
  <si>
    <t>N° de Serie</t>
  </si>
  <si>
    <t>S2S</t>
  </si>
  <si>
    <t>Statys</t>
  </si>
  <si>
    <t>Syrius</t>
  </si>
  <si>
    <t>Riello_UPS</t>
  </si>
  <si>
    <t>Puissance
(kVA)</t>
  </si>
  <si>
    <t>Mise en 
Service</t>
  </si>
  <si>
    <t>12V70</t>
  </si>
  <si>
    <t>Powersafe</t>
  </si>
  <si>
    <t>SWL4250FR</t>
  </si>
  <si>
    <t>12100373716001/1</t>
  </si>
  <si>
    <t>12100373713001/1</t>
  </si>
  <si>
    <t>12HX150</t>
  </si>
  <si>
    <t>12HX560</t>
  </si>
  <si>
    <t>Inconnu</t>
  </si>
  <si>
    <t>9155-20-N-20-5-MBS</t>
  </si>
  <si>
    <t>Stérilisation (VDI)</t>
  </si>
  <si>
    <t>Turiaf</t>
  </si>
  <si>
    <t>Turiaf (stockage)</t>
  </si>
  <si>
    <t>HE (VDI)</t>
  </si>
  <si>
    <t>HE (Vide Sanitaire)</t>
  </si>
  <si>
    <t>Rayer (VDI)</t>
  </si>
  <si>
    <t>Logisud</t>
  </si>
  <si>
    <t>CSGE n°1</t>
  </si>
  <si>
    <t>CSGE n°2</t>
  </si>
  <si>
    <t>63A</t>
  </si>
  <si>
    <t>Dieulafoy (VDI sous sol)</t>
  </si>
  <si>
    <t>VDI entre P22 et Atelier (nœud)</t>
  </si>
  <si>
    <t>Nombre de batteries
par branche</t>
  </si>
  <si>
    <t>PPR - NEURO</t>
  </si>
  <si>
    <t>PPR - ILM</t>
  </si>
  <si>
    <t>PPR - CEPHAL</t>
  </si>
  <si>
    <t>Hotel-Dieu</t>
  </si>
  <si>
    <t>Odontologie</t>
  </si>
  <si>
    <t>Masterys GP4</t>
  </si>
  <si>
    <t>ONDULEUR / STS</t>
  </si>
  <si>
    <t>BATTERIES</t>
  </si>
  <si>
    <t>Maintenance (périodicité : 1 an)</t>
  </si>
  <si>
    <t>CODE</t>
  </si>
  <si>
    <t>Remplacement des batteries [BATO]</t>
  </si>
  <si>
    <t>Remplacement des condensateurs filtre [CONF]</t>
  </si>
  <si>
    <t>Remplacement des condensateurs chimiques [CONC]</t>
  </si>
  <si>
    <t>Remplacement des ventilateurs [VENT]</t>
  </si>
  <si>
    <t>Remplacement de la carte d'alimentation [ALIM]</t>
  </si>
  <si>
    <t>Remplacement de l'onduleur/STS [ONDS]</t>
  </si>
  <si>
    <t>- Suivi et rapports</t>
  </si>
  <si>
    <t>- Etudes et mise à jour des schémas</t>
  </si>
  <si>
    <t xml:space="preserve">- Dépose et évacuation du matériel </t>
  </si>
  <si>
    <t>- Fourniture et raccordement du nouveau matériel</t>
  </si>
  <si>
    <t>- Paramétrage et mise en service</t>
  </si>
  <si>
    <t>Conciergerie</t>
  </si>
  <si>
    <t>Masterys BC+</t>
  </si>
  <si>
    <t>P327044001</t>
  </si>
  <si>
    <t xml:space="preserve">RECAP </t>
  </si>
  <si>
    <t>FORFAIT ANNUEL € HT</t>
  </si>
  <si>
    <t>ONDULEURS</t>
  </si>
  <si>
    <t>FORFAIT ANNUEL €HT</t>
  </si>
  <si>
    <t>BPU € HT</t>
  </si>
  <si>
    <t>TOTAL ANNUEL €HT</t>
  </si>
  <si>
    <t>TOTAL SUR LA DUREE TOTALE DU MARCHE €HT</t>
  </si>
  <si>
    <t>Poste</t>
  </si>
  <si>
    <t>CHARGEUR</t>
  </si>
  <si>
    <t>Modèle</t>
  </si>
  <si>
    <t>Année</t>
  </si>
  <si>
    <t>N° de série</t>
  </si>
  <si>
    <t>Primaire</t>
  </si>
  <si>
    <t>Secondaire</t>
  </si>
  <si>
    <t>Remplacement des batteries [BATC]</t>
  </si>
  <si>
    <t>Remplacement du chargeur [CHAR]</t>
  </si>
  <si>
    <t>AEES</t>
  </si>
  <si>
    <t>Titre</t>
  </si>
  <si>
    <t>Description</t>
  </si>
  <si>
    <t>Unité</t>
  </si>
  <si>
    <t>u</t>
  </si>
  <si>
    <t>%</t>
  </si>
  <si>
    <t>Formation Onduleurs</t>
  </si>
  <si>
    <t>Coût horaire HT de main d’œuvre</t>
  </si>
  <si>
    <t>Pour les jours et heures ouvrés : lundi à vendredi de 8h à 18h</t>
  </si>
  <si>
    <t>h</t>
  </si>
  <si>
    <t>Coefficient de majoration hors jours ouvrés</t>
  </si>
  <si>
    <t>Coefficient de majoration à appliquer sur le coût horaire HT de main d’œuvre pour les interventions réalisées hors heures et jours ouvrés</t>
  </si>
  <si>
    <t>BPU€HT</t>
  </si>
  <si>
    <t>TOTAL FORFAIT ANNUEL € HT</t>
  </si>
  <si>
    <t>TOTAL € HT SUR LA DUREE TOTALE DU MARCHE</t>
  </si>
  <si>
    <t>Prix € HT</t>
  </si>
  <si>
    <t>CHCP</t>
  </si>
  <si>
    <t>MCO</t>
  </si>
  <si>
    <t>P281244001</t>
  </si>
  <si>
    <t>P280240001</t>
  </si>
  <si>
    <t>ADMINISTRATION</t>
  </si>
  <si>
    <t>P131597001</t>
  </si>
  <si>
    <t>HDL</t>
  </si>
  <si>
    <t>CRF</t>
  </si>
  <si>
    <t>PM07874001</t>
  </si>
  <si>
    <t xml:space="preserve">Inverseur </t>
  </si>
  <si>
    <t>ATYS</t>
  </si>
  <si>
    <t>4x400 A</t>
  </si>
  <si>
    <t>3 ans</t>
  </si>
  <si>
    <t>NOELIE SECAIL</t>
  </si>
  <si>
    <t>4X400A</t>
  </si>
  <si>
    <t>PINEL</t>
  </si>
  <si>
    <t>P216003001</t>
  </si>
  <si>
    <t>GUIRAUD STANDARD</t>
  </si>
  <si>
    <t>P113764001/1</t>
  </si>
  <si>
    <t>fevr-10</t>
  </si>
  <si>
    <t>CH LAVAUR</t>
  </si>
  <si>
    <t>GUIRAUD URGENCE</t>
  </si>
  <si>
    <t>Delphys Elite</t>
  </si>
  <si>
    <t>217523/1</t>
  </si>
  <si>
    <t>GUIRAUD SCANNER</t>
  </si>
  <si>
    <t>3614330401/1</t>
  </si>
  <si>
    <t>Load transfer module</t>
  </si>
  <si>
    <t>Maintenance 
(périodicité onduleur : 1 an /
périodicité inverseur : 3 ans)</t>
  </si>
  <si>
    <t>Prix total HT
du forfait durée totale du marché (reconductions incluses)</t>
  </si>
  <si>
    <t xml:space="preserve">Prix total HT
du forfait pour la première année (12 mois) </t>
  </si>
  <si>
    <t xml:space="preserve">Prix total HT
du forfait pour la troisième année (12 mois) </t>
  </si>
  <si>
    <t>CHCP/HDL</t>
  </si>
  <si>
    <t>INVERSEURS</t>
  </si>
  <si>
    <t>HOPITAUX DE LUCHON</t>
  </si>
  <si>
    <t>CENTRE HOSPITALIER COMMINGES PYRENEES</t>
  </si>
  <si>
    <t>Remise sur catalogue prix public</t>
  </si>
  <si>
    <t>Formation d'une durée 1 journée, pour 8 personnes, sur un des sites du CHCP ou des HDL : utilisation des équipements des établissements</t>
  </si>
  <si>
    <t xml:space="preserve">GABRIEL ROUY </t>
  </si>
  <si>
    <t xml:space="preserve">Prix total HT
du forfait pour la quatrièmé année (12 mois) </t>
  </si>
  <si>
    <t xml:space="preserve">Prix total HT
du forfait pour la deuxième année (12 mois) </t>
  </si>
  <si>
    <t>TGBT MCO</t>
  </si>
  <si>
    <t>Locaux Techniques MCP</t>
  </si>
  <si>
    <t>ELAUL</t>
  </si>
  <si>
    <t>SAPL R 48/200/12 Pbe 1h</t>
  </si>
  <si>
    <t>49A51128</t>
  </si>
  <si>
    <t>230Vac</t>
  </si>
  <si>
    <t>48Vcc/4,1a</t>
  </si>
  <si>
    <t>Poste source</t>
  </si>
  <si>
    <t>Local cellules</t>
  </si>
  <si>
    <t>SAPL R 48/360/24 Pbe 1h</t>
  </si>
  <si>
    <t>230vac</t>
  </si>
  <si>
    <t>48Vcc/7,5A</t>
  </si>
  <si>
    <t>49A2019029/1</t>
  </si>
  <si>
    <t>49A2019029/2</t>
  </si>
  <si>
    <t>GE2</t>
  </si>
  <si>
    <t>Local GE2</t>
  </si>
  <si>
    <t>CN-D</t>
  </si>
  <si>
    <t>1048N</t>
  </si>
  <si>
    <t>48Vcc</t>
  </si>
  <si>
    <t>TGS MCO</t>
  </si>
  <si>
    <t>AtyS t M</t>
  </si>
  <si>
    <t>100A</t>
  </si>
  <si>
    <t xml:space="preserve"> 09/2024</t>
  </si>
  <si>
    <t xml:space="preserve"> 03/2023</t>
  </si>
  <si>
    <t>ST120</t>
  </si>
  <si>
    <t>ST240B</t>
  </si>
  <si>
    <t>NP24-12IFR</t>
  </si>
  <si>
    <t>Date remplacement batteries</t>
  </si>
  <si>
    <t>Année 1</t>
  </si>
  <si>
    <t>Année 2</t>
  </si>
  <si>
    <t>Année 3</t>
  </si>
  <si>
    <t>Année 4</t>
  </si>
  <si>
    <t>TOTAL PARTIE FORFAITAIRE LOT 10 €HT
HDL</t>
  </si>
  <si>
    <t>TOTAL PARTIE FORFAITAIRE LOT 10 €HT
CHCP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</si>
</sst>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name val="Verdan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Verdana"/>
      <family val="2"/>
    </font>
    <font>
      <b/>
      <sz val="10"/>
      <name val="Verdana"/>
      <family val="2"/>
    </font>
    <font>
      <b/>
      <sz val="16"/>
      <color theme="1"/>
      <name val="Calibri"/>
      <family val="2"/>
      <scheme val="minor"/>
    </font>
    <font>
      <sz val="12"/>
      <name val="Verdana"/>
      <family val="2"/>
    </font>
    <font>
      <sz val="11"/>
      <color rgb="FF0000FF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Down">
        <bgColor rgb="FFFFFFE7"/>
      </patternFill>
    </fill>
    <fill>
      <patternFill patternType="lightDown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0" fontId="3" fillId="6" borderId="6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1" xfId="0" applyFont="1" applyFill="1" applyBorder="1"/>
    <xf numFmtId="17" fontId="3" fillId="6" borderId="7" xfId="0" applyNumberFormat="1" applyFont="1" applyFill="1" applyBorder="1"/>
    <xf numFmtId="0" fontId="1" fillId="6" borderId="1" xfId="0" applyFont="1" applyFill="1" applyBorder="1"/>
    <xf numFmtId="17" fontId="1" fillId="6" borderId="7" xfId="0" applyNumberFormat="1" applyFont="1" applyFill="1" applyBorder="1"/>
    <xf numFmtId="0" fontId="3" fillId="6" borderId="4" xfId="0" applyFont="1" applyFill="1" applyBorder="1" applyAlignment="1">
      <alignment horizontal="left"/>
    </xf>
    <xf numFmtId="17" fontId="3" fillId="4" borderId="4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17" fontId="3" fillId="8" borderId="4" xfId="0" applyNumberFormat="1" applyFont="1" applyFill="1" applyBorder="1" applyAlignment="1">
      <alignment horizontal="center" vertical="center"/>
    </xf>
    <xf numFmtId="49" fontId="3" fillId="8" borderId="4" xfId="0" applyNumberFormat="1" applyFont="1" applyFill="1" applyBorder="1" applyAlignment="1">
      <alignment horizontal="center" vertical="center"/>
    </xf>
    <xf numFmtId="1" fontId="3" fillId="8" borderId="1" xfId="0" applyNumberFormat="1" applyFont="1" applyFill="1" applyBorder="1" applyAlignment="1">
      <alignment horizontal="center" vertical="center"/>
    </xf>
    <xf numFmtId="1" fontId="3" fillId="8" borderId="3" xfId="0" applyNumberFormat="1" applyFont="1" applyFill="1" applyBorder="1" applyAlignment="1">
      <alignment horizontal="center" vertical="center"/>
    </xf>
    <xf numFmtId="17" fontId="3" fillId="8" borderId="1" xfId="0" applyNumberFormat="1" applyFont="1" applyFill="1" applyBorder="1" applyAlignment="1">
      <alignment horizontal="center" vertical="center"/>
    </xf>
    <xf numFmtId="17" fontId="3" fillId="8" borderId="3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6" borderId="9" xfId="0" applyFont="1" applyFill="1" applyBorder="1"/>
    <xf numFmtId="17" fontId="3" fillId="6" borderId="11" xfId="0" applyNumberFormat="1" applyFont="1" applyFill="1" applyBorder="1"/>
    <xf numFmtId="17" fontId="3" fillId="8" borderId="16" xfId="0" applyNumberFormat="1" applyFont="1" applyFill="1" applyBorder="1" applyAlignment="1">
      <alignment horizontal="center" vertical="center"/>
    </xf>
    <xf numFmtId="49" fontId="3" fillId="8" borderId="16" xfId="0" applyNumberFormat="1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3" fillId="6" borderId="20" xfId="0" applyFont="1" applyFill="1" applyBorder="1"/>
    <xf numFmtId="17" fontId="3" fillId="6" borderId="23" xfId="0" applyNumberFormat="1" applyFont="1" applyFill="1" applyBorder="1"/>
    <xf numFmtId="17" fontId="3" fillId="8" borderId="22" xfId="0" applyNumberFormat="1" applyFont="1" applyFill="1" applyBorder="1" applyAlignment="1">
      <alignment horizontal="center" vertical="center"/>
    </xf>
    <xf numFmtId="49" fontId="3" fillId="8" borderId="22" xfId="0" applyNumberFormat="1" applyFont="1" applyFill="1" applyBorder="1" applyAlignment="1">
      <alignment horizontal="center" vertical="center"/>
    </xf>
    <xf numFmtId="1" fontId="3" fillId="8" borderId="20" xfId="0" applyNumberFormat="1" applyFont="1" applyFill="1" applyBorder="1" applyAlignment="1">
      <alignment horizontal="center" vertical="center"/>
    </xf>
    <xf numFmtId="1" fontId="3" fillId="8" borderId="19" xfId="0" applyNumberFormat="1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left" vertical="center" wrapText="1"/>
    </xf>
    <xf numFmtId="0" fontId="3" fillId="6" borderId="29" xfId="0" applyFont="1" applyFill="1" applyBorder="1" applyAlignment="1">
      <alignment horizontal="left" vertical="center" wrapText="1"/>
    </xf>
    <xf numFmtId="0" fontId="3" fillId="6" borderId="27" xfId="0" applyFont="1" applyFill="1" applyBorder="1"/>
    <xf numFmtId="17" fontId="3" fillId="6" borderId="30" xfId="0" applyNumberFormat="1" applyFont="1" applyFill="1" applyBorder="1"/>
    <xf numFmtId="17" fontId="3" fillId="8" borderId="29" xfId="0" applyNumberFormat="1" applyFont="1" applyFill="1" applyBorder="1" applyAlignment="1">
      <alignment horizontal="center" vertical="center"/>
    </xf>
    <xf numFmtId="49" fontId="3" fillId="8" borderId="29" xfId="0" applyNumberFormat="1" applyFont="1" applyFill="1" applyBorder="1" applyAlignment="1">
      <alignment horizontal="center" vertical="center"/>
    </xf>
    <xf numFmtId="1" fontId="3" fillId="8" borderId="27" xfId="0" applyNumberFormat="1" applyFont="1" applyFill="1" applyBorder="1" applyAlignment="1">
      <alignment horizontal="center" vertical="center"/>
    </xf>
    <xf numFmtId="1" fontId="3" fillId="8" borderId="26" xfId="0" applyNumberFormat="1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left" vertical="center" wrapText="1"/>
    </xf>
    <xf numFmtId="0" fontId="3" fillId="6" borderId="10" xfId="0" applyFont="1" applyFill="1" applyBorder="1"/>
    <xf numFmtId="17" fontId="3" fillId="6" borderId="35" xfId="0" applyNumberFormat="1" applyFont="1" applyFill="1" applyBorder="1"/>
    <xf numFmtId="17" fontId="3" fillId="8" borderId="34" xfId="0" applyNumberFormat="1" applyFont="1" applyFill="1" applyBorder="1" applyAlignment="1">
      <alignment horizontal="center" vertical="center"/>
    </xf>
    <xf numFmtId="49" fontId="3" fillId="8" borderId="34" xfId="0" applyNumberFormat="1" applyFont="1" applyFill="1" applyBorder="1" applyAlignment="1">
      <alignment horizontal="center" vertical="center"/>
    </xf>
    <xf numFmtId="17" fontId="3" fillId="8" borderId="10" xfId="0" applyNumberFormat="1" applyFont="1" applyFill="1" applyBorder="1" applyAlignment="1">
      <alignment horizontal="center" vertical="center"/>
    </xf>
    <xf numFmtId="17" fontId="3" fillId="8" borderId="32" xfId="0" applyNumberFormat="1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left" vertical="center" wrapText="1"/>
    </xf>
    <xf numFmtId="0" fontId="3" fillId="6" borderId="39" xfId="0" applyFont="1" applyFill="1" applyBorder="1" applyAlignment="1">
      <alignment horizontal="left" vertical="center" wrapText="1"/>
    </xf>
    <xf numFmtId="0" fontId="3" fillId="6" borderId="13" xfId="0" applyFont="1" applyFill="1" applyBorder="1"/>
    <xf numFmtId="17" fontId="3" fillId="6" borderId="40" xfId="0" applyNumberFormat="1" applyFont="1" applyFill="1" applyBorder="1"/>
    <xf numFmtId="17" fontId="3" fillId="8" borderId="39" xfId="0" applyNumberFormat="1" applyFont="1" applyFill="1" applyBorder="1" applyAlignment="1">
      <alignment horizontal="center" vertical="center"/>
    </xf>
    <xf numFmtId="49" fontId="3" fillId="8" borderId="39" xfId="0" applyNumberFormat="1" applyFont="1" applyFill="1" applyBorder="1" applyAlignment="1">
      <alignment horizontal="center" vertical="center"/>
    </xf>
    <xf numFmtId="17" fontId="3" fillId="8" borderId="13" xfId="0" applyNumberFormat="1" applyFont="1" applyFill="1" applyBorder="1" applyAlignment="1">
      <alignment horizontal="center" vertical="center"/>
    </xf>
    <xf numFmtId="17" fontId="3" fillId="8" borderId="37" xfId="0" applyNumberFormat="1" applyFont="1" applyFill="1" applyBorder="1" applyAlignment="1">
      <alignment horizontal="center" vertical="center"/>
    </xf>
    <xf numFmtId="17" fontId="3" fillId="8" borderId="27" xfId="0" applyNumberFormat="1" applyFont="1" applyFill="1" applyBorder="1" applyAlignment="1">
      <alignment horizontal="center" vertical="center"/>
    </xf>
    <xf numFmtId="17" fontId="3" fillId="8" borderId="26" xfId="0" applyNumberFormat="1" applyFont="1" applyFill="1" applyBorder="1" applyAlignment="1">
      <alignment horizontal="center" vertical="center"/>
    </xf>
    <xf numFmtId="0" fontId="3" fillId="10" borderId="19" xfId="0" applyFont="1" applyFill="1" applyBorder="1"/>
    <xf numFmtId="0" fontId="3" fillId="10" borderId="26" xfId="0" applyFont="1" applyFill="1" applyBorder="1"/>
    <xf numFmtId="0" fontId="3" fillId="10" borderId="13" xfId="0" applyFont="1" applyFill="1" applyBorder="1" applyAlignment="1">
      <alignment horizontal="center"/>
    </xf>
    <xf numFmtId="0" fontId="3" fillId="10" borderId="37" xfId="0" applyFont="1" applyFill="1" applyBorder="1"/>
    <xf numFmtId="0" fontId="3" fillId="10" borderId="10" xfId="0" applyFont="1" applyFill="1" applyBorder="1" applyAlignment="1">
      <alignment horizontal="center"/>
    </xf>
    <xf numFmtId="0" fontId="3" fillId="10" borderId="32" xfId="0" applyFont="1" applyFill="1" applyBorder="1"/>
    <xf numFmtId="0" fontId="3" fillId="10" borderId="3" xfId="0" applyFont="1" applyFill="1" applyBorder="1"/>
    <xf numFmtId="0" fontId="1" fillId="10" borderId="3" xfId="0" applyFont="1" applyFill="1" applyBorder="1"/>
    <xf numFmtId="0" fontId="3" fillId="10" borderId="14" xfId="0" applyFont="1" applyFill="1" applyBorder="1"/>
    <xf numFmtId="0" fontId="3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3" fillId="6" borderId="27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1" fontId="0" fillId="0" borderId="29" xfId="0" applyNumberFormat="1" applyFont="1" applyFill="1" applyBorder="1" applyAlignment="1">
      <alignment horizontal="center" vertical="center"/>
    </xf>
    <xf numFmtId="1" fontId="0" fillId="0" borderId="39" xfId="0" applyNumberFormat="1" applyFont="1" applyFill="1" applyBorder="1" applyAlignment="1">
      <alignment horizontal="center" vertical="center"/>
    </xf>
    <xf numFmtId="1" fontId="0" fillId="0" borderId="34" xfId="0" applyNumberFormat="1" applyFont="1" applyFill="1" applyBorder="1" applyAlignment="1">
      <alignment horizontal="center" vertical="center"/>
    </xf>
    <xf numFmtId="1" fontId="0" fillId="0" borderId="22" xfId="0" applyNumberFormat="1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1" fontId="0" fillId="0" borderId="16" xfId="0" applyNumberFormat="1" applyFont="1" applyFill="1" applyBorder="1" applyAlignment="1">
      <alignment horizontal="center" vertical="center"/>
    </xf>
    <xf numFmtId="17" fontId="3" fillId="8" borderId="9" xfId="0" applyNumberFormat="1" applyFont="1" applyFill="1" applyBorder="1" applyAlignment="1">
      <alignment horizontal="center" vertical="center"/>
    </xf>
    <xf numFmtId="17" fontId="3" fillId="8" borderId="14" xfId="0" applyNumberFormat="1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/>
    </xf>
    <xf numFmtId="1" fontId="0" fillId="0" borderId="17" xfId="0" applyNumberFormat="1" applyFont="1" applyFill="1" applyBorder="1" applyAlignment="1">
      <alignment horizontal="center" vertical="center"/>
    </xf>
    <xf numFmtId="1" fontId="0" fillId="0" borderId="31" xfId="0" applyNumberFormat="1" applyFont="1" applyFill="1" applyBorder="1" applyAlignment="1">
      <alignment horizontal="center" vertical="center"/>
    </xf>
    <xf numFmtId="1" fontId="0" fillId="0" borderId="41" xfId="0" applyNumberFormat="1" applyFont="1" applyFill="1" applyBorder="1" applyAlignment="1">
      <alignment horizontal="center" vertical="center"/>
    </xf>
    <xf numFmtId="1" fontId="0" fillId="0" borderId="36" xfId="0" applyNumberFormat="1" applyFont="1" applyFill="1" applyBorder="1" applyAlignment="1">
      <alignment horizontal="center" vertical="center"/>
    </xf>
    <xf numFmtId="1" fontId="0" fillId="0" borderId="24" xfId="0" applyNumberFormat="1" applyFont="1" applyFill="1" applyBorder="1" applyAlignment="1">
      <alignment horizontal="center" vertical="center"/>
    </xf>
    <xf numFmtId="1" fontId="0" fillId="0" borderId="5" xfId="0" applyNumberFormat="1" applyFont="1" applyFill="1" applyBorder="1" applyAlignment="1">
      <alignment horizontal="center" vertical="center"/>
    </xf>
    <xf numFmtId="1" fontId="0" fillId="0" borderId="27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9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quotePrefix="1" applyFill="1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1" fontId="8" fillId="7" borderId="7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164" fontId="1" fillId="0" borderId="41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2" fillId="9" borderId="43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8" fillId="2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5" fillId="11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13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5" fillId="0" borderId="0" xfId="0" applyFont="1"/>
    <xf numFmtId="0" fontId="9" fillId="2" borderId="1" xfId="0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/>
    <xf numFmtId="164" fontId="8" fillId="2" borderId="7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5" fillId="11" borderId="1" xfId="0" applyNumberFormat="1" applyFont="1" applyFill="1" applyBorder="1" applyAlignment="1">
      <alignment horizontal="center" vertical="center"/>
    </xf>
    <xf numFmtId="164" fontId="0" fillId="13" borderId="1" xfId="0" applyNumberFormat="1" applyFill="1" applyBorder="1" applyAlignment="1">
      <alignment vertical="center"/>
    </xf>
    <xf numFmtId="10" fontId="0" fillId="13" borderId="1" xfId="0" applyNumberFormat="1" applyFill="1" applyBorder="1" applyAlignment="1">
      <alignment vertical="center"/>
    </xf>
    <xf numFmtId="0" fontId="3" fillId="6" borderId="1" xfId="0" applyFont="1" applyFill="1" applyBorder="1" applyAlignment="1">
      <alignment horizontal="left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/>
    <xf numFmtId="17" fontId="3" fillId="14" borderId="1" xfId="0" applyNumberFormat="1" applyFont="1" applyFill="1" applyBorder="1" applyAlignment="1">
      <alignment horizontal="center" vertical="center"/>
    </xf>
    <xf numFmtId="49" fontId="3" fillId="14" borderId="1" xfId="0" applyNumberFormat="1" applyFont="1" applyFill="1" applyBorder="1" applyAlignment="1">
      <alignment horizontal="center" vertical="center"/>
    </xf>
    <xf numFmtId="1" fontId="1" fillId="15" borderId="1" xfId="0" applyNumberFormat="1" applyFont="1" applyFill="1" applyBorder="1" applyAlignment="1">
      <alignment horizontal="center" vertical="center"/>
    </xf>
    <xf numFmtId="0" fontId="3" fillId="10" borderId="20" xfId="0" applyFont="1" applyFill="1" applyBorder="1"/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right"/>
    </xf>
    <xf numFmtId="0" fontId="3" fillId="8" borderId="20" xfId="0" applyNumberFormat="1" applyFont="1" applyFill="1" applyBorder="1" applyAlignment="1">
      <alignment horizontal="center" vertical="center"/>
    </xf>
    <xf numFmtId="1" fontId="1" fillId="0" borderId="20" xfId="0" applyNumberFormat="1" applyFont="1" applyFill="1" applyBorder="1" applyAlignment="1">
      <alignment horizontal="center" vertical="center"/>
    </xf>
    <xf numFmtId="1" fontId="1" fillId="0" borderId="5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right"/>
    </xf>
    <xf numFmtId="0" fontId="3" fillId="8" borderId="1" xfId="0" applyNumberFormat="1" applyFont="1" applyFill="1" applyBorder="1" applyAlignment="1">
      <alignment horizontal="center" vertical="center"/>
    </xf>
    <xf numFmtId="1" fontId="1" fillId="0" borderId="54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right"/>
    </xf>
    <xf numFmtId="0" fontId="3" fillId="8" borderId="8" xfId="0" applyNumberFormat="1" applyFont="1" applyFill="1" applyBorder="1" applyAlignment="1">
      <alignment horizontal="center" vertical="center"/>
    </xf>
    <xf numFmtId="0" fontId="3" fillId="10" borderId="25" xfId="0" applyFont="1" applyFill="1" applyBorder="1"/>
    <xf numFmtId="0" fontId="3" fillId="6" borderId="27" xfId="0" applyFont="1" applyFill="1" applyBorder="1" applyAlignment="1">
      <alignment horizontal="left" vertical="center" wrapText="1"/>
    </xf>
    <xf numFmtId="49" fontId="3" fillId="4" borderId="29" xfId="0" applyNumberFormat="1" applyFont="1" applyFill="1" applyBorder="1" applyAlignment="1">
      <alignment horizontal="center" vertical="center"/>
    </xf>
    <xf numFmtId="1" fontId="3" fillId="4" borderId="27" xfId="0" applyNumberFormat="1" applyFont="1" applyFill="1" applyBorder="1" applyAlignment="1">
      <alignment horizontal="center" vertical="center"/>
    </xf>
    <xf numFmtId="1" fontId="1" fillId="0" borderId="27" xfId="0" applyNumberFormat="1" applyFont="1" applyFill="1" applyBorder="1" applyAlignment="1">
      <alignment horizontal="center" vertical="center"/>
    </xf>
    <xf numFmtId="1" fontId="1" fillId="4" borderId="27" xfId="0" applyNumberFormat="1" applyFont="1" applyFill="1" applyBorder="1" applyAlignment="1">
      <alignment horizontal="center" vertical="center"/>
    </xf>
    <xf numFmtId="1" fontId="1" fillId="0" borderId="55" xfId="0" applyNumberFormat="1" applyFont="1" applyFill="1" applyBorder="1" applyAlignment="1">
      <alignment horizontal="center" vertical="center"/>
    </xf>
    <xf numFmtId="164" fontId="2" fillId="9" borderId="48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7" fontId="3" fillId="6" borderId="19" xfId="0" applyNumberFormat="1" applyFont="1" applyFill="1" applyBorder="1"/>
    <xf numFmtId="17" fontId="3" fillId="6" borderId="3" xfId="0" applyNumberFormat="1" applyFont="1" applyFill="1" applyBorder="1" applyAlignment="1">
      <alignment horizontal="right"/>
    </xf>
    <xf numFmtId="17" fontId="3" fillId="6" borderId="3" xfId="0" applyNumberFormat="1" applyFont="1" applyFill="1" applyBorder="1"/>
    <xf numFmtId="17" fontId="3" fillId="6" borderId="26" xfId="0" applyNumberFormat="1" applyFont="1" applyFill="1" applyBorder="1"/>
    <xf numFmtId="1" fontId="1" fillId="0" borderId="22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49" xfId="0" applyNumberFormat="1" applyFont="1" applyFill="1" applyBorder="1" applyAlignment="1">
      <alignment horizontal="center" vertical="center"/>
    </xf>
    <xf numFmtId="1" fontId="1" fillId="0" borderId="29" xfId="0" applyNumberFormat="1" applyFont="1" applyFill="1" applyBorder="1" applyAlignment="1">
      <alignment horizontal="center" vertical="center"/>
    </xf>
    <xf numFmtId="17" fontId="3" fillId="8" borderId="21" xfId="0" applyNumberFormat="1" applyFont="1" applyFill="1" applyBorder="1" applyAlignment="1">
      <alignment horizontal="center" vertical="center"/>
    </xf>
    <xf numFmtId="0" fontId="3" fillId="8" borderId="23" xfId="0" applyNumberFormat="1" applyFont="1" applyFill="1" applyBorder="1" applyAlignment="1">
      <alignment horizontal="center" vertical="center"/>
    </xf>
    <xf numFmtId="17" fontId="3" fillId="8" borderId="6" xfId="0" applyNumberFormat="1" applyFont="1" applyFill="1" applyBorder="1" applyAlignment="1">
      <alignment horizontal="center" vertical="center"/>
    </xf>
    <xf numFmtId="0" fontId="3" fillId="8" borderId="7" xfId="0" applyNumberFormat="1" applyFont="1" applyFill="1" applyBorder="1" applyAlignment="1">
      <alignment horizontal="center" vertical="center"/>
    </xf>
    <xf numFmtId="17" fontId="3" fillId="4" borderId="6" xfId="0" applyNumberFormat="1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/>
    </xf>
    <xf numFmtId="0" fontId="3" fillId="8" borderId="45" xfId="0" applyNumberFormat="1" applyFont="1" applyFill="1" applyBorder="1" applyAlignment="1">
      <alignment horizontal="center" vertical="center"/>
    </xf>
    <xf numFmtId="17" fontId="3" fillId="4" borderId="28" xfId="0" applyNumberFormat="1" applyFont="1" applyFill="1" applyBorder="1" applyAlignment="1">
      <alignment horizontal="center" vertical="center"/>
    </xf>
    <xf numFmtId="1" fontId="3" fillId="4" borderId="30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/>
    </xf>
    <xf numFmtId="0" fontId="3" fillId="6" borderId="27" xfId="0" applyFont="1" applyFill="1" applyBorder="1" applyAlignment="1">
      <alignment horizontal="left"/>
    </xf>
    <xf numFmtId="0" fontId="3" fillId="6" borderId="56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" fontId="2" fillId="0" borderId="44" xfId="0" applyNumberFormat="1" applyFont="1" applyFill="1" applyBorder="1" applyAlignment="1">
      <alignment horizontal="center" vertical="center" wrapText="1"/>
    </xf>
    <xf numFmtId="164" fontId="2" fillId="0" borderId="44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164" fontId="0" fillId="0" borderId="0" xfId="0" applyNumberFormat="1" applyFill="1"/>
    <xf numFmtId="1" fontId="0" fillId="0" borderId="6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/>
    </xf>
    <xf numFmtId="1" fontId="1" fillId="0" borderId="57" xfId="0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/>
    </xf>
    <xf numFmtId="1" fontId="1" fillId="0" borderId="58" xfId="0" applyNumberFormat="1" applyFont="1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1" fontId="0" fillId="0" borderId="44" xfId="0" applyNumberFormat="1" applyFont="1" applyFill="1" applyBorder="1" applyAlignment="1">
      <alignment horizontal="center" vertical="center"/>
    </xf>
    <xf numFmtId="1" fontId="1" fillId="15" borderId="4" xfId="0" applyNumberFormat="1" applyFont="1" applyFill="1" applyBorder="1" applyAlignment="1">
      <alignment horizontal="center" vertical="center"/>
    </xf>
    <xf numFmtId="1" fontId="1" fillId="0" borderId="50" xfId="0" applyNumberFormat="1" applyFont="1" applyFill="1" applyBorder="1" applyAlignment="1">
      <alignment horizontal="center" vertical="center"/>
    </xf>
    <xf numFmtId="1" fontId="1" fillId="0" borderId="50" xfId="0" applyNumberFormat="1" applyFont="1" applyFill="1" applyBorder="1" applyAlignment="1">
      <alignment horizontal="left" vertical="center"/>
    </xf>
    <xf numFmtId="17" fontId="3" fillId="8" borderId="7" xfId="0" applyNumberFormat="1" applyFont="1" applyFill="1" applyBorder="1" applyAlignment="1">
      <alignment horizontal="center" vertical="center"/>
    </xf>
    <xf numFmtId="17" fontId="3" fillId="14" borderId="6" xfId="0" applyNumberFormat="1" applyFont="1" applyFill="1" applyBorder="1" applyAlignment="1">
      <alignment horizontal="center" vertical="center"/>
    </xf>
    <xf numFmtId="17" fontId="3" fillId="14" borderId="7" xfId="0" applyNumberFormat="1" applyFont="1" applyFill="1" applyBorder="1" applyAlignment="1">
      <alignment horizontal="center" vertical="center"/>
    </xf>
    <xf numFmtId="17" fontId="3" fillId="14" borderId="28" xfId="0" applyNumberFormat="1" applyFont="1" applyFill="1" applyBorder="1" applyAlignment="1">
      <alignment horizontal="center" vertical="center"/>
    </xf>
    <xf numFmtId="49" fontId="3" fillId="14" borderId="27" xfId="0" applyNumberFormat="1" applyFont="1" applyFill="1" applyBorder="1" applyAlignment="1">
      <alignment horizontal="center" vertical="center"/>
    </xf>
    <xf numFmtId="17" fontId="3" fillId="14" borderId="27" xfId="0" applyNumberFormat="1" applyFont="1" applyFill="1" applyBorder="1" applyAlignment="1">
      <alignment horizontal="center" vertical="center"/>
    </xf>
    <xf numFmtId="17" fontId="3" fillId="14" borderId="30" xfId="0" applyNumberFormat="1" applyFont="1" applyFill="1" applyBorder="1" applyAlignment="1">
      <alignment horizontal="center" vertical="center"/>
    </xf>
    <xf numFmtId="1" fontId="1" fillId="0" borderId="59" xfId="0" applyNumberFormat="1" applyFont="1" applyFill="1" applyBorder="1" applyAlignment="1">
      <alignment horizontal="left" vertical="center"/>
    </xf>
    <xf numFmtId="1" fontId="1" fillId="15" borderId="29" xfId="0" applyNumberFormat="1" applyFont="1" applyFill="1" applyBorder="1" applyAlignment="1">
      <alignment horizontal="center" vertical="center"/>
    </xf>
    <xf numFmtId="1" fontId="1" fillId="15" borderId="27" xfId="0" applyNumberFormat="1" applyFont="1" applyFill="1" applyBorder="1" applyAlignment="1">
      <alignment horizontal="center" vertical="center"/>
    </xf>
    <xf numFmtId="1" fontId="3" fillId="15" borderId="27" xfId="0" applyNumberFormat="1" applyFont="1" applyFill="1" applyBorder="1" applyAlignment="1">
      <alignment horizontal="center" vertical="center"/>
    </xf>
    <xf numFmtId="164" fontId="2" fillId="9" borderId="17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164" fontId="0" fillId="0" borderId="4" xfId="0" applyNumberFormat="1" applyFill="1" applyBorder="1" applyAlignment="1">
      <alignment horizontal="left" vertical="center"/>
    </xf>
    <xf numFmtId="0" fontId="12" fillId="7" borderId="52" xfId="0" applyFont="1" applyFill="1" applyBorder="1" applyAlignment="1">
      <alignment horizontal="center" vertical="center" wrapText="1"/>
    </xf>
    <xf numFmtId="164" fontId="14" fillId="7" borderId="61" xfId="0" applyNumberFormat="1" applyFont="1" applyFill="1" applyBorder="1" applyAlignment="1">
      <alignment horizontal="center" vertical="center" wrapText="1"/>
    </xf>
    <xf numFmtId="164" fontId="14" fillId="7" borderId="27" xfId="0" applyNumberFormat="1" applyFont="1" applyFill="1" applyBorder="1" applyAlignment="1">
      <alignment horizontal="center" vertical="center" wrapText="1"/>
    </xf>
    <xf numFmtId="164" fontId="15" fillId="0" borderId="62" xfId="0" applyNumberFormat="1" applyFont="1" applyBorder="1" applyAlignment="1">
      <alignment horizontal="right" vertical="center" wrapText="1"/>
    </xf>
    <xf numFmtId="164" fontId="15" fillId="0" borderId="63" xfId="0" applyNumberFormat="1" applyFont="1" applyBorder="1" applyAlignment="1">
      <alignment horizontal="right" vertical="center" wrapText="1"/>
    </xf>
    <xf numFmtId="164" fontId="15" fillId="0" borderId="64" xfId="0" applyNumberFormat="1" applyFont="1" applyBorder="1" applyAlignment="1">
      <alignment horizontal="right" vertical="center" wrapText="1"/>
    </xf>
    <xf numFmtId="0" fontId="7" fillId="17" borderId="1" xfId="0" applyFont="1" applyFill="1" applyBorder="1" applyAlignment="1">
      <alignment horizontal="center" vertical="center" wrapText="1"/>
    </xf>
    <xf numFmtId="164" fontId="7" fillId="17" borderId="1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 applyAlignment="1">
      <alignment horizontal="right" vertical="center" wrapText="1"/>
    </xf>
    <xf numFmtId="0" fontId="7" fillId="18" borderId="0" xfId="0" applyFont="1" applyFill="1" applyBorder="1" applyAlignment="1">
      <alignment horizontal="center" vertical="center" wrapText="1"/>
    </xf>
    <xf numFmtId="164" fontId="7" fillId="18" borderId="0" xfId="0" applyNumberFormat="1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vertical="center"/>
    </xf>
    <xf numFmtId="0" fontId="3" fillId="10" borderId="45" xfId="0" applyFont="1" applyFill="1" applyBorder="1" applyAlignment="1">
      <alignment vertical="center"/>
    </xf>
    <xf numFmtId="0" fontId="0" fillId="1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3" fillId="10" borderId="8" xfId="0" applyFont="1" applyFill="1" applyBorder="1"/>
    <xf numFmtId="0" fontId="3" fillId="6" borderId="1" xfId="0" applyFont="1" applyFill="1" applyBorder="1" applyAlignment="1">
      <alignment horizontal="left" vertical="center"/>
    </xf>
    <xf numFmtId="0" fontId="3" fillId="6" borderId="27" xfId="0" applyFont="1" applyFill="1" applyBorder="1" applyAlignment="1">
      <alignment horizontal="left" vertical="center"/>
    </xf>
    <xf numFmtId="17" fontId="0" fillId="0" borderId="1" xfId="0" applyNumberFormat="1" applyBorder="1" applyAlignment="1">
      <alignment horizontal="center"/>
    </xf>
    <xf numFmtId="0" fontId="5" fillId="16" borderId="1" xfId="0" applyFont="1" applyFill="1" applyBorder="1"/>
    <xf numFmtId="0" fontId="5" fillId="2" borderId="0" xfId="0" applyFont="1" applyFill="1"/>
    <xf numFmtId="0" fontId="6" fillId="17" borderId="42" xfId="0" applyFont="1" applyFill="1" applyBorder="1" applyAlignment="1">
      <alignment horizontal="center" vertical="center"/>
    </xf>
    <xf numFmtId="0" fontId="6" fillId="17" borderId="46" xfId="0" applyFont="1" applyFill="1" applyBorder="1" applyAlignment="1">
      <alignment horizontal="center" vertical="center"/>
    </xf>
    <xf numFmtId="0" fontId="6" fillId="17" borderId="14" xfId="0" applyFont="1" applyFill="1" applyBorder="1" applyAlignment="1">
      <alignment horizontal="center" vertical="center"/>
    </xf>
    <xf numFmtId="0" fontId="6" fillId="17" borderId="44" xfId="0" applyFont="1" applyFill="1" applyBorder="1" applyAlignment="1">
      <alignment horizontal="center" vertical="center"/>
    </xf>
    <xf numFmtId="0" fontId="13" fillId="3" borderId="53" xfId="0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3" fillId="10" borderId="10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2" fillId="16" borderId="2" xfId="0" applyFont="1" applyFill="1" applyBorder="1" applyAlignment="1">
      <alignment horizontal="left" vertical="center" wrapText="1"/>
    </xf>
    <xf numFmtId="0" fontId="2" fillId="16" borderId="4" xfId="0" applyFont="1" applyFill="1" applyBorder="1" applyAlignment="1">
      <alignment horizontal="left" vertical="center" wrapText="1"/>
    </xf>
    <xf numFmtId="0" fontId="3" fillId="10" borderId="18" xfId="0" applyFont="1" applyFill="1" applyBorder="1" applyAlignment="1">
      <alignment horizontal="left" vertical="center"/>
    </xf>
    <xf numFmtId="0" fontId="3" fillId="10" borderId="10" xfId="0" applyFont="1" applyFill="1" applyBorder="1" applyAlignment="1">
      <alignment horizontal="left" vertical="center"/>
    </xf>
    <xf numFmtId="0" fontId="3" fillId="10" borderId="25" xfId="0" applyFont="1" applyFill="1" applyBorder="1" applyAlignment="1">
      <alignment horizontal="left" vertical="center"/>
    </xf>
    <xf numFmtId="0" fontId="3" fillId="10" borderId="1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" fontId="2" fillId="9" borderId="24" xfId="0" applyNumberFormat="1" applyFont="1" applyFill="1" applyBorder="1" applyAlignment="1">
      <alignment horizontal="center" vertical="center" wrapText="1"/>
    </xf>
    <xf numFmtId="1" fontId="2" fillId="9" borderId="47" xfId="0" applyNumberFormat="1" applyFont="1" applyFill="1" applyBorder="1" applyAlignment="1">
      <alignment horizontal="center" vertical="center" wrapText="1"/>
    </xf>
    <xf numFmtId="1" fontId="2" fillId="9" borderId="51" xfId="0" applyNumberFormat="1" applyFont="1" applyFill="1" applyBorder="1" applyAlignment="1">
      <alignment horizontal="center" vertical="center" wrapText="1"/>
    </xf>
    <xf numFmtId="1" fontId="2" fillId="9" borderId="17" xfId="0" applyNumberFormat="1" applyFont="1" applyFill="1" applyBorder="1" applyAlignment="1">
      <alignment horizontal="center" vertical="center" wrapText="1"/>
    </xf>
    <xf numFmtId="1" fontId="2" fillId="9" borderId="44" xfId="0" applyNumberFormat="1" applyFont="1" applyFill="1" applyBorder="1" applyAlignment="1">
      <alignment horizontal="center" vertical="center" wrapText="1"/>
    </xf>
    <xf numFmtId="1" fontId="2" fillId="9" borderId="60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vertical="center"/>
    </xf>
    <xf numFmtId="0" fontId="3" fillId="10" borderId="9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vertical="center"/>
    </xf>
    <xf numFmtId="0" fontId="11" fillId="10" borderId="18" xfId="0" applyFont="1" applyFill="1" applyBorder="1" applyAlignment="1">
      <alignment horizontal="center" vertical="center" wrapText="1"/>
    </xf>
    <xf numFmtId="0" fontId="11" fillId="10" borderId="10" xfId="0" applyFont="1" applyFill="1" applyBorder="1" applyAlignment="1">
      <alignment horizontal="center" vertical="center" wrapText="1"/>
    </xf>
    <xf numFmtId="0" fontId="11" fillId="10" borderId="25" xfId="0" applyFont="1" applyFill="1" applyBorder="1" applyAlignment="1">
      <alignment horizontal="center" vertical="center" wrapText="1"/>
    </xf>
    <xf numFmtId="0" fontId="0" fillId="9" borderId="32" xfId="0" quotePrefix="1" applyFill="1" applyBorder="1" applyAlignment="1">
      <alignment horizontal="center"/>
    </xf>
    <xf numFmtId="0" fontId="0" fillId="9" borderId="0" xfId="0" quotePrefix="1" applyFill="1" applyBorder="1" applyAlignment="1">
      <alignment horizontal="center"/>
    </xf>
    <xf numFmtId="0" fontId="0" fillId="9" borderId="34" xfId="0" quotePrefix="1" applyFill="1" applyBorder="1" applyAlignment="1">
      <alignment horizontal="center"/>
    </xf>
    <xf numFmtId="0" fontId="0" fillId="9" borderId="14" xfId="0" quotePrefix="1" applyFill="1" applyBorder="1" applyAlignment="1">
      <alignment horizontal="center"/>
    </xf>
    <xf numFmtId="0" fontId="0" fillId="9" borderId="44" xfId="0" quotePrefix="1" applyFill="1" applyBorder="1" applyAlignment="1">
      <alignment horizontal="center"/>
    </xf>
    <xf numFmtId="0" fontId="0" fillId="9" borderId="16" xfId="0" quotePrefix="1" applyFill="1" applyBorder="1" applyAlignment="1">
      <alignment horizontal="center"/>
    </xf>
    <xf numFmtId="0" fontId="0" fillId="10" borderId="8" xfId="0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2" fillId="9" borderId="3" xfId="0" applyNumberFormat="1" applyFont="1" applyFill="1" applyBorder="1" applyAlignment="1">
      <alignment horizontal="center" vertical="center" wrapText="1"/>
    </xf>
    <xf numFmtId="1" fontId="2" fillId="9" borderId="2" xfId="0" applyNumberFormat="1" applyFont="1" applyFill="1" applyBorder="1" applyAlignment="1">
      <alignment horizontal="center" vertical="center" wrapText="1"/>
    </xf>
    <xf numFmtId="1" fontId="2" fillId="9" borderId="12" xfId="0" applyNumberFormat="1" applyFont="1" applyFill="1" applyBorder="1" applyAlignment="1">
      <alignment horizontal="center" vertical="center" wrapText="1"/>
    </xf>
    <xf numFmtId="1" fontId="2" fillId="9" borderId="14" xfId="0" applyNumberFormat="1" applyFont="1" applyFill="1" applyBorder="1" applyAlignment="1">
      <alignment horizontal="center" vertical="center" wrapText="1"/>
    </xf>
    <xf numFmtId="0" fontId="0" fillId="9" borderId="42" xfId="0" quotePrefix="1" applyFill="1" applyBorder="1" applyAlignment="1">
      <alignment horizontal="center"/>
    </xf>
    <xf numFmtId="0" fontId="0" fillId="9" borderId="46" xfId="0" quotePrefix="1" applyFill="1" applyBorder="1" applyAlignment="1">
      <alignment horizontal="center"/>
    </xf>
    <xf numFmtId="0" fontId="0" fillId="9" borderId="49" xfId="0" quotePrefix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5" fillId="12" borderId="2" xfId="0" applyFont="1" applyFill="1" applyBorder="1" applyAlignment="1">
      <alignment horizontal="left"/>
    </xf>
    <xf numFmtId="0" fontId="5" fillId="12" borderId="4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44" xfId="0" applyBorder="1" applyAlignment="1">
      <alignment horizontal="center" vertical="center"/>
    </xf>
  </cellXfs>
  <cellStyles count="1">
    <cellStyle name="Normal" xfId="0" builtinId="0"/>
  </cellStyles>
  <dxfs count="118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CCCCFF"/>
      <color rgb="FFFFE4C9"/>
      <color rgb="FFFFCC99"/>
      <color rgb="FFCC99FF"/>
      <color rgb="FFFFFFE7"/>
      <color rgb="FFFFFFDD"/>
      <color rgb="FFEFFFFF"/>
      <color rgb="FFE5FFFF"/>
      <color rgb="FFE1FEFF"/>
      <color rgb="FFD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view="pageBreakPreview" zoomScaleNormal="85" zoomScaleSheetLayoutView="100" workbookViewId="0">
      <selection activeCell="A11" sqref="A11:B12"/>
    </sheetView>
  </sheetViews>
  <sheetFormatPr baseColWidth="10" defaultRowHeight="15" x14ac:dyDescent="0.25"/>
  <cols>
    <col min="1" max="1" width="29.5703125" customWidth="1"/>
    <col min="2" max="2" width="27.5703125" customWidth="1"/>
    <col min="3" max="3" width="28.28515625" customWidth="1"/>
    <col min="4" max="4" width="29.42578125" customWidth="1"/>
    <col min="5" max="6" width="32" customWidth="1"/>
    <col min="7" max="7" width="19.28515625" customWidth="1"/>
  </cols>
  <sheetData>
    <row r="1" spans="1:7" x14ac:dyDescent="0.25">
      <c r="A1" s="270" t="s">
        <v>151</v>
      </c>
      <c r="B1" s="271"/>
      <c r="C1" s="271"/>
      <c r="D1" s="271"/>
      <c r="E1" s="271"/>
      <c r="F1" s="271"/>
      <c r="G1" s="271"/>
    </row>
    <row r="2" spans="1:7" ht="18.75" x14ac:dyDescent="0.25">
      <c r="A2" s="250"/>
      <c r="B2" s="251"/>
      <c r="C2" s="249"/>
      <c r="D2" s="249"/>
      <c r="E2" s="249"/>
      <c r="F2" s="249"/>
      <c r="G2" s="249"/>
    </row>
    <row r="3" spans="1:7" ht="21.75" thickBot="1" x14ac:dyDescent="0.4">
      <c r="A3" s="268" t="s">
        <v>214</v>
      </c>
      <c r="B3" s="269"/>
      <c r="C3" s="269"/>
      <c r="D3" s="269"/>
      <c r="E3" s="269"/>
      <c r="F3" s="269"/>
      <c r="G3" s="269"/>
    </row>
    <row r="4" spans="1:7" x14ac:dyDescent="0.25">
      <c r="A4" s="262" t="s">
        <v>217</v>
      </c>
      <c r="B4" s="263"/>
      <c r="C4" s="241" t="s">
        <v>251</v>
      </c>
      <c r="D4" s="241" t="s">
        <v>252</v>
      </c>
      <c r="E4" s="241" t="s">
        <v>253</v>
      </c>
      <c r="F4" s="241" t="s">
        <v>254</v>
      </c>
      <c r="G4" s="266" t="s">
        <v>211</v>
      </c>
    </row>
    <row r="5" spans="1:7" ht="39" thickBot="1" x14ac:dyDescent="0.3">
      <c r="A5" s="264"/>
      <c r="B5" s="265"/>
      <c r="C5" s="242" t="s">
        <v>212</v>
      </c>
      <c r="D5" s="243" t="s">
        <v>222</v>
      </c>
      <c r="E5" s="243" t="s">
        <v>213</v>
      </c>
      <c r="F5" s="243" t="s">
        <v>221</v>
      </c>
      <c r="G5" s="267"/>
    </row>
    <row r="6" spans="1:7" x14ac:dyDescent="0.25">
      <c r="A6" s="105"/>
      <c r="B6" s="106" t="s">
        <v>152</v>
      </c>
    </row>
    <row r="7" spans="1:7" x14ac:dyDescent="0.25">
      <c r="A7" s="105" t="s">
        <v>153</v>
      </c>
      <c r="B7" s="107">
        <f>'ONDULEURS-INVERSEURS'!L65</f>
        <v>0</v>
      </c>
    </row>
    <row r="8" spans="1:7" ht="15.75" thickBot="1" x14ac:dyDescent="0.3">
      <c r="A8" s="105" t="s">
        <v>215</v>
      </c>
      <c r="B8" s="107"/>
    </row>
    <row r="9" spans="1:7" ht="75.75" thickBot="1" x14ac:dyDescent="0.3">
      <c r="A9" s="247" t="s">
        <v>256</v>
      </c>
      <c r="B9" s="248"/>
      <c r="C9" s="244">
        <f>B9</f>
        <v>0</v>
      </c>
      <c r="D9" s="245">
        <f>(B9/12)*7</f>
        <v>0</v>
      </c>
      <c r="E9" s="245">
        <f>B9</f>
        <v>0</v>
      </c>
      <c r="F9" s="245">
        <f>C9</f>
        <v>0</v>
      </c>
      <c r="G9" s="246">
        <f>SUM(C9:E9)</f>
        <v>0</v>
      </c>
    </row>
    <row r="10" spans="1:7" ht="15.75" thickBot="1" x14ac:dyDescent="0.3"/>
    <row r="11" spans="1:7" x14ac:dyDescent="0.25">
      <c r="A11" s="262" t="s">
        <v>216</v>
      </c>
      <c r="B11" s="263"/>
      <c r="C11" s="241" t="s">
        <v>251</v>
      </c>
      <c r="D11" s="241" t="s">
        <v>252</v>
      </c>
      <c r="E11" s="241" t="s">
        <v>253</v>
      </c>
      <c r="F11" s="241" t="s">
        <v>254</v>
      </c>
      <c r="G11" s="266" t="s">
        <v>211</v>
      </c>
    </row>
    <row r="12" spans="1:7" ht="39" thickBot="1" x14ac:dyDescent="0.3">
      <c r="A12" s="264"/>
      <c r="B12" s="265"/>
      <c r="C12" s="242" t="s">
        <v>212</v>
      </c>
      <c r="D12" s="243" t="s">
        <v>222</v>
      </c>
      <c r="E12" s="243" t="s">
        <v>213</v>
      </c>
      <c r="F12" s="243" t="s">
        <v>221</v>
      </c>
      <c r="G12" s="267"/>
    </row>
    <row r="13" spans="1:7" x14ac:dyDescent="0.25">
      <c r="A13" s="105"/>
      <c r="B13" s="106" t="s">
        <v>152</v>
      </c>
    </row>
    <row r="14" spans="1:7" x14ac:dyDescent="0.25">
      <c r="A14" s="105" t="s">
        <v>153</v>
      </c>
      <c r="B14" s="107">
        <v>0</v>
      </c>
    </row>
    <row r="15" spans="1:7" ht="15.75" thickBot="1" x14ac:dyDescent="0.3">
      <c r="A15" s="105" t="s">
        <v>215</v>
      </c>
      <c r="B15" s="107" t="e">
        <f>CHARGEURS!#REF!</f>
        <v>#REF!</v>
      </c>
    </row>
    <row r="16" spans="1:7" ht="75.75" thickBot="1" x14ac:dyDescent="0.3">
      <c r="A16" s="247" t="s">
        <v>255</v>
      </c>
      <c r="B16" s="248"/>
      <c r="C16" s="244">
        <f>B16</f>
        <v>0</v>
      </c>
      <c r="D16" s="245">
        <f>(B16/12)*7</f>
        <v>0</v>
      </c>
      <c r="E16" s="245">
        <f>B16</f>
        <v>0</v>
      </c>
      <c r="F16" s="245">
        <f>C16</f>
        <v>0</v>
      </c>
      <c r="G16" s="246">
        <f>SUM(C16:E16)</f>
        <v>0</v>
      </c>
    </row>
  </sheetData>
  <mergeCells count="6">
    <mergeCell ref="A11:B12"/>
    <mergeCell ref="G11:G12"/>
    <mergeCell ref="A3:G3"/>
    <mergeCell ref="A1:G1"/>
    <mergeCell ref="A4:B5"/>
    <mergeCell ref="G4:G5"/>
  </mergeCells>
  <phoneticPr fontId="16" type="noConversion"/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6"/>
  <sheetViews>
    <sheetView view="pageBreakPreview" zoomScale="60" zoomScaleNormal="70" workbookViewId="0">
      <pane xSplit="2" ySplit="2" topLeftCell="M3" activePane="bottomRight" state="frozen"/>
      <selection pane="topRight" activeCell="D1" sqref="D1"/>
      <selection pane="bottomLeft" activeCell="A2" sqref="A2"/>
      <selection pane="bottomRight" activeCell="G81" sqref="G81"/>
    </sheetView>
  </sheetViews>
  <sheetFormatPr baseColWidth="10" defaultRowHeight="15" x14ac:dyDescent="0.25"/>
  <cols>
    <col min="1" max="1" width="14.42578125" style="2" bestFit="1" customWidth="1"/>
    <col min="2" max="2" width="37.7109375" bestFit="1" customWidth="1"/>
    <col min="3" max="3" width="19.85546875" style="4" customWidth="1"/>
    <col min="4" max="4" width="26.5703125" style="4" customWidth="1"/>
    <col min="5" max="5" width="29.85546875" bestFit="1" customWidth="1"/>
    <col min="6" max="6" width="18.140625" style="2" bestFit="1" customWidth="1"/>
    <col min="7" max="7" width="17.7109375" customWidth="1"/>
    <col min="8" max="8" width="14.5703125" customWidth="1"/>
    <col min="9" max="9" width="15.28515625" style="3" customWidth="1"/>
    <col min="10" max="10" width="15.140625" customWidth="1"/>
    <col min="11" max="11" width="16.85546875" style="1" customWidth="1"/>
    <col min="12" max="12" width="22.140625" style="126" bestFit="1" customWidth="1"/>
    <col min="13" max="13" width="9.42578125" style="1" bestFit="1" customWidth="1"/>
    <col min="14" max="14" width="20.85546875" style="126" customWidth="1"/>
    <col min="15" max="15" width="9.85546875" style="1" bestFit="1" customWidth="1"/>
    <col min="16" max="16" width="24.85546875" style="126" bestFit="1" customWidth="1"/>
    <col min="17" max="17" width="9.7109375" bestFit="1" customWidth="1"/>
    <col min="18" max="18" width="24.140625" style="126" bestFit="1" customWidth="1"/>
    <col min="19" max="19" width="9.5703125" bestFit="1" customWidth="1"/>
    <col min="20" max="20" width="25.7109375" style="126" bestFit="1" customWidth="1"/>
    <col min="21" max="21" width="9.28515625" bestFit="1" customWidth="1"/>
    <col min="22" max="22" width="25.140625" style="126" customWidth="1"/>
    <col min="23" max="23" width="9.85546875" bestFit="1" customWidth="1"/>
    <col min="24" max="24" width="25.140625" style="126" customWidth="1"/>
  </cols>
  <sheetData>
    <row r="1" spans="1:24" s="108" customFormat="1" ht="36.75" customHeight="1" x14ac:dyDescent="0.25">
      <c r="A1" s="280" t="s">
        <v>6</v>
      </c>
      <c r="B1" s="280" t="s">
        <v>0</v>
      </c>
      <c r="C1" s="290" t="s">
        <v>133</v>
      </c>
      <c r="D1" s="291"/>
      <c r="E1" s="291"/>
      <c r="F1" s="291"/>
      <c r="G1" s="292"/>
      <c r="H1" s="293" t="s">
        <v>134</v>
      </c>
      <c r="I1" s="294"/>
      <c r="J1" s="294"/>
      <c r="K1" s="295"/>
      <c r="L1" s="118" t="s">
        <v>154</v>
      </c>
      <c r="M1" s="288" t="s">
        <v>155</v>
      </c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</row>
    <row r="2" spans="1:24" s="108" customFormat="1" ht="85.5" x14ac:dyDescent="0.25">
      <c r="A2" s="281"/>
      <c r="B2" s="281"/>
      <c r="C2" s="109" t="s">
        <v>78</v>
      </c>
      <c r="D2" s="110" t="s">
        <v>1</v>
      </c>
      <c r="E2" s="110" t="s">
        <v>98</v>
      </c>
      <c r="F2" s="110" t="s">
        <v>103</v>
      </c>
      <c r="G2" s="111" t="s">
        <v>104</v>
      </c>
      <c r="H2" s="112" t="s">
        <v>78</v>
      </c>
      <c r="I2" s="113" t="s">
        <v>1</v>
      </c>
      <c r="J2" s="114" t="s">
        <v>77</v>
      </c>
      <c r="K2" s="115" t="s">
        <v>126</v>
      </c>
      <c r="L2" s="118" t="s">
        <v>210</v>
      </c>
      <c r="M2" s="116" t="s">
        <v>136</v>
      </c>
      <c r="N2" s="127" t="s">
        <v>140</v>
      </c>
      <c r="O2" s="117" t="s">
        <v>136</v>
      </c>
      <c r="P2" s="127" t="s">
        <v>139</v>
      </c>
      <c r="Q2" s="117" t="s">
        <v>136</v>
      </c>
      <c r="R2" s="127" t="s">
        <v>138</v>
      </c>
      <c r="S2" s="117" t="s">
        <v>136</v>
      </c>
      <c r="T2" s="127" t="s">
        <v>137</v>
      </c>
      <c r="U2" s="117" t="s">
        <v>136</v>
      </c>
      <c r="V2" s="127" t="s">
        <v>141</v>
      </c>
      <c r="W2" s="117" t="s">
        <v>136</v>
      </c>
      <c r="X2" s="127" t="s">
        <v>142</v>
      </c>
    </row>
    <row r="3" spans="1:24" s="108" customFormat="1" hidden="1" x14ac:dyDescent="0.25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5"/>
    </row>
    <row r="4" spans="1:24" hidden="1" x14ac:dyDescent="0.25">
      <c r="A4" s="272" t="s">
        <v>29</v>
      </c>
      <c r="B4" s="73" t="s">
        <v>31</v>
      </c>
      <c r="C4" s="25" t="s">
        <v>88</v>
      </c>
      <c r="D4" s="26" t="s">
        <v>61</v>
      </c>
      <c r="E4" s="27" t="s">
        <v>30</v>
      </c>
      <c r="F4" s="27">
        <v>15</v>
      </c>
      <c r="G4" s="28">
        <v>40299</v>
      </c>
      <c r="H4" s="29" t="s">
        <v>112</v>
      </c>
      <c r="I4" s="30" t="s">
        <v>112</v>
      </c>
      <c r="J4" s="85"/>
      <c r="K4" s="86"/>
      <c r="L4" s="119"/>
      <c r="M4" s="88" t="e">
        <f>"VENT-"&amp;RIGHT(CONCATENATE("00",#REF!),3)</f>
        <v>#REF!</v>
      </c>
      <c r="N4" s="128"/>
      <c r="O4" s="87" t="e">
        <f>"CONC-"&amp;RIGHT(CONCATENATE("00",#REF!),3)</f>
        <v>#REF!</v>
      </c>
      <c r="P4" s="128"/>
      <c r="Q4" s="87" t="e">
        <f>"CONF-"&amp;RIGHT(CONCATENATE("00",#REF!),3)</f>
        <v>#REF!</v>
      </c>
      <c r="R4" s="128"/>
      <c r="S4" s="87" t="e">
        <f>"BATO-"&amp;RIGHT(CONCATENATE("00",#REF!),3)</f>
        <v>#REF!</v>
      </c>
      <c r="T4" s="128"/>
      <c r="U4" s="87" t="e">
        <f>"ALIM-"&amp;RIGHT(CONCATENATE("00",#REF!),3)</f>
        <v>#REF!</v>
      </c>
      <c r="V4" s="128"/>
      <c r="W4" s="87" t="e">
        <f>"ONDS-"&amp;RIGHT(CONCATENATE("00",#REF!),3)</f>
        <v>#REF!</v>
      </c>
      <c r="X4" s="128"/>
    </row>
    <row r="5" spans="1:24" ht="15.75" hidden="1" thickBot="1" x14ac:dyDescent="0.3">
      <c r="A5" s="273"/>
      <c r="B5" s="66" t="s">
        <v>114</v>
      </c>
      <c r="C5" s="39" t="s">
        <v>88</v>
      </c>
      <c r="D5" s="40" t="s">
        <v>91</v>
      </c>
      <c r="E5" s="41"/>
      <c r="F5" s="41">
        <v>10</v>
      </c>
      <c r="G5" s="42">
        <v>43983</v>
      </c>
      <c r="H5" s="43" t="s">
        <v>112</v>
      </c>
      <c r="I5" s="44" t="s">
        <v>112</v>
      </c>
      <c r="J5" s="63"/>
      <c r="K5" s="64"/>
      <c r="L5" s="120"/>
      <c r="M5" s="89" t="e">
        <f>"VENT-"&amp;RIGHT(CONCATENATE("00",#REF!),3)</f>
        <v>#REF!</v>
      </c>
      <c r="N5" s="129"/>
      <c r="O5" s="79" t="e">
        <f>"CONC-"&amp;RIGHT(CONCATENATE("00",#REF!),3)</f>
        <v>#REF!</v>
      </c>
      <c r="P5" s="129"/>
      <c r="Q5" s="94" t="e">
        <f>"CONF-"&amp;RIGHT(CONCATENATE("00",#REF!),3)</f>
        <v>#REF!</v>
      </c>
      <c r="R5" s="129"/>
      <c r="S5" s="94" t="e">
        <f>"BATO-"&amp;RIGHT(CONCATENATE("00",#REF!),3)</f>
        <v>#REF!</v>
      </c>
      <c r="T5" s="129"/>
      <c r="U5" s="94" t="e">
        <f>"ALIM-"&amp;RIGHT(CONCATENATE("00",#REF!),3)</f>
        <v>#REF!</v>
      </c>
      <c r="V5" s="129"/>
      <c r="W5" s="94" t="e">
        <f>"ONDS-"&amp;RIGHT(CONCATENATE("00",#REF!),3)</f>
        <v>#REF!</v>
      </c>
      <c r="X5" s="129"/>
    </row>
    <row r="6" spans="1:24" ht="15.75" hidden="1" thickBot="1" x14ac:dyDescent="0.3">
      <c r="A6" s="67" t="s">
        <v>23</v>
      </c>
      <c r="B6" s="68" t="s">
        <v>23</v>
      </c>
      <c r="C6" s="55" t="s">
        <v>88</v>
      </c>
      <c r="D6" s="56" t="s">
        <v>61</v>
      </c>
      <c r="E6" s="57" t="s">
        <v>24</v>
      </c>
      <c r="F6" s="57">
        <v>100</v>
      </c>
      <c r="G6" s="58">
        <v>40118</v>
      </c>
      <c r="H6" s="59" t="s">
        <v>112</v>
      </c>
      <c r="I6" s="60" t="s">
        <v>112</v>
      </c>
      <c r="J6" s="61"/>
      <c r="K6" s="62"/>
      <c r="L6" s="121"/>
      <c r="M6" s="90" t="e">
        <f>"VENT-"&amp;RIGHT(CONCATENATE("00",#REF!),3)</f>
        <v>#REF!</v>
      </c>
      <c r="N6" s="130"/>
      <c r="O6" s="80" t="e">
        <f>"CONC-"&amp;RIGHT(CONCATENATE("00",#REF!),3)</f>
        <v>#REF!</v>
      </c>
      <c r="P6" s="130"/>
      <c r="Q6" s="95" t="e">
        <f>"CONF-"&amp;RIGHT(CONCATENATE("00",#REF!),3)</f>
        <v>#REF!</v>
      </c>
      <c r="R6" s="130"/>
      <c r="S6" s="95" t="e">
        <f>"BATO-"&amp;RIGHT(CONCATENATE("00",#REF!),3)</f>
        <v>#REF!</v>
      </c>
      <c r="T6" s="130"/>
      <c r="U6" s="95" t="e">
        <f>"ALIM-"&amp;RIGHT(CONCATENATE("00",#REF!),3)</f>
        <v>#REF!</v>
      </c>
      <c r="V6" s="130"/>
      <c r="W6" s="95" t="e">
        <f>"ONDS-"&amp;RIGHT(CONCATENATE("00",#REF!),3)</f>
        <v>#REF!</v>
      </c>
      <c r="X6" s="130"/>
    </row>
    <row r="7" spans="1:24" hidden="1" x14ac:dyDescent="0.25">
      <c r="A7" s="69" t="s">
        <v>130</v>
      </c>
      <c r="B7" s="70" t="s">
        <v>131</v>
      </c>
      <c r="C7" s="47" t="s">
        <v>88</v>
      </c>
      <c r="D7" s="48" t="s">
        <v>132</v>
      </c>
      <c r="E7" s="49"/>
      <c r="F7" s="49">
        <v>20</v>
      </c>
      <c r="G7" s="50"/>
      <c r="H7" s="51" t="s">
        <v>112</v>
      </c>
      <c r="I7" s="52" t="s">
        <v>112</v>
      </c>
      <c r="J7" s="53"/>
      <c r="K7" s="54"/>
      <c r="L7" s="122"/>
      <c r="M7" s="91" t="e">
        <f>"VENT-"&amp;RIGHT(CONCATENATE("00",#REF!),3)</f>
        <v>#REF!</v>
      </c>
      <c r="N7" s="131"/>
      <c r="O7" s="81" t="e">
        <f>"CONC-"&amp;RIGHT(CONCATENATE("00",#REF!),3)</f>
        <v>#REF!</v>
      </c>
      <c r="P7" s="131"/>
      <c r="Q7" s="96" t="e">
        <f>"CONF-"&amp;RIGHT(CONCATENATE("00",#REF!),3)</f>
        <v>#REF!</v>
      </c>
      <c r="R7" s="131"/>
      <c r="S7" s="96" t="e">
        <f>"BATO-"&amp;RIGHT(CONCATENATE("00",#REF!),3)</f>
        <v>#REF!</v>
      </c>
      <c r="T7" s="131"/>
      <c r="U7" s="96" t="e">
        <f>"ALIM-"&amp;RIGHT(CONCATENATE("00",#REF!),3)</f>
        <v>#REF!</v>
      </c>
      <c r="V7" s="131"/>
      <c r="W7" s="96" t="e">
        <f>"ONDS-"&amp;RIGHT(CONCATENATE("00",#REF!),3)</f>
        <v>#REF!</v>
      </c>
      <c r="X7" s="131"/>
    </row>
    <row r="8" spans="1:24" ht="15.75" hidden="1" thickBot="1" x14ac:dyDescent="0.3">
      <c r="A8" s="67" t="s">
        <v>12</v>
      </c>
      <c r="B8" s="68" t="s">
        <v>12</v>
      </c>
      <c r="C8" s="55" t="s">
        <v>88</v>
      </c>
      <c r="D8" s="56" t="s">
        <v>92</v>
      </c>
      <c r="E8" s="57" t="s">
        <v>13</v>
      </c>
      <c r="F8" s="57">
        <v>60</v>
      </c>
      <c r="G8" s="58">
        <v>37895</v>
      </c>
      <c r="H8" s="59" t="s">
        <v>112</v>
      </c>
      <c r="I8" s="60" t="s">
        <v>112</v>
      </c>
      <c r="J8" s="61"/>
      <c r="K8" s="62"/>
      <c r="L8" s="121"/>
      <c r="M8" s="90" t="e">
        <f>"VENT-"&amp;RIGHT(CONCATENATE("00",#REF!),3)</f>
        <v>#REF!</v>
      </c>
      <c r="N8" s="130"/>
      <c r="O8" s="80" t="e">
        <f>"CONC-"&amp;RIGHT(CONCATENATE("00",#REF!),3)</f>
        <v>#REF!</v>
      </c>
      <c r="P8" s="130"/>
      <c r="Q8" s="95" t="e">
        <f>"CONF-"&amp;RIGHT(CONCATENATE("00",#REF!),3)</f>
        <v>#REF!</v>
      </c>
      <c r="R8" s="130"/>
      <c r="S8" s="95" t="e">
        <f>"BATO-"&amp;RIGHT(CONCATENATE("00",#REF!),3)</f>
        <v>#REF!</v>
      </c>
      <c r="T8" s="130"/>
      <c r="U8" s="95" t="e">
        <f>"ALIM-"&amp;RIGHT(CONCATENATE("00",#REF!),3)</f>
        <v>#REF!</v>
      </c>
      <c r="V8" s="135"/>
      <c r="W8" s="100" t="e">
        <f>"ONDS-"&amp;RIGHT(CONCATENATE("00",#REF!),3)</f>
        <v>#REF!</v>
      </c>
      <c r="X8" s="135"/>
    </row>
    <row r="9" spans="1:24" hidden="1" x14ac:dyDescent="0.25">
      <c r="A9" s="69" t="s">
        <v>66</v>
      </c>
      <c r="B9" s="70" t="s">
        <v>66</v>
      </c>
      <c r="C9" s="47" t="s">
        <v>97</v>
      </c>
      <c r="D9" s="48" t="s">
        <v>113</v>
      </c>
      <c r="E9" s="49" t="s">
        <v>55</v>
      </c>
      <c r="F9" s="49">
        <v>20</v>
      </c>
      <c r="G9" s="50">
        <v>40210</v>
      </c>
      <c r="H9" s="51" t="s">
        <v>112</v>
      </c>
      <c r="I9" s="52" t="s">
        <v>112</v>
      </c>
      <c r="J9" s="53"/>
      <c r="K9" s="54"/>
      <c r="L9" s="122"/>
      <c r="M9" s="91" t="e">
        <f>"VENT-"&amp;RIGHT(CONCATENATE("00",#REF!),3)</f>
        <v>#REF!</v>
      </c>
      <c r="N9" s="131"/>
      <c r="O9" s="81" t="e">
        <f>"CONC-"&amp;RIGHT(CONCATENATE("00",#REF!),3)</f>
        <v>#REF!</v>
      </c>
      <c r="P9" s="131"/>
      <c r="Q9" s="96" t="e">
        <f>"CONF-"&amp;RIGHT(CONCATENATE("00",#REF!),3)</f>
        <v>#REF!</v>
      </c>
      <c r="R9" s="131"/>
      <c r="S9" s="96" t="e">
        <f>"BATO-"&amp;RIGHT(CONCATENATE("00",#REF!),3)</f>
        <v>#REF!</v>
      </c>
      <c r="T9" s="131"/>
      <c r="U9" s="96" t="e">
        <f>"ALIM-"&amp;RIGHT(CONCATENATE("00",#REF!),3)</f>
        <v>#REF!</v>
      </c>
      <c r="V9" s="131"/>
      <c r="W9" s="96" t="e">
        <f>"ONDS-"&amp;RIGHT(CONCATENATE("00",#REF!),3)</f>
        <v>#REF!</v>
      </c>
      <c r="X9" s="131"/>
    </row>
    <row r="10" spans="1:24" hidden="1" x14ac:dyDescent="0.25">
      <c r="A10" s="279" t="s">
        <v>7</v>
      </c>
      <c r="B10" s="65" t="s">
        <v>90</v>
      </c>
      <c r="C10" s="31" t="s">
        <v>88</v>
      </c>
      <c r="D10" s="32" t="s">
        <v>91</v>
      </c>
      <c r="E10" s="33" t="s">
        <v>34</v>
      </c>
      <c r="F10" s="33">
        <v>8</v>
      </c>
      <c r="G10" s="34">
        <v>41334</v>
      </c>
      <c r="H10" s="35" t="s">
        <v>112</v>
      </c>
      <c r="I10" s="36" t="s">
        <v>112</v>
      </c>
      <c r="J10" s="37"/>
      <c r="K10" s="38"/>
      <c r="L10" s="123"/>
      <c r="M10" s="92" t="e">
        <f>"VENT-"&amp;RIGHT(CONCATENATE("00",#REF!),3)</f>
        <v>#REF!</v>
      </c>
      <c r="N10" s="132"/>
      <c r="O10" s="82" t="e">
        <f>"CONC-"&amp;RIGHT(CONCATENATE("00",#REF!),3)</f>
        <v>#REF!</v>
      </c>
      <c r="P10" s="132"/>
      <c r="Q10" s="97" t="e">
        <f>"CONF-"&amp;RIGHT(CONCATENATE("00",#REF!),3)</f>
        <v>#REF!</v>
      </c>
      <c r="R10" s="132"/>
      <c r="S10" s="97" t="e">
        <f>"BATO-"&amp;RIGHT(CONCATENATE("00",#REF!),3)</f>
        <v>#REF!</v>
      </c>
      <c r="T10" s="132"/>
      <c r="U10" s="97" t="e">
        <f>"ALIM-"&amp;RIGHT(CONCATENATE("00",#REF!),3)</f>
        <v>#REF!</v>
      </c>
      <c r="V10" s="132"/>
      <c r="W10" s="97" t="e">
        <f>"ONDS-"&amp;RIGHT(CONCATENATE("00",#REF!),3)</f>
        <v>#REF!</v>
      </c>
      <c r="X10" s="132"/>
    </row>
    <row r="11" spans="1:24" hidden="1" x14ac:dyDescent="0.25">
      <c r="A11" s="272"/>
      <c r="B11" s="71" t="s">
        <v>124</v>
      </c>
      <c r="C11" s="5" t="s">
        <v>88</v>
      </c>
      <c r="D11" s="6" t="s">
        <v>4</v>
      </c>
      <c r="E11" s="7" t="s">
        <v>22</v>
      </c>
      <c r="F11" s="7">
        <v>10</v>
      </c>
      <c r="G11" s="8">
        <v>39873</v>
      </c>
      <c r="H11" s="14" t="s">
        <v>112</v>
      </c>
      <c r="I11" s="15" t="s">
        <v>112</v>
      </c>
      <c r="J11" s="16">
        <v>2</v>
      </c>
      <c r="K11" s="17">
        <v>36</v>
      </c>
      <c r="L11" s="124"/>
      <c r="M11" s="93" t="e">
        <f>"VENT-"&amp;RIGHT(CONCATENATE("00",#REF!),3)</f>
        <v>#REF!</v>
      </c>
      <c r="N11" s="133"/>
      <c r="O11" s="83" t="e">
        <f>"CONC-"&amp;RIGHT(CONCATENATE("00",#REF!),3)</f>
        <v>#REF!</v>
      </c>
      <c r="P11" s="133"/>
      <c r="Q11" s="98" t="e">
        <f>"CONF-"&amp;RIGHT(CONCATENATE("00",#REF!),3)</f>
        <v>#REF!</v>
      </c>
      <c r="R11" s="133"/>
      <c r="S11" s="98" t="e">
        <f>"BATO-"&amp;RIGHT(CONCATENATE("00",#REF!),3)</f>
        <v>#REF!</v>
      </c>
      <c r="T11" s="133"/>
      <c r="U11" s="98" t="e">
        <f>"ALIM-"&amp;RIGHT(CONCATENATE("00",#REF!),3)</f>
        <v>#REF!</v>
      </c>
      <c r="V11" s="133"/>
      <c r="W11" s="98" t="e">
        <f>"ONDS-"&amp;RIGHT(CONCATENATE("00",#REF!),3)</f>
        <v>#REF!</v>
      </c>
      <c r="X11" s="133"/>
    </row>
    <row r="12" spans="1:24" hidden="1" x14ac:dyDescent="0.25">
      <c r="A12" s="272"/>
      <c r="B12" s="72" t="s">
        <v>115</v>
      </c>
      <c r="C12" s="5" t="s">
        <v>88</v>
      </c>
      <c r="D12" s="6" t="s">
        <v>5</v>
      </c>
      <c r="E12" s="9" t="s">
        <v>62</v>
      </c>
      <c r="F12" s="7">
        <v>10</v>
      </c>
      <c r="G12" s="10">
        <v>42339</v>
      </c>
      <c r="H12" s="14" t="s">
        <v>112</v>
      </c>
      <c r="I12" s="15" t="s">
        <v>112</v>
      </c>
      <c r="J12" s="20">
        <v>2</v>
      </c>
      <c r="K12" s="21">
        <v>36</v>
      </c>
      <c r="L12" s="124"/>
      <c r="M12" s="93" t="e">
        <f>"VENT-"&amp;RIGHT(CONCATENATE("00",#REF!),3)</f>
        <v>#REF!</v>
      </c>
      <c r="N12" s="133"/>
      <c r="O12" s="83" t="e">
        <f>"CONC-"&amp;RIGHT(CONCATENATE("00",#REF!),3)</f>
        <v>#REF!</v>
      </c>
      <c r="P12" s="133"/>
      <c r="Q12" s="98" t="e">
        <f>"CONF-"&amp;RIGHT(CONCATENATE("00",#REF!),3)</f>
        <v>#REF!</v>
      </c>
      <c r="R12" s="133"/>
      <c r="S12" s="98" t="e">
        <f>"BATO-"&amp;RIGHT(CONCATENATE("00",#REF!),3)</f>
        <v>#REF!</v>
      </c>
      <c r="T12" s="133"/>
      <c r="U12" s="98" t="e">
        <f>"ALIM-"&amp;RIGHT(CONCATENATE("00",#REF!),3)</f>
        <v>#REF!</v>
      </c>
      <c r="V12" s="133"/>
      <c r="W12" s="98" t="e">
        <f>"ONDS-"&amp;RIGHT(CONCATENATE("00",#REF!),3)</f>
        <v>#REF!</v>
      </c>
      <c r="X12" s="133"/>
    </row>
    <row r="13" spans="1:24" hidden="1" x14ac:dyDescent="0.25">
      <c r="A13" s="272"/>
      <c r="B13" s="71" t="s">
        <v>116</v>
      </c>
      <c r="C13" s="5" t="s">
        <v>88</v>
      </c>
      <c r="D13" s="6" t="s">
        <v>4</v>
      </c>
      <c r="E13" s="7" t="s">
        <v>21</v>
      </c>
      <c r="F13" s="7">
        <v>10</v>
      </c>
      <c r="G13" s="8">
        <v>39873</v>
      </c>
      <c r="H13" s="14" t="s">
        <v>112</v>
      </c>
      <c r="I13" s="15" t="s">
        <v>112</v>
      </c>
      <c r="J13" s="16">
        <v>2</v>
      </c>
      <c r="K13" s="17">
        <v>36</v>
      </c>
      <c r="L13" s="124"/>
      <c r="M13" s="93" t="e">
        <f>"VENT-"&amp;RIGHT(CONCATENATE("00",#REF!),3)</f>
        <v>#REF!</v>
      </c>
      <c r="N13" s="133"/>
      <c r="O13" s="83" t="e">
        <f>"CONC-"&amp;RIGHT(CONCATENATE("00",#REF!),3)</f>
        <v>#REF!</v>
      </c>
      <c r="P13" s="133"/>
      <c r="Q13" s="98" t="e">
        <f>"CONF-"&amp;RIGHT(CONCATENATE("00",#REF!),3)</f>
        <v>#REF!</v>
      </c>
      <c r="R13" s="133"/>
      <c r="S13" s="98" t="e">
        <f>"BATO-"&amp;RIGHT(CONCATENATE("00",#REF!),3)</f>
        <v>#REF!</v>
      </c>
      <c r="T13" s="133"/>
      <c r="U13" s="98" t="e">
        <f>"ALIM-"&amp;RIGHT(CONCATENATE("00",#REF!),3)</f>
        <v>#REF!</v>
      </c>
      <c r="V13" s="133"/>
      <c r="W13" s="98" t="e">
        <f>"ONDS-"&amp;RIGHT(CONCATENATE("00",#REF!),3)</f>
        <v>#REF!</v>
      </c>
      <c r="X13" s="133"/>
    </row>
    <row r="14" spans="1:24" hidden="1" x14ac:dyDescent="0.25">
      <c r="A14" s="272"/>
      <c r="B14" s="71" t="s">
        <v>117</v>
      </c>
      <c r="C14" s="5" t="s">
        <v>88</v>
      </c>
      <c r="D14" s="6" t="s">
        <v>4</v>
      </c>
      <c r="E14" s="7" t="s">
        <v>18</v>
      </c>
      <c r="F14" s="7">
        <v>30</v>
      </c>
      <c r="G14" s="8">
        <v>43525</v>
      </c>
      <c r="H14" s="14" t="s">
        <v>112</v>
      </c>
      <c r="I14" s="15" t="s">
        <v>112</v>
      </c>
      <c r="J14" s="16">
        <v>3</v>
      </c>
      <c r="K14" s="17">
        <v>36</v>
      </c>
      <c r="L14" s="124"/>
      <c r="M14" s="93" t="e">
        <f>"VENT-"&amp;RIGHT(CONCATENATE("00",#REF!),3)</f>
        <v>#REF!</v>
      </c>
      <c r="N14" s="133"/>
      <c r="O14" s="83" t="e">
        <f>"CONC-"&amp;RIGHT(CONCATENATE("00",#REF!),3)</f>
        <v>#REF!</v>
      </c>
      <c r="P14" s="133"/>
      <c r="Q14" s="98" t="e">
        <f>"CONF-"&amp;RIGHT(CONCATENATE("00",#REF!),3)</f>
        <v>#REF!</v>
      </c>
      <c r="R14" s="133"/>
      <c r="S14" s="98" t="e">
        <f>"BATO-"&amp;RIGHT(CONCATENATE("00",#REF!),3)</f>
        <v>#REF!</v>
      </c>
      <c r="T14" s="133"/>
      <c r="U14" s="98" t="e">
        <f>"ALIM-"&amp;RIGHT(CONCATENATE("00",#REF!),3)</f>
        <v>#REF!</v>
      </c>
      <c r="V14" s="133"/>
      <c r="W14" s="98" t="e">
        <f>"ONDS-"&amp;RIGHT(CONCATENATE("00",#REF!),3)</f>
        <v>#REF!</v>
      </c>
      <c r="X14" s="133"/>
    </row>
    <row r="15" spans="1:24" hidden="1" x14ac:dyDescent="0.25">
      <c r="A15" s="272"/>
      <c r="B15" s="71" t="s">
        <v>118</v>
      </c>
      <c r="C15" s="5" t="s">
        <v>88</v>
      </c>
      <c r="D15" s="6" t="s">
        <v>91</v>
      </c>
      <c r="E15" s="7" t="s">
        <v>35</v>
      </c>
      <c r="F15" s="7">
        <v>120</v>
      </c>
      <c r="G15" s="8">
        <v>41395</v>
      </c>
      <c r="H15" s="14" t="s">
        <v>82</v>
      </c>
      <c r="I15" s="15" t="s">
        <v>84</v>
      </c>
      <c r="J15" s="16">
        <v>4</v>
      </c>
      <c r="K15" s="17">
        <v>20</v>
      </c>
      <c r="L15" s="124"/>
      <c r="M15" s="93" t="e">
        <f>"VENT-"&amp;RIGHT(CONCATENATE("00",#REF!),3)</f>
        <v>#REF!</v>
      </c>
      <c r="N15" s="133"/>
      <c r="O15" s="83" t="e">
        <f>"CONC-"&amp;RIGHT(CONCATENATE("00",#REF!),3)</f>
        <v>#REF!</v>
      </c>
      <c r="P15" s="133"/>
      <c r="Q15" s="98" t="e">
        <f>"CONF-"&amp;RIGHT(CONCATENATE("00",#REF!),3)</f>
        <v>#REF!</v>
      </c>
      <c r="R15" s="133"/>
      <c r="S15" s="98" t="e">
        <f>"BATO-"&amp;RIGHT(CONCATENATE("00",#REF!),3)</f>
        <v>#REF!</v>
      </c>
      <c r="T15" s="133"/>
      <c r="U15" s="98" t="e">
        <f>"ALIM-"&amp;RIGHT(CONCATENATE("00",#REF!),3)</f>
        <v>#REF!</v>
      </c>
      <c r="V15" s="133"/>
      <c r="W15" s="98" t="e">
        <f>"ONDS-"&amp;RIGHT(CONCATENATE("00",#REF!),3)</f>
        <v>#REF!</v>
      </c>
      <c r="X15" s="133"/>
    </row>
    <row r="16" spans="1:24" hidden="1" x14ac:dyDescent="0.25">
      <c r="A16" s="272"/>
      <c r="B16" s="71" t="s">
        <v>95</v>
      </c>
      <c r="C16" s="5" t="s">
        <v>88</v>
      </c>
      <c r="D16" s="6" t="s">
        <v>4</v>
      </c>
      <c r="E16" s="7" t="s">
        <v>16</v>
      </c>
      <c r="F16" s="7">
        <v>40</v>
      </c>
      <c r="G16" s="8">
        <v>39417</v>
      </c>
      <c r="H16" s="14" t="s">
        <v>79</v>
      </c>
      <c r="I16" s="15" t="s">
        <v>86</v>
      </c>
      <c r="J16" s="16">
        <v>2</v>
      </c>
      <c r="K16" s="17">
        <v>22</v>
      </c>
      <c r="L16" s="124"/>
      <c r="M16" s="93" t="e">
        <f>"VENT-"&amp;RIGHT(CONCATENATE("00",#REF!),3)</f>
        <v>#REF!</v>
      </c>
      <c r="N16" s="133"/>
      <c r="O16" s="83" t="e">
        <f>"CONC-"&amp;RIGHT(CONCATENATE("00",#REF!),3)</f>
        <v>#REF!</v>
      </c>
      <c r="P16" s="133"/>
      <c r="Q16" s="98" t="e">
        <f>"CONF-"&amp;RIGHT(CONCATENATE("00",#REF!),3)</f>
        <v>#REF!</v>
      </c>
      <c r="R16" s="133"/>
      <c r="S16" s="98" t="e">
        <f>"BATO-"&amp;RIGHT(CONCATENATE("00",#REF!),3)</f>
        <v>#REF!</v>
      </c>
      <c r="T16" s="133"/>
      <c r="U16" s="98" t="e">
        <f>"ALIM-"&amp;RIGHT(CONCATENATE("00",#REF!),3)</f>
        <v>#REF!</v>
      </c>
      <c r="V16" s="133"/>
      <c r="W16" s="98" t="e">
        <f>"ONDS-"&amp;RIGHT(CONCATENATE("00",#REF!),3)</f>
        <v>#REF!</v>
      </c>
      <c r="X16" s="133"/>
    </row>
    <row r="17" spans="1:25" hidden="1" x14ac:dyDescent="0.25">
      <c r="A17" s="272"/>
      <c r="B17" s="71" t="s">
        <v>95</v>
      </c>
      <c r="C17" s="5" t="s">
        <v>88</v>
      </c>
      <c r="D17" s="6" t="s">
        <v>4</v>
      </c>
      <c r="E17" s="7" t="s">
        <v>17</v>
      </c>
      <c r="F17" s="7">
        <v>40</v>
      </c>
      <c r="G17" s="8">
        <v>43070</v>
      </c>
      <c r="H17" s="14" t="s">
        <v>87</v>
      </c>
      <c r="I17" s="15" t="s">
        <v>110</v>
      </c>
      <c r="J17" s="16">
        <v>2</v>
      </c>
      <c r="K17" s="17">
        <v>22</v>
      </c>
      <c r="L17" s="124"/>
      <c r="M17" s="93" t="e">
        <f>"VENT-"&amp;RIGHT(CONCATENATE("00",#REF!),3)</f>
        <v>#REF!</v>
      </c>
      <c r="N17" s="133"/>
      <c r="O17" s="83" t="e">
        <f>"CONC-"&amp;RIGHT(CONCATENATE("00",#REF!),3)</f>
        <v>#REF!</v>
      </c>
      <c r="P17" s="133"/>
      <c r="Q17" s="98" t="e">
        <f>"CONF-"&amp;RIGHT(CONCATENATE("00",#REF!),3)</f>
        <v>#REF!</v>
      </c>
      <c r="R17" s="133"/>
      <c r="S17" s="98" t="e">
        <f>"BATO-"&amp;RIGHT(CONCATENATE("00",#REF!),3)</f>
        <v>#REF!</v>
      </c>
      <c r="T17" s="133"/>
      <c r="U17" s="98" t="e">
        <f>"ALIM-"&amp;RIGHT(CONCATENATE("00",#REF!),3)</f>
        <v>#REF!</v>
      </c>
      <c r="V17" s="133"/>
      <c r="W17" s="98" t="e">
        <f>"ONDS-"&amp;RIGHT(CONCATENATE("00",#REF!),3)</f>
        <v>#REF!</v>
      </c>
      <c r="X17" s="133"/>
    </row>
    <row r="18" spans="1:25" hidden="1" x14ac:dyDescent="0.25">
      <c r="A18" s="272"/>
      <c r="B18" s="71" t="s">
        <v>15</v>
      </c>
      <c r="C18" s="5" t="s">
        <v>88</v>
      </c>
      <c r="D18" s="6" t="s">
        <v>89</v>
      </c>
      <c r="E18" s="7" t="s">
        <v>14</v>
      </c>
      <c r="F18" s="7">
        <v>200</v>
      </c>
      <c r="G18" s="8">
        <v>38504</v>
      </c>
      <c r="H18" s="14" t="s">
        <v>106</v>
      </c>
      <c r="I18" s="15" t="s">
        <v>105</v>
      </c>
      <c r="J18" s="16">
        <v>3</v>
      </c>
      <c r="K18" s="17">
        <v>30</v>
      </c>
      <c r="L18" s="124"/>
      <c r="M18" s="93" t="e">
        <f>"VENT-"&amp;RIGHT(CONCATENATE("00",#REF!),3)</f>
        <v>#REF!</v>
      </c>
      <c r="N18" s="133"/>
      <c r="O18" s="83" t="e">
        <f>"CONC-"&amp;RIGHT(CONCATENATE("00",#REF!),3)</f>
        <v>#REF!</v>
      </c>
      <c r="P18" s="133"/>
      <c r="Q18" s="98" t="e">
        <f>"CONF-"&amp;RIGHT(CONCATENATE("00",#REF!),3)</f>
        <v>#REF!</v>
      </c>
      <c r="R18" s="133"/>
      <c r="S18" s="98" t="e">
        <f>"BATO-"&amp;RIGHT(CONCATENATE("00",#REF!),3)</f>
        <v>#REF!</v>
      </c>
      <c r="T18" s="133"/>
      <c r="U18" s="98" t="e">
        <f>"ALIM-"&amp;RIGHT(CONCATENATE("00",#REF!),3)</f>
        <v>#REF!</v>
      </c>
      <c r="V18" s="133"/>
      <c r="W18" s="98" t="e">
        <f>"ONDS-"&amp;RIGHT(CONCATENATE("00",#REF!),3)</f>
        <v>#REF!</v>
      </c>
      <c r="X18" s="133"/>
    </row>
    <row r="19" spans="1:25" hidden="1" x14ac:dyDescent="0.25">
      <c r="A19" s="272"/>
      <c r="B19" s="71" t="s">
        <v>67</v>
      </c>
      <c r="C19" s="5" t="s">
        <v>88</v>
      </c>
      <c r="D19" s="6" t="s">
        <v>5</v>
      </c>
      <c r="E19" s="7" t="s">
        <v>68</v>
      </c>
      <c r="F19" s="7">
        <v>40</v>
      </c>
      <c r="G19" s="8">
        <v>43862</v>
      </c>
      <c r="H19" s="14" t="s">
        <v>112</v>
      </c>
      <c r="I19" s="15" t="s">
        <v>112</v>
      </c>
      <c r="J19" s="16">
        <v>4</v>
      </c>
      <c r="K19" s="17">
        <v>36</v>
      </c>
      <c r="L19" s="124"/>
      <c r="M19" s="93" t="e">
        <f>"VENT-"&amp;RIGHT(CONCATENATE("00",#REF!),3)</f>
        <v>#REF!</v>
      </c>
      <c r="N19" s="133"/>
      <c r="O19" s="83" t="e">
        <f>"CONC-"&amp;RIGHT(CONCATENATE("00",#REF!),3)</f>
        <v>#REF!</v>
      </c>
      <c r="P19" s="133"/>
      <c r="Q19" s="98" t="e">
        <f>"CONF-"&amp;RIGHT(CONCATENATE("00",#REF!),3)</f>
        <v>#REF!</v>
      </c>
      <c r="R19" s="133"/>
      <c r="S19" s="98" t="e">
        <f>"BATO-"&amp;RIGHT(CONCATENATE("00",#REF!),3)</f>
        <v>#REF!</v>
      </c>
      <c r="T19" s="133"/>
      <c r="U19" s="98" t="e">
        <f>"ALIM-"&amp;RIGHT(CONCATENATE("00",#REF!),3)</f>
        <v>#REF!</v>
      </c>
      <c r="V19" s="133"/>
      <c r="W19" s="98" t="e">
        <f>"ONDS-"&amp;RIGHT(CONCATENATE("00",#REF!),3)</f>
        <v>#REF!</v>
      </c>
      <c r="X19" s="133"/>
    </row>
    <row r="20" spans="1:25" hidden="1" x14ac:dyDescent="0.25">
      <c r="A20" s="272"/>
      <c r="B20" s="71" t="s">
        <v>3</v>
      </c>
      <c r="C20" s="5" t="s">
        <v>88</v>
      </c>
      <c r="D20" s="6" t="s">
        <v>5</v>
      </c>
      <c r="E20" s="7" t="s">
        <v>2</v>
      </c>
      <c r="F20" s="7">
        <v>20</v>
      </c>
      <c r="G20" s="8">
        <v>42675</v>
      </c>
      <c r="H20" s="14" t="s">
        <v>79</v>
      </c>
      <c r="I20" s="15" t="s">
        <v>85</v>
      </c>
      <c r="J20" s="16">
        <v>2</v>
      </c>
      <c r="K20" s="17">
        <v>20</v>
      </c>
      <c r="L20" s="124"/>
      <c r="M20" s="93" t="e">
        <f>"VENT-"&amp;RIGHT(CONCATENATE("00",#REF!),3)</f>
        <v>#REF!</v>
      </c>
      <c r="N20" s="133"/>
      <c r="O20" s="83" t="e">
        <f>"CONC-"&amp;RIGHT(CONCATENATE("00",#REF!),3)</f>
        <v>#REF!</v>
      </c>
      <c r="P20" s="133"/>
      <c r="Q20" s="98" t="e">
        <f>"CONF-"&amp;RIGHT(CONCATENATE("00",#REF!),3)</f>
        <v>#REF!</v>
      </c>
      <c r="R20" s="133"/>
      <c r="S20" s="98" t="e">
        <f>"BATO-"&amp;RIGHT(CONCATENATE("00",#REF!),3)</f>
        <v>#REF!</v>
      </c>
      <c r="T20" s="133"/>
      <c r="U20" s="98" t="e">
        <f>"ALIM-"&amp;RIGHT(CONCATENATE("00",#REF!),3)</f>
        <v>#REF!</v>
      </c>
      <c r="V20" s="133"/>
      <c r="W20" s="98" t="e">
        <f>"ONDS-"&amp;RIGHT(CONCATENATE("00",#REF!),3)</f>
        <v>#REF!</v>
      </c>
      <c r="X20" s="133"/>
    </row>
    <row r="21" spans="1:25" hidden="1" x14ac:dyDescent="0.25">
      <c r="A21" s="272"/>
      <c r="B21" s="71" t="s">
        <v>125</v>
      </c>
      <c r="C21" s="5" t="s">
        <v>88</v>
      </c>
      <c r="D21" s="6" t="s">
        <v>4</v>
      </c>
      <c r="E21" s="7" t="s">
        <v>19</v>
      </c>
      <c r="F21" s="74">
        <v>30</v>
      </c>
      <c r="G21" s="8">
        <v>39873</v>
      </c>
      <c r="H21" s="14" t="s">
        <v>112</v>
      </c>
      <c r="I21" s="15" t="s">
        <v>112</v>
      </c>
      <c r="J21" s="16">
        <v>3</v>
      </c>
      <c r="K21" s="17">
        <v>36</v>
      </c>
      <c r="L21" s="124"/>
      <c r="M21" s="93" t="e">
        <f>"VENT-"&amp;RIGHT(CONCATENATE("00",#REF!),3)</f>
        <v>#REF!</v>
      </c>
      <c r="N21" s="133"/>
      <c r="O21" s="83" t="e">
        <f>"CONC-"&amp;RIGHT(CONCATENATE("00",#REF!),3)</f>
        <v>#REF!</v>
      </c>
      <c r="P21" s="133"/>
      <c r="Q21" s="98" t="e">
        <f>"CONF-"&amp;RIGHT(CONCATENATE("00",#REF!),3)</f>
        <v>#REF!</v>
      </c>
      <c r="R21" s="133"/>
      <c r="S21" s="98" t="e">
        <f>"BATO-"&amp;RIGHT(CONCATENATE("00",#REF!),3)</f>
        <v>#REF!</v>
      </c>
      <c r="T21" s="133"/>
      <c r="U21" s="98" t="e">
        <f>"ALIM-"&amp;RIGHT(CONCATENATE("00",#REF!),3)</f>
        <v>#REF!</v>
      </c>
      <c r="V21" s="133"/>
      <c r="W21" s="98" t="e">
        <f>"ONDS-"&amp;RIGHT(CONCATENATE("00",#REF!),3)</f>
        <v>#REF!</v>
      </c>
      <c r="X21" s="133"/>
    </row>
    <row r="22" spans="1:25" hidden="1" x14ac:dyDescent="0.25">
      <c r="A22" s="272"/>
      <c r="B22" s="71" t="s">
        <v>11</v>
      </c>
      <c r="C22" s="5" t="s">
        <v>88</v>
      </c>
      <c r="D22" s="6" t="s">
        <v>89</v>
      </c>
      <c r="E22" s="7" t="s">
        <v>10</v>
      </c>
      <c r="F22" s="74">
        <v>200</v>
      </c>
      <c r="G22" s="8">
        <v>37288</v>
      </c>
      <c r="H22" s="14" t="s">
        <v>79</v>
      </c>
      <c r="I22" s="15" t="s">
        <v>81</v>
      </c>
      <c r="J22" s="16">
        <v>1</v>
      </c>
      <c r="K22" s="17">
        <v>31</v>
      </c>
      <c r="L22" s="124"/>
      <c r="M22" s="93" t="e">
        <f>"VENT-"&amp;RIGHT(CONCATENATE("00",#REF!),3)</f>
        <v>#REF!</v>
      </c>
      <c r="N22" s="133"/>
      <c r="O22" s="83" t="e">
        <f>"CONC-"&amp;RIGHT(CONCATENATE("00",#REF!),3)</f>
        <v>#REF!</v>
      </c>
      <c r="P22" s="133"/>
      <c r="Q22" s="98" t="e">
        <f>"CONF-"&amp;RIGHT(CONCATENATE("00",#REF!),3)</f>
        <v>#REF!</v>
      </c>
      <c r="R22" s="133"/>
      <c r="S22" s="98" t="e">
        <f>"BATO-"&amp;RIGHT(CONCATENATE("00",#REF!),3)</f>
        <v>#REF!</v>
      </c>
      <c r="T22" s="133"/>
      <c r="U22" s="98" t="e">
        <f>"ALIM-"&amp;RIGHT(CONCATENATE("00",#REF!),3)</f>
        <v>#REF!</v>
      </c>
      <c r="V22" s="133"/>
      <c r="W22" s="98" t="e">
        <f>"ONDS-"&amp;RIGHT(CONCATENATE("00",#REF!),3)</f>
        <v>#REF!</v>
      </c>
      <c r="X22" s="133"/>
    </row>
    <row r="23" spans="1:25" hidden="1" x14ac:dyDescent="0.25">
      <c r="A23" s="272"/>
      <c r="B23" s="71" t="s">
        <v>39</v>
      </c>
      <c r="C23" s="5" t="s">
        <v>88</v>
      </c>
      <c r="D23" s="6" t="s">
        <v>96</v>
      </c>
      <c r="E23" s="7" t="s">
        <v>38</v>
      </c>
      <c r="F23" s="74">
        <v>4.5</v>
      </c>
      <c r="G23" s="8">
        <v>38930</v>
      </c>
      <c r="H23" s="14" t="s">
        <v>112</v>
      </c>
      <c r="I23" s="15" t="s">
        <v>112</v>
      </c>
      <c r="J23" s="16">
        <v>5</v>
      </c>
      <c r="K23" s="17"/>
      <c r="L23" s="124"/>
      <c r="M23" s="93" t="e">
        <f>"VENT-"&amp;RIGHT(CONCATENATE("00",#REF!),3)</f>
        <v>#REF!</v>
      </c>
      <c r="N23" s="133"/>
      <c r="O23" s="83" t="e">
        <f>"CONC-"&amp;RIGHT(CONCATENATE("00",#REF!),3)</f>
        <v>#REF!</v>
      </c>
      <c r="P23" s="133"/>
      <c r="Q23" s="98" t="e">
        <f>"CONF-"&amp;RIGHT(CONCATENATE("00",#REF!),3)</f>
        <v>#REF!</v>
      </c>
      <c r="R23" s="133"/>
      <c r="S23" s="98" t="e">
        <f>"BATO-"&amp;RIGHT(CONCATENATE("00",#REF!),3)</f>
        <v>#REF!</v>
      </c>
      <c r="T23" s="133"/>
      <c r="U23" s="98" t="e">
        <f>"ALIM-"&amp;RIGHT(CONCATENATE("00",#REF!),3)</f>
        <v>#REF!</v>
      </c>
      <c r="V23" s="133"/>
      <c r="W23" s="98" t="e">
        <f>"ONDS-"&amp;RIGHT(CONCATENATE("00",#REF!),3)</f>
        <v>#REF!</v>
      </c>
      <c r="X23" s="133"/>
    </row>
    <row r="24" spans="1:25" hidden="1" x14ac:dyDescent="0.25">
      <c r="A24" s="272"/>
      <c r="B24" s="71" t="s">
        <v>127</v>
      </c>
      <c r="C24" s="5" t="s">
        <v>88</v>
      </c>
      <c r="D24" s="6" t="s">
        <v>100</v>
      </c>
      <c r="E24" s="7" t="s">
        <v>44</v>
      </c>
      <c r="F24" s="74" t="s">
        <v>45</v>
      </c>
      <c r="G24" s="8">
        <v>41091</v>
      </c>
      <c r="H24" s="12"/>
      <c r="I24" s="22"/>
      <c r="J24" s="23"/>
      <c r="K24" s="24"/>
      <c r="L24" s="124"/>
      <c r="M24" s="93" t="e">
        <f>"VENT-"&amp;RIGHT(CONCATENATE("00",#REF!),3)</f>
        <v>#REF!</v>
      </c>
      <c r="N24" s="133"/>
      <c r="O24" s="13"/>
      <c r="P24" s="134"/>
      <c r="Q24" s="13"/>
      <c r="R24" s="134"/>
      <c r="S24" s="13"/>
      <c r="T24" s="134"/>
      <c r="U24" s="98" t="e">
        <f>"ALIM-"&amp;RIGHT(CONCATENATE("00",#REF!),3)</f>
        <v>#REF!</v>
      </c>
      <c r="V24" s="133"/>
      <c r="W24" s="98" t="e">
        <f>"ONDS-"&amp;RIGHT(CONCATENATE("00",#REF!),3)</f>
        <v>#REF!</v>
      </c>
      <c r="X24" s="133"/>
    </row>
    <row r="25" spans="1:25" hidden="1" x14ac:dyDescent="0.25">
      <c r="A25" s="272"/>
      <c r="B25" s="71" t="s">
        <v>127</v>
      </c>
      <c r="C25" s="5" t="s">
        <v>88</v>
      </c>
      <c r="D25" s="6" t="s">
        <v>100</v>
      </c>
      <c r="E25" s="7" t="s">
        <v>46</v>
      </c>
      <c r="F25" s="74" t="s">
        <v>45</v>
      </c>
      <c r="G25" s="8">
        <v>41091</v>
      </c>
      <c r="H25" s="12"/>
      <c r="I25" s="22"/>
      <c r="J25" s="23"/>
      <c r="K25" s="24"/>
      <c r="L25" s="124"/>
      <c r="M25" s="93" t="e">
        <f>"VENT-"&amp;RIGHT(CONCATENATE("00",#REF!),3)</f>
        <v>#REF!</v>
      </c>
      <c r="N25" s="133"/>
      <c r="O25" s="13"/>
      <c r="P25" s="134"/>
      <c r="Q25" s="13"/>
      <c r="R25" s="134"/>
      <c r="S25" s="13"/>
      <c r="T25" s="134"/>
      <c r="U25" s="98" t="e">
        <f>"ALIM-"&amp;RIGHT(CONCATENATE("00",#REF!),3)</f>
        <v>#REF!</v>
      </c>
      <c r="V25" s="133"/>
      <c r="W25" s="98" t="e">
        <f>"ONDS-"&amp;RIGHT(CONCATENATE("00",#REF!),3)</f>
        <v>#REF!</v>
      </c>
      <c r="X25" s="133"/>
    </row>
    <row r="26" spans="1:25" hidden="1" x14ac:dyDescent="0.25">
      <c r="A26" s="272"/>
      <c r="B26" s="71" t="s">
        <v>129</v>
      </c>
      <c r="C26" s="5" t="s">
        <v>88</v>
      </c>
      <c r="D26" s="6" t="s">
        <v>100</v>
      </c>
      <c r="E26" s="7" t="s">
        <v>47</v>
      </c>
      <c r="F26" s="74" t="s">
        <v>48</v>
      </c>
      <c r="G26" s="8">
        <v>41091</v>
      </c>
      <c r="H26" s="12"/>
      <c r="I26" s="22"/>
      <c r="J26" s="23"/>
      <c r="K26" s="24"/>
      <c r="L26" s="124"/>
      <c r="M26" s="93" t="e">
        <f>"VENT-"&amp;RIGHT(CONCATENATE("00",#REF!),3)</f>
        <v>#REF!</v>
      </c>
      <c r="N26" s="133"/>
      <c r="O26" s="13"/>
      <c r="P26" s="134"/>
      <c r="Q26" s="13"/>
      <c r="R26" s="134"/>
      <c r="S26" s="13"/>
      <c r="T26" s="134"/>
      <c r="U26" s="98" t="e">
        <f>"ALIM-"&amp;RIGHT(CONCATENATE("00",#REF!),3)</f>
        <v>#REF!</v>
      </c>
      <c r="V26" s="133"/>
      <c r="W26" s="98" t="e">
        <f>"ONDS-"&amp;RIGHT(CONCATENATE("00",#REF!),3)</f>
        <v>#REF!</v>
      </c>
      <c r="X26" s="133"/>
    </row>
    <row r="27" spans="1:25" hidden="1" x14ac:dyDescent="0.25">
      <c r="A27" s="272"/>
      <c r="B27" s="71" t="s">
        <v>128</v>
      </c>
      <c r="C27" s="5" t="s">
        <v>88</v>
      </c>
      <c r="D27" s="6" t="s">
        <v>100</v>
      </c>
      <c r="E27" s="7" t="s">
        <v>49</v>
      </c>
      <c r="F27" s="74" t="s">
        <v>48</v>
      </c>
      <c r="G27" s="8">
        <v>41091</v>
      </c>
      <c r="H27" s="12"/>
      <c r="I27" s="22"/>
      <c r="J27" s="23"/>
      <c r="K27" s="24"/>
      <c r="L27" s="124"/>
      <c r="M27" s="93" t="e">
        <f>"VENT-"&amp;RIGHT(CONCATENATE("00",#REF!),3)</f>
        <v>#REF!</v>
      </c>
      <c r="N27" s="133"/>
      <c r="O27" s="13"/>
      <c r="P27" s="134"/>
      <c r="Q27" s="13"/>
      <c r="R27" s="134"/>
      <c r="S27" s="13"/>
      <c r="T27" s="134"/>
      <c r="U27" s="98" t="e">
        <f>"ALIM-"&amp;RIGHT(CONCATENATE("00",#REF!),3)</f>
        <v>#REF!</v>
      </c>
      <c r="V27" s="133"/>
      <c r="W27" s="98" t="e">
        <f>"ONDS-"&amp;RIGHT(CONCATENATE("00",#REF!),3)</f>
        <v>#REF!</v>
      </c>
      <c r="X27" s="133"/>
      <c r="Y27" s="3"/>
    </row>
    <row r="28" spans="1:25" hidden="1" x14ac:dyDescent="0.25">
      <c r="A28" s="272"/>
      <c r="B28" s="71" t="s">
        <v>128</v>
      </c>
      <c r="C28" s="5" t="s">
        <v>88</v>
      </c>
      <c r="D28" s="6" t="s">
        <v>100</v>
      </c>
      <c r="E28" s="7" t="s">
        <v>50</v>
      </c>
      <c r="F28" s="74" t="s">
        <v>48</v>
      </c>
      <c r="G28" s="8">
        <v>41091</v>
      </c>
      <c r="H28" s="12"/>
      <c r="I28" s="22"/>
      <c r="J28" s="23"/>
      <c r="K28" s="24"/>
      <c r="L28" s="124"/>
      <c r="M28" s="93" t="e">
        <f>"VENT-"&amp;RIGHT(CONCATENATE("00",#REF!),3)</f>
        <v>#REF!</v>
      </c>
      <c r="N28" s="133"/>
      <c r="O28" s="13"/>
      <c r="P28" s="134"/>
      <c r="Q28" s="13"/>
      <c r="R28" s="134"/>
      <c r="S28" s="13"/>
      <c r="T28" s="134"/>
      <c r="U28" s="98" t="e">
        <f>"ALIM-"&amp;RIGHT(CONCATENATE("00",#REF!),3)</f>
        <v>#REF!</v>
      </c>
      <c r="V28" s="133"/>
      <c r="W28" s="98" t="e">
        <f>"ONDS-"&amp;RIGHT(CONCATENATE("00",#REF!),3)</f>
        <v>#REF!</v>
      </c>
      <c r="X28" s="133"/>
    </row>
    <row r="29" spans="1:25" hidden="1" x14ac:dyDescent="0.25">
      <c r="A29" s="272"/>
      <c r="B29" s="71" t="s">
        <v>129</v>
      </c>
      <c r="C29" s="5" t="s">
        <v>88</v>
      </c>
      <c r="D29" s="6" t="s">
        <v>100</v>
      </c>
      <c r="E29" s="7" t="s">
        <v>51</v>
      </c>
      <c r="F29" s="74" t="s">
        <v>48</v>
      </c>
      <c r="G29" s="8">
        <v>41091</v>
      </c>
      <c r="H29" s="12"/>
      <c r="I29" s="22"/>
      <c r="J29" s="23"/>
      <c r="K29" s="24"/>
      <c r="L29" s="124"/>
      <c r="M29" s="93" t="e">
        <f>"VENT-"&amp;RIGHT(CONCATENATE("00",#REF!),3)</f>
        <v>#REF!</v>
      </c>
      <c r="N29" s="133"/>
      <c r="O29" s="13"/>
      <c r="P29" s="134"/>
      <c r="Q29" s="13"/>
      <c r="R29" s="134"/>
      <c r="S29" s="13"/>
      <c r="T29" s="134"/>
      <c r="U29" s="98" t="e">
        <f>"ALIM-"&amp;RIGHT(CONCATENATE("00",#REF!),3)</f>
        <v>#REF!</v>
      </c>
      <c r="V29" s="133"/>
      <c r="W29" s="98" t="e">
        <f>"ONDS-"&amp;RIGHT(CONCATENATE("00",#REF!),3)</f>
        <v>#REF!</v>
      </c>
      <c r="X29" s="133"/>
    </row>
    <row r="30" spans="1:25" hidden="1" x14ac:dyDescent="0.25">
      <c r="A30" s="272"/>
      <c r="B30" s="71" t="s">
        <v>69</v>
      </c>
      <c r="C30" s="5" t="s">
        <v>88</v>
      </c>
      <c r="D30" s="6" t="s">
        <v>5</v>
      </c>
      <c r="E30" s="7" t="s">
        <v>108</v>
      </c>
      <c r="F30" s="74">
        <v>320</v>
      </c>
      <c r="G30" s="8">
        <v>41091</v>
      </c>
      <c r="H30" s="14" t="s">
        <v>79</v>
      </c>
      <c r="I30" s="15" t="s">
        <v>80</v>
      </c>
      <c r="J30" s="16">
        <v>3</v>
      </c>
      <c r="K30" s="17">
        <v>40</v>
      </c>
      <c r="L30" s="124"/>
      <c r="M30" s="93" t="e">
        <f>"VENT-"&amp;RIGHT(CONCATENATE("00",#REF!),3)</f>
        <v>#REF!</v>
      </c>
      <c r="N30" s="133"/>
      <c r="O30" s="83" t="e">
        <f>"CONC-"&amp;RIGHT(CONCATENATE("00",#REF!),3)</f>
        <v>#REF!</v>
      </c>
      <c r="P30" s="133"/>
      <c r="Q30" s="98" t="e">
        <f>"CONF-"&amp;RIGHT(CONCATENATE("00",#REF!),3)</f>
        <v>#REF!</v>
      </c>
      <c r="R30" s="133"/>
      <c r="S30" s="98" t="e">
        <f>"BATO-"&amp;RIGHT(CONCATENATE("00",#REF!),3)</f>
        <v>#REF!</v>
      </c>
      <c r="T30" s="133"/>
      <c r="U30" s="98" t="e">
        <f>"ALIM-"&amp;RIGHT(CONCATENATE("00",#REF!),3)</f>
        <v>#REF!</v>
      </c>
      <c r="V30" s="133"/>
      <c r="W30" s="98" t="e">
        <f>"ONDS-"&amp;RIGHT(CONCATENATE("00",#REF!),3)</f>
        <v>#REF!</v>
      </c>
      <c r="X30" s="133"/>
    </row>
    <row r="31" spans="1:25" hidden="1" x14ac:dyDescent="0.25">
      <c r="A31" s="272"/>
      <c r="B31" s="71" t="s">
        <v>70</v>
      </c>
      <c r="C31" s="5" t="s">
        <v>88</v>
      </c>
      <c r="D31" s="6" t="s">
        <v>5</v>
      </c>
      <c r="E31" s="7" t="s">
        <v>109</v>
      </c>
      <c r="F31" s="74">
        <v>320</v>
      </c>
      <c r="G31" s="8">
        <v>41091</v>
      </c>
      <c r="H31" s="14" t="s">
        <v>79</v>
      </c>
      <c r="I31" s="15" t="s">
        <v>81</v>
      </c>
      <c r="J31" s="16">
        <v>4</v>
      </c>
      <c r="K31" s="17">
        <v>40</v>
      </c>
      <c r="L31" s="124"/>
      <c r="M31" s="93" t="e">
        <f>"VENT-"&amp;RIGHT(CONCATENATE("00",#REF!),3)</f>
        <v>#REF!</v>
      </c>
      <c r="N31" s="133"/>
      <c r="O31" s="83" t="e">
        <f>"CONC-"&amp;RIGHT(CONCATENATE("00",#REF!),3)</f>
        <v>#REF!</v>
      </c>
      <c r="P31" s="133"/>
      <c r="Q31" s="98" t="e">
        <f>"CONF-"&amp;RIGHT(CONCATENATE("00",#REF!),3)</f>
        <v>#REF!</v>
      </c>
      <c r="R31" s="133"/>
      <c r="S31" s="98" t="e">
        <f>"BATO-"&amp;RIGHT(CONCATENATE("00",#REF!),3)</f>
        <v>#REF!</v>
      </c>
      <c r="T31" s="133"/>
      <c r="U31" s="98" t="e">
        <f>"ALIM-"&amp;RIGHT(CONCATENATE("00",#REF!),3)</f>
        <v>#REF!</v>
      </c>
      <c r="V31" s="133"/>
      <c r="W31" s="98" t="e">
        <f>"ONDS-"&amp;RIGHT(CONCATENATE("00",#REF!),3)</f>
        <v>#REF!</v>
      </c>
      <c r="X31" s="133"/>
    </row>
    <row r="32" spans="1:25" hidden="1" x14ac:dyDescent="0.25">
      <c r="A32" s="272"/>
      <c r="B32" s="71" t="s">
        <v>73</v>
      </c>
      <c r="C32" s="5" t="s">
        <v>88</v>
      </c>
      <c r="D32" s="6" t="s">
        <v>5</v>
      </c>
      <c r="E32" s="7" t="s">
        <v>40</v>
      </c>
      <c r="F32" s="74">
        <v>100</v>
      </c>
      <c r="G32" s="8">
        <v>41091</v>
      </c>
      <c r="H32" s="14" t="s">
        <v>79</v>
      </c>
      <c r="I32" s="15" t="s">
        <v>80</v>
      </c>
      <c r="J32" s="16">
        <v>2</v>
      </c>
      <c r="K32" s="17">
        <v>22</v>
      </c>
      <c r="L32" s="124"/>
      <c r="M32" s="93" t="e">
        <f>"VENT-"&amp;RIGHT(CONCATENATE("00",#REF!),3)</f>
        <v>#REF!</v>
      </c>
      <c r="N32" s="133"/>
      <c r="O32" s="83" t="e">
        <f>"CONC-"&amp;RIGHT(CONCATENATE("00",#REF!),3)</f>
        <v>#REF!</v>
      </c>
      <c r="P32" s="133"/>
      <c r="Q32" s="98" t="e">
        <f>"CONF-"&amp;RIGHT(CONCATENATE("00",#REF!),3)</f>
        <v>#REF!</v>
      </c>
      <c r="R32" s="133"/>
      <c r="S32" s="98" t="e">
        <f>"BATO-"&amp;RIGHT(CONCATENATE("00",#REF!),3)</f>
        <v>#REF!</v>
      </c>
      <c r="T32" s="133"/>
      <c r="U32" s="98" t="e">
        <f>"ALIM-"&amp;RIGHT(CONCATENATE("00",#REF!),3)</f>
        <v>#REF!</v>
      </c>
      <c r="V32" s="133"/>
      <c r="W32" s="98" t="e">
        <f>"ONDS-"&amp;RIGHT(CONCATENATE("00",#REF!),3)</f>
        <v>#REF!</v>
      </c>
      <c r="X32" s="133"/>
    </row>
    <row r="33" spans="1:24" hidden="1" x14ac:dyDescent="0.25">
      <c r="A33" s="272"/>
      <c r="B33" s="71" t="s">
        <v>74</v>
      </c>
      <c r="C33" s="5" t="s">
        <v>88</v>
      </c>
      <c r="D33" s="6" t="s">
        <v>5</v>
      </c>
      <c r="E33" s="7" t="s">
        <v>41</v>
      </c>
      <c r="F33" s="74">
        <v>100</v>
      </c>
      <c r="G33" s="8">
        <v>41091</v>
      </c>
      <c r="H33" s="14" t="s">
        <v>79</v>
      </c>
      <c r="I33" s="15" t="s">
        <v>81</v>
      </c>
      <c r="J33" s="16">
        <v>8</v>
      </c>
      <c r="K33" s="17">
        <v>22</v>
      </c>
      <c r="L33" s="124"/>
      <c r="M33" s="93" t="e">
        <f>"VENT-"&amp;RIGHT(CONCATENATE("00",#REF!),3)</f>
        <v>#REF!</v>
      </c>
      <c r="N33" s="133"/>
      <c r="O33" s="83" t="e">
        <f>"CONC-"&amp;RIGHT(CONCATENATE("00",#REF!),3)</f>
        <v>#REF!</v>
      </c>
      <c r="P33" s="133"/>
      <c r="Q33" s="98" t="e">
        <f>"CONF-"&amp;RIGHT(CONCATENATE("00",#REF!),3)</f>
        <v>#REF!</v>
      </c>
      <c r="R33" s="133"/>
      <c r="S33" s="98" t="e">
        <f>"BATO-"&amp;RIGHT(CONCATENATE("00",#REF!),3)</f>
        <v>#REF!</v>
      </c>
      <c r="T33" s="133"/>
      <c r="U33" s="98" t="e">
        <f>"ALIM-"&amp;RIGHT(CONCATENATE("00",#REF!),3)</f>
        <v>#REF!</v>
      </c>
      <c r="V33" s="133"/>
      <c r="W33" s="98" t="e">
        <f>"ONDS-"&amp;RIGHT(CONCATENATE("00",#REF!),3)</f>
        <v>#REF!</v>
      </c>
      <c r="X33" s="133"/>
    </row>
    <row r="34" spans="1:24" hidden="1" x14ac:dyDescent="0.25">
      <c r="A34" s="272"/>
      <c r="B34" s="71" t="s">
        <v>71</v>
      </c>
      <c r="C34" s="5" t="s">
        <v>88</v>
      </c>
      <c r="D34" s="6" t="s">
        <v>5</v>
      </c>
      <c r="E34" s="7" t="s">
        <v>42</v>
      </c>
      <c r="F34" s="74">
        <v>320</v>
      </c>
      <c r="G34" s="8">
        <v>41091</v>
      </c>
      <c r="H34" s="14" t="s">
        <v>79</v>
      </c>
      <c r="I34" s="15" t="s">
        <v>80</v>
      </c>
      <c r="J34" s="16">
        <v>3</v>
      </c>
      <c r="K34" s="17">
        <v>40</v>
      </c>
      <c r="L34" s="124"/>
      <c r="M34" s="93" t="e">
        <f>"VENT-"&amp;RIGHT(CONCATENATE("00",#REF!),3)</f>
        <v>#REF!</v>
      </c>
      <c r="N34" s="133"/>
      <c r="O34" s="83" t="e">
        <f>"CONC-"&amp;RIGHT(CONCATENATE("00",#REF!),3)</f>
        <v>#REF!</v>
      </c>
      <c r="P34" s="133"/>
      <c r="Q34" s="98" t="e">
        <f>"CONF-"&amp;RIGHT(CONCATENATE("00",#REF!),3)</f>
        <v>#REF!</v>
      </c>
      <c r="R34" s="133"/>
      <c r="S34" s="98" t="e">
        <f>"BATO-"&amp;RIGHT(CONCATENATE("00",#REF!),3)</f>
        <v>#REF!</v>
      </c>
      <c r="T34" s="133"/>
      <c r="U34" s="98" t="e">
        <f>"ALIM-"&amp;RIGHT(CONCATENATE("00",#REF!),3)</f>
        <v>#REF!</v>
      </c>
      <c r="V34" s="133"/>
      <c r="W34" s="98" t="e">
        <f>"ONDS-"&amp;RIGHT(CONCATENATE("00",#REF!),3)</f>
        <v>#REF!</v>
      </c>
      <c r="X34" s="133"/>
    </row>
    <row r="35" spans="1:24" hidden="1" x14ac:dyDescent="0.25">
      <c r="A35" s="272"/>
      <c r="B35" s="71" t="s">
        <v>72</v>
      </c>
      <c r="C35" s="5" t="s">
        <v>88</v>
      </c>
      <c r="D35" s="6" t="s">
        <v>5</v>
      </c>
      <c r="E35" s="7" t="s">
        <v>43</v>
      </c>
      <c r="F35" s="74">
        <v>320</v>
      </c>
      <c r="G35" s="8">
        <v>41091</v>
      </c>
      <c r="H35" s="14" t="s">
        <v>79</v>
      </c>
      <c r="I35" s="15" t="s">
        <v>81</v>
      </c>
      <c r="J35" s="16">
        <v>4</v>
      </c>
      <c r="K35" s="17">
        <v>40</v>
      </c>
      <c r="L35" s="124"/>
      <c r="M35" s="93" t="e">
        <f>"VENT-"&amp;RIGHT(CONCATENATE("00",#REF!),3)</f>
        <v>#REF!</v>
      </c>
      <c r="N35" s="133"/>
      <c r="O35" s="83" t="e">
        <f>"CONC-"&amp;RIGHT(CONCATENATE("00",#REF!),3)</f>
        <v>#REF!</v>
      </c>
      <c r="P35" s="133"/>
      <c r="Q35" s="98" t="e">
        <f>"CONF-"&amp;RIGHT(CONCATENATE("00",#REF!),3)</f>
        <v>#REF!</v>
      </c>
      <c r="R35" s="133"/>
      <c r="S35" s="98" t="e">
        <f>"BATO-"&amp;RIGHT(CONCATENATE("00",#REF!),3)</f>
        <v>#REF!</v>
      </c>
      <c r="T35" s="133"/>
      <c r="U35" s="98" t="e">
        <f>"ALIM-"&amp;RIGHT(CONCATENATE("00",#REF!),3)</f>
        <v>#REF!</v>
      </c>
      <c r="V35" s="133"/>
      <c r="W35" s="98" t="e">
        <f>"ONDS-"&amp;RIGHT(CONCATENATE("00",#REF!),3)</f>
        <v>#REF!</v>
      </c>
      <c r="X35" s="133"/>
    </row>
    <row r="36" spans="1:24" hidden="1" x14ac:dyDescent="0.25">
      <c r="A36" s="272"/>
      <c r="B36" s="71" t="s">
        <v>33</v>
      </c>
      <c r="C36" s="5" t="s">
        <v>88</v>
      </c>
      <c r="D36" s="6" t="s">
        <v>4</v>
      </c>
      <c r="E36" s="7" t="s">
        <v>32</v>
      </c>
      <c r="F36" s="74">
        <v>40</v>
      </c>
      <c r="G36" s="8">
        <v>41365</v>
      </c>
      <c r="H36" s="14" t="s">
        <v>79</v>
      </c>
      <c r="I36" s="15" t="s">
        <v>85</v>
      </c>
      <c r="J36" s="16">
        <v>4</v>
      </c>
      <c r="K36" s="17">
        <v>22</v>
      </c>
      <c r="L36" s="124"/>
      <c r="M36" s="93" t="e">
        <f>"VENT-"&amp;RIGHT(CONCATENATE("00",#REF!),3)</f>
        <v>#REF!</v>
      </c>
      <c r="N36" s="133"/>
      <c r="O36" s="83" t="e">
        <f>"CONC-"&amp;RIGHT(CONCATENATE("00",#REF!),3)</f>
        <v>#REF!</v>
      </c>
      <c r="P36" s="133"/>
      <c r="Q36" s="98" t="e">
        <f>"CONF-"&amp;RIGHT(CONCATENATE("00",#REF!),3)</f>
        <v>#REF!</v>
      </c>
      <c r="R36" s="133"/>
      <c r="S36" s="98" t="e">
        <f>"BATO-"&amp;RIGHT(CONCATENATE("00",#REF!),3)</f>
        <v>#REF!</v>
      </c>
      <c r="T36" s="133"/>
      <c r="U36" s="98" t="e">
        <f>"ALIM-"&amp;RIGHT(CONCATENATE("00",#REF!),3)</f>
        <v>#REF!</v>
      </c>
      <c r="V36" s="133"/>
      <c r="W36" s="98" t="e">
        <f>"ONDS-"&amp;RIGHT(CONCATENATE("00",#REF!),3)</f>
        <v>#REF!</v>
      </c>
      <c r="X36" s="133"/>
    </row>
    <row r="37" spans="1:24" hidden="1" x14ac:dyDescent="0.25">
      <c r="A37" s="272"/>
      <c r="B37" s="71" t="s">
        <v>119</v>
      </c>
      <c r="C37" s="5" t="s">
        <v>88</v>
      </c>
      <c r="D37" s="6" t="s">
        <v>4</v>
      </c>
      <c r="E37" s="7" t="s">
        <v>20</v>
      </c>
      <c r="F37" s="74">
        <v>10</v>
      </c>
      <c r="G37" s="8">
        <v>39873</v>
      </c>
      <c r="H37" s="14" t="s">
        <v>112</v>
      </c>
      <c r="I37" s="15" t="s">
        <v>112</v>
      </c>
      <c r="J37" s="16">
        <v>2</v>
      </c>
      <c r="K37" s="17">
        <v>36</v>
      </c>
      <c r="L37" s="124"/>
      <c r="M37" s="93" t="e">
        <f>"VENT-"&amp;RIGHT(CONCATENATE("00",#REF!),3)</f>
        <v>#REF!</v>
      </c>
      <c r="N37" s="133"/>
      <c r="O37" s="83" t="e">
        <f>"CONC-"&amp;RIGHT(CONCATENATE("00",#REF!),3)</f>
        <v>#REF!</v>
      </c>
      <c r="P37" s="133"/>
      <c r="Q37" s="98" t="e">
        <f>"CONF-"&amp;RIGHT(CONCATENATE("00",#REF!),3)</f>
        <v>#REF!</v>
      </c>
      <c r="R37" s="133"/>
      <c r="S37" s="98" t="e">
        <f>"BATO-"&amp;RIGHT(CONCATENATE("00",#REF!),3)</f>
        <v>#REF!</v>
      </c>
      <c r="T37" s="133"/>
      <c r="U37" s="98" t="e">
        <f>"ALIM-"&amp;RIGHT(CONCATENATE("00",#REF!),3)</f>
        <v>#REF!</v>
      </c>
      <c r="V37" s="133"/>
      <c r="W37" s="98" t="e">
        <f>"ONDS-"&amp;RIGHT(CONCATENATE("00",#REF!),3)</f>
        <v>#REF!</v>
      </c>
      <c r="X37" s="133"/>
    </row>
    <row r="38" spans="1:24" hidden="1" x14ac:dyDescent="0.25">
      <c r="A38" s="272"/>
      <c r="B38" s="71" t="s">
        <v>120</v>
      </c>
      <c r="C38" s="5" t="s">
        <v>102</v>
      </c>
      <c r="D38" s="6" t="s">
        <v>60</v>
      </c>
      <c r="E38" s="9" t="s">
        <v>63</v>
      </c>
      <c r="F38" s="75">
        <v>12</v>
      </c>
      <c r="G38" s="8">
        <v>41554</v>
      </c>
      <c r="H38" s="14" t="s">
        <v>112</v>
      </c>
      <c r="I38" s="15" t="s">
        <v>112</v>
      </c>
      <c r="J38" s="20">
        <v>2</v>
      </c>
      <c r="K38" s="21">
        <v>40</v>
      </c>
      <c r="L38" s="124"/>
      <c r="M38" s="93" t="e">
        <f>"VENT-"&amp;RIGHT(CONCATENATE("00",#REF!),3)</f>
        <v>#REF!</v>
      </c>
      <c r="N38" s="133"/>
      <c r="O38" s="83" t="e">
        <f>"CONC-"&amp;RIGHT(CONCATENATE("00",#REF!),3)</f>
        <v>#REF!</v>
      </c>
      <c r="P38" s="133"/>
      <c r="Q38" s="98" t="e">
        <f>"CONF-"&amp;RIGHT(CONCATENATE("00",#REF!),3)</f>
        <v>#REF!</v>
      </c>
      <c r="R38" s="133"/>
      <c r="S38" s="98" t="e">
        <f>"BATO-"&amp;RIGHT(CONCATENATE("00",#REF!),3)</f>
        <v>#REF!</v>
      </c>
      <c r="T38" s="133"/>
      <c r="U38" s="98" t="e">
        <f>"ALIM-"&amp;RIGHT(CONCATENATE("00",#REF!),3)</f>
        <v>#REF!</v>
      </c>
      <c r="V38" s="133"/>
      <c r="W38" s="98" t="e">
        <f>"ONDS-"&amp;RIGHT(CONCATENATE("00",#REF!),3)</f>
        <v>#REF!</v>
      </c>
      <c r="X38" s="133"/>
    </row>
    <row r="39" spans="1:24" hidden="1" x14ac:dyDescent="0.25">
      <c r="A39" s="272"/>
      <c r="B39" s="71" t="s">
        <v>65</v>
      </c>
      <c r="C39" s="5" t="s">
        <v>88</v>
      </c>
      <c r="D39" s="6">
        <v>3047</v>
      </c>
      <c r="E39" s="7" t="s">
        <v>9</v>
      </c>
      <c r="F39" s="74">
        <v>160</v>
      </c>
      <c r="G39" s="8">
        <v>36495</v>
      </c>
      <c r="H39" s="14" t="s">
        <v>112</v>
      </c>
      <c r="I39" s="15" t="s">
        <v>112</v>
      </c>
      <c r="J39" s="16"/>
      <c r="K39" s="17"/>
      <c r="L39" s="124"/>
      <c r="M39" s="93" t="e">
        <f>"VENT-"&amp;RIGHT(CONCATENATE("00",#REF!),3)</f>
        <v>#REF!</v>
      </c>
      <c r="N39" s="133"/>
      <c r="O39" s="83" t="e">
        <f>"CONC-"&amp;RIGHT(CONCATENATE("00",#REF!),3)</f>
        <v>#REF!</v>
      </c>
      <c r="P39" s="133"/>
      <c r="Q39" s="98" t="e">
        <f>"CONF-"&amp;RIGHT(CONCATENATE("00",#REF!),3)</f>
        <v>#REF!</v>
      </c>
      <c r="R39" s="133"/>
      <c r="S39" s="98" t="e">
        <f>"BATO-"&amp;RIGHT(CONCATENATE("00",#REF!),3)</f>
        <v>#REF!</v>
      </c>
      <c r="T39" s="133"/>
      <c r="U39" s="98" t="e">
        <f>"ALIM-"&amp;RIGHT(CONCATENATE("00",#REF!),3)</f>
        <v>#REF!</v>
      </c>
      <c r="V39" s="133"/>
      <c r="W39" s="98" t="e">
        <f>"ONDS-"&amp;RIGHT(CONCATENATE("00",#REF!),3)</f>
        <v>#REF!</v>
      </c>
      <c r="X39" s="133"/>
    </row>
    <row r="40" spans="1:24" hidden="1" x14ac:dyDescent="0.25">
      <c r="A40" s="272"/>
      <c r="B40" s="71" t="s">
        <v>53</v>
      </c>
      <c r="C40" s="5" t="s">
        <v>88</v>
      </c>
      <c r="D40" s="6" t="s">
        <v>100</v>
      </c>
      <c r="E40" s="7" t="s">
        <v>64</v>
      </c>
      <c r="F40" s="74" t="s">
        <v>59</v>
      </c>
      <c r="G40" s="8">
        <v>41852</v>
      </c>
      <c r="H40" s="12"/>
      <c r="I40" s="22"/>
      <c r="J40" s="23"/>
      <c r="K40" s="24"/>
      <c r="L40" s="124"/>
      <c r="M40" s="93" t="e">
        <f>"VENT-"&amp;RIGHT(CONCATENATE("00",#REF!),3)</f>
        <v>#REF!</v>
      </c>
      <c r="N40" s="133"/>
      <c r="O40" s="13"/>
      <c r="P40" s="134"/>
      <c r="Q40" s="13"/>
      <c r="R40" s="134"/>
      <c r="S40" s="13"/>
      <c r="T40" s="134"/>
      <c r="U40" s="98" t="e">
        <f>"ALIM-"&amp;RIGHT(CONCATENATE("00",#REF!),3)</f>
        <v>#REF!</v>
      </c>
      <c r="V40" s="133"/>
      <c r="W40" s="98" t="e">
        <f>"ONDS-"&amp;RIGHT(CONCATENATE("00",#REF!),3)</f>
        <v>#REF!</v>
      </c>
      <c r="X40" s="133"/>
    </row>
    <row r="41" spans="1:24" hidden="1" x14ac:dyDescent="0.25">
      <c r="A41" s="272"/>
      <c r="B41" s="71" t="s">
        <v>76</v>
      </c>
      <c r="C41" s="5" t="s">
        <v>88</v>
      </c>
      <c r="D41" s="6" t="s">
        <v>54</v>
      </c>
      <c r="E41" s="7" t="s">
        <v>58</v>
      </c>
      <c r="F41" s="74">
        <v>160</v>
      </c>
      <c r="G41" s="8">
        <v>41852</v>
      </c>
      <c r="H41" s="14" t="s">
        <v>82</v>
      </c>
      <c r="I41" s="15" t="s">
        <v>83</v>
      </c>
      <c r="J41" s="16">
        <v>3</v>
      </c>
      <c r="K41" s="17">
        <v>30</v>
      </c>
      <c r="L41" s="124"/>
      <c r="M41" s="93" t="e">
        <f>"VENT-"&amp;RIGHT(CONCATENATE("00",#REF!),3)</f>
        <v>#REF!</v>
      </c>
      <c r="N41" s="133"/>
      <c r="O41" s="83" t="e">
        <f>"CONC-"&amp;RIGHT(CONCATENATE("00",#REF!),3)</f>
        <v>#REF!</v>
      </c>
      <c r="P41" s="133"/>
      <c r="Q41" s="98" t="e">
        <f>"CONF-"&amp;RIGHT(CONCATENATE("00",#REF!),3)</f>
        <v>#REF!</v>
      </c>
      <c r="R41" s="133"/>
      <c r="S41" s="98" t="e">
        <f>"BATO-"&amp;RIGHT(CONCATENATE("00",#REF!),3)</f>
        <v>#REF!</v>
      </c>
      <c r="T41" s="133"/>
      <c r="U41" s="98" t="e">
        <f>"ALIM-"&amp;RIGHT(CONCATENATE("00",#REF!),3)</f>
        <v>#REF!</v>
      </c>
      <c r="V41" s="133"/>
      <c r="W41" s="98" t="e">
        <f>"ONDS-"&amp;RIGHT(CONCATENATE("00",#REF!),3)</f>
        <v>#REF!</v>
      </c>
      <c r="X41" s="133"/>
    </row>
    <row r="42" spans="1:24" ht="15.75" hidden="1" thickBot="1" x14ac:dyDescent="0.3">
      <c r="A42" s="273"/>
      <c r="B42" s="66" t="s">
        <v>75</v>
      </c>
      <c r="C42" s="39" t="s">
        <v>88</v>
      </c>
      <c r="D42" s="40" t="s">
        <v>54</v>
      </c>
      <c r="E42" s="41" t="s">
        <v>52</v>
      </c>
      <c r="F42" s="76">
        <v>160</v>
      </c>
      <c r="G42" s="42">
        <v>41852</v>
      </c>
      <c r="H42" s="43" t="s">
        <v>82</v>
      </c>
      <c r="I42" s="44" t="s">
        <v>83</v>
      </c>
      <c r="J42" s="45">
        <v>3</v>
      </c>
      <c r="K42" s="46">
        <v>30</v>
      </c>
      <c r="L42" s="120"/>
      <c r="M42" s="89" t="e">
        <f>"VENT-"&amp;RIGHT(CONCATENATE("00",#REF!),3)</f>
        <v>#REF!</v>
      </c>
      <c r="N42" s="129"/>
      <c r="O42" s="79" t="e">
        <f>"CONC-"&amp;RIGHT(CONCATENATE("00",#REF!),3)</f>
        <v>#REF!</v>
      </c>
      <c r="P42" s="129"/>
      <c r="Q42" s="94" t="e">
        <f>"CONF-"&amp;RIGHT(CONCATENATE("00",#REF!),3)</f>
        <v>#REF!</v>
      </c>
      <c r="R42" s="129"/>
      <c r="S42" s="94" t="e">
        <f>"BATO-"&amp;RIGHT(CONCATENATE("00",#REF!),3)</f>
        <v>#REF!</v>
      </c>
      <c r="T42" s="129"/>
      <c r="U42" s="94" t="e">
        <f>"ALIM-"&amp;RIGHT(CONCATENATE("00",#REF!),3)</f>
        <v>#REF!</v>
      </c>
      <c r="V42" s="129"/>
      <c r="W42" s="94" t="e">
        <f>"ONDS-"&amp;RIGHT(CONCATENATE("00",#REF!),3)</f>
        <v>#REF!</v>
      </c>
      <c r="X42" s="129"/>
    </row>
    <row r="43" spans="1:24" hidden="1" x14ac:dyDescent="0.25">
      <c r="A43" s="276" t="s">
        <v>8</v>
      </c>
      <c r="B43" s="65" t="s">
        <v>57</v>
      </c>
      <c r="C43" s="31" t="s">
        <v>99</v>
      </c>
      <c r="D43" s="32" t="s">
        <v>101</v>
      </c>
      <c r="E43" s="33" t="s">
        <v>56</v>
      </c>
      <c r="F43" s="171">
        <v>20</v>
      </c>
      <c r="G43" s="34">
        <v>39661</v>
      </c>
      <c r="H43" s="35" t="s">
        <v>112</v>
      </c>
      <c r="I43" s="36" t="s">
        <v>112</v>
      </c>
      <c r="J43" s="37">
        <v>3</v>
      </c>
      <c r="K43" s="38">
        <v>48</v>
      </c>
      <c r="L43" s="123"/>
      <c r="M43" s="92" t="e">
        <f>"VENT-"&amp;RIGHT(CONCATENATE("00",#REF!),3)</f>
        <v>#REF!</v>
      </c>
      <c r="N43" s="132"/>
      <c r="O43" s="82" t="e">
        <f>"CONC-"&amp;RIGHT(CONCATENATE("00",#REF!),3)</f>
        <v>#REF!</v>
      </c>
      <c r="P43" s="132"/>
      <c r="Q43" s="97" t="e">
        <f>"CONF-"&amp;RIGHT(CONCATENATE("00",#REF!),3)</f>
        <v>#REF!</v>
      </c>
      <c r="R43" s="132"/>
      <c r="S43" s="97" t="e">
        <f>"BATO-"&amp;RIGHT(CONCATENATE("00",#REF!),3)</f>
        <v>#REF!</v>
      </c>
      <c r="T43" s="132"/>
      <c r="U43" s="97" t="e">
        <f>"ALIM-"&amp;RIGHT(CONCATENATE("00",#REF!),3)</f>
        <v>#REF!</v>
      </c>
      <c r="V43" s="132"/>
      <c r="W43" s="97" t="e">
        <f>"ONDS-"&amp;RIGHT(CONCATENATE("00",#REF!),3)</f>
        <v>#REF!</v>
      </c>
      <c r="X43" s="132"/>
    </row>
    <row r="44" spans="1:24" hidden="1" x14ac:dyDescent="0.25">
      <c r="A44" s="277"/>
      <c r="B44" s="71" t="s">
        <v>121</v>
      </c>
      <c r="C44" s="5" t="s">
        <v>88</v>
      </c>
      <c r="D44" s="11" t="s">
        <v>100</v>
      </c>
      <c r="E44" s="7"/>
      <c r="F44" s="74" t="s">
        <v>123</v>
      </c>
      <c r="G44" s="8">
        <v>40940</v>
      </c>
      <c r="H44" s="12"/>
      <c r="I44" s="22"/>
      <c r="J44" s="23"/>
      <c r="K44" s="24"/>
      <c r="L44" s="124"/>
      <c r="M44" s="93" t="e">
        <f>"VENT-"&amp;RIGHT(CONCATENATE("00",#REF!),3)</f>
        <v>#REF!</v>
      </c>
      <c r="N44" s="133"/>
      <c r="O44" s="13"/>
      <c r="P44" s="134"/>
      <c r="Q44" s="13"/>
      <c r="R44" s="134"/>
      <c r="S44" s="13"/>
      <c r="T44" s="134"/>
      <c r="U44" s="98" t="e">
        <f>"ALIM-"&amp;RIGHT(CONCATENATE("00",#REF!),3)</f>
        <v>#REF!</v>
      </c>
      <c r="V44" s="133"/>
      <c r="W44" s="98" t="e">
        <f>"ONDS-"&amp;RIGHT(CONCATENATE("00",#REF!),3)</f>
        <v>#REF!</v>
      </c>
      <c r="X44" s="133"/>
    </row>
    <row r="45" spans="1:24" hidden="1" x14ac:dyDescent="0.25">
      <c r="A45" s="277"/>
      <c r="B45" s="71" t="s">
        <v>122</v>
      </c>
      <c r="C45" s="5" t="s">
        <v>88</v>
      </c>
      <c r="D45" s="11" t="s">
        <v>100</v>
      </c>
      <c r="E45" s="7"/>
      <c r="F45" s="74" t="s">
        <v>123</v>
      </c>
      <c r="G45" s="8">
        <v>40940</v>
      </c>
      <c r="H45" s="12"/>
      <c r="I45" s="22"/>
      <c r="J45" s="23"/>
      <c r="K45" s="24"/>
      <c r="L45" s="124"/>
      <c r="M45" s="93" t="e">
        <f>"VENT-"&amp;RIGHT(CONCATENATE("00",#REF!),3)</f>
        <v>#REF!</v>
      </c>
      <c r="N45" s="133"/>
      <c r="O45" s="13"/>
      <c r="P45" s="134"/>
      <c r="Q45" s="13"/>
      <c r="R45" s="134"/>
      <c r="S45" s="13"/>
      <c r="T45" s="134"/>
      <c r="U45" s="98" t="e">
        <f>"ALIM-"&amp;RIGHT(CONCATENATE("00",#REF!),3)</f>
        <v>#REF!</v>
      </c>
      <c r="V45" s="133"/>
      <c r="W45" s="98" t="e">
        <f>"ONDS-"&amp;RIGHT(CONCATENATE("00",#REF!),3)</f>
        <v>#REF!</v>
      </c>
      <c r="X45" s="133"/>
    </row>
    <row r="46" spans="1:24" hidden="1" x14ac:dyDescent="0.25">
      <c r="A46" s="277"/>
      <c r="B46" s="71" t="s">
        <v>121</v>
      </c>
      <c r="C46" s="5" t="s">
        <v>88</v>
      </c>
      <c r="D46" s="6" t="s">
        <v>93</v>
      </c>
      <c r="E46" s="7" t="s">
        <v>36</v>
      </c>
      <c r="F46" s="74" t="s">
        <v>94</v>
      </c>
      <c r="G46" s="8">
        <v>40940</v>
      </c>
      <c r="H46" s="14" t="s">
        <v>112</v>
      </c>
      <c r="I46" s="15" t="s">
        <v>112</v>
      </c>
      <c r="J46" s="18"/>
      <c r="K46" s="19"/>
      <c r="L46" s="124"/>
      <c r="M46" s="93" t="e">
        <f>"VENT-"&amp;RIGHT(CONCATENATE("00",#REF!),3)</f>
        <v>#REF!</v>
      </c>
      <c r="N46" s="133"/>
      <c r="O46" s="83" t="e">
        <f>"CONC-"&amp;RIGHT(CONCATENATE("00",#REF!),3)</f>
        <v>#REF!</v>
      </c>
      <c r="P46" s="133"/>
      <c r="Q46" s="98" t="e">
        <f>"CONF-"&amp;RIGHT(CONCATENATE("00",#REF!),3)</f>
        <v>#REF!</v>
      </c>
      <c r="R46" s="133"/>
      <c r="S46" s="98" t="e">
        <f>"BATO-"&amp;RIGHT(CONCATENATE("00",#REF!),3)</f>
        <v>#REF!</v>
      </c>
      <c r="T46" s="133"/>
      <c r="U46" s="98" t="e">
        <f>"ALIM-"&amp;RIGHT(CONCATENATE("00",#REF!),3)</f>
        <v>#REF!</v>
      </c>
      <c r="V46" s="133"/>
      <c r="W46" s="98" t="e">
        <f>"ONDS-"&amp;RIGHT(CONCATENATE("00",#REF!),3)</f>
        <v>#REF!</v>
      </c>
      <c r="X46" s="133"/>
    </row>
    <row r="47" spans="1:24" hidden="1" x14ac:dyDescent="0.25">
      <c r="A47" s="277"/>
      <c r="B47" s="71" t="s">
        <v>122</v>
      </c>
      <c r="C47" s="5" t="s">
        <v>88</v>
      </c>
      <c r="D47" s="6" t="s">
        <v>93</v>
      </c>
      <c r="E47" s="7" t="s">
        <v>37</v>
      </c>
      <c r="F47" s="74" t="s">
        <v>94</v>
      </c>
      <c r="G47" s="8">
        <v>40940</v>
      </c>
      <c r="H47" s="14" t="s">
        <v>112</v>
      </c>
      <c r="I47" s="15" t="s">
        <v>112</v>
      </c>
      <c r="J47" s="18"/>
      <c r="K47" s="19"/>
      <c r="L47" s="124"/>
      <c r="M47" s="93" t="e">
        <f>"VENT-"&amp;RIGHT(CONCATENATE("00",#REF!),3)</f>
        <v>#REF!</v>
      </c>
      <c r="N47" s="133"/>
      <c r="O47" s="83" t="e">
        <f>"CONC-"&amp;RIGHT(CONCATENATE("00",#REF!),3)</f>
        <v>#REF!</v>
      </c>
      <c r="P47" s="133"/>
      <c r="Q47" s="98" t="e">
        <f>"CONF-"&amp;RIGHT(CONCATENATE("00",#REF!),3)</f>
        <v>#REF!</v>
      </c>
      <c r="R47" s="133"/>
      <c r="S47" s="98" t="e">
        <f>"BATO-"&amp;RIGHT(CONCATENATE("00",#REF!),3)</f>
        <v>#REF!</v>
      </c>
      <c r="T47" s="133"/>
      <c r="U47" s="98" t="e">
        <f>"ALIM-"&amp;RIGHT(CONCATENATE("00",#REF!),3)</f>
        <v>#REF!</v>
      </c>
      <c r="V47" s="133"/>
      <c r="W47" s="98" t="e">
        <f>"ONDS-"&amp;RIGHT(CONCATENATE("00",#REF!),3)</f>
        <v>#REF!</v>
      </c>
      <c r="X47" s="133"/>
    </row>
    <row r="48" spans="1:24" hidden="1" x14ac:dyDescent="0.25">
      <c r="A48" s="277"/>
      <c r="B48" s="71" t="s">
        <v>26</v>
      </c>
      <c r="C48" s="5" t="s">
        <v>88</v>
      </c>
      <c r="D48" s="6" t="s">
        <v>54</v>
      </c>
      <c r="E48" s="7" t="s">
        <v>27</v>
      </c>
      <c r="F48" s="74">
        <v>160</v>
      </c>
      <c r="G48" s="8">
        <v>40330</v>
      </c>
      <c r="H48" s="14" t="s">
        <v>79</v>
      </c>
      <c r="I48" s="15" t="s">
        <v>107</v>
      </c>
      <c r="J48" s="16">
        <v>4</v>
      </c>
      <c r="K48" s="17">
        <v>31</v>
      </c>
      <c r="L48" s="124"/>
      <c r="M48" s="93" t="e">
        <f>"VENT-"&amp;RIGHT(CONCATENATE("00",#REF!),3)</f>
        <v>#REF!</v>
      </c>
      <c r="N48" s="133"/>
      <c r="O48" s="83" t="e">
        <f>"CONC-"&amp;RIGHT(CONCATENATE("00",#REF!),3)</f>
        <v>#REF!</v>
      </c>
      <c r="P48" s="133"/>
      <c r="Q48" s="98" t="e">
        <f>"CONF-"&amp;RIGHT(CONCATENATE("00",#REF!),3)</f>
        <v>#REF!</v>
      </c>
      <c r="R48" s="133"/>
      <c r="S48" s="98" t="e">
        <f>"BATO-"&amp;RIGHT(CONCATENATE("00",#REF!),3)</f>
        <v>#REF!</v>
      </c>
      <c r="T48" s="133"/>
      <c r="U48" s="98" t="e">
        <f>"ALIM-"&amp;RIGHT(CONCATENATE("00",#REF!),3)</f>
        <v>#REF!</v>
      </c>
      <c r="V48" s="133"/>
      <c r="W48" s="98" t="e">
        <f>"ONDS-"&amp;RIGHT(CONCATENATE("00",#REF!),3)</f>
        <v>#REF!</v>
      </c>
      <c r="X48" s="133"/>
    </row>
    <row r="49" spans="1:24" hidden="1" x14ac:dyDescent="0.25">
      <c r="A49" s="277"/>
      <c r="B49" s="71" t="s">
        <v>28</v>
      </c>
      <c r="C49" s="5" t="s">
        <v>88</v>
      </c>
      <c r="D49" s="6" t="s">
        <v>54</v>
      </c>
      <c r="E49" s="7" t="s">
        <v>25</v>
      </c>
      <c r="F49" s="74">
        <v>160</v>
      </c>
      <c r="G49" s="8">
        <v>40299</v>
      </c>
      <c r="H49" s="14" t="s">
        <v>87</v>
      </c>
      <c r="I49" s="15" t="s">
        <v>111</v>
      </c>
      <c r="J49" s="16">
        <v>4</v>
      </c>
      <c r="K49" s="17">
        <v>31</v>
      </c>
      <c r="L49" s="124"/>
      <c r="M49" s="93" t="e">
        <f>"VENT-"&amp;RIGHT(CONCATENATE("00",#REF!),3)</f>
        <v>#REF!</v>
      </c>
      <c r="N49" s="133"/>
      <c r="O49" s="83" t="e">
        <f>"CONC-"&amp;RIGHT(CONCATENATE("00",#REF!),3)</f>
        <v>#REF!</v>
      </c>
      <c r="P49" s="133"/>
      <c r="Q49" s="98" t="e">
        <f>"CONF-"&amp;RIGHT(CONCATENATE("00",#REF!),3)</f>
        <v>#REF!</v>
      </c>
      <c r="R49" s="133"/>
      <c r="S49" s="98" t="e">
        <f>"BATO-"&amp;RIGHT(CONCATENATE("00",#REF!),3)</f>
        <v>#REF!</v>
      </c>
      <c r="T49" s="133"/>
      <c r="U49" s="98" t="e">
        <f>"ALIM-"&amp;RIGHT(CONCATENATE("00",#REF!),3)</f>
        <v>#REF!</v>
      </c>
      <c r="V49" s="133"/>
      <c r="W49" s="98" t="e">
        <f>"ONDS-"&amp;RIGHT(CONCATENATE("00",#REF!),3)</f>
        <v>#REF!</v>
      </c>
      <c r="X49" s="133"/>
    </row>
    <row r="50" spans="1:24" ht="15.75" hidden="1" thickBot="1" x14ac:dyDescent="0.3">
      <c r="A50" s="278"/>
      <c r="B50" s="66" t="s">
        <v>148</v>
      </c>
      <c r="C50" s="39" t="s">
        <v>88</v>
      </c>
      <c r="D50" s="40" t="s">
        <v>149</v>
      </c>
      <c r="E50" s="41" t="s">
        <v>150</v>
      </c>
      <c r="F50" s="76">
        <v>10</v>
      </c>
      <c r="G50" s="42">
        <v>44317</v>
      </c>
      <c r="H50" s="43"/>
      <c r="I50" s="44"/>
      <c r="J50" s="45"/>
      <c r="K50" s="46"/>
      <c r="L50" s="120"/>
      <c r="M50" s="89" t="e">
        <f>"VENT-"&amp;RIGHT(CONCATENATE("00",#REF!),3)</f>
        <v>#REF!</v>
      </c>
      <c r="N50" s="129"/>
      <c r="O50" s="79" t="e">
        <f>"CONC-"&amp;RIGHT(CONCATENATE("00",#REF!),3)</f>
        <v>#REF!</v>
      </c>
      <c r="P50" s="129"/>
      <c r="Q50" s="94" t="e">
        <f>"CONF-"&amp;RIGHT(CONCATENATE("00",#REF!),3)</f>
        <v>#REF!</v>
      </c>
      <c r="R50" s="129"/>
      <c r="S50" s="94" t="e">
        <f>"BATO-"&amp;RIGHT(CONCATENATE("00",#REF!),3)</f>
        <v>#REF!</v>
      </c>
      <c r="T50" s="129"/>
      <c r="U50" s="94" t="e">
        <f>"ALIM-"&amp;RIGHT(CONCATENATE("00",#REF!),3)</f>
        <v>#REF!</v>
      </c>
      <c r="V50" s="129"/>
      <c r="W50" s="94" t="e">
        <f>"ONDS-"&amp;RIGHT(CONCATENATE("00",#REF!),3)</f>
        <v>#REF!</v>
      </c>
      <c r="X50" s="129"/>
    </row>
    <row r="51" spans="1:24" hidden="1" x14ac:dyDescent="0.25">
      <c r="F51" s="77"/>
      <c r="H51" s="282" t="s">
        <v>156</v>
      </c>
      <c r="I51" s="283"/>
      <c r="J51" s="283"/>
      <c r="K51" s="284"/>
      <c r="L51" s="125">
        <f>SUM(L4:L50)</f>
        <v>0</v>
      </c>
    </row>
    <row r="52" spans="1:24" ht="15" hidden="1" customHeight="1" x14ac:dyDescent="0.25">
      <c r="E52" s="104"/>
      <c r="H52" s="285" t="s">
        <v>157</v>
      </c>
      <c r="I52" s="286"/>
      <c r="J52" s="286"/>
      <c r="K52" s="287"/>
      <c r="L52" s="188">
        <f>(L51/12)*43</f>
        <v>0</v>
      </c>
    </row>
    <row r="53" spans="1:24" s="104" customFormat="1" ht="15" hidden="1" customHeight="1" x14ac:dyDescent="0.25">
      <c r="A53" s="211"/>
      <c r="C53" s="212"/>
      <c r="D53" s="212"/>
      <c r="F53" s="211"/>
      <c r="H53" s="213"/>
      <c r="I53" s="213"/>
      <c r="J53" s="213"/>
      <c r="K53" s="213"/>
      <c r="L53" s="214"/>
      <c r="M53" s="215"/>
      <c r="N53" s="216"/>
      <c r="O53" s="215"/>
      <c r="P53" s="216"/>
      <c r="R53" s="216"/>
      <c r="T53" s="216"/>
      <c r="V53" s="216"/>
      <c r="X53" s="216"/>
    </row>
    <row r="54" spans="1:24" s="108" customFormat="1" hidden="1" x14ac:dyDescent="0.25">
      <c r="A54" s="274"/>
      <c r="B54" s="274"/>
      <c r="C54" s="274"/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5"/>
    </row>
    <row r="55" spans="1:24" hidden="1" x14ac:dyDescent="0.25">
      <c r="A55" s="302" t="s">
        <v>203</v>
      </c>
      <c r="B55" s="169" t="s">
        <v>198</v>
      </c>
      <c r="C55" s="31" t="s">
        <v>88</v>
      </c>
      <c r="D55" s="170" t="s">
        <v>91</v>
      </c>
      <c r="E55" s="33" t="s">
        <v>199</v>
      </c>
      <c r="F55" s="171">
        <v>10</v>
      </c>
      <c r="G55" s="191">
        <v>41699</v>
      </c>
      <c r="H55" s="199" t="s">
        <v>112</v>
      </c>
      <c r="I55" s="36" t="s">
        <v>112</v>
      </c>
      <c r="J55" s="172">
        <v>1</v>
      </c>
      <c r="K55" s="200">
        <v>36</v>
      </c>
      <c r="L55" s="195"/>
      <c r="M55" s="92" t="e">
        <f>"VENT-"&amp;RIGHT(CONCATENATE("00",#REF!),3)</f>
        <v>#REF!</v>
      </c>
      <c r="N55" s="173"/>
      <c r="O55" s="82" t="e">
        <f>"CONC-"&amp;RIGHT(CONCATENATE("00",#REF!),3)</f>
        <v>#REF!</v>
      </c>
      <c r="P55" s="173"/>
      <c r="Q55" s="97" t="e">
        <f>"CONF-"&amp;RIGHT(CONCATENATE("00",#REF!),3)</f>
        <v>#REF!</v>
      </c>
      <c r="R55" s="173"/>
      <c r="S55" s="97" t="e">
        <f>"BATO-"&amp;RIGHT(CONCATENATE("00",#REF!),3)</f>
        <v>#REF!</v>
      </c>
      <c r="T55" s="173"/>
      <c r="U55" s="97" t="e">
        <f>"ALIM-"&amp;RIGHT(CONCATENATE("00",#REF!),3)</f>
        <v>#REF!</v>
      </c>
      <c r="V55" s="173"/>
      <c r="W55" s="97" t="e">
        <f>"ONDS-"&amp;RIGHT(CONCATENATE("00",#REF!),3)</f>
        <v>#REF!</v>
      </c>
      <c r="X55" s="174"/>
    </row>
    <row r="56" spans="1:24" hidden="1" x14ac:dyDescent="0.25">
      <c r="A56" s="303"/>
      <c r="B56" s="165" t="s">
        <v>200</v>
      </c>
      <c r="C56" s="5" t="s">
        <v>88</v>
      </c>
      <c r="D56" s="162" t="s">
        <v>91</v>
      </c>
      <c r="E56" s="208" t="s">
        <v>201</v>
      </c>
      <c r="F56" s="175">
        <v>10</v>
      </c>
      <c r="G56" s="192" t="s">
        <v>202</v>
      </c>
      <c r="H56" s="201" t="s">
        <v>112</v>
      </c>
      <c r="I56" s="15" t="s">
        <v>112</v>
      </c>
      <c r="J56" s="176">
        <v>1</v>
      </c>
      <c r="K56" s="202">
        <v>30</v>
      </c>
      <c r="L56" s="196"/>
      <c r="M56" s="217" t="e">
        <f>"VENT-"&amp;RIGHT(CONCATENATE("00",#REF!),3)</f>
        <v>#REF!</v>
      </c>
      <c r="N56" s="164"/>
      <c r="O56" s="98" t="e">
        <f>"CONC-"&amp;RIGHT(CONCATENATE("00",#REF!),3)</f>
        <v>#REF!</v>
      </c>
      <c r="P56" s="164"/>
      <c r="Q56" s="98" t="e">
        <f>"CONF-"&amp;RIGHT(CONCATENATE("00",#REF!),3)</f>
        <v>#REF!</v>
      </c>
      <c r="R56" s="164"/>
      <c r="S56" s="98" t="e">
        <f>"BATO-"&amp;RIGHT(CONCATENATE("00",#REF!),3)</f>
        <v>#REF!</v>
      </c>
      <c r="T56" s="164"/>
      <c r="U56" s="98" t="e">
        <f>"ALIM-"&amp;RIGHT(CONCATENATE("00",#REF!),3)</f>
        <v>#REF!</v>
      </c>
      <c r="V56" s="164"/>
      <c r="W56" s="98" t="e">
        <f>"ONDS-"&amp;RIGHT(CONCATENATE("00",#REF!),3)</f>
        <v>#REF!</v>
      </c>
      <c r="X56" s="177"/>
    </row>
    <row r="57" spans="1:24" hidden="1" x14ac:dyDescent="0.25">
      <c r="A57" s="303"/>
      <c r="B57" s="165" t="s">
        <v>204</v>
      </c>
      <c r="C57" s="5" t="s">
        <v>88</v>
      </c>
      <c r="D57" s="162" t="s">
        <v>205</v>
      </c>
      <c r="E57" s="208" t="s">
        <v>206</v>
      </c>
      <c r="F57" s="74">
        <v>80</v>
      </c>
      <c r="G57" s="193">
        <v>38231</v>
      </c>
      <c r="H57" s="201" t="s">
        <v>112</v>
      </c>
      <c r="I57" s="15" t="s">
        <v>112</v>
      </c>
      <c r="J57" s="176">
        <v>1</v>
      </c>
      <c r="K57" s="202">
        <v>30</v>
      </c>
      <c r="L57" s="196"/>
      <c r="M57" s="88" t="e">
        <f>"VENT-"&amp;RIGHT(CONCATENATE("00",#REF!),3)</f>
        <v>#REF!</v>
      </c>
      <c r="N57" s="218"/>
      <c r="O57" s="84" t="e">
        <f>"CONC-"&amp;RIGHT(CONCATENATE("00",#REF!),3)</f>
        <v>#REF!</v>
      </c>
      <c r="P57" s="218"/>
      <c r="Q57" s="99" t="e">
        <f>"CONF-"&amp;RIGHT(CONCATENATE("00",#REF!),3)</f>
        <v>#REF!</v>
      </c>
      <c r="R57" s="218"/>
      <c r="S57" s="99" t="e">
        <f>"BATO-"&amp;RIGHT(CONCATENATE("00",#REF!),3)</f>
        <v>#REF!</v>
      </c>
      <c r="T57" s="218"/>
      <c r="U57" s="99" t="e">
        <f>"ALIM-"&amp;RIGHT(CONCATENATE("00",#REF!),3)</f>
        <v>#REF!</v>
      </c>
      <c r="V57" s="218"/>
      <c r="W57" s="99" t="e">
        <f>"ONDS-"&amp;RIGHT(CONCATENATE("00",#REF!),3)</f>
        <v>#REF!</v>
      </c>
      <c r="X57" s="219"/>
    </row>
    <row r="58" spans="1:24" ht="15" hidden="1" customHeight="1" x14ac:dyDescent="0.25">
      <c r="A58" s="303"/>
      <c r="B58" s="165" t="s">
        <v>204</v>
      </c>
      <c r="C58" s="5" t="s">
        <v>88</v>
      </c>
      <c r="D58" s="162" t="s">
        <v>100</v>
      </c>
      <c r="E58" s="208">
        <v>232135</v>
      </c>
      <c r="F58" s="74">
        <v>63</v>
      </c>
      <c r="G58" s="193">
        <v>44348</v>
      </c>
      <c r="H58" s="203"/>
      <c r="I58" s="22"/>
      <c r="J58" s="23"/>
      <c r="K58" s="204"/>
      <c r="L58" s="196"/>
      <c r="M58" s="93" t="e">
        <f>"VENT-"&amp;RIGHT(CONCATENATE("00",#REF!),3)</f>
        <v>#REF!</v>
      </c>
      <c r="N58" s="164"/>
      <c r="O58" s="13"/>
      <c r="P58" s="13"/>
      <c r="Q58" s="13"/>
      <c r="R58" s="13"/>
      <c r="S58" s="13"/>
      <c r="T58" s="13"/>
      <c r="U58" s="98" t="e">
        <f>"ALIM-"&amp;RIGHT(CONCATENATE("00",#REF!),3)</f>
        <v>#REF!</v>
      </c>
      <c r="V58" s="164"/>
      <c r="W58" s="98" t="e">
        <f>"ONDS-"&amp;RIGHT(CONCATENATE("00",#REF!),3)</f>
        <v>#REF!</v>
      </c>
      <c r="X58" s="177"/>
    </row>
    <row r="59" spans="1:24" hidden="1" x14ac:dyDescent="0.25">
      <c r="A59" s="303"/>
      <c r="B59" s="165" t="s">
        <v>207</v>
      </c>
      <c r="C59" s="5" t="s">
        <v>88</v>
      </c>
      <c r="D59" s="178" t="s">
        <v>205</v>
      </c>
      <c r="E59" s="208" t="s">
        <v>208</v>
      </c>
      <c r="F59" s="179">
        <v>80</v>
      </c>
      <c r="G59" s="193">
        <v>38504</v>
      </c>
      <c r="H59" s="201" t="s">
        <v>112</v>
      </c>
      <c r="I59" s="15" t="s">
        <v>112</v>
      </c>
      <c r="J59" s="180">
        <v>1</v>
      </c>
      <c r="K59" s="205">
        <v>30</v>
      </c>
      <c r="L59" s="197"/>
      <c r="M59" s="88" t="e">
        <f>"VENT-"&amp;RIGHT(CONCATENATE("00",#REF!),3)</f>
        <v>#REF!</v>
      </c>
      <c r="N59" s="220"/>
      <c r="O59" s="84" t="e">
        <f>"CONC-"&amp;RIGHT(CONCATENATE("00",#REF!),3)</f>
        <v>#REF!</v>
      </c>
      <c r="P59" s="220"/>
      <c r="Q59" s="99" t="e">
        <f>"CONF-"&amp;RIGHT(CONCATENATE("00",#REF!),3)</f>
        <v>#REF!</v>
      </c>
      <c r="R59" s="220"/>
      <c r="S59" s="99" t="e">
        <f>"BATO-"&amp;RIGHT(CONCATENATE("00",#REF!),3)</f>
        <v>#REF!</v>
      </c>
      <c r="T59" s="220"/>
      <c r="U59" s="99" t="e">
        <f>"ALIM-"&amp;RIGHT(CONCATENATE("00",#REF!),3)</f>
        <v>#REF!</v>
      </c>
      <c r="V59" s="220"/>
      <c r="W59" s="99" t="e">
        <f>"ONDS-"&amp;RIGHT(CONCATENATE("00",#REF!),3)</f>
        <v>#REF!</v>
      </c>
      <c r="X59" s="221"/>
    </row>
    <row r="60" spans="1:24" ht="15.75" hidden="1" thickBot="1" x14ac:dyDescent="0.3">
      <c r="A60" s="304"/>
      <c r="B60" s="181" t="s">
        <v>207</v>
      </c>
      <c r="C60" s="210" t="s">
        <v>88</v>
      </c>
      <c r="D60" s="182" t="s">
        <v>209</v>
      </c>
      <c r="E60" s="209">
        <v>6402920405</v>
      </c>
      <c r="F60" s="76">
        <v>120</v>
      </c>
      <c r="G60" s="194">
        <v>38504</v>
      </c>
      <c r="H60" s="206"/>
      <c r="I60" s="183"/>
      <c r="J60" s="184"/>
      <c r="K60" s="207"/>
      <c r="L60" s="198"/>
      <c r="M60" s="89" t="e">
        <f>"VENT-"&amp;RIGHT(CONCATENATE("00",#REF!),3)</f>
        <v>#REF!</v>
      </c>
      <c r="N60" s="185"/>
      <c r="O60" s="186"/>
      <c r="P60" s="186"/>
      <c r="Q60" s="186"/>
      <c r="R60" s="186"/>
      <c r="S60" s="186"/>
      <c r="T60" s="186"/>
      <c r="U60" s="94" t="e">
        <f>"ALIM-"&amp;RIGHT(CONCATENATE("00",#REF!),3)</f>
        <v>#REF!</v>
      </c>
      <c r="V60" s="185"/>
      <c r="W60" s="94" t="e">
        <f>"ONDS-"&amp;RIGHT(CONCATENATE("00",#REF!),3)</f>
        <v>#REF!</v>
      </c>
      <c r="X60" s="187"/>
    </row>
    <row r="61" spans="1:24" ht="13.5" hidden="1" customHeight="1" x14ac:dyDescent="0.25">
      <c r="F61" s="77"/>
      <c r="H61" s="282" t="s">
        <v>156</v>
      </c>
      <c r="I61" s="283"/>
      <c r="J61" s="283"/>
      <c r="K61" s="284"/>
      <c r="L61" s="125">
        <f>SUM(L55:L60)</f>
        <v>0</v>
      </c>
    </row>
    <row r="62" spans="1:24" ht="13.5" hidden="1" customHeight="1" x14ac:dyDescent="0.25">
      <c r="E62" s="104"/>
      <c r="H62" s="285" t="s">
        <v>157</v>
      </c>
      <c r="I62" s="286"/>
      <c r="J62" s="286"/>
      <c r="K62" s="287"/>
      <c r="L62" s="188">
        <f>L61*4</f>
        <v>0</v>
      </c>
    </row>
    <row r="63" spans="1:24" s="104" customFormat="1" ht="13.5" customHeight="1" x14ac:dyDescent="0.25">
      <c r="A63" s="211"/>
      <c r="C63" s="212"/>
      <c r="D63" s="212"/>
      <c r="F63" s="211"/>
      <c r="H63" s="213"/>
      <c r="I63" s="213"/>
      <c r="J63" s="213"/>
      <c r="K63" s="213"/>
      <c r="L63" s="214"/>
      <c r="M63" s="215"/>
      <c r="N63" s="216"/>
      <c r="O63" s="215"/>
      <c r="P63" s="216"/>
      <c r="R63" s="216"/>
      <c r="T63" s="216"/>
      <c r="V63" s="216"/>
      <c r="X63" s="216"/>
    </row>
    <row r="64" spans="1:24" s="108" customFormat="1" x14ac:dyDescent="0.25">
      <c r="A64" s="274"/>
      <c r="B64" s="274"/>
      <c r="C64" s="274"/>
      <c r="D64" s="274"/>
      <c r="E64" s="274"/>
      <c r="F64" s="274"/>
      <c r="G64" s="274"/>
      <c r="H64" s="274"/>
      <c r="I64" s="274"/>
      <c r="J64" s="274"/>
      <c r="K64" s="274"/>
      <c r="L64" s="274"/>
      <c r="M64" s="274"/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5"/>
    </row>
    <row r="65" spans="1:24" x14ac:dyDescent="0.25">
      <c r="A65" s="299" t="s">
        <v>183</v>
      </c>
      <c r="B65" s="296" t="s">
        <v>184</v>
      </c>
      <c r="C65" s="5" t="s">
        <v>88</v>
      </c>
      <c r="D65" s="162" t="s">
        <v>149</v>
      </c>
      <c r="E65" s="7" t="s">
        <v>185</v>
      </c>
      <c r="F65" s="208">
        <v>100</v>
      </c>
      <c r="G65" s="8">
        <v>43770</v>
      </c>
      <c r="H65" s="201" t="s">
        <v>112</v>
      </c>
      <c r="I65" s="163" t="s">
        <v>112</v>
      </c>
      <c r="J65" s="18"/>
      <c r="K65" s="227"/>
      <c r="L65" s="225"/>
      <c r="M65" s="222" t="e">
        <f>"VENT-"&amp;RIGHT(CONCATENATE("00",#REF!),3)</f>
        <v>#REF!</v>
      </c>
      <c r="N65" s="164"/>
      <c r="O65" s="83" t="e">
        <f>"CONC-"&amp;RIGHT(CONCATENATE("00",#REF!),3)</f>
        <v>#REF!</v>
      </c>
      <c r="P65" s="164"/>
      <c r="Q65" s="98" t="e">
        <f>"CONF-"&amp;RIGHT(CONCATENATE("00",#REF!),3)</f>
        <v>#REF!</v>
      </c>
      <c r="R65" s="164"/>
      <c r="S65" s="98" t="e">
        <f>"BATO-"&amp;RIGHT(CONCATENATE("00",#REF!),3)</f>
        <v>#REF!</v>
      </c>
      <c r="T65" s="164"/>
      <c r="U65" s="98" t="e">
        <f>"ALIM-"&amp;RIGHT(CONCATENATE("00",#REF!),3)</f>
        <v>#REF!</v>
      </c>
      <c r="V65" s="164"/>
      <c r="W65" s="98" t="e">
        <f>"ONDS-"&amp;RIGHT(CONCATENATE("00",#REF!),3)</f>
        <v>#REF!</v>
      </c>
      <c r="X65" s="177"/>
    </row>
    <row r="66" spans="1:24" x14ac:dyDescent="0.25">
      <c r="A66" s="272"/>
      <c r="B66" s="297"/>
      <c r="C66" s="5" t="s">
        <v>88</v>
      </c>
      <c r="D66" s="162" t="s">
        <v>149</v>
      </c>
      <c r="E66" s="7" t="s">
        <v>186</v>
      </c>
      <c r="F66" s="208">
        <v>100</v>
      </c>
      <c r="G66" s="8">
        <v>43770</v>
      </c>
      <c r="H66" s="201"/>
      <c r="I66" s="163"/>
      <c r="J66" s="18"/>
      <c r="K66" s="227"/>
      <c r="L66" s="225"/>
      <c r="M66" s="223" t="e">
        <f>"VENT-"&amp;RIGHT(CONCATENATE("00",#REF!),3)</f>
        <v>#REF!</v>
      </c>
      <c r="N66" s="218"/>
      <c r="O66" s="84" t="e">
        <f>"CONC-"&amp;RIGHT(CONCATENATE("00",#REF!),3)</f>
        <v>#REF!</v>
      </c>
      <c r="P66" s="218"/>
      <c r="Q66" s="99" t="e">
        <f>"CONF-"&amp;RIGHT(CONCATENATE("00",#REF!),3)</f>
        <v>#REF!</v>
      </c>
      <c r="R66" s="218"/>
      <c r="S66" s="99" t="e">
        <f>"BATO-"&amp;RIGHT(CONCATENATE("00",#REF!),3)</f>
        <v>#REF!</v>
      </c>
      <c r="T66" s="218"/>
      <c r="U66" s="99" t="e">
        <f>"ALIM-"&amp;RIGHT(CONCATENATE("00",#REF!),3)</f>
        <v>#REF!</v>
      </c>
      <c r="V66" s="218"/>
      <c r="W66" s="99" t="e">
        <f>"ONDS-"&amp;RIGHT(CONCATENATE("00",#REF!),3)</f>
        <v>#REF!</v>
      </c>
      <c r="X66" s="219"/>
    </row>
    <row r="67" spans="1:24" x14ac:dyDescent="0.25">
      <c r="A67" s="272"/>
      <c r="B67" s="165" t="s">
        <v>187</v>
      </c>
      <c r="C67" s="5" t="s">
        <v>88</v>
      </c>
      <c r="D67" s="162" t="s">
        <v>4</v>
      </c>
      <c r="E67" s="7" t="s">
        <v>188</v>
      </c>
      <c r="F67" s="208">
        <v>15</v>
      </c>
      <c r="G67" s="8">
        <v>40725</v>
      </c>
      <c r="H67" s="201" t="s">
        <v>112</v>
      </c>
      <c r="I67" s="163" t="s">
        <v>112</v>
      </c>
      <c r="J67" s="18"/>
      <c r="K67" s="227"/>
      <c r="L67" s="225"/>
      <c r="M67" s="223" t="e">
        <f>"VENT-"&amp;RIGHT(CONCATENATE("00",#REF!),3)</f>
        <v>#REF!</v>
      </c>
      <c r="N67" s="218"/>
      <c r="O67" s="84" t="e">
        <f>"CONC-"&amp;RIGHT(CONCATENATE("00",#REF!),3)</f>
        <v>#REF!</v>
      </c>
      <c r="P67" s="218"/>
      <c r="Q67" s="99" t="e">
        <f>"CONF-"&amp;RIGHT(CONCATENATE("00",#REF!),3)</f>
        <v>#REF!</v>
      </c>
      <c r="R67" s="218"/>
      <c r="S67" s="99" t="e">
        <f>"BATO-"&amp;RIGHT(CONCATENATE("00",#REF!),3)</f>
        <v>#REF!</v>
      </c>
      <c r="T67" s="218"/>
      <c r="U67" s="99" t="e">
        <f>"ALIM-"&amp;RIGHT(CONCATENATE("00",#REF!),3)</f>
        <v>#REF!</v>
      </c>
      <c r="V67" s="218"/>
      <c r="W67" s="99" t="e">
        <f>"ONDS-"&amp;RIGHT(CONCATENATE("00",#REF!),3)</f>
        <v>#REF!</v>
      </c>
      <c r="X67" s="219"/>
    </row>
    <row r="68" spans="1:24" ht="15.75" thickBot="1" x14ac:dyDescent="0.3">
      <c r="A68" s="272"/>
      <c r="B68" s="256" t="s">
        <v>242</v>
      </c>
      <c r="C68" s="5" t="s">
        <v>88</v>
      </c>
      <c r="D68" s="162" t="s">
        <v>192</v>
      </c>
      <c r="E68" s="7" t="s">
        <v>243</v>
      </c>
      <c r="F68" s="208" t="s">
        <v>244</v>
      </c>
      <c r="G68" s="8">
        <v>43770</v>
      </c>
      <c r="H68" s="228"/>
      <c r="I68" s="228"/>
      <c r="J68" s="228"/>
      <c r="K68" s="228"/>
      <c r="L68" s="225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</row>
    <row r="69" spans="1:24" x14ac:dyDescent="0.25">
      <c r="A69" s="298" t="s">
        <v>189</v>
      </c>
      <c r="B69" s="301" t="s">
        <v>190</v>
      </c>
      <c r="C69" s="5" t="s">
        <v>88</v>
      </c>
      <c r="D69" s="162" t="s">
        <v>91</v>
      </c>
      <c r="E69" s="7" t="s">
        <v>191</v>
      </c>
      <c r="F69" s="257">
        <v>20</v>
      </c>
      <c r="G69" s="8">
        <v>41852</v>
      </c>
      <c r="H69" s="201" t="s">
        <v>112</v>
      </c>
      <c r="I69" s="163" t="s">
        <v>112</v>
      </c>
      <c r="J69" s="18"/>
      <c r="K69" s="227"/>
      <c r="L69" s="225"/>
      <c r="M69" s="222" t="e">
        <f>"VENT-"&amp;RIGHT(CONCATENATE("00",#REF!),3)</f>
        <v>#REF!</v>
      </c>
      <c r="N69" s="164"/>
      <c r="O69" s="83" t="e">
        <f>"CONC-"&amp;RIGHT(CONCATENATE("00",#REF!),3)</f>
        <v>#REF!</v>
      </c>
      <c r="P69" s="164"/>
      <c r="Q69" s="98" t="e">
        <f>"CONF-"&amp;RIGHT(CONCATENATE("00",#REF!),3)</f>
        <v>#REF!</v>
      </c>
      <c r="R69" s="164"/>
      <c r="S69" s="98" t="e">
        <f>"BATO-"&amp;RIGHT(CONCATENATE("00",#REF!),3)</f>
        <v>#REF!</v>
      </c>
      <c r="T69" s="164"/>
      <c r="U69" s="98" t="e">
        <f>"ALIM-"&amp;RIGHT(CONCATENATE("00",#REF!),3)</f>
        <v>#REF!</v>
      </c>
      <c r="V69" s="164"/>
      <c r="W69" s="98" t="e">
        <f>"ONDS-"&amp;RIGHT(CONCATENATE("00",#REF!),3)</f>
        <v>#REF!</v>
      </c>
      <c r="X69" s="177"/>
    </row>
    <row r="70" spans="1:24" x14ac:dyDescent="0.25">
      <c r="A70" s="298"/>
      <c r="B70" s="297"/>
      <c r="C70" s="5" t="s">
        <v>88</v>
      </c>
      <c r="D70" s="162" t="s">
        <v>192</v>
      </c>
      <c r="E70" s="7" t="s">
        <v>193</v>
      </c>
      <c r="F70" s="257" t="s">
        <v>194</v>
      </c>
      <c r="G70" s="8"/>
      <c r="H70" s="228"/>
      <c r="I70" s="167"/>
      <c r="J70" s="166"/>
      <c r="K70" s="229"/>
      <c r="L70" s="226" t="s">
        <v>195</v>
      </c>
      <c r="M70" s="224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</row>
    <row r="71" spans="1:24" ht="15.75" thickBot="1" x14ac:dyDescent="0.3">
      <c r="A71" s="299"/>
      <c r="B71" s="253" t="s">
        <v>196</v>
      </c>
      <c r="C71" s="39" t="s">
        <v>88</v>
      </c>
      <c r="D71" s="182" t="s">
        <v>192</v>
      </c>
      <c r="E71" s="41" t="s">
        <v>193</v>
      </c>
      <c r="F71" s="258" t="s">
        <v>197</v>
      </c>
      <c r="G71" s="42"/>
      <c r="H71" s="230"/>
      <c r="I71" s="231"/>
      <c r="J71" s="232"/>
      <c r="K71" s="233"/>
      <c r="L71" s="234" t="s">
        <v>195</v>
      </c>
      <c r="M71" s="235"/>
      <c r="N71" s="236"/>
      <c r="O71" s="236"/>
      <c r="P71" s="236"/>
      <c r="Q71" s="237"/>
      <c r="R71" s="237"/>
      <c r="S71" s="237"/>
      <c r="T71" s="237"/>
      <c r="U71" s="237"/>
      <c r="V71" s="237"/>
      <c r="W71" s="237"/>
      <c r="X71" s="237"/>
    </row>
    <row r="72" spans="1:24" ht="37.15" customHeight="1" thickBot="1" x14ac:dyDescent="0.3">
      <c r="A72" s="300"/>
      <c r="B72" s="252" t="s">
        <v>220</v>
      </c>
      <c r="C72" s="39" t="s">
        <v>88</v>
      </c>
      <c r="D72" s="182" t="s">
        <v>192</v>
      </c>
      <c r="E72" s="41" t="s">
        <v>193</v>
      </c>
      <c r="F72" s="258" t="s">
        <v>197</v>
      </c>
      <c r="G72" s="42"/>
      <c r="H72" s="230"/>
      <c r="I72" s="231"/>
      <c r="J72" s="232"/>
      <c r="K72" s="233"/>
      <c r="L72" s="234" t="s">
        <v>195</v>
      </c>
      <c r="M72" s="235"/>
      <c r="N72" s="236"/>
      <c r="O72" s="236"/>
      <c r="P72" s="236"/>
      <c r="Q72" s="237"/>
      <c r="R72" s="237"/>
      <c r="S72" s="237"/>
      <c r="T72" s="237"/>
      <c r="U72" s="237"/>
      <c r="V72" s="237"/>
      <c r="W72" s="237"/>
      <c r="X72" s="237"/>
    </row>
    <row r="73" spans="1:24" ht="13.5" customHeight="1" x14ac:dyDescent="0.25">
      <c r="F73" s="77"/>
      <c r="H73" s="282" t="s">
        <v>156</v>
      </c>
      <c r="I73" s="283"/>
      <c r="J73" s="283"/>
      <c r="K73" s="284"/>
      <c r="L73" s="125">
        <f>SUM(L65:L71)</f>
        <v>0</v>
      </c>
    </row>
    <row r="74" spans="1:24" ht="13.5" customHeight="1" x14ac:dyDescent="0.25">
      <c r="E74" s="104"/>
      <c r="H74" s="285" t="s">
        <v>157</v>
      </c>
      <c r="I74" s="286"/>
      <c r="J74" s="286"/>
      <c r="K74" s="287"/>
      <c r="L74" s="188">
        <f>L73*4</f>
        <v>0</v>
      </c>
    </row>
    <row r="75" spans="1:24" ht="15" customHeight="1" x14ac:dyDescent="0.25">
      <c r="E75" s="104"/>
      <c r="H75" s="189"/>
      <c r="I75" s="189"/>
      <c r="J75" s="189"/>
      <c r="K75" s="189"/>
      <c r="L75" s="190"/>
    </row>
    <row r="76" spans="1:24" x14ac:dyDescent="0.25">
      <c r="A76" s="101"/>
      <c r="B76" s="101"/>
      <c r="C76" s="101"/>
      <c r="D76" s="102"/>
      <c r="E76" s="102"/>
    </row>
    <row r="77" spans="1:24" x14ac:dyDescent="0.25">
      <c r="A77" s="101"/>
      <c r="B77" s="101"/>
      <c r="C77" s="101"/>
      <c r="D77" s="102"/>
      <c r="E77" s="102"/>
    </row>
    <row r="78" spans="1:24" x14ac:dyDescent="0.25">
      <c r="A78" s="103" t="s">
        <v>143</v>
      </c>
      <c r="B78" s="101"/>
      <c r="C78" s="101"/>
      <c r="D78" s="102"/>
      <c r="E78" s="102"/>
    </row>
    <row r="79" spans="1:24" x14ac:dyDescent="0.25">
      <c r="A79" s="103" t="s">
        <v>144</v>
      </c>
      <c r="B79" s="101"/>
      <c r="C79" s="101"/>
      <c r="D79" s="102"/>
      <c r="E79" s="102"/>
    </row>
    <row r="80" spans="1:24" x14ac:dyDescent="0.25">
      <c r="A80" s="103" t="s">
        <v>145</v>
      </c>
      <c r="B80" s="101"/>
      <c r="C80" s="101"/>
      <c r="D80" s="102"/>
      <c r="E80" s="102"/>
    </row>
    <row r="81" spans="1:5" x14ac:dyDescent="0.25">
      <c r="A81" s="103" t="s">
        <v>146</v>
      </c>
      <c r="B81" s="101"/>
      <c r="C81" s="101"/>
      <c r="D81" s="102"/>
      <c r="E81" s="102"/>
    </row>
    <row r="82" spans="1:5" x14ac:dyDescent="0.25">
      <c r="A82" s="103" t="s">
        <v>147</v>
      </c>
      <c r="B82" s="101"/>
      <c r="C82" s="101"/>
      <c r="D82" s="102"/>
      <c r="E82" s="102"/>
    </row>
    <row r="83" spans="1:5" x14ac:dyDescent="0.25">
      <c r="A83" s="103"/>
      <c r="B83" s="101"/>
      <c r="C83" s="101"/>
      <c r="D83" s="102"/>
      <c r="E83" s="102"/>
    </row>
    <row r="84" spans="1:5" x14ac:dyDescent="0.25">
      <c r="A84" s="103"/>
      <c r="B84" s="101"/>
      <c r="C84" s="101"/>
      <c r="D84" s="102"/>
      <c r="E84" s="102"/>
    </row>
    <row r="85" spans="1:5" x14ac:dyDescent="0.25">
      <c r="A85" s="101"/>
      <c r="B85" s="101"/>
      <c r="C85" s="101"/>
      <c r="D85" s="102"/>
      <c r="E85" s="102"/>
    </row>
    <row r="86" spans="1:5" x14ac:dyDescent="0.25">
      <c r="E86" s="104"/>
    </row>
  </sheetData>
  <sortState xmlns:xlrd2="http://schemas.microsoft.com/office/spreadsheetml/2017/richdata2" ref="A3:AP53">
    <sortCondition ref="A3:A53"/>
  </sortState>
  <mergeCells count="22">
    <mergeCell ref="H73:K73"/>
    <mergeCell ref="H74:K74"/>
    <mergeCell ref="H62:K62"/>
    <mergeCell ref="A54:X54"/>
    <mergeCell ref="B65:B66"/>
    <mergeCell ref="A69:A72"/>
    <mergeCell ref="B69:B70"/>
    <mergeCell ref="A55:A60"/>
    <mergeCell ref="A64:X64"/>
    <mergeCell ref="A65:A68"/>
    <mergeCell ref="H51:K51"/>
    <mergeCell ref="H52:K52"/>
    <mergeCell ref="H61:K61"/>
    <mergeCell ref="M1:X1"/>
    <mergeCell ref="C1:G1"/>
    <mergeCell ref="H1:K1"/>
    <mergeCell ref="A4:A5"/>
    <mergeCell ref="A3:X3"/>
    <mergeCell ref="A43:A50"/>
    <mergeCell ref="A10:A42"/>
    <mergeCell ref="A1:A2"/>
    <mergeCell ref="B1:B2"/>
  </mergeCells>
  <conditionalFormatting sqref="R46:S46 R6:W8 L44:M48 P46:Q48 P5:Q8 P4 L4:M42 P9:W23 O24:W29 P30:W39 T46:W48 U44:W45 P41:W42 U40:W40">
    <cfRule type="cellIs" dxfId="117" priority="209" operator="equal">
      <formula>YEAR(#REF!)</formula>
    </cfRule>
    <cfRule type="cellIs" dxfId="116" priority="212" operator="lessThan">
      <formula>YEAR(#REF!)</formula>
    </cfRule>
  </conditionalFormatting>
  <conditionalFormatting sqref="T5:U5 T4">
    <cfRule type="cellIs" dxfId="115" priority="207" operator="equal">
      <formula>YEAR(#REF!)</formula>
    </cfRule>
    <cfRule type="cellIs" dxfId="114" priority="208" operator="lessThan">
      <formula>YEAR(#REF!)</formula>
    </cfRule>
  </conditionalFormatting>
  <conditionalFormatting sqref="V5:W5 V4 H51:H53 H75 M65:X67 M69:X69 L65:L71">
    <cfRule type="cellIs" dxfId="113" priority="205" operator="equal">
      <formula>YEAR(#REF!)</formula>
    </cfRule>
    <cfRule type="cellIs" dxfId="112" priority="206" operator="lessThan">
      <formula>YEAR(#REF!)</formula>
    </cfRule>
  </conditionalFormatting>
  <conditionalFormatting sqref="R5:S5 R4">
    <cfRule type="cellIs" dxfId="111" priority="203" operator="equal">
      <formula>YEAR(#REF!)</formula>
    </cfRule>
    <cfRule type="cellIs" dxfId="110" priority="204" operator="lessThan">
      <formula>YEAR(#REF!)</formula>
    </cfRule>
  </conditionalFormatting>
  <conditionalFormatting sqref="R48:S48">
    <cfRule type="cellIs" dxfId="109" priority="195" operator="equal">
      <formula>YEAR(#REF!)</formula>
    </cfRule>
    <cfRule type="cellIs" dxfId="108" priority="196" operator="lessThan">
      <formula>YEAR(#REF!)</formula>
    </cfRule>
  </conditionalFormatting>
  <conditionalFormatting sqref="R47:S47">
    <cfRule type="cellIs" dxfId="107" priority="191" operator="equal">
      <formula>YEAR(#REF!)</formula>
    </cfRule>
    <cfRule type="cellIs" dxfId="106" priority="192" operator="lessThan">
      <formula>YEAR(#REF!)</formula>
    </cfRule>
  </conditionalFormatting>
  <conditionalFormatting sqref="L49:M49 P49:W49">
    <cfRule type="cellIs" dxfId="105" priority="189" operator="equal">
      <formula>YEAR(#REF!)</formula>
    </cfRule>
    <cfRule type="cellIs" dxfId="104" priority="190" operator="lessThan">
      <formula>YEAR(#REF!)</formula>
    </cfRule>
  </conditionalFormatting>
  <conditionalFormatting sqref="L43:M43 P43:W43">
    <cfRule type="cellIs" dxfId="103" priority="177" operator="equal">
      <formula>YEAR(#REF!)</formula>
    </cfRule>
    <cfRule type="cellIs" dxfId="102" priority="178" operator="lessThan">
      <formula>YEAR(#REF!)</formula>
    </cfRule>
  </conditionalFormatting>
  <conditionalFormatting sqref="N46:O48 N4:O23 N30:O39 N24:N29 N44:N45 N41:O42 N40">
    <cfRule type="cellIs" dxfId="101" priority="175" operator="equal">
      <formula>YEAR(#REF!)</formula>
    </cfRule>
    <cfRule type="cellIs" dxfId="100" priority="176" operator="lessThan">
      <formula>YEAR(#REF!)</formula>
    </cfRule>
  </conditionalFormatting>
  <conditionalFormatting sqref="N49:O49">
    <cfRule type="cellIs" dxfId="99" priority="173" operator="equal">
      <formula>YEAR(#REF!)</formula>
    </cfRule>
    <cfRule type="cellIs" dxfId="98" priority="174" operator="lessThan">
      <formula>YEAR(#REF!)</formula>
    </cfRule>
  </conditionalFormatting>
  <conditionalFormatting sqref="N43:O43">
    <cfRule type="cellIs" dxfId="97" priority="163" operator="equal">
      <formula>YEAR(#REF!)</formula>
    </cfRule>
    <cfRule type="cellIs" dxfId="96" priority="164" operator="lessThan">
      <formula>YEAR(#REF!)</formula>
    </cfRule>
  </conditionalFormatting>
  <conditionalFormatting sqref="L51:L53 L75">
    <cfRule type="cellIs" dxfId="95" priority="161" operator="equal">
      <formula>YEAR(#REF!)</formula>
    </cfRule>
    <cfRule type="cellIs" dxfId="94" priority="162" operator="lessThan">
      <formula>YEAR(#REF!)</formula>
    </cfRule>
  </conditionalFormatting>
  <conditionalFormatting sqref="X44:X48 X6:X42">
    <cfRule type="cellIs" dxfId="93" priority="157" operator="equal">
      <formula>YEAR(#REF!)</formula>
    </cfRule>
    <cfRule type="cellIs" dxfId="92" priority="158" operator="lessThan">
      <formula>YEAR(#REF!)</formula>
    </cfRule>
  </conditionalFormatting>
  <conditionalFormatting sqref="X4:X5">
    <cfRule type="cellIs" dxfId="91" priority="155" operator="equal">
      <formula>YEAR(#REF!)</formula>
    </cfRule>
    <cfRule type="cellIs" dxfId="90" priority="156" operator="lessThan">
      <formula>YEAR(#REF!)</formula>
    </cfRule>
  </conditionalFormatting>
  <conditionalFormatting sqref="X49">
    <cfRule type="cellIs" dxfId="89" priority="153" operator="equal">
      <formula>YEAR(#REF!)</formula>
    </cfRule>
    <cfRule type="cellIs" dxfId="88" priority="154" operator="lessThan">
      <formula>YEAR(#REF!)</formula>
    </cfRule>
  </conditionalFormatting>
  <conditionalFormatting sqref="X43">
    <cfRule type="cellIs" dxfId="87" priority="151" operator="equal">
      <formula>YEAR(#REF!)</formula>
    </cfRule>
    <cfRule type="cellIs" dxfId="86" priority="152" operator="lessThan">
      <formula>YEAR(#REF!)</formula>
    </cfRule>
  </conditionalFormatting>
  <conditionalFormatting sqref="Q4">
    <cfRule type="cellIs" dxfId="85" priority="149" operator="equal">
      <formula>YEAR(#REF!)</formula>
    </cfRule>
    <cfRule type="cellIs" dxfId="84" priority="150" operator="lessThan">
      <formula>YEAR(#REF!)</formula>
    </cfRule>
  </conditionalFormatting>
  <conditionalFormatting sqref="S4">
    <cfRule type="cellIs" dxfId="83" priority="147" operator="equal">
      <formula>YEAR(#REF!)</formula>
    </cfRule>
    <cfRule type="cellIs" dxfId="82" priority="148" operator="lessThan">
      <formula>YEAR(#REF!)</formula>
    </cfRule>
  </conditionalFormatting>
  <conditionalFormatting sqref="U4">
    <cfRule type="cellIs" dxfId="81" priority="145" operator="equal">
      <formula>YEAR(#REF!)</formula>
    </cfRule>
    <cfRule type="cellIs" dxfId="80" priority="146" operator="lessThan">
      <formula>YEAR(#REF!)</formula>
    </cfRule>
  </conditionalFormatting>
  <conditionalFormatting sqref="W4">
    <cfRule type="cellIs" dxfId="79" priority="143" operator="equal">
      <formula>YEAR(#REF!)</formula>
    </cfRule>
    <cfRule type="cellIs" dxfId="78" priority="144" operator="lessThan">
      <formula>YEAR(#REF!)</formula>
    </cfRule>
  </conditionalFormatting>
  <conditionalFormatting sqref="L50:M50 P50:W50">
    <cfRule type="cellIs" dxfId="77" priority="141" operator="equal">
      <formula>YEAR(#REF!)</formula>
    </cfRule>
    <cfRule type="cellIs" dxfId="76" priority="142" operator="lessThan">
      <formula>YEAR(#REF!)</formula>
    </cfRule>
  </conditionalFormatting>
  <conditionalFormatting sqref="N50:O50">
    <cfRule type="cellIs" dxfId="75" priority="139" operator="equal">
      <formula>YEAR(#REF!)</formula>
    </cfRule>
    <cfRule type="cellIs" dxfId="74" priority="140" operator="lessThan">
      <formula>YEAR(#REF!)</formula>
    </cfRule>
  </conditionalFormatting>
  <conditionalFormatting sqref="X50">
    <cfRule type="cellIs" dxfId="73" priority="137" operator="equal">
      <formula>YEAR(#REF!)</formula>
    </cfRule>
    <cfRule type="cellIs" dxfId="72" priority="138" operator="lessThan">
      <formula>YEAR(#REF!)</formula>
    </cfRule>
  </conditionalFormatting>
  <conditionalFormatting sqref="O44:T44">
    <cfRule type="cellIs" dxfId="71" priority="95" operator="equal">
      <formula>YEAR(#REF!)</formula>
    </cfRule>
    <cfRule type="cellIs" dxfId="70" priority="96" operator="lessThan">
      <formula>YEAR(#REF!)</formula>
    </cfRule>
  </conditionalFormatting>
  <conditionalFormatting sqref="O45:T45">
    <cfRule type="cellIs" dxfId="69" priority="93" operator="equal">
      <formula>YEAR(#REF!)</formula>
    </cfRule>
    <cfRule type="cellIs" dxfId="68" priority="94" operator="lessThan">
      <formula>YEAR(#REF!)</formula>
    </cfRule>
  </conditionalFormatting>
  <conditionalFormatting sqref="O40:T40">
    <cfRule type="cellIs" dxfId="67" priority="87" operator="equal">
      <formula>YEAR(#REF!)</formula>
    </cfRule>
    <cfRule type="cellIs" dxfId="66" priority="88" operator="lessThan">
      <formula>YEAR(#REF!)</formula>
    </cfRule>
  </conditionalFormatting>
  <conditionalFormatting sqref="M55 M57 M59 Q55 Q57 Q59 S55 S57 S59 U55 U57 U59 W55 W57 W59">
    <cfRule type="cellIs" dxfId="65" priority="85" operator="equal">
      <formula>YEAR(#REF!)</formula>
    </cfRule>
    <cfRule type="cellIs" dxfId="64" priority="86" operator="lessThan">
      <formula>YEAR(#REF!)</formula>
    </cfRule>
  </conditionalFormatting>
  <conditionalFormatting sqref="O55 O57 O59">
    <cfRule type="cellIs" dxfId="63" priority="83" operator="equal">
      <formula>YEAR(#REF!)</formula>
    </cfRule>
    <cfRule type="cellIs" dxfId="62" priority="84" operator="lessThan">
      <formula>YEAR(#REF!)</formula>
    </cfRule>
  </conditionalFormatting>
  <conditionalFormatting sqref="M56 M58 M60 Q56 S56 U56 U58 U60 W56 W58 W60">
    <cfRule type="cellIs" dxfId="61" priority="81" operator="equal">
      <formula>YEAR(#REF!)</formula>
    </cfRule>
    <cfRule type="cellIs" dxfId="60" priority="82" operator="lessThan">
      <formula>YEAR(#REF!)</formula>
    </cfRule>
  </conditionalFormatting>
  <conditionalFormatting sqref="O56">
    <cfRule type="cellIs" dxfId="59" priority="79" operator="equal">
      <formula>YEAR(#REF!)</formula>
    </cfRule>
    <cfRule type="cellIs" dxfId="58" priority="80" operator="lessThan">
      <formula>YEAR(#REF!)</formula>
    </cfRule>
  </conditionalFormatting>
  <conditionalFormatting sqref="X60">
    <cfRule type="cellIs" dxfId="57" priority="57" operator="equal">
      <formula>YEAR(#REF!)</formula>
    </cfRule>
    <cfRule type="cellIs" dxfId="56" priority="58" operator="lessThan">
      <formula>YEAR(#REF!)</formula>
    </cfRule>
  </conditionalFormatting>
  <conditionalFormatting sqref="R55 L55:L57 P55:P57 T55:T57 V55:V57">
    <cfRule type="cellIs" dxfId="55" priority="77" operator="equal">
      <formula>YEAR(#REF!)</formula>
    </cfRule>
    <cfRule type="cellIs" dxfId="54" priority="78" operator="lessThan">
      <formula>YEAR(#REF!)</formula>
    </cfRule>
  </conditionalFormatting>
  <conditionalFormatting sqref="R57">
    <cfRule type="cellIs" dxfId="53" priority="75" operator="equal">
      <formula>YEAR(#REF!)</formula>
    </cfRule>
    <cfRule type="cellIs" dxfId="52" priority="76" operator="lessThan">
      <formula>YEAR(#REF!)</formula>
    </cfRule>
  </conditionalFormatting>
  <conditionalFormatting sqref="R56">
    <cfRule type="cellIs" dxfId="51" priority="73" operator="equal">
      <formula>YEAR(#REF!)</formula>
    </cfRule>
    <cfRule type="cellIs" dxfId="50" priority="74" operator="lessThan">
      <formula>YEAR(#REF!)</formula>
    </cfRule>
  </conditionalFormatting>
  <conditionalFormatting sqref="L58:L59 P59 R59 T59 V58:V59">
    <cfRule type="cellIs" dxfId="49" priority="71" operator="equal">
      <formula>YEAR(#REF!)</formula>
    </cfRule>
    <cfRule type="cellIs" dxfId="48" priority="72" operator="lessThan">
      <formula>YEAR(#REF!)</formula>
    </cfRule>
  </conditionalFormatting>
  <conditionalFormatting sqref="N55:N57">
    <cfRule type="cellIs" dxfId="47" priority="69" operator="equal">
      <formula>YEAR(#REF!)</formula>
    </cfRule>
    <cfRule type="cellIs" dxfId="46" priority="70" operator="lessThan">
      <formula>YEAR(#REF!)</formula>
    </cfRule>
  </conditionalFormatting>
  <conditionalFormatting sqref="N58:N59">
    <cfRule type="cellIs" dxfId="45" priority="67" operator="equal">
      <formula>YEAR(#REF!)</formula>
    </cfRule>
    <cfRule type="cellIs" dxfId="44" priority="68" operator="lessThan">
      <formula>YEAR(#REF!)</formula>
    </cfRule>
  </conditionalFormatting>
  <conditionalFormatting sqref="X55:X57">
    <cfRule type="cellIs" dxfId="43" priority="65" operator="equal">
      <formula>YEAR(#REF!)</formula>
    </cfRule>
    <cfRule type="cellIs" dxfId="42" priority="66" operator="lessThan">
      <formula>YEAR(#REF!)</formula>
    </cfRule>
  </conditionalFormatting>
  <conditionalFormatting sqref="X58:X59">
    <cfRule type="cellIs" dxfId="41" priority="63" operator="equal">
      <formula>YEAR(#REF!)</formula>
    </cfRule>
    <cfRule type="cellIs" dxfId="40" priority="64" operator="lessThan">
      <formula>YEAR(#REF!)</formula>
    </cfRule>
  </conditionalFormatting>
  <conditionalFormatting sqref="L60 V60">
    <cfRule type="cellIs" dxfId="39" priority="61" operator="equal">
      <formula>YEAR(#REF!)</formula>
    </cfRule>
    <cfRule type="cellIs" dxfId="38" priority="62" operator="lessThan">
      <formula>YEAR(#REF!)</formula>
    </cfRule>
  </conditionalFormatting>
  <conditionalFormatting sqref="N60">
    <cfRule type="cellIs" dxfId="37" priority="59" operator="equal">
      <formula>YEAR(#REF!)</formula>
    </cfRule>
    <cfRule type="cellIs" dxfId="36" priority="60" operator="lessThan">
      <formula>YEAR(#REF!)</formula>
    </cfRule>
  </conditionalFormatting>
  <conditionalFormatting sqref="O58:T58">
    <cfRule type="cellIs" dxfId="35" priority="55" operator="equal">
      <formula>YEAR(#REF!)</formula>
    </cfRule>
    <cfRule type="cellIs" dxfId="34" priority="56" operator="lessThan">
      <formula>YEAR(#REF!)</formula>
    </cfRule>
  </conditionalFormatting>
  <conditionalFormatting sqref="O60:T60">
    <cfRule type="cellIs" dxfId="33" priority="53" operator="equal">
      <formula>YEAR(#REF!)</formula>
    </cfRule>
    <cfRule type="cellIs" dxfId="32" priority="54" operator="lessThan">
      <formula>YEAR(#REF!)</formula>
    </cfRule>
  </conditionalFormatting>
  <conditionalFormatting sqref="H61:H63">
    <cfRule type="cellIs" dxfId="31" priority="51" operator="equal">
      <formula>YEAR(#REF!)</formula>
    </cfRule>
    <cfRule type="cellIs" dxfId="30" priority="52" operator="lessThan">
      <formula>YEAR(#REF!)</formula>
    </cfRule>
  </conditionalFormatting>
  <conditionalFormatting sqref="L61:L63">
    <cfRule type="cellIs" dxfId="29" priority="49" operator="equal">
      <formula>YEAR(#REF!)</formula>
    </cfRule>
    <cfRule type="cellIs" dxfId="28" priority="50" operator="lessThan">
      <formula>YEAR(#REF!)</formula>
    </cfRule>
  </conditionalFormatting>
  <conditionalFormatting sqref="H73:H74">
    <cfRule type="cellIs" dxfId="27" priority="33" operator="equal">
      <formula>YEAR(#REF!)</formula>
    </cfRule>
    <cfRule type="cellIs" dxfId="26" priority="34" operator="lessThan">
      <formula>YEAR(#REF!)</formula>
    </cfRule>
  </conditionalFormatting>
  <conditionalFormatting sqref="L73:L74">
    <cfRule type="cellIs" dxfId="25" priority="31" operator="equal">
      <formula>YEAR(#REF!)</formula>
    </cfRule>
    <cfRule type="cellIs" dxfId="24" priority="32" operator="lessThan">
      <formula>YEAR(#REF!)</formula>
    </cfRule>
  </conditionalFormatting>
  <conditionalFormatting sqref="N70:Q71">
    <cfRule type="cellIs" dxfId="23" priority="47" operator="equal">
      <formula>YEAR(#REF!)</formula>
    </cfRule>
    <cfRule type="cellIs" dxfId="22" priority="48" operator="lessThan">
      <formula>YEAR(#REF!)</formula>
    </cfRule>
  </conditionalFormatting>
  <conditionalFormatting sqref="M70:M71">
    <cfRule type="cellIs" dxfId="21" priority="39" operator="equal">
      <formula>YEAR(#REF!)</formula>
    </cfRule>
    <cfRule type="cellIs" dxfId="20" priority="40" operator="lessThan">
      <formula>YEAR(#REF!)</formula>
    </cfRule>
  </conditionalFormatting>
  <conditionalFormatting sqref="R70:X71">
    <cfRule type="cellIs" dxfId="19" priority="37" operator="equal">
      <formula>YEAR(#REF!)</formula>
    </cfRule>
    <cfRule type="cellIs" dxfId="18" priority="38" operator="lessThan">
      <formula>YEAR(#REF!)</formula>
    </cfRule>
  </conditionalFormatting>
  <conditionalFormatting sqref="R72:X72">
    <cfRule type="cellIs" dxfId="17" priority="3" operator="equal">
      <formula>YEAR(#REF!)</formula>
    </cfRule>
    <cfRule type="cellIs" dxfId="16" priority="4" operator="lessThan">
      <formula>YEAR(#REF!)</formula>
    </cfRule>
  </conditionalFormatting>
  <conditionalFormatting sqref="L72">
    <cfRule type="cellIs" dxfId="15" priority="9" operator="equal">
      <formula>YEAR(#REF!)</formula>
    </cfRule>
    <cfRule type="cellIs" dxfId="14" priority="10" operator="lessThan">
      <formula>YEAR(#REF!)</formula>
    </cfRule>
  </conditionalFormatting>
  <conditionalFormatting sqref="N72:Q72">
    <cfRule type="cellIs" dxfId="13" priority="7" operator="equal">
      <formula>YEAR(#REF!)</formula>
    </cfRule>
    <cfRule type="cellIs" dxfId="12" priority="8" operator="lessThan">
      <formula>YEAR(#REF!)</formula>
    </cfRule>
  </conditionalFormatting>
  <conditionalFormatting sqref="M72">
    <cfRule type="cellIs" dxfId="11" priority="5" operator="equal">
      <formula>YEAR(#REF!)</formula>
    </cfRule>
    <cfRule type="cellIs" dxfId="10" priority="6" operator="lessThan">
      <formula>YEAR(#REF!)</formula>
    </cfRule>
  </conditionalFormatting>
  <conditionalFormatting sqref="M68:X68">
    <cfRule type="cellIs" dxfId="9" priority="1" operator="equal">
      <formula>YEAR(#REF!)</formula>
    </cfRule>
    <cfRule type="cellIs" dxfId="8" priority="2" operator="lessThan">
      <formula>YEAR(#REF!)</formula>
    </cfRule>
  </conditionalFormatting>
  <pageMargins left="0.7" right="0.7" top="0.75" bottom="0.75" header="0.3" footer="0.3"/>
  <pageSetup paperSize="8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1"/>
  <sheetViews>
    <sheetView view="pageBreakPreview" topLeftCell="E1" zoomScale="60" zoomScaleNormal="85" workbookViewId="0">
      <pane ySplit="2" topLeftCell="A3" activePane="bottomLeft" state="frozen"/>
      <selection pane="bottomLeft" activeCell="I26" sqref="I26"/>
    </sheetView>
  </sheetViews>
  <sheetFormatPr baseColWidth="10" defaultRowHeight="15" x14ac:dyDescent="0.25"/>
  <cols>
    <col min="1" max="1" width="11.42578125" customWidth="1"/>
    <col min="2" max="2" width="19.5703125" bestFit="1" customWidth="1"/>
    <col min="3" max="3" width="21.5703125" customWidth="1"/>
    <col min="4" max="4" width="14.5703125" style="2" customWidth="1"/>
    <col min="5" max="5" width="35.140625" style="2" customWidth="1"/>
    <col min="6" max="6" width="19.7109375" style="2" customWidth="1"/>
    <col min="7" max="7" width="10.5703125" customWidth="1"/>
    <col min="8" max="8" width="21.7109375" style="2" customWidth="1"/>
    <col min="9" max="9" width="15.85546875" style="2" customWidth="1"/>
    <col min="10" max="10" width="19.28515625" customWidth="1"/>
    <col min="11" max="11" width="21.28515625" style="126" customWidth="1" collapsed="1"/>
    <col min="12" max="12" width="12" style="2" customWidth="1"/>
    <col min="13" max="13" width="23.140625" style="126" customWidth="1"/>
    <col min="14" max="14" width="15.5703125" customWidth="1"/>
    <col min="15" max="15" width="21.5703125" style="126" customWidth="1"/>
    <col min="16" max="16" width="21.7109375" customWidth="1"/>
  </cols>
  <sheetData>
    <row r="1" spans="1:16" s="152" customFormat="1" ht="39.75" customHeight="1" x14ac:dyDescent="0.25">
      <c r="A1" s="321" t="s">
        <v>6</v>
      </c>
      <c r="B1" s="321" t="s">
        <v>158</v>
      </c>
      <c r="C1" s="322" t="s">
        <v>0</v>
      </c>
      <c r="D1" s="314" t="s">
        <v>159</v>
      </c>
      <c r="E1" s="315"/>
      <c r="F1" s="315"/>
      <c r="G1" s="315"/>
      <c r="H1" s="315"/>
      <c r="I1" s="315"/>
      <c r="J1" s="316"/>
      <c r="K1" s="154" t="s">
        <v>154</v>
      </c>
      <c r="L1" s="317" t="s">
        <v>179</v>
      </c>
      <c r="M1" s="318"/>
      <c r="N1" s="318"/>
      <c r="O1" s="319"/>
      <c r="P1" s="261"/>
    </row>
    <row r="2" spans="1:16" s="152" customFormat="1" ht="42.75" customHeight="1" x14ac:dyDescent="0.25">
      <c r="A2" s="321"/>
      <c r="B2" s="321"/>
      <c r="C2" s="322"/>
      <c r="D2" s="109" t="s">
        <v>78</v>
      </c>
      <c r="E2" s="110" t="s">
        <v>1</v>
      </c>
      <c r="F2" s="110" t="s">
        <v>160</v>
      </c>
      <c r="G2" s="110" t="s">
        <v>161</v>
      </c>
      <c r="H2" s="110" t="s">
        <v>162</v>
      </c>
      <c r="I2" s="110" t="s">
        <v>163</v>
      </c>
      <c r="J2" s="111" t="s">
        <v>164</v>
      </c>
      <c r="K2" s="154" t="s">
        <v>135</v>
      </c>
      <c r="L2" s="117" t="s">
        <v>136</v>
      </c>
      <c r="M2" s="155" t="s">
        <v>165</v>
      </c>
      <c r="N2" s="153" t="s">
        <v>136</v>
      </c>
      <c r="O2" s="157" t="s">
        <v>166</v>
      </c>
      <c r="P2" s="157" t="s">
        <v>250</v>
      </c>
    </row>
    <row r="3" spans="1:16" s="152" customFormat="1" x14ac:dyDescent="0.25">
      <c r="A3" s="320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260"/>
    </row>
    <row r="4" spans="1:16" x14ac:dyDescent="0.25">
      <c r="A4" s="311" t="s">
        <v>183</v>
      </c>
      <c r="B4" s="254" t="s">
        <v>223</v>
      </c>
      <c r="C4" s="136" t="s">
        <v>224</v>
      </c>
      <c r="D4" s="137" t="s">
        <v>225</v>
      </c>
      <c r="E4" s="137" t="s">
        <v>226</v>
      </c>
      <c r="F4" s="137"/>
      <c r="G4" s="137">
        <v>2019</v>
      </c>
      <c r="H4" s="137"/>
      <c r="I4" s="137" t="s">
        <v>228</v>
      </c>
      <c r="J4" s="137" t="s">
        <v>229</v>
      </c>
      <c r="K4" s="255"/>
      <c r="L4" s="78" t="s">
        <v>247</v>
      </c>
      <c r="M4" s="255"/>
      <c r="N4" s="78" t="s">
        <v>227</v>
      </c>
      <c r="O4" s="156"/>
      <c r="P4" s="78">
        <v>2019</v>
      </c>
    </row>
    <row r="5" spans="1:16" x14ac:dyDescent="0.25">
      <c r="A5" s="312"/>
      <c r="B5" s="254" t="s">
        <v>230</v>
      </c>
      <c r="C5" s="136" t="s">
        <v>231</v>
      </c>
      <c r="D5" s="137" t="s">
        <v>225</v>
      </c>
      <c r="E5" s="137" t="s">
        <v>232</v>
      </c>
      <c r="F5" s="137"/>
      <c r="G5" s="137">
        <v>2019</v>
      </c>
      <c r="H5" s="137"/>
      <c r="I5" s="137" t="s">
        <v>233</v>
      </c>
      <c r="J5" s="137" t="s">
        <v>234</v>
      </c>
      <c r="K5" s="255"/>
      <c r="L5" s="78" t="s">
        <v>248</v>
      </c>
      <c r="M5" s="255"/>
      <c r="N5" s="78" t="s">
        <v>235</v>
      </c>
      <c r="O5" s="156"/>
      <c r="P5" s="78" t="s">
        <v>246</v>
      </c>
    </row>
    <row r="6" spans="1:16" x14ac:dyDescent="0.25">
      <c r="A6" s="312"/>
      <c r="B6" s="254" t="s">
        <v>230</v>
      </c>
      <c r="C6" s="136" t="s">
        <v>231</v>
      </c>
      <c r="D6" s="137" t="s">
        <v>225</v>
      </c>
      <c r="E6" s="137" t="s">
        <v>232</v>
      </c>
      <c r="F6" s="137"/>
      <c r="G6" s="137">
        <v>2019</v>
      </c>
      <c r="H6" s="137"/>
      <c r="I6" s="137" t="s">
        <v>233</v>
      </c>
      <c r="J6" s="137" t="s">
        <v>234</v>
      </c>
      <c r="K6" s="255"/>
      <c r="L6" s="78" t="s">
        <v>248</v>
      </c>
      <c r="M6" s="255"/>
      <c r="N6" s="78" t="s">
        <v>236</v>
      </c>
      <c r="O6" s="156"/>
      <c r="P6" s="78" t="s">
        <v>246</v>
      </c>
    </row>
    <row r="7" spans="1:16" x14ac:dyDescent="0.25">
      <c r="A7" s="312"/>
      <c r="B7" s="254" t="s">
        <v>237</v>
      </c>
      <c r="C7" s="136" t="s">
        <v>238</v>
      </c>
      <c r="D7" s="137" t="s">
        <v>167</v>
      </c>
      <c r="E7" s="137" t="s">
        <v>239</v>
      </c>
      <c r="F7" s="137" t="s">
        <v>240</v>
      </c>
      <c r="G7" s="137"/>
      <c r="H7" s="137"/>
      <c r="I7" s="137" t="s">
        <v>228</v>
      </c>
      <c r="J7" s="137" t="s">
        <v>241</v>
      </c>
      <c r="K7" s="255"/>
      <c r="L7" s="78" t="s">
        <v>249</v>
      </c>
      <c r="M7" s="255"/>
      <c r="N7" s="78"/>
      <c r="O7" s="156"/>
      <c r="P7" s="259" t="s">
        <v>245</v>
      </c>
    </row>
    <row r="8" spans="1:16" x14ac:dyDescent="0.25">
      <c r="A8" s="313"/>
      <c r="B8" s="254" t="s">
        <v>237</v>
      </c>
      <c r="C8" s="136" t="s">
        <v>238</v>
      </c>
      <c r="D8" s="137" t="s">
        <v>167</v>
      </c>
      <c r="E8" s="137" t="s">
        <v>239</v>
      </c>
      <c r="F8" s="137" t="s">
        <v>240</v>
      </c>
      <c r="G8" s="137"/>
      <c r="H8" s="137"/>
      <c r="I8" s="137" t="s">
        <v>228</v>
      </c>
      <c r="J8" s="137" t="s">
        <v>241</v>
      </c>
      <c r="K8" s="255"/>
      <c r="L8" s="78" t="s">
        <v>249</v>
      </c>
      <c r="M8" s="255"/>
      <c r="N8" s="78"/>
      <c r="O8" s="156"/>
      <c r="P8" s="259" t="s">
        <v>245</v>
      </c>
    </row>
    <row r="9" spans="1:16" x14ac:dyDescent="0.25">
      <c r="G9" s="326" t="s">
        <v>180</v>
      </c>
      <c r="H9" s="286"/>
      <c r="I9" s="286"/>
      <c r="J9" s="287"/>
      <c r="K9" s="238" t="e">
        <f>SUM(#REF!)</f>
        <v>#REF!</v>
      </c>
      <c r="L9" s="239"/>
    </row>
    <row r="10" spans="1:16" x14ac:dyDescent="0.25">
      <c r="G10" s="323" t="s">
        <v>181</v>
      </c>
      <c r="H10" s="324"/>
      <c r="I10" s="324"/>
      <c r="J10" s="325"/>
      <c r="K10" s="188" t="e">
        <f>(K9/12)*43</f>
        <v>#REF!</v>
      </c>
      <c r="L10" s="239"/>
    </row>
    <row r="12" spans="1:16" x14ac:dyDescent="0.25">
      <c r="A12" s="327" t="s">
        <v>143</v>
      </c>
      <c r="B12" s="328"/>
      <c r="C12" s="329"/>
    </row>
    <row r="13" spans="1:16" x14ac:dyDescent="0.25">
      <c r="A13" s="305" t="s">
        <v>144</v>
      </c>
      <c r="B13" s="306"/>
      <c r="C13" s="307"/>
    </row>
    <row r="14" spans="1:16" x14ac:dyDescent="0.25">
      <c r="A14" s="305" t="s">
        <v>145</v>
      </c>
      <c r="B14" s="306"/>
      <c r="C14" s="307"/>
    </row>
    <row r="15" spans="1:16" x14ac:dyDescent="0.25">
      <c r="A15" s="305" t="s">
        <v>146</v>
      </c>
      <c r="B15" s="306"/>
      <c r="C15" s="307"/>
    </row>
    <row r="16" spans="1:16" x14ac:dyDescent="0.25">
      <c r="A16" s="308" t="s">
        <v>147</v>
      </c>
      <c r="B16" s="309"/>
      <c r="C16" s="310"/>
    </row>
    <row r="17" spans="6:15" x14ac:dyDescent="0.25">
      <c r="F17"/>
      <c r="G17" s="2"/>
      <c r="I17"/>
      <c r="J17" s="126"/>
      <c r="K17" s="2"/>
      <c r="L17" s="126"/>
      <c r="M17"/>
      <c r="N17" s="126"/>
      <c r="O17"/>
    </row>
    <row r="18" spans="6:15" x14ac:dyDescent="0.25">
      <c r="F18"/>
      <c r="G18" s="2"/>
      <c r="I18"/>
      <c r="J18" s="126"/>
      <c r="K18" s="2"/>
      <c r="L18" s="126"/>
      <c r="M18"/>
      <c r="N18" s="126"/>
      <c r="O18"/>
    </row>
    <row r="19" spans="6:15" x14ac:dyDescent="0.25">
      <c r="F19"/>
      <c r="G19" s="2"/>
      <c r="I19"/>
      <c r="J19" s="126"/>
      <c r="K19" s="2"/>
      <c r="L19" s="126"/>
      <c r="M19"/>
      <c r="N19" s="126"/>
      <c r="O19"/>
    </row>
    <row r="80" spans="1:15" s="104" customFormat="1" x14ac:dyDescent="0.25">
      <c r="A80"/>
      <c r="B80"/>
      <c r="C80"/>
      <c r="D80" s="2"/>
      <c r="E80" s="2"/>
      <c r="F80" s="2"/>
      <c r="G80"/>
      <c r="H80" s="2"/>
      <c r="I80" s="2"/>
      <c r="J80"/>
      <c r="K80" s="126"/>
      <c r="L80" s="2"/>
      <c r="M80" s="126"/>
      <c r="N80"/>
      <c r="O80" s="126"/>
    </row>
    <row r="81" spans="1:15" s="104" customFormat="1" x14ac:dyDescent="0.25">
      <c r="A81"/>
      <c r="B81"/>
      <c r="C81"/>
      <c r="D81" s="2"/>
      <c r="E81" s="2"/>
      <c r="F81" s="2"/>
      <c r="G81"/>
      <c r="H81" s="2"/>
      <c r="I81" s="2"/>
      <c r="J81"/>
      <c r="K81" s="126"/>
      <c r="L81" s="2"/>
      <c r="M81" s="126"/>
      <c r="N81"/>
      <c r="O81" s="126"/>
    </row>
  </sheetData>
  <mergeCells count="14">
    <mergeCell ref="A15:C15"/>
    <mergeCell ref="A16:C16"/>
    <mergeCell ref="A4:A8"/>
    <mergeCell ref="D1:J1"/>
    <mergeCell ref="L1:O1"/>
    <mergeCell ref="A3:O3"/>
    <mergeCell ref="A1:A2"/>
    <mergeCell ref="B1:B2"/>
    <mergeCell ref="C1:C2"/>
    <mergeCell ref="G10:J10"/>
    <mergeCell ref="G9:J9"/>
    <mergeCell ref="A12:C12"/>
    <mergeCell ref="A13:C13"/>
    <mergeCell ref="A14:C14"/>
  </mergeCells>
  <conditionalFormatting sqref="G9">
    <cfRule type="cellIs" dxfId="7" priority="17" operator="equal">
      <formula>YEAR(#REF!)</formula>
    </cfRule>
    <cfRule type="cellIs" dxfId="6" priority="18" operator="lessThan">
      <formula>YEAR(#REF!)</formula>
    </cfRule>
  </conditionalFormatting>
  <conditionalFormatting sqref="G10">
    <cfRule type="cellIs" dxfId="5" priority="15" operator="equal">
      <formula>YEAR(#REF!)</formula>
    </cfRule>
    <cfRule type="cellIs" dxfId="4" priority="16" operator="lessThan">
      <formula>YEAR(#REF!)</formula>
    </cfRule>
  </conditionalFormatting>
  <conditionalFormatting sqref="K9">
    <cfRule type="cellIs" dxfId="3" priority="13" operator="equal">
      <formula>YEAR(#REF!)</formula>
    </cfRule>
    <cfRule type="cellIs" dxfId="2" priority="14" operator="lessThan">
      <formula>YEAR(#REF!)</formula>
    </cfRule>
  </conditionalFormatting>
  <conditionalFormatting sqref="K10">
    <cfRule type="cellIs" dxfId="1" priority="1" operator="equal">
      <formula>YEAR(#REF!)</formula>
    </cfRule>
    <cfRule type="cellIs" dxfId="0" priority="2" operator="lessThan">
      <formula>YEAR(#REF!)</formula>
    </cfRule>
  </conditionalFormatting>
  <pageMargins left="0.7" right="0.7" top="0.75" bottom="0.75" header="0.3" footer="0.3"/>
  <pageSetup paperSize="9" scale="63" orientation="portrait" r:id="rId1"/>
  <colBreaks count="2" manualBreakCount="2">
    <brk id="3" max="1048575" man="1"/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view="pageBreakPreview" zoomScale="60" zoomScaleNormal="100" workbookViewId="0">
      <selection activeCell="B22" sqref="B22"/>
    </sheetView>
  </sheetViews>
  <sheetFormatPr baseColWidth="10" defaultColWidth="9.140625" defaultRowHeight="15" x14ac:dyDescent="0.25"/>
  <cols>
    <col min="1" max="1" width="44.5703125" customWidth="1"/>
    <col min="2" max="2" width="54" customWidth="1"/>
    <col min="3" max="3" width="10.28515625" customWidth="1"/>
    <col min="4" max="4" width="16.42578125" style="158" customWidth="1"/>
  </cols>
  <sheetData>
    <row r="1" spans="1:4" ht="15.75" x14ac:dyDescent="0.25">
      <c r="A1" s="330"/>
      <c r="B1" s="330"/>
      <c r="C1" s="330"/>
    </row>
    <row r="2" spans="1:4" x14ac:dyDescent="0.25">
      <c r="A2" s="333"/>
      <c r="B2" s="333"/>
      <c r="C2" s="333"/>
    </row>
    <row r="3" spans="1:4" x14ac:dyDescent="0.25">
      <c r="A3" s="334"/>
      <c r="B3" s="334"/>
      <c r="C3" s="334"/>
    </row>
    <row r="4" spans="1:4" x14ac:dyDescent="0.25">
      <c r="A4" s="139" t="s">
        <v>168</v>
      </c>
      <c r="B4" s="138" t="s">
        <v>169</v>
      </c>
      <c r="C4" s="139" t="s">
        <v>170</v>
      </c>
      <c r="D4" s="159" t="s">
        <v>182</v>
      </c>
    </row>
    <row r="5" spans="1:4" x14ac:dyDescent="0.25">
      <c r="A5" s="331"/>
      <c r="B5" s="331"/>
      <c r="C5" s="331"/>
      <c r="D5" s="332"/>
    </row>
    <row r="6" spans="1:4" s="144" customFormat="1" x14ac:dyDescent="0.25">
      <c r="A6" s="141" t="s">
        <v>218</v>
      </c>
      <c r="B6" s="141"/>
      <c r="C6" s="142" t="s">
        <v>172</v>
      </c>
      <c r="D6" s="143"/>
    </row>
    <row r="7" spans="1:4" s="144" customFormat="1" x14ac:dyDescent="0.25">
      <c r="A7" s="145"/>
      <c r="B7" s="146"/>
      <c r="C7" s="147"/>
      <c r="D7" s="240"/>
    </row>
    <row r="8" spans="1:4" x14ac:dyDescent="0.25">
      <c r="A8" s="331"/>
      <c r="B8" s="331"/>
      <c r="C8" s="331"/>
      <c r="D8" s="332"/>
    </row>
    <row r="9" spans="1:4" s="144" customFormat="1" ht="45" x14ac:dyDescent="0.25">
      <c r="A9" s="140" t="s">
        <v>173</v>
      </c>
      <c r="B9" s="141" t="s">
        <v>219</v>
      </c>
      <c r="C9" s="142" t="s">
        <v>171</v>
      </c>
      <c r="D9" s="143"/>
    </row>
    <row r="10" spans="1:4" ht="30" x14ac:dyDescent="0.25">
      <c r="A10" s="148" t="s">
        <v>174</v>
      </c>
      <c r="B10" s="149" t="s">
        <v>175</v>
      </c>
      <c r="C10" s="150" t="s">
        <v>176</v>
      </c>
      <c r="D10" s="160"/>
    </row>
    <row r="11" spans="1:4" ht="45" x14ac:dyDescent="0.25">
      <c r="A11" s="151" t="s">
        <v>177</v>
      </c>
      <c r="B11" s="149" t="s">
        <v>178</v>
      </c>
      <c r="C11" s="150" t="s">
        <v>172</v>
      </c>
      <c r="D11" s="161"/>
    </row>
  </sheetData>
  <mergeCells count="4">
    <mergeCell ref="A1:C1"/>
    <mergeCell ref="A5:D5"/>
    <mergeCell ref="A8:D8"/>
    <mergeCell ref="A2:C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RECAP</vt:lpstr>
      <vt:lpstr>ONDULEURS-INVERSEURS</vt:lpstr>
      <vt:lpstr>CHARGEURS</vt:lpstr>
      <vt:lpstr>DIVERS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FORLIN Brice</cp:lastModifiedBy>
  <cp:lastPrinted>2019-09-10T06:55:05Z</cp:lastPrinted>
  <dcterms:created xsi:type="dcterms:W3CDTF">2018-06-12T09:43:09Z</dcterms:created>
  <dcterms:modified xsi:type="dcterms:W3CDTF">2025-07-09T07:21:23Z</dcterms:modified>
</cp:coreProperties>
</file>