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https://ingeropgroup-my.sharepoint.com/personal/martin_marnas_geos_fr/Documents/A304_OT-R9b_DCE/06_DQE/"/>
    </mc:Choice>
  </mc:AlternateContent>
  <xr:revisionPtr revIDLastSave="878" documentId="13_ncr:1_{CC77C34C-8C97-4467-A70C-AD0F4F4EAE4B}" xr6:coauthVersionLast="47" xr6:coauthVersionMax="47" xr10:uidLastSave="{DB0C2F8F-D3E3-41DA-A126-F20FFAA64194}"/>
  <bookViews>
    <workbookView xWindow="-28920" yWindow="-120" windowWidth="29040" windowHeight="15840" tabRatio="578" xr2:uid="{00000000-000D-0000-FFFF-FFFF00000000}"/>
  </bookViews>
  <sheets>
    <sheet name="DE" sheetId="13" r:id="rId1"/>
    <sheet name="Recapitulatif" sheetId="10" r:id="rId2"/>
  </sheets>
  <definedNames>
    <definedName name="_xlnm.Print_Titles" localSheetId="0">DE!$2:$6</definedName>
    <definedName name="Z_19E0424D_215B_432E_A5AC_8EF585843556_.wvu.PrintArea" localSheetId="1" hidden="1">Recapitulatif!$D$3:$G$49</definedName>
    <definedName name="Z_6B0B57A0_E7F9_4A43_8824_42A6CEC91516_.wvu.PrintArea" localSheetId="1" hidden="1">Recapitulatif!$D$3:$G$49</definedName>
    <definedName name="_xlnm.Print_Area" localSheetId="0">DE!$B$2:$G$77</definedName>
    <definedName name="_xlnm.Print_Area" localSheetId="1">Recapitulatif!$D$1:$G$51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61" i="13" l="1"/>
  <c r="F59" i="13"/>
  <c r="F56" i="13"/>
  <c r="F43" i="13"/>
  <c r="G74" i="13"/>
  <c r="G71" i="13"/>
  <c r="G39" i="13"/>
  <c r="G17" i="13"/>
  <c r="F42" i="13" l="1"/>
  <c r="F60" i="13"/>
  <c r="B57" i="13"/>
  <c r="F55" i="13"/>
  <c r="F45" i="13"/>
  <c r="F30" i="13" l="1"/>
  <c r="G30" i="13" s="1"/>
  <c r="F38" i="13"/>
  <c r="G38" i="13" s="1"/>
  <c r="F28" i="13"/>
  <c r="G28" i="13" s="1"/>
  <c r="F26" i="13"/>
  <c r="G26" i="13" s="1"/>
  <c r="G37" i="13"/>
  <c r="G36" i="13"/>
  <c r="G35" i="13"/>
  <c r="G34" i="13"/>
  <c r="G33" i="13"/>
  <c r="G32" i="13"/>
  <c r="G31" i="13"/>
  <c r="G29" i="13"/>
  <c r="G27" i="13"/>
  <c r="G25" i="13"/>
  <c r="G24" i="13"/>
  <c r="G23" i="13"/>
  <c r="G22" i="13"/>
  <c r="G21" i="13"/>
  <c r="G20" i="13"/>
  <c r="B20" i="13"/>
  <c r="B21" i="13" s="1"/>
  <c r="B22" i="13" s="1"/>
  <c r="B23" i="13" s="1"/>
  <c r="B24" i="13" s="1"/>
  <c r="B25" i="13" s="1"/>
  <c r="B26" i="13" s="1"/>
  <c r="B27" i="13" s="1"/>
  <c r="B28" i="13" s="1"/>
  <c r="B29" i="13" s="1"/>
  <c r="B30" i="13" s="1"/>
  <c r="B31" i="13" s="1"/>
  <c r="B32" i="13" s="1"/>
  <c r="B33" i="13" s="1"/>
  <c r="B34" i="13" s="1"/>
  <c r="B35" i="13" s="1"/>
  <c r="B36" i="13" s="1"/>
  <c r="B37" i="13" s="1"/>
  <c r="B38" i="13" s="1"/>
  <c r="F73" i="13"/>
  <c r="G73" i="13" s="1"/>
  <c r="F13" i="10" s="1"/>
  <c r="G45" i="13"/>
  <c r="G43" i="13"/>
  <c r="G53" i="13"/>
  <c r="F52" i="13"/>
  <c r="G52" i="13" s="1"/>
  <c r="G61" i="13"/>
  <c r="G62" i="13" s="1"/>
  <c r="G60" i="13"/>
  <c r="G55" i="13"/>
  <c r="F70" i="13"/>
  <c r="G70" i="13" s="1"/>
  <c r="G64" i="13"/>
  <c r="D2" i="10"/>
  <c r="E12" i="10"/>
  <c r="G66" i="13"/>
  <c r="G67" i="13"/>
  <c r="G68" i="13"/>
  <c r="G50" i="13"/>
  <c r="G51" i="13"/>
  <c r="G44" i="13"/>
  <c r="G41" i="13"/>
  <c r="G13" i="13"/>
  <c r="G14" i="13"/>
  <c r="G15" i="13"/>
  <c r="G16" i="13"/>
  <c r="G9" i="13"/>
  <c r="G10" i="13"/>
  <c r="G11" i="13"/>
  <c r="B60" i="13"/>
  <c r="B61" i="13" s="1"/>
  <c r="B42" i="13"/>
  <c r="B56" i="13"/>
  <c r="B50" i="13"/>
  <c r="B51" i="13" s="1"/>
  <c r="B52" i="13" s="1"/>
  <c r="B53" i="13" s="1"/>
  <c r="G19" i="13"/>
  <c r="G49" i="13"/>
  <c r="G46" i="13" l="1"/>
  <c r="G75" i="13" s="1"/>
  <c r="G59" i="13"/>
  <c r="G56" i="13"/>
  <c r="F57" i="13"/>
  <c r="G57" i="13" s="1"/>
  <c r="F12" i="10"/>
  <c r="F11" i="10" l="1"/>
  <c r="G42" i="13" l="1"/>
  <c r="F9" i="10" l="1"/>
  <c r="E13" i="10"/>
  <c r="E11" i="10"/>
  <c r="E10" i="10"/>
  <c r="E9" i="10"/>
  <c r="E8" i="10"/>
  <c r="F10" i="10" l="1"/>
  <c r="B43" i="13"/>
  <c r="B44" i="13" s="1"/>
  <c r="B45" i="13" s="1"/>
  <c r="G8" i="13" l="1"/>
  <c r="F8" i="10" l="1"/>
  <c r="F14" i="10" s="1"/>
  <c r="F15" i="10" l="1"/>
  <c r="F16" i="10" s="1"/>
  <c r="G76" i="13"/>
  <c r="G77" i="13" s="1"/>
</calcChain>
</file>

<file path=xl/sharedStrings.xml><?xml version="1.0" encoding="utf-8"?>
<sst xmlns="http://schemas.openxmlformats.org/spreadsheetml/2006/main" count="146" uniqueCount="98">
  <si>
    <t>N°</t>
  </si>
  <si>
    <t>Unité</t>
  </si>
  <si>
    <t>Prix unitaire
€ H.T.</t>
  </si>
  <si>
    <t>Quantités totales</t>
  </si>
  <si>
    <t>Montant total
 € H.T.</t>
  </si>
  <si>
    <t>PRIX GENERAUX</t>
  </si>
  <si>
    <t>F</t>
  </si>
  <si>
    <t>Management de la sécurité</t>
  </si>
  <si>
    <t>Etudes d'exécution  (EXE)</t>
  </si>
  <si>
    <t>Sous-total</t>
  </si>
  <si>
    <t>SIGNALISATION PROVISOIRE</t>
  </si>
  <si>
    <t>Fourniture et mise en place de la signalisation type schéma F.213a (Neutralisation de la voie de droite)</t>
  </si>
  <si>
    <t>U</t>
  </si>
  <si>
    <t>Location et pose de séparateur type K5a</t>
  </si>
  <si>
    <t>Repli des séparateurs type K5a</t>
  </si>
  <si>
    <t>ml</t>
  </si>
  <si>
    <t>m²</t>
  </si>
  <si>
    <t>Autres marquages provisoires (flèche et symbole, îlot, zébra)</t>
  </si>
  <si>
    <t>Occultation et désoccultation de panneaux de police</t>
  </si>
  <si>
    <t xml:space="preserve">Protection de panneau directionnel type SD3 en accotement </t>
  </si>
  <si>
    <t xml:space="preserve">Maintenance de la signalisation temporaire (7j/7) </t>
  </si>
  <si>
    <t>F/j</t>
  </si>
  <si>
    <t>Dépose de clôture</t>
  </si>
  <si>
    <t>4.1</t>
  </si>
  <si>
    <t>4.3</t>
  </si>
  <si>
    <t>DISPOSITIFS DE RETENUE, EQUIPEMENTS DE SECURITE ET SIGNALISATION HORIZONTALE</t>
  </si>
  <si>
    <t>Montant total € H.T.</t>
  </si>
  <si>
    <t>TVA (20%)</t>
  </si>
  <si>
    <t xml:space="preserve">Montant total € T.T.C. </t>
  </si>
  <si>
    <t>TABLEAU RECAPITULATIF</t>
  </si>
  <si>
    <r>
      <t xml:space="preserve">Montant total des travaux en </t>
    </r>
    <r>
      <rPr>
        <b/>
        <sz val="14"/>
        <color indexed="8"/>
        <rFont val="Calibri"/>
        <family val="2"/>
      </rPr>
      <t>€</t>
    </r>
  </si>
  <si>
    <t>TOTAL H.T.</t>
  </si>
  <si>
    <t>TVA 20%</t>
  </si>
  <si>
    <t>TOTAL T.T.C</t>
  </si>
  <si>
    <t>A304 – Prolongement de l’autoroute A34 vers la Belgique
Réparation du talus de l'OT R9b affecté par des glissements
D.Q.E.</t>
  </si>
  <si>
    <t>R9b</t>
  </si>
  <si>
    <t>Dossiers des ouvrages exécutés (DOE)</t>
  </si>
  <si>
    <t>Investigations pyrotechniques</t>
  </si>
  <si>
    <t>Investigations complémentaires</t>
  </si>
  <si>
    <t>Suivi piézométrique : relevé des niveaux d'eau au droit des tubes piézométriques existants</t>
  </si>
  <si>
    <t>105.a</t>
  </si>
  <si>
    <t>105.b</t>
  </si>
  <si>
    <t>105.c</t>
  </si>
  <si>
    <t>Reconnaissances in-situ (sondages) + essais en laboratoire complémentaires</t>
  </si>
  <si>
    <t>Déracinement d'arbres et d'arbustes présents en pied du talus du sens 2</t>
  </si>
  <si>
    <t>Etablissement du Plan d'Assurance Qualité (PAQ)</t>
  </si>
  <si>
    <t>TERRASSEMENTS DES TALUS DU SENS 2 DE L'OT R9b - REALISATION DES MASQUES DRAINANTS</t>
  </si>
  <si>
    <t>4.2</t>
  </si>
  <si>
    <t>Pose d'une clôture définitive</t>
  </si>
  <si>
    <t>DEGAGEMENT / CONDITIONNEMENT PREALABLE DES EMPRISES - TRAVAUX PREPARATOIRES</t>
  </si>
  <si>
    <t>CREATION DE FOSSES DE RECUPERATION DES EAUX</t>
  </si>
  <si>
    <t>REHABILITATION DE FOSSES DE RECUPERATION DES EAUX EXISTANTS</t>
  </si>
  <si>
    <t>Suivi de l'OH 103</t>
  </si>
  <si>
    <t>Plus-value pour la mise en place et le suivi de cibles optiques supplémentaires au niveau des éléments bétonnés de l'OH traversant.</t>
  </si>
  <si>
    <t>Plus-value pour la mise en place et le suivi de fissuromètres supplémentaires au niveau des éléments bétonnés de l'OH traversant.</t>
  </si>
  <si>
    <t>Suivi des structures de chaussée de l'A304</t>
  </si>
  <si>
    <t>Réalisation des états des lieux préalables
Mise en place des installations de chantier</t>
  </si>
  <si>
    <t>DESIGNATION</t>
  </si>
  <si>
    <t>1</t>
  </si>
  <si>
    <t>2</t>
  </si>
  <si>
    <t>Suivi des dispositifs d'instrumentation existants (cibles optiques et fissuromètres) mis en place au niveau de l'OH traversant le remblai R9b tout au long de la durée des travaux de terrassements
Interprétation des mesures relevées et établissement des comptes rendus associés</t>
  </si>
  <si>
    <r>
      <t>m</t>
    </r>
    <r>
      <rPr>
        <b/>
        <vertAlign val="superscript"/>
        <sz val="10"/>
        <rFont val="Arial"/>
        <family val="2"/>
      </rPr>
      <t>3</t>
    </r>
  </si>
  <si>
    <r>
      <t>m</t>
    </r>
    <r>
      <rPr>
        <b/>
        <vertAlign val="superscript"/>
        <sz val="10"/>
        <rFont val="Arial"/>
        <family val="2"/>
      </rPr>
      <t>2</t>
    </r>
  </si>
  <si>
    <t>TERRASSEMENTS - MASQUES DRAINANTS + FOSSES D'EVACUATION DES EAUX</t>
  </si>
  <si>
    <t>SUIVI DU CHANTIER - SURVEILLANCE ET INSTRUMENTATION DES OUVRAGES</t>
  </si>
  <si>
    <t>502.a</t>
  </si>
  <si>
    <t>502.b</t>
  </si>
  <si>
    <t>502.c</t>
  </si>
  <si>
    <t>- Evacuation et mise en dépôt des volumes de matériaux glissés des talus du sens 2
- Purge et reprofilage des talus du sens 2, évacuation et mise en dépôt des déblais générés
- Terrassement de redans d’accrochage pour la mise en œuvre d'un masque drainant, évacuation et mise en dépôt des déblais générés</t>
  </si>
  <si>
    <r>
      <t xml:space="preserve">Fourniture et mise en œuvre des matériaux drainants de remplissage des fossés créés
</t>
    </r>
    <r>
      <rPr>
        <i/>
        <sz val="10"/>
        <color rgb="FF000000"/>
        <rFont val="Arial"/>
        <family val="2"/>
      </rPr>
      <t>Prix unitaire au ml de fossé rempli</t>
    </r>
  </si>
  <si>
    <t>Contrôles visuels quotidiens des ouvrages existants, provisoires et en cours de réalisation - Report des observations dans le journal de chantier</t>
  </si>
  <si>
    <t>Réalisation de deux profils topographiques, perpendiculaires aux voies du sens 2 de l’A304 et respectivement centrés sur les deux zones de glissement lors de l'état des lieux initial.
Réitération de l'opération à 3 reprises, réparties tout au long de la durée des travaux de terrassement des masques</t>
  </si>
  <si>
    <t>Fourniture et mise en œuvre d'un géotextile anti-contaminant à l'interface entre deux couches de matériaux d'apport distincts / caractérisées par des granulométries différentes</t>
  </si>
  <si>
    <t>Fourniture et mise en place de la signalisation type schéma F.222 (Basculement toutes voies 1+1 et 0)</t>
  </si>
  <si>
    <t>Fourniture et mise en place de la signalisation type schéma AC.4 (Accès de chantier sur un basculement)</t>
  </si>
  <si>
    <t>Fourniture et mise en place de la signalisation type schéma F.215a (Neutralisation de la voie de gauche)</t>
  </si>
  <si>
    <t>Fourniture et mise en place de la signalisation type schéma F.215b dans les 2 sens de circulation</t>
  </si>
  <si>
    <t xml:space="preserve">Location et pose de séparateur de voies type K5c double face </t>
  </si>
  <si>
    <t>Amenée et mise en œuvre de feux défilant pour balises K5c</t>
  </si>
  <si>
    <t>Repli des séparateurs type K5c y compris feux défilants</t>
  </si>
  <si>
    <t>Effacement par moyen mécanique de ligne continue ou discontinue peinte (blanche, jaune ou noire)</t>
  </si>
  <si>
    <t>Effacement par moyen mécanique de surface peinte de type flèche, zébra ou autre de couleur blanche, jaune ou noire</t>
  </si>
  <si>
    <t>Marquage provisoire (peinture jaune) ligne continue</t>
  </si>
  <si>
    <t>Marquage provisoire (peinture jaune) ligne discontinue T'2</t>
  </si>
  <si>
    <t>F/nuit</t>
  </si>
  <si>
    <t>Eclairage de nuit au niveau de l'ITPC PR 25+300</t>
  </si>
  <si>
    <t>Eclairage de nuit au niveau de l'ITPC PR 27+900</t>
  </si>
  <si>
    <t>Aménagement d'un à plusieurs dispositifs provisoires de franchissement du ru du Margouzy pour les engins de chantier</t>
  </si>
  <si>
    <t>Débroussaillage de la surface des talus du sens 2 et des emprises des fossés projetés comme existants</t>
  </si>
  <si>
    <r>
      <t xml:space="preserve">Fourniture et mise en œuvre de matériaux granulaires pour la constitution de pistes de circulation provisoires au niveau des rives du ru de Margouzy sous l'OH traversant du R9b
</t>
    </r>
    <r>
      <rPr>
        <i/>
        <sz val="10"/>
        <color rgb="FF000000"/>
        <rFont val="Arial"/>
        <family val="2"/>
      </rPr>
      <t>Prix au ml de piste réalisée</t>
    </r>
  </si>
  <si>
    <t>Fourniture et mise en œuvre d'une géomembrane étanche sur la surface des redans d'accrochage de chaque masque</t>
  </si>
  <si>
    <t>Fourniture et mise en œuvre de matériaux autoplaçants pour la constitution des masques</t>
  </si>
  <si>
    <r>
      <t xml:space="preserve">Fourniture et pose du drain au niveau du fond de la base de chacun des deux masques du talus du sens 2
</t>
    </r>
    <r>
      <rPr>
        <i/>
        <sz val="10"/>
        <color rgb="FF000000"/>
        <rFont val="Arial"/>
        <family val="2"/>
      </rPr>
      <t>Comprend la fourniture et la mise en œuvre :
  - Des matériaux sableux du lit de pose et de recouvrement du drain.
  - D'un géotextile de séparation entre les matériaux sableux enrobant le drain, lui-même muni d'une chaussette géotextile, et des éléments drainants du masque.</t>
    </r>
  </si>
  <si>
    <r>
      <t xml:space="preserve">- Excavation des linéaires de fossés :
</t>
    </r>
    <r>
      <rPr>
        <i/>
        <sz val="10"/>
        <color rgb="FF000000"/>
        <rFont val="Arial"/>
        <family val="2"/>
      </rPr>
      <t xml:space="preserve">    &gt; Au pied du talus du sens 2, du P.R. 26+550 au P.R. 26+620
    &gt; Au pied du talus du sens 1, du P.R. 26+430 au P.R. 26+680
</t>
    </r>
    <r>
      <rPr>
        <b/>
        <sz val="10"/>
        <color indexed="8"/>
        <rFont val="Arial"/>
        <family val="2"/>
      </rPr>
      <t xml:space="preserve">
- Talutage
- Evacuation et mise en dépôt des volumes de matériaux terrassés
</t>
    </r>
    <r>
      <rPr>
        <i/>
        <sz val="10"/>
        <color rgb="FF000000"/>
        <rFont val="Arial"/>
        <family val="2"/>
      </rPr>
      <t>Prix unitaire au ml de fossé réalisé</t>
    </r>
  </si>
  <si>
    <r>
      <t xml:space="preserve">- Curage et évacuation des matériaux amassés en fond des trois fossés existants suivants :
</t>
    </r>
    <r>
      <rPr>
        <i/>
        <sz val="10"/>
        <color rgb="FF000000"/>
        <rFont val="Arial"/>
        <family val="2"/>
      </rPr>
      <t xml:space="preserve">    &gt; Fossé existant localisé en pied du talus du sens 2, entre les repères P.R. 26+675 et P.R. 26+745
    &gt; Fossé existant acheminant les eaux recueillies au niveau de l'emprise du D10 vers un bassin situé en aval des talus du sens 2
    &gt; Fossé existant localisé en pied du talus du sens 1, entre les repères P.R. 26+670 et P.R. 26+800
</t>
    </r>
    <r>
      <rPr>
        <b/>
        <sz val="10"/>
        <color indexed="8"/>
        <rFont val="Arial"/>
        <family val="2"/>
      </rPr>
      <t xml:space="preserve">
- Remodelage de la géométrie des fossés existants, évacuation et mise en dépôt des volumes de matériaux extraits
</t>
    </r>
    <r>
      <rPr>
        <i/>
        <sz val="10"/>
        <color rgb="FF000000"/>
        <rFont val="Arial"/>
        <family val="2"/>
      </rPr>
      <t>Prix unitaire au ml de fossé réhabilité</t>
    </r>
  </si>
  <si>
    <r>
      <t>Fourniture et mise en œuvre d’une géomembrane étanche sur l'ensemble de la surface occupée par le</t>
    </r>
    <r>
      <rPr>
        <b/>
        <u/>
        <sz val="10"/>
        <color rgb="FF000000"/>
        <rFont val="Arial"/>
        <family val="2"/>
      </rPr>
      <t xml:space="preserve"> fossé existant localisé en pied du talus du sens 2, entre les repères P.R. 26+715 et P.R. 26+745</t>
    </r>
    <r>
      <rPr>
        <b/>
        <sz val="10"/>
        <color indexed="8"/>
        <rFont val="Arial"/>
        <family val="2"/>
      </rPr>
      <t xml:space="preserve">
</t>
    </r>
    <r>
      <rPr>
        <i/>
        <sz val="10"/>
        <color rgb="FF000000"/>
        <rFont val="Arial"/>
        <family val="2"/>
      </rPr>
      <t>Prix unitaire au ml de fossé équipé d'une géomembrane étanche</t>
    </r>
  </si>
  <si>
    <r>
      <t xml:space="preserve">Fourniture et mise en œuvre des matériaux drainants de remplissage des </t>
    </r>
    <r>
      <rPr>
        <b/>
        <u/>
        <sz val="10"/>
        <color rgb="FF000000"/>
        <rFont val="Arial"/>
        <family val="2"/>
      </rPr>
      <t xml:space="preserve">fossés existants suivants :
</t>
    </r>
    <r>
      <rPr>
        <i/>
        <sz val="10"/>
        <color rgb="FF000000"/>
        <rFont val="Arial"/>
        <family val="2"/>
      </rPr>
      <t xml:space="preserve">    &gt; Fossé existant localisé en pied du talus du sens 2, entre les repères P.R. 26+715 et P.R. 26+745
    &gt; Fossé existant localisé en pied du talus du sens 1, entre les repères P.R. 26+670 et P.R. 26+800
</t>
    </r>
    <r>
      <rPr>
        <b/>
        <sz val="10"/>
        <color indexed="8"/>
        <rFont val="Arial"/>
        <family val="2"/>
      </rPr>
      <t xml:space="preserve">
</t>
    </r>
    <r>
      <rPr>
        <i/>
        <sz val="10"/>
        <color rgb="FF000000"/>
        <rFont val="Arial"/>
        <family val="2"/>
      </rPr>
      <t>Prix unitaire au ml de fossé rempli</t>
    </r>
  </si>
  <si>
    <r>
      <t xml:space="preserve">Fourniture et mise en œuvre d’une géomembrane étanche sur toute la surface </t>
    </r>
    <r>
      <rPr>
        <b/>
        <u/>
        <sz val="10"/>
        <color rgb="FF000000"/>
        <rFont val="Arial"/>
        <family val="2"/>
      </rPr>
      <t>du fossé à créer en pied du talus du sens 2 du P.R. 26+620 au P.R. 26+550</t>
    </r>
    <r>
      <rPr>
        <b/>
        <sz val="10"/>
        <color indexed="8"/>
        <rFont val="Arial"/>
        <family val="2"/>
      </rPr>
      <t xml:space="preserve">
</t>
    </r>
    <r>
      <rPr>
        <i/>
        <sz val="10"/>
        <color rgb="FF000000"/>
        <rFont val="Arial"/>
        <family val="2"/>
      </rPr>
      <t>Prix unitaire au ml de fossé réalisé et équipé d'une géomembrane étanche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</si>
</sst>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quot;"/>
    <numFmt numFmtId="165" formatCode="_-* #,##0.00[$€]_-;\-* #,##0.00[$€]_-;_-* &quot;-&quot;??[$€]_-;_-@_-"/>
    <numFmt numFmtId="166" formatCode="_-* #,##0.00\ [$€-1]_-;\-* #,##0.00\ [$€-1]_-;_-* &quot;-&quot;??\ [$€-1]_-"/>
    <numFmt numFmtId="167" formatCode="_-* #,##0.00\ &quot;F&quot;_-;\-* #,##0.00\ &quot;F&quot;_-;_-* &quot;-&quot;??\ &quot;F&quot;_-;_-@_-"/>
  </numFmts>
  <fonts count="36">
    <font>
      <sz val="11"/>
      <color theme="1"/>
      <name val="Calibri"/>
      <family val="2"/>
      <scheme val="minor"/>
    </font>
    <font>
      <sz val="11"/>
      <color theme="1"/>
      <name val="Calibri"/>
      <family val="2"/>
      <scheme val="minor"/>
    </font>
    <font>
      <sz val="12"/>
      <name val="Palatino"/>
      <family val="1"/>
    </font>
    <font>
      <sz val="10"/>
      <name val="Geneva"/>
    </font>
    <font>
      <sz val="10"/>
      <name val="Arial"/>
      <family val="2"/>
    </font>
    <font>
      <b/>
      <sz val="10"/>
      <name val="Arial"/>
      <family val="2"/>
    </font>
    <font>
      <b/>
      <sz val="12"/>
      <name val="Arial"/>
      <family val="2"/>
    </font>
    <font>
      <sz val="12"/>
      <name val="Arial"/>
      <family val="2"/>
    </font>
    <font>
      <b/>
      <sz val="12"/>
      <color indexed="8"/>
      <name val="Arial"/>
      <family val="2"/>
    </font>
    <font>
      <sz val="12"/>
      <color theme="1"/>
      <name val="Arial"/>
      <family val="2"/>
    </font>
    <font>
      <b/>
      <sz val="10"/>
      <color indexed="8"/>
      <name val="Arial"/>
      <family val="2"/>
    </font>
    <font>
      <i/>
      <sz val="10"/>
      <color indexed="8"/>
      <name val="Arial"/>
      <family val="2"/>
    </font>
    <font>
      <b/>
      <sz val="10"/>
      <color theme="1"/>
      <name val="Arial"/>
      <family val="2"/>
    </font>
    <font>
      <b/>
      <sz val="11"/>
      <color theme="1"/>
      <name val="Calibri"/>
      <family val="2"/>
      <scheme val="minor"/>
    </font>
    <font>
      <b/>
      <sz val="18"/>
      <color indexed="8"/>
      <name val="Arial"/>
      <family val="2"/>
    </font>
    <font>
      <b/>
      <sz val="12"/>
      <color theme="1"/>
      <name val="Arial"/>
      <family val="2"/>
    </font>
    <font>
      <b/>
      <i/>
      <sz val="14"/>
      <color theme="1"/>
      <name val="Arial"/>
      <family val="2"/>
    </font>
    <font>
      <sz val="18"/>
      <name val="Arial"/>
      <family val="2"/>
    </font>
    <font>
      <b/>
      <sz val="20"/>
      <color indexed="8"/>
      <name val="Arial"/>
      <family val="2"/>
    </font>
    <font>
      <sz val="20"/>
      <name val="Arial"/>
      <family val="2"/>
    </font>
    <font>
      <b/>
      <sz val="16"/>
      <color theme="1"/>
      <name val="Calibri"/>
      <family val="2"/>
      <scheme val="minor"/>
    </font>
    <font>
      <b/>
      <sz val="14"/>
      <color theme="1"/>
      <name val="Calibri"/>
      <family val="2"/>
      <scheme val="minor"/>
    </font>
    <font>
      <b/>
      <sz val="11"/>
      <name val="Arial"/>
      <family val="2"/>
    </font>
    <font>
      <b/>
      <sz val="14"/>
      <name val="Arial"/>
      <family val="2"/>
    </font>
    <font>
      <b/>
      <sz val="14"/>
      <color indexed="8"/>
      <name val="Calibri"/>
      <family val="2"/>
    </font>
    <font>
      <b/>
      <sz val="16"/>
      <color indexed="8"/>
      <name val="Arial"/>
      <family val="2"/>
    </font>
    <font>
      <sz val="8"/>
      <name val="Calibri"/>
      <family val="2"/>
      <scheme val="minor"/>
    </font>
    <font>
      <sz val="18"/>
      <color indexed="8"/>
      <name val="Arial"/>
      <family val="2"/>
    </font>
    <font>
      <sz val="11"/>
      <color indexed="8"/>
      <name val="Calibri"/>
      <family val="2"/>
      <charset val="1"/>
    </font>
    <font>
      <sz val="10"/>
      <color indexed="8"/>
      <name val="Arial"/>
      <family val="2"/>
    </font>
    <font>
      <sz val="10"/>
      <color rgb="FF000000"/>
      <name val="Arial"/>
      <family val="2"/>
    </font>
    <font>
      <i/>
      <sz val="10"/>
      <color rgb="FF000000"/>
      <name val="Arial"/>
      <family val="2"/>
    </font>
    <font>
      <b/>
      <u/>
      <sz val="10"/>
      <color rgb="FF000000"/>
      <name val="Arial"/>
      <family val="2"/>
    </font>
    <font>
      <b/>
      <vertAlign val="superscript"/>
      <sz val="10"/>
      <name val="Arial"/>
      <family val="2"/>
    </font>
    <font>
      <b/>
      <sz val="14"/>
      <color rgb="FFFF0000"/>
      <name val="Calibri"/>
      <family val="2"/>
      <scheme val="minor"/>
    </font>
    <font>
      <b/>
      <sz val="12"/>
      <color rgb="FFFF0000"/>
      <name val="Arial"/>
      <family val="2"/>
    </font>
  </fonts>
  <fills count="11">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rgb="FFCCFFCC"/>
        <bgColor indexed="64"/>
      </patternFill>
    </fill>
    <fill>
      <patternFill patternType="solid">
        <fgColor theme="9" tint="0.59999389629810485"/>
        <bgColor indexed="64"/>
      </patternFill>
    </fill>
  </fills>
  <borders count="79">
    <border>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diagonalUp="1" diagonalDown="1">
      <left style="medium">
        <color indexed="64"/>
      </left>
      <right/>
      <top style="thin">
        <color indexed="64"/>
      </top>
      <bottom style="thin">
        <color indexed="64"/>
      </bottom>
      <diagonal style="thin">
        <color indexed="64"/>
      </diagonal>
    </border>
    <border>
      <left style="medium">
        <color indexed="64"/>
      </left>
      <right/>
      <top style="thin">
        <color indexed="64"/>
      </top>
      <bottom style="thin">
        <color indexed="64"/>
      </bottom>
      <diagonal/>
    </border>
    <border>
      <left style="medium">
        <color indexed="64"/>
      </left>
      <right/>
      <top/>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diagonalUp="1" diagonalDown="1">
      <left style="medium">
        <color indexed="64"/>
      </left>
      <right/>
      <top style="medium">
        <color indexed="64"/>
      </top>
      <bottom style="thin">
        <color indexed="64"/>
      </bottom>
      <diagonal style="thin">
        <color indexed="64"/>
      </diagonal>
    </border>
    <border diagonalUp="1" diagonalDown="1">
      <left style="medium">
        <color indexed="64"/>
      </left>
      <right/>
      <top style="thin">
        <color indexed="64"/>
      </top>
      <bottom style="medium">
        <color indexed="64"/>
      </bottom>
      <diagonal style="thin">
        <color indexed="64"/>
      </diagonal>
    </border>
    <border>
      <left style="medium">
        <color indexed="64"/>
      </left>
      <right style="medium">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auto="1"/>
      </left>
      <right style="medium">
        <color auto="1"/>
      </right>
      <top/>
      <bottom/>
      <diagonal/>
    </border>
    <border>
      <left/>
      <right style="medium">
        <color auto="1"/>
      </right>
      <top style="medium">
        <color auto="1"/>
      </top>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top style="dotted">
        <color indexed="64"/>
      </top>
      <bottom style="dotted">
        <color indexed="64"/>
      </bottom>
      <diagonal/>
    </border>
    <border>
      <left/>
      <right style="thin">
        <color indexed="64"/>
      </right>
      <top style="thin">
        <color indexed="64"/>
      </top>
      <bottom style="thin">
        <color indexed="64"/>
      </bottom>
      <diagonal/>
    </border>
    <border>
      <left/>
      <right style="medium">
        <color indexed="64"/>
      </right>
      <top style="dotted">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top/>
      <bottom style="dotted">
        <color indexed="64"/>
      </bottom>
      <diagonal/>
    </border>
    <border>
      <left style="medium">
        <color indexed="64"/>
      </left>
      <right/>
      <top/>
      <bottom style="dotted">
        <color indexed="64"/>
      </bottom>
      <diagonal/>
    </border>
    <border>
      <left style="thin">
        <color indexed="64"/>
      </left>
      <right style="medium">
        <color indexed="64"/>
      </right>
      <top style="dotted">
        <color indexed="64"/>
      </top>
      <bottom style="thin">
        <color indexed="64"/>
      </bottom>
      <diagonal/>
    </border>
  </borders>
  <cellStyleXfs count="15">
    <xf numFmtId="0" fontId="0" fillId="0" borderId="0"/>
    <xf numFmtId="165" fontId="2"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5" fontId="2" fillId="0" borderId="0" applyFont="0" applyFill="0" applyBorder="0" applyAlignment="0" applyProtection="0"/>
    <xf numFmtId="166"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0" fontId="2" fillId="0" borderId="0"/>
    <xf numFmtId="0" fontId="4" fillId="0" borderId="0"/>
    <xf numFmtId="0" fontId="1" fillId="0" borderId="0"/>
    <xf numFmtId="0" fontId="4" fillId="0" borderId="0"/>
    <xf numFmtId="0" fontId="3" fillId="0" borderId="0"/>
    <xf numFmtId="0" fontId="4" fillId="0" borderId="0"/>
    <xf numFmtId="0" fontId="28" fillId="0" borderId="0"/>
  </cellStyleXfs>
  <cellXfs count="194">
    <xf numFmtId="0" fontId="0" fillId="0" borderId="0" xfId="0"/>
    <xf numFmtId="164" fontId="5" fillId="0" borderId="1" xfId="9" applyNumberFormat="1" applyFont="1" applyBorder="1" applyAlignment="1">
      <alignment horizontal="center" vertical="center" wrapText="1"/>
    </xf>
    <xf numFmtId="164" fontId="0" fillId="0" borderId="0" xfId="0" applyNumberFormat="1"/>
    <xf numFmtId="164" fontId="15" fillId="3" borderId="6" xfId="0" applyNumberFormat="1" applyFont="1" applyFill="1" applyBorder="1" applyAlignment="1">
      <alignment horizontal="center" vertical="center"/>
    </xf>
    <xf numFmtId="164" fontId="15" fillId="3" borderId="1" xfId="0" applyNumberFormat="1" applyFont="1" applyFill="1" applyBorder="1" applyAlignment="1">
      <alignment horizontal="center" vertical="center"/>
    </xf>
    <xf numFmtId="0" fontId="4" fillId="0" borderId="0" xfId="9"/>
    <xf numFmtId="0" fontId="17" fillId="0" borderId="0" xfId="9" applyFont="1" applyAlignment="1">
      <alignment horizontal="center" vertical="center" wrapText="1"/>
    </xf>
    <xf numFmtId="0" fontId="17" fillId="0" borderId="0" xfId="9" applyFont="1" applyAlignment="1">
      <alignment vertical="center" wrapText="1"/>
    </xf>
    <xf numFmtId="0" fontId="4" fillId="0" borderId="26" xfId="9" applyBorder="1"/>
    <xf numFmtId="0" fontId="4" fillId="0" borderId="26" xfId="9" applyBorder="1" applyAlignment="1">
      <alignment horizontal="center" vertical="center" wrapText="1"/>
    </xf>
    <xf numFmtId="0" fontId="4" fillId="0" borderId="0" xfId="9" applyAlignment="1">
      <alignment horizontal="center" vertical="center" wrapText="1"/>
    </xf>
    <xf numFmtId="0" fontId="4" fillId="0" borderId="28" xfId="9" applyBorder="1"/>
    <xf numFmtId="0" fontId="4" fillId="0" borderId="27" xfId="9" applyBorder="1"/>
    <xf numFmtId="49" fontId="14" fillId="0" borderId="0" xfId="2" applyNumberFormat="1" applyFont="1" applyFill="1" applyBorder="1" applyAlignment="1">
      <alignment horizontal="center" vertical="center" wrapText="1"/>
    </xf>
    <xf numFmtId="0" fontId="12" fillId="0" borderId="25" xfId="9" applyFont="1" applyBorder="1" applyAlignment="1">
      <alignment horizontal="center" vertical="center" wrapText="1"/>
    </xf>
    <xf numFmtId="164" fontId="5" fillId="2" borderId="14" xfId="13" applyNumberFormat="1" applyFont="1" applyFill="1" applyBorder="1" applyAlignment="1">
      <alignment horizontal="center" vertical="center"/>
    </xf>
    <xf numFmtId="1" fontId="10" fillId="0" borderId="7" xfId="0" quotePrefix="1" applyNumberFormat="1" applyFont="1" applyBorder="1" applyAlignment="1">
      <alignment horizontal="center" vertical="center" wrapText="1"/>
    </xf>
    <xf numFmtId="0" fontId="10" fillId="2" borderId="35" xfId="0" applyFont="1" applyFill="1" applyBorder="1" applyAlignment="1">
      <alignment horizontal="left" vertical="center" wrapText="1"/>
    </xf>
    <xf numFmtId="0" fontId="21" fillId="5" borderId="22" xfId="9" applyFont="1" applyFill="1" applyBorder="1" applyAlignment="1">
      <alignment horizontal="center" vertical="center" wrapText="1"/>
    </xf>
    <xf numFmtId="0" fontId="21" fillId="5" borderId="25" xfId="9" applyFont="1" applyFill="1" applyBorder="1" applyAlignment="1">
      <alignment horizontal="center" vertical="center" wrapText="1"/>
    </xf>
    <xf numFmtId="0" fontId="21" fillId="5" borderId="20" xfId="9" applyFont="1" applyFill="1" applyBorder="1" applyAlignment="1">
      <alignment horizontal="center" vertical="center" wrapText="1"/>
    </xf>
    <xf numFmtId="0" fontId="6" fillId="7" borderId="4" xfId="13" applyFont="1" applyFill="1" applyBorder="1" applyAlignment="1">
      <alignment horizontal="center" vertical="center"/>
    </xf>
    <xf numFmtId="0" fontId="6" fillId="7" borderId="46" xfId="13" applyFont="1" applyFill="1" applyBorder="1" applyAlignment="1">
      <alignment horizontal="right" vertical="center"/>
    </xf>
    <xf numFmtId="1" fontId="6" fillId="7" borderId="8" xfId="13" applyNumberFormat="1" applyFont="1" applyFill="1" applyBorder="1" applyAlignment="1">
      <alignment horizontal="center" vertical="center"/>
    </xf>
    <xf numFmtId="164" fontId="6" fillId="7" borderId="19" xfId="13" applyNumberFormat="1" applyFont="1" applyFill="1" applyBorder="1" applyAlignment="1">
      <alignment horizontal="center" vertical="center"/>
    </xf>
    <xf numFmtId="164" fontId="6" fillId="7" borderId="8" xfId="2" applyNumberFormat="1" applyFont="1" applyFill="1" applyBorder="1" applyAlignment="1">
      <alignment horizontal="center" vertical="center" wrapText="1"/>
    </xf>
    <xf numFmtId="0" fontId="6" fillId="7" borderId="4" xfId="13" applyFont="1" applyFill="1" applyBorder="1" applyAlignment="1">
      <alignment horizontal="center" vertical="center" wrapText="1"/>
    </xf>
    <xf numFmtId="0" fontId="12" fillId="0" borderId="38" xfId="9" applyFont="1" applyBorder="1" applyAlignment="1">
      <alignment horizontal="center" vertical="center" wrapText="1"/>
    </xf>
    <xf numFmtId="0" fontId="12" fillId="0" borderId="14" xfId="9" applyFont="1" applyBorder="1" applyAlignment="1">
      <alignment horizontal="center" vertical="center" wrapText="1"/>
    </xf>
    <xf numFmtId="164" fontId="5" fillId="7" borderId="19" xfId="13" applyNumberFormat="1" applyFont="1" applyFill="1" applyBorder="1" applyAlignment="1">
      <alignment horizontal="center" vertical="center"/>
    </xf>
    <xf numFmtId="2" fontId="7" fillId="7" borderId="9" xfId="2" applyNumberFormat="1" applyFont="1" applyFill="1" applyBorder="1" applyAlignment="1">
      <alignment horizontal="center" vertical="center" wrapText="1"/>
    </xf>
    <xf numFmtId="164" fontId="5" fillId="0" borderId="14" xfId="13" applyNumberFormat="1" applyFont="1" applyBorder="1" applyAlignment="1">
      <alignment horizontal="center" vertical="center"/>
    </xf>
    <xf numFmtId="49" fontId="27" fillId="0" borderId="0" xfId="2" applyNumberFormat="1" applyFont="1" applyFill="1" applyBorder="1" applyAlignment="1">
      <alignment horizontal="center" vertical="center" wrapText="1"/>
    </xf>
    <xf numFmtId="2" fontId="4" fillId="7" borderId="21" xfId="9" applyNumberFormat="1" applyFill="1" applyBorder="1" applyAlignment="1">
      <alignment horizontal="center" vertical="center" wrapText="1"/>
    </xf>
    <xf numFmtId="2" fontId="4" fillId="0" borderId="23" xfId="9" applyNumberFormat="1" applyBorder="1" applyAlignment="1">
      <alignment horizontal="center" vertical="center" wrapText="1"/>
    </xf>
    <xf numFmtId="164" fontId="9" fillId="3" borderId="30" xfId="0" applyNumberFormat="1" applyFont="1" applyFill="1" applyBorder="1" applyAlignment="1">
      <alignment horizontal="center" vertical="center"/>
    </xf>
    <xf numFmtId="164" fontId="9" fillId="3" borderId="24" xfId="0" applyNumberFormat="1" applyFont="1" applyFill="1" applyBorder="1" applyAlignment="1">
      <alignment horizontal="center" vertical="center"/>
    </xf>
    <xf numFmtId="164" fontId="9" fillId="3" borderId="31" xfId="0" applyNumberFormat="1" applyFont="1" applyFill="1" applyBorder="1" applyAlignment="1">
      <alignment horizontal="center" vertical="center"/>
    </xf>
    <xf numFmtId="2" fontId="4" fillId="2" borderId="48" xfId="9" applyNumberFormat="1" applyFill="1" applyBorder="1" applyAlignment="1">
      <alignment horizontal="center" vertical="center" wrapText="1"/>
    </xf>
    <xf numFmtId="164" fontId="4" fillId="0" borderId="0" xfId="9" applyNumberFormat="1"/>
    <xf numFmtId="164" fontId="5" fillId="2" borderId="1" xfId="9" applyNumberFormat="1" applyFont="1" applyFill="1" applyBorder="1" applyAlignment="1">
      <alignment horizontal="center" vertical="center" wrapText="1"/>
    </xf>
    <xf numFmtId="2" fontId="4" fillId="2" borderId="0" xfId="9" applyNumberFormat="1" applyFill="1" applyAlignment="1">
      <alignment horizontal="center" vertical="center" wrapText="1"/>
    </xf>
    <xf numFmtId="1" fontId="10" fillId="0" borderId="53" xfId="0" quotePrefix="1" applyNumberFormat="1" applyFont="1" applyBorder="1" applyAlignment="1">
      <alignment horizontal="center" vertical="center" wrapText="1"/>
    </xf>
    <xf numFmtId="164" fontId="5" fillId="0" borderId="55" xfId="9" applyNumberFormat="1" applyFont="1" applyBorder="1" applyAlignment="1">
      <alignment horizontal="center" vertical="center" wrapText="1"/>
    </xf>
    <xf numFmtId="0" fontId="10" fillId="0" borderId="54" xfId="0" applyFont="1" applyBorder="1" applyAlignment="1">
      <alignment horizontal="left" vertical="center" wrapText="1"/>
    </xf>
    <xf numFmtId="164" fontId="5" fillId="2" borderId="15" xfId="13" applyNumberFormat="1" applyFont="1" applyFill="1" applyBorder="1" applyAlignment="1">
      <alignment horizontal="center" vertical="center"/>
    </xf>
    <xf numFmtId="164" fontId="5" fillId="0" borderId="6" xfId="9" applyNumberFormat="1" applyFont="1" applyBorder="1" applyAlignment="1">
      <alignment horizontal="center" vertical="center" wrapText="1"/>
    </xf>
    <xf numFmtId="164" fontId="5" fillId="2" borderId="52" xfId="13" applyNumberFormat="1" applyFont="1" applyFill="1" applyBorder="1" applyAlignment="1">
      <alignment horizontal="center" vertical="center"/>
    </xf>
    <xf numFmtId="164" fontId="5" fillId="0" borderId="26" xfId="9" applyNumberFormat="1" applyFont="1" applyBorder="1" applyAlignment="1">
      <alignment horizontal="center" vertical="center" wrapText="1"/>
    </xf>
    <xf numFmtId="1" fontId="10" fillId="0" borderId="7" xfId="0" applyNumberFormat="1" applyFont="1" applyBorder="1" applyAlignment="1">
      <alignment horizontal="center" vertical="center" wrapText="1"/>
    </xf>
    <xf numFmtId="0" fontId="10" fillId="0" borderId="35" xfId="0" applyFont="1" applyBorder="1" applyAlignment="1">
      <alignment horizontal="left" vertical="center" wrapText="1"/>
    </xf>
    <xf numFmtId="164" fontId="5" fillId="0" borderId="40" xfId="13" applyNumberFormat="1" applyFont="1" applyBorder="1" applyAlignment="1">
      <alignment horizontal="center" vertical="center"/>
    </xf>
    <xf numFmtId="164" fontId="5" fillId="0" borderId="52" xfId="13" applyNumberFormat="1" applyFont="1" applyBorder="1" applyAlignment="1">
      <alignment horizontal="center" vertical="center"/>
    </xf>
    <xf numFmtId="0" fontId="23" fillId="4" borderId="21" xfId="9" applyFont="1" applyFill="1" applyBorder="1" applyAlignment="1">
      <alignment horizontal="center" vertical="center" wrapText="1"/>
    </xf>
    <xf numFmtId="4" fontId="13" fillId="0" borderId="22" xfId="9" applyNumberFormat="1" applyFont="1" applyBorder="1" applyAlignment="1">
      <alignment horizontal="center" vertical="center" wrapText="1"/>
    </xf>
    <xf numFmtId="0" fontId="22" fillId="9" borderId="28" xfId="9" applyFont="1" applyFill="1" applyBorder="1" applyAlignment="1">
      <alignment horizontal="center" vertical="center" wrapText="1"/>
    </xf>
    <xf numFmtId="0" fontId="22" fillId="9" borderId="5" xfId="9" applyFont="1" applyFill="1" applyBorder="1" applyAlignment="1">
      <alignment horizontal="center" vertical="center" wrapText="1"/>
    </xf>
    <xf numFmtId="1" fontId="10" fillId="2" borderId="7" xfId="0" quotePrefix="1" applyNumberFormat="1" applyFont="1" applyFill="1" applyBorder="1" applyAlignment="1">
      <alignment horizontal="center" vertical="center" wrapText="1"/>
    </xf>
    <xf numFmtId="1" fontId="10" fillId="2" borderId="12" xfId="0" applyNumberFormat="1" applyFont="1" applyFill="1" applyBorder="1" applyAlignment="1">
      <alignment horizontal="center" vertical="center" wrapText="1"/>
    </xf>
    <xf numFmtId="1" fontId="10" fillId="2" borderId="42" xfId="0" applyNumberFormat="1" applyFont="1" applyFill="1" applyBorder="1" applyAlignment="1">
      <alignment horizontal="center" vertical="center" wrapText="1"/>
    </xf>
    <xf numFmtId="0" fontId="29" fillId="2" borderId="56" xfId="0" applyFont="1" applyFill="1" applyBorder="1" applyAlignment="1">
      <alignment horizontal="left" vertical="center" wrapText="1"/>
    </xf>
    <xf numFmtId="164" fontId="5" fillId="2" borderId="40" xfId="13" applyNumberFormat="1" applyFont="1" applyFill="1" applyBorder="1" applyAlignment="1">
      <alignment horizontal="center" vertical="center"/>
    </xf>
    <xf numFmtId="164" fontId="5" fillId="0" borderId="43" xfId="9" applyNumberFormat="1" applyFont="1" applyBorder="1" applyAlignment="1">
      <alignment horizontal="center" vertical="center" wrapText="1"/>
    </xf>
    <xf numFmtId="0" fontId="12" fillId="0" borderId="35" xfId="0" applyFont="1" applyBorder="1" applyAlignment="1">
      <alignment horizontal="left" vertical="center" wrapText="1"/>
    </xf>
    <xf numFmtId="1" fontId="10" fillId="0" borderId="42" xfId="0" applyNumberFormat="1" applyFont="1" applyBorder="1" applyAlignment="1">
      <alignment horizontal="center" vertical="center" wrapText="1"/>
    </xf>
    <xf numFmtId="0" fontId="10" fillId="0" borderId="56" xfId="0" applyFont="1" applyBorder="1" applyAlignment="1">
      <alignment horizontal="left" vertical="center" wrapText="1"/>
    </xf>
    <xf numFmtId="2" fontId="4" fillId="0" borderId="26" xfId="9" applyNumberFormat="1" applyBorder="1" applyAlignment="1">
      <alignment horizontal="center" vertical="center" wrapText="1"/>
    </xf>
    <xf numFmtId="0" fontId="10" fillId="2" borderId="35" xfId="0" quotePrefix="1" applyFont="1" applyFill="1" applyBorder="1" applyAlignment="1">
      <alignment horizontal="left" vertical="center" wrapText="1"/>
    </xf>
    <xf numFmtId="0" fontId="10" fillId="2" borderId="0" xfId="0" applyFont="1" applyFill="1" applyAlignment="1">
      <alignment horizontal="left" vertical="center" wrapText="1"/>
    </xf>
    <xf numFmtId="164" fontId="5" fillId="2" borderId="0" xfId="13" applyNumberFormat="1" applyFont="1" applyFill="1" applyAlignment="1">
      <alignment horizontal="center" vertical="center"/>
    </xf>
    <xf numFmtId="0" fontId="10" fillId="0" borderId="54" xfId="0" quotePrefix="1" applyFont="1" applyBorder="1" applyAlignment="1">
      <alignment horizontal="left" vertical="center" wrapText="1"/>
    </xf>
    <xf numFmtId="1" fontId="10" fillId="0" borderId="53" xfId="0" applyNumberFormat="1" applyFont="1" applyBorder="1" applyAlignment="1">
      <alignment horizontal="center" vertical="center" wrapText="1"/>
    </xf>
    <xf numFmtId="164" fontId="5" fillId="0" borderId="57" xfId="13" applyNumberFormat="1" applyFont="1" applyBorder="1" applyAlignment="1">
      <alignment horizontal="center" vertical="center"/>
    </xf>
    <xf numFmtId="164" fontId="5" fillId="0" borderId="57" xfId="9" applyNumberFormat="1" applyFont="1" applyBorder="1" applyAlignment="1">
      <alignment horizontal="center" vertical="center" wrapText="1"/>
    </xf>
    <xf numFmtId="0" fontId="0" fillId="0" borderId="26" xfId="0" applyBorder="1"/>
    <xf numFmtId="1" fontId="10" fillId="2" borderId="53" xfId="0" quotePrefix="1" applyNumberFormat="1" applyFont="1" applyFill="1" applyBorder="1" applyAlignment="1">
      <alignment horizontal="center" vertical="center" wrapText="1"/>
    </xf>
    <xf numFmtId="49" fontId="6" fillId="6" borderId="4" xfId="13" applyNumberFormat="1" applyFont="1" applyFill="1" applyBorder="1" applyAlignment="1">
      <alignment horizontal="center" vertical="center"/>
    </xf>
    <xf numFmtId="0" fontId="10" fillId="2" borderId="58" xfId="0" applyFont="1" applyFill="1" applyBorder="1" applyAlignment="1">
      <alignment horizontal="left" vertical="center" wrapText="1"/>
    </xf>
    <xf numFmtId="2" fontId="4" fillId="2" borderId="28" xfId="9" applyNumberFormat="1" applyFill="1" applyBorder="1" applyAlignment="1">
      <alignment horizontal="center" vertical="center" wrapText="1"/>
    </xf>
    <xf numFmtId="1" fontId="8" fillId="6" borderId="4" xfId="0" applyNumberFormat="1" applyFont="1" applyFill="1" applyBorder="1" applyAlignment="1">
      <alignment horizontal="center" vertical="center" wrapText="1"/>
    </xf>
    <xf numFmtId="0" fontId="6" fillId="7" borderId="9" xfId="13" applyFont="1" applyFill="1" applyBorder="1" applyAlignment="1">
      <alignment horizontal="right" vertical="center"/>
    </xf>
    <xf numFmtId="1" fontId="6" fillId="7" borderId="19" xfId="13" applyNumberFormat="1" applyFont="1" applyFill="1" applyBorder="1" applyAlignment="1">
      <alignment horizontal="center" vertical="center"/>
    </xf>
    <xf numFmtId="0" fontId="10" fillId="0" borderId="43" xfId="0" applyFont="1" applyBorder="1" applyAlignment="1">
      <alignment horizontal="left" vertical="center" wrapText="1"/>
    </xf>
    <xf numFmtId="164" fontId="5" fillId="0" borderId="22" xfId="13" applyNumberFormat="1" applyFont="1" applyBorder="1" applyAlignment="1">
      <alignment horizontal="center" vertical="center"/>
    </xf>
    <xf numFmtId="1" fontId="6" fillId="7" borderId="18" xfId="13" applyNumberFormat="1" applyFont="1" applyFill="1" applyBorder="1" applyAlignment="1">
      <alignment horizontal="center" vertical="center"/>
    </xf>
    <xf numFmtId="0" fontId="6" fillId="7" borderId="8" xfId="13" applyFont="1" applyFill="1" applyBorder="1" applyAlignment="1">
      <alignment horizontal="right" vertical="center" wrapText="1"/>
    </xf>
    <xf numFmtId="2" fontId="4" fillId="0" borderId="2" xfId="9" applyNumberFormat="1" applyBorder="1" applyAlignment="1">
      <alignment horizontal="center" vertical="center" wrapText="1"/>
    </xf>
    <xf numFmtId="2" fontId="4" fillId="0" borderId="7" xfId="9" applyNumberFormat="1" applyBorder="1" applyAlignment="1">
      <alignment horizontal="center" vertical="center" wrapText="1"/>
    </xf>
    <xf numFmtId="2" fontId="4" fillId="0" borderId="25" xfId="9" applyNumberFormat="1" applyBorder="1" applyAlignment="1">
      <alignment horizontal="center" vertical="center" wrapText="1"/>
    </xf>
    <xf numFmtId="2" fontId="4" fillId="2" borderId="7" xfId="9" applyNumberFormat="1" applyFill="1" applyBorder="1" applyAlignment="1">
      <alignment horizontal="center" vertical="center" wrapText="1"/>
    </xf>
    <xf numFmtId="2" fontId="4" fillId="0" borderId="53" xfId="9" applyNumberFormat="1" applyBorder="1" applyAlignment="1">
      <alignment horizontal="center" vertical="center" wrapText="1"/>
    </xf>
    <xf numFmtId="1" fontId="10" fillId="2" borderId="62" xfId="0" quotePrefix="1" applyNumberFormat="1" applyFont="1" applyFill="1" applyBorder="1" applyAlignment="1">
      <alignment horizontal="center" vertical="center" wrapText="1"/>
    </xf>
    <xf numFmtId="0" fontId="10" fillId="2" borderId="63" xfId="0" applyFont="1" applyFill="1" applyBorder="1" applyAlignment="1">
      <alignment horizontal="left" vertical="center" wrapText="1"/>
    </xf>
    <xf numFmtId="164" fontId="0" fillId="0" borderId="61" xfId="0" applyNumberFormat="1" applyBorder="1"/>
    <xf numFmtId="0" fontId="0" fillId="0" borderId="62" xfId="0" applyBorder="1"/>
    <xf numFmtId="0" fontId="0" fillId="0" borderId="65" xfId="0" applyBorder="1"/>
    <xf numFmtId="2" fontId="10" fillId="2" borderId="67" xfId="0" applyNumberFormat="1" applyFont="1" applyFill="1" applyBorder="1" applyAlignment="1">
      <alignment horizontal="center" vertical="center" wrapText="1"/>
    </xf>
    <xf numFmtId="0" fontId="29" fillId="2" borderId="68" xfId="0" applyFont="1" applyFill="1" applyBorder="1" applyAlignment="1">
      <alignment horizontal="left" vertical="center" wrapText="1"/>
    </xf>
    <xf numFmtId="164" fontId="5" fillId="2" borderId="66" xfId="13" applyNumberFormat="1" applyFont="1" applyFill="1" applyBorder="1" applyAlignment="1">
      <alignment horizontal="center" vertical="center"/>
    </xf>
    <xf numFmtId="2" fontId="4" fillId="2" borderId="70" xfId="9" applyNumberFormat="1" applyFill="1" applyBorder="1" applyAlignment="1">
      <alignment horizontal="center" vertical="center" wrapText="1"/>
    </xf>
    <xf numFmtId="164" fontId="5" fillId="0" borderId="69" xfId="9" applyNumberFormat="1" applyFont="1" applyBorder="1" applyAlignment="1">
      <alignment horizontal="center" vertical="center" wrapText="1"/>
    </xf>
    <xf numFmtId="1" fontId="10" fillId="2" borderId="67" xfId="0" applyNumberFormat="1" applyFont="1" applyFill="1" applyBorder="1" applyAlignment="1">
      <alignment horizontal="center" vertical="center" wrapText="1"/>
    </xf>
    <xf numFmtId="1" fontId="10" fillId="0" borderId="71" xfId="0" applyNumberFormat="1" applyFont="1" applyBorder="1" applyAlignment="1">
      <alignment horizontal="center" vertical="center" wrapText="1"/>
    </xf>
    <xf numFmtId="0" fontId="0" fillId="0" borderId="60" xfId="0" applyBorder="1"/>
    <xf numFmtId="49" fontId="6" fillId="6" borderId="13" xfId="13" applyNumberFormat="1" applyFont="1" applyFill="1" applyBorder="1" applyAlignment="1">
      <alignment horizontal="center" vertical="center"/>
    </xf>
    <xf numFmtId="1" fontId="8" fillId="6" borderId="21" xfId="0" applyNumberFormat="1" applyFont="1" applyFill="1" applyBorder="1" applyAlignment="1">
      <alignment horizontal="center" vertical="center" wrapText="1"/>
    </xf>
    <xf numFmtId="49" fontId="6" fillId="6" borderId="21" xfId="13" applyNumberFormat="1" applyFont="1" applyFill="1" applyBorder="1" applyAlignment="1">
      <alignment horizontal="center" vertical="center"/>
    </xf>
    <xf numFmtId="0" fontId="11" fillId="0" borderId="43" xfId="0" applyFont="1" applyBorder="1" applyAlignment="1">
      <alignment horizontal="left" vertical="center" wrapText="1"/>
    </xf>
    <xf numFmtId="1" fontId="10" fillId="0" borderId="67" xfId="0" quotePrefix="1" applyNumberFormat="1" applyFont="1" applyBorder="1" applyAlignment="1">
      <alignment horizontal="center" vertical="center" wrapText="1"/>
    </xf>
    <xf numFmtId="0" fontId="29" fillId="0" borderId="69" xfId="0" applyFont="1" applyBorder="1" applyAlignment="1">
      <alignment horizontal="left" vertical="center" wrapText="1"/>
    </xf>
    <xf numFmtId="164" fontId="5" fillId="0" borderId="66" xfId="13" applyNumberFormat="1" applyFont="1" applyBorder="1" applyAlignment="1">
      <alignment horizontal="center" vertical="center"/>
    </xf>
    <xf numFmtId="2" fontId="4" fillId="0" borderId="67" xfId="9" applyNumberFormat="1" applyBorder="1" applyAlignment="1">
      <alignment horizontal="center" vertical="center" wrapText="1"/>
    </xf>
    <xf numFmtId="0" fontId="11" fillId="0" borderId="69" xfId="0" applyFont="1" applyBorder="1" applyAlignment="1">
      <alignment horizontal="left" vertical="center" wrapText="1"/>
    </xf>
    <xf numFmtId="1" fontId="10" fillId="0" borderId="62" xfId="0" quotePrefix="1" applyNumberFormat="1" applyFont="1" applyBorder="1" applyAlignment="1">
      <alignment horizontal="center" vertical="center" wrapText="1"/>
    </xf>
    <xf numFmtId="0" fontId="10" fillId="0" borderId="65" xfId="0" applyFont="1" applyBorder="1" applyAlignment="1">
      <alignment horizontal="left" vertical="center" wrapText="1"/>
    </xf>
    <xf numFmtId="164" fontId="5" fillId="0" borderId="61" xfId="13" applyNumberFormat="1" applyFont="1" applyBorder="1" applyAlignment="1">
      <alignment horizontal="center" vertical="center"/>
    </xf>
    <xf numFmtId="2" fontId="4" fillId="0" borderId="62" xfId="9" applyNumberFormat="1" applyBorder="1" applyAlignment="1">
      <alignment horizontal="center" vertical="center" wrapText="1"/>
    </xf>
    <xf numFmtId="164" fontId="5" fillId="0" borderId="73" xfId="9" applyNumberFormat="1" applyFont="1" applyBorder="1" applyAlignment="1">
      <alignment horizontal="center" vertical="center" wrapText="1"/>
    </xf>
    <xf numFmtId="164" fontId="5" fillId="2" borderId="55" xfId="13" applyNumberFormat="1" applyFont="1" applyFill="1" applyBorder="1" applyAlignment="1">
      <alignment horizontal="center" vertical="center"/>
    </xf>
    <xf numFmtId="164" fontId="5" fillId="2" borderId="1" xfId="13" applyNumberFormat="1" applyFont="1" applyFill="1" applyBorder="1" applyAlignment="1">
      <alignment horizontal="center" vertical="center"/>
    </xf>
    <xf numFmtId="0" fontId="13" fillId="0" borderId="64" xfId="0" applyFont="1" applyBorder="1"/>
    <xf numFmtId="164" fontId="5" fillId="2" borderId="69" xfId="13" applyNumberFormat="1" applyFont="1" applyFill="1" applyBorder="1" applyAlignment="1">
      <alignment horizontal="center" vertical="center"/>
    </xf>
    <xf numFmtId="164" fontId="5" fillId="2" borderId="43" xfId="13" applyNumberFormat="1" applyFont="1" applyFill="1" applyBorder="1" applyAlignment="1">
      <alignment horizontal="center" vertical="center"/>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59"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72" xfId="0" applyFont="1" applyBorder="1" applyAlignment="1">
      <alignment horizontal="center" vertical="center" wrapText="1"/>
    </xf>
    <xf numFmtId="0" fontId="5" fillId="0" borderId="66" xfId="0" applyFont="1" applyBorder="1" applyAlignment="1">
      <alignment horizontal="center" vertical="center" wrapText="1"/>
    </xf>
    <xf numFmtId="0" fontId="5" fillId="0" borderId="52" xfId="0" applyFont="1" applyBorder="1" applyAlignment="1">
      <alignment horizontal="center" vertical="center" wrapText="1"/>
    </xf>
    <xf numFmtId="0" fontId="5" fillId="0" borderId="61" xfId="0" applyFont="1" applyBorder="1" applyAlignment="1">
      <alignment horizontal="center" vertical="center" wrapText="1"/>
    </xf>
    <xf numFmtId="0" fontId="5" fillId="0" borderId="44" xfId="0" applyFont="1" applyBorder="1" applyAlignment="1">
      <alignment horizontal="center" vertical="center" wrapText="1"/>
    </xf>
    <xf numFmtId="49" fontId="6" fillId="9" borderId="4" xfId="13" applyNumberFormat="1" applyFont="1" applyFill="1" applyBorder="1" applyAlignment="1">
      <alignment horizontal="center" vertical="center"/>
    </xf>
    <xf numFmtId="0" fontId="6" fillId="9" borderId="17" xfId="13" applyFont="1" applyFill="1" applyBorder="1" applyAlignment="1">
      <alignment horizontal="left" vertical="center" wrapText="1"/>
    </xf>
    <xf numFmtId="0" fontId="6" fillId="9" borderId="18" xfId="13" applyFont="1" applyFill="1" applyBorder="1" applyAlignment="1">
      <alignment horizontal="left" vertical="center" wrapText="1"/>
    </xf>
    <xf numFmtId="49" fontId="6" fillId="9" borderId="21" xfId="13" applyNumberFormat="1" applyFont="1" applyFill="1" applyBorder="1" applyAlignment="1">
      <alignment horizontal="center" vertical="center"/>
    </xf>
    <xf numFmtId="49" fontId="22" fillId="9" borderId="21" xfId="9" applyNumberFormat="1" applyFont="1" applyFill="1" applyBorder="1" applyAlignment="1">
      <alignment horizontal="center" vertical="center" wrapText="1"/>
    </xf>
    <xf numFmtId="164" fontId="21" fillId="9" borderId="22" xfId="9" applyNumberFormat="1" applyFont="1" applyFill="1" applyBorder="1" applyAlignment="1">
      <alignment horizontal="center" vertical="center" wrapText="1"/>
    </xf>
    <xf numFmtId="164" fontId="21" fillId="9" borderId="25" xfId="9" applyNumberFormat="1" applyFont="1" applyFill="1" applyBorder="1" applyAlignment="1">
      <alignment horizontal="center" vertical="center" wrapText="1"/>
    </xf>
    <xf numFmtId="164" fontId="34" fillId="9" borderId="20" xfId="9" applyNumberFormat="1" applyFont="1" applyFill="1" applyBorder="1" applyAlignment="1">
      <alignment horizontal="center" vertical="center" wrapText="1"/>
    </xf>
    <xf numFmtId="164" fontId="35" fillId="3" borderId="5" xfId="0" applyNumberFormat="1" applyFont="1" applyFill="1" applyBorder="1" applyAlignment="1">
      <alignment horizontal="center" vertical="center"/>
    </xf>
    <xf numFmtId="1" fontId="10" fillId="0" borderId="74" xfId="0" quotePrefix="1" applyNumberFormat="1" applyFont="1" applyBorder="1" applyAlignment="1">
      <alignment horizontal="center" vertical="center" wrapText="1"/>
    </xf>
    <xf numFmtId="0" fontId="10" fillId="0" borderId="75" xfId="0" applyFont="1" applyBorder="1" applyAlignment="1">
      <alignment horizontal="left" vertical="center" wrapText="1"/>
    </xf>
    <xf numFmtId="0" fontId="5" fillId="0" borderId="76" xfId="0" applyFont="1" applyBorder="1" applyAlignment="1">
      <alignment horizontal="center" vertical="center" wrapText="1"/>
    </xf>
    <xf numFmtId="164" fontId="5" fillId="0" borderId="77" xfId="13" applyNumberFormat="1" applyFont="1" applyBorder="1" applyAlignment="1">
      <alignment horizontal="center" vertical="center"/>
    </xf>
    <xf numFmtId="2" fontId="4" fillId="0" borderId="77" xfId="9" applyNumberFormat="1" applyBorder="1" applyAlignment="1">
      <alignment horizontal="center" vertical="center" wrapText="1"/>
    </xf>
    <xf numFmtId="164" fontId="5" fillId="0" borderId="75" xfId="9" applyNumberFormat="1" applyFont="1" applyBorder="1" applyAlignment="1">
      <alignment horizontal="center" vertical="center" wrapText="1"/>
    </xf>
    <xf numFmtId="1" fontId="10" fillId="0" borderId="2" xfId="0" quotePrefix="1" applyNumberFormat="1" applyFont="1" applyBorder="1" applyAlignment="1">
      <alignment horizontal="center" vertical="center" wrapText="1"/>
    </xf>
    <xf numFmtId="0" fontId="10" fillId="0" borderId="11" xfId="0" applyFont="1" applyBorder="1" applyAlignment="1">
      <alignment horizontal="left" vertical="center" wrapText="1"/>
    </xf>
    <xf numFmtId="0" fontId="30" fillId="0" borderId="45" xfId="0" applyFont="1" applyBorder="1" applyAlignment="1">
      <alignment vertical="top" wrapText="1"/>
    </xf>
    <xf numFmtId="49" fontId="14" fillId="2" borderId="21" xfId="2" applyNumberFormat="1" applyFont="1" applyFill="1" applyBorder="1" applyAlignment="1">
      <alignment horizontal="center" vertical="center" wrapText="1"/>
    </xf>
    <xf numFmtId="49" fontId="14" fillId="2" borderId="17" xfId="2" applyNumberFormat="1" applyFont="1" applyFill="1" applyBorder="1" applyAlignment="1">
      <alignment horizontal="center" vertical="center" wrapText="1"/>
    </xf>
    <xf numFmtId="49" fontId="14" fillId="2" borderId="18" xfId="2" applyNumberFormat="1" applyFont="1" applyFill="1" applyBorder="1" applyAlignment="1">
      <alignment horizontal="center" vertical="center" wrapText="1"/>
    </xf>
    <xf numFmtId="3" fontId="6" fillId="4" borderId="13" xfId="12" applyNumberFormat="1" applyFont="1" applyFill="1" applyBorder="1" applyAlignment="1">
      <alignment horizontal="center" vertical="center" wrapText="1"/>
    </xf>
    <xf numFmtId="3" fontId="6" fillId="4" borderId="42" xfId="12" applyNumberFormat="1" applyFont="1" applyFill="1" applyBorder="1" applyAlignment="1">
      <alignment horizontal="center" vertical="center" wrapText="1"/>
    </xf>
    <xf numFmtId="0" fontId="9" fillId="4" borderId="3" xfId="0" applyFont="1" applyFill="1" applyBorder="1" applyAlignment="1">
      <alignment horizontal="center" vertical="center" wrapText="1"/>
    </xf>
    <xf numFmtId="0" fontId="6" fillId="4" borderId="33" xfId="12" applyFont="1" applyFill="1" applyBorder="1" applyAlignment="1">
      <alignment horizontal="center" vertical="center" wrapText="1"/>
    </xf>
    <xf numFmtId="0" fontId="6" fillId="4" borderId="36" xfId="12" applyFont="1" applyFill="1" applyBorder="1" applyAlignment="1">
      <alignment horizontal="center" vertical="center" wrapText="1"/>
    </xf>
    <xf numFmtId="0" fontId="9" fillId="4" borderId="34" xfId="0" applyFont="1" applyFill="1" applyBorder="1" applyAlignment="1">
      <alignment horizontal="center" vertical="center" wrapText="1"/>
    </xf>
    <xf numFmtId="0" fontId="6" fillId="4" borderId="39" xfId="12" applyFont="1" applyFill="1" applyBorder="1" applyAlignment="1">
      <alignment horizontal="center" vertical="center" wrapText="1"/>
    </xf>
    <xf numFmtId="0" fontId="6" fillId="4" borderId="43" xfId="12" applyFont="1" applyFill="1" applyBorder="1" applyAlignment="1">
      <alignment horizontal="center" vertical="center" wrapText="1"/>
    </xf>
    <xf numFmtId="0" fontId="9" fillId="4" borderId="45" xfId="0" applyFont="1" applyFill="1" applyBorder="1" applyAlignment="1">
      <alignment horizontal="center" vertical="center" wrapText="1"/>
    </xf>
    <xf numFmtId="164" fontId="6" fillId="10" borderId="29" xfId="12" applyNumberFormat="1" applyFont="1" applyFill="1" applyBorder="1" applyAlignment="1">
      <alignment horizontal="center" vertical="center" wrapText="1"/>
    </xf>
    <xf numFmtId="164" fontId="6" fillId="10" borderId="40" xfId="12"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0" fontId="16" fillId="8" borderId="20" xfId="0" applyFont="1" applyFill="1" applyBorder="1" applyAlignment="1">
      <alignment horizontal="center" vertical="center" wrapText="1"/>
    </xf>
    <xf numFmtId="0" fontId="16" fillId="8" borderId="50" xfId="0" applyFont="1" applyFill="1" applyBorder="1" applyAlignment="1">
      <alignment horizontal="center" vertical="center" wrapText="1"/>
    </xf>
    <xf numFmtId="0" fontId="16" fillId="8" borderId="51" xfId="0" applyFont="1" applyFill="1" applyBorder="1" applyAlignment="1">
      <alignment horizontal="center" vertical="center" wrapText="1"/>
    </xf>
    <xf numFmtId="49" fontId="25" fillId="9" borderId="38" xfId="2" applyNumberFormat="1" applyFont="1" applyFill="1" applyBorder="1" applyAlignment="1">
      <alignment horizontal="center" vertical="center" wrapText="1"/>
    </xf>
    <xf numFmtId="49" fontId="25" fillId="9" borderId="41" xfId="2" applyNumberFormat="1" applyFont="1" applyFill="1" applyBorder="1" applyAlignment="1">
      <alignment horizontal="center" vertical="center" wrapText="1"/>
    </xf>
    <xf numFmtId="49" fontId="25" fillId="9" borderId="37" xfId="2" applyNumberFormat="1" applyFont="1" applyFill="1" applyBorder="1" applyAlignment="1">
      <alignment horizontal="center" vertical="center" wrapText="1"/>
    </xf>
    <xf numFmtId="49" fontId="25" fillId="9" borderId="44" xfId="2" applyNumberFormat="1" applyFont="1" applyFill="1" applyBorder="1" applyAlignment="1">
      <alignment horizontal="center" vertical="center" wrapText="1"/>
    </xf>
    <xf numFmtId="0" fontId="6" fillId="6" borderId="9" xfId="13" applyFont="1" applyFill="1" applyBorder="1" applyAlignment="1">
      <alignment horizontal="left" vertical="center" wrapText="1"/>
    </xf>
    <xf numFmtId="0" fontId="6" fillId="6" borderId="17" xfId="13" applyFont="1" applyFill="1" applyBorder="1" applyAlignment="1">
      <alignment horizontal="left" vertical="center" wrapText="1"/>
    </xf>
    <xf numFmtId="0" fontId="6" fillId="6" borderId="18" xfId="13" applyFont="1" applyFill="1" applyBorder="1" applyAlignment="1">
      <alignment horizontal="left" vertical="center" wrapText="1"/>
    </xf>
    <xf numFmtId="0" fontId="16" fillId="8" borderId="22" xfId="0" applyFont="1" applyFill="1" applyBorder="1" applyAlignment="1">
      <alignment horizontal="center" vertical="center" wrapText="1"/>
    </xf>
    <xf numFmtId="0" fontId="16" fillId="8" borderId="47" xfId="0" applyFont="1" applyFill="1" applyBorder="1" applyAlignment="1">
      <alignment horizontal="center" vertical="center" wrapText="1"/>
    </xf>
    <xf numFmtId="0" fontId="16" fillId="8" borderId="16" xfId="0" applyFont="1" applyFill="1" applyBorder="1" applyAlignment="1">
      <alignment horizontal="center" vertical="center" wrapText="1"/>
    </xf>
    <xf numFmtId="0" fontId="16" fillId="8" borderId="25" xfId="0" applyFont="1" applyFill="1" applyBorder="1" applyAlignment="1">
      <alignment horizontal="center" vertical="center" wrapText="1"/>
    </xf>
    <xf numFmtId="0" fontId="16" fillId="8" borderId="10" xfId="0" applyFont="1" applyFill="1" applyBorder="1" applyAlignment="1">
      <alignment horizontal="center" vertical="center" wrapText="1"/>
    </xf>
    <xf numFmtId="0" fontId="16" fillId="8" borderId="49" xfId="0" applyFont="1" applyFill="1" applyBorder="1" applyAlignment="1">
      <alignment horizontal="center" vertical="center" wrapText="1"/>
    </xf>
    <xf numFmtId="0" fontId="6" fillId="9" borderId="17" xfId="13" applyFont="1" applyFill="1" applyBorder="1" applyAlignment="1">
      <alignment horizontal="left" vertical="center" wrapText="1"/>
    </xf>
    <xf numFmtId="0" fontId="6" fillId="9" borderId="9" xfId="13" applyFont="1" applyFill="1" applyBorder="1" applyAlignment="1">
      <alignment horizontal="left" vertical="center" wrapText="1"/>
    </xf>
    <xf numFmtId="0" fontId="18" fillId="0" borderId="21" xfId="9" applyFont="1" applyBorder="1" applyAlignment="1">
      <alignment horizontal="center" vertical="center" wrapText="1"/>
    </xf>
    <xf numFmtId="0" fontId="19" fillId="0" borderId="17" xfId="9" applyFont="1" applyBorder="1" applyAlignment="1">
      <alignment horizontal="center" vertical="center" wrapText="1"/>
    </xf>
    <xf numFmtId="49" fontId="25" fillId="0" borderId="21" xfId="9" applyNumberFormat="1" applyFont="1" applyBorder="1" applyAlignment="1">
      <alignment horizontal="center" vertical="center" wrapText="1"/>
    </xf>
    <xf numFmtId="0" fontId="25" fillId="0" borderId="17" xfId="9" applyFont="1" applyBorder="1" applyAlignment="1">
      <alignment horizontal="center" vertical="center" wrapText="1"/>
    </xf>
    <xf numFmtId="0" fontId="25" fillId="0" borderId="18" xfId="9" applyFont="1" applyBorder="1" applyAlignment="1">
      <alignment horizontal="center" vertical="center" wrapText="1"/>
    </xf>
    <xf numFmtId="0" fontId="20" fillId="0" borderId="0" xfId="9" applyFont="1" applyAlignment="1">
      <alignment horizontal="center" vertical="center" wrapText="1"/>
    </xf>
    <xf numFmtId="164" fontId="5" fillId="0" borderId="78" xfId="9" applyNumberFormat="1" applyFont="1" applyBorder="1" applyAlignment="1">
      <alignment horizontal="center" vertical="center" wrapText="1"/>
    </xf>
  </cellXfs>
  <cellStyles count="15">
    <cellStyle name="Euro" xfId="1" xr:uid="{00000000-0005-0000-0000-000000000000}"/>
    <cellStyle name="Euro 2" xfId="2" xr:uid="{00000000-0005-0000-0000-000001000000}"/>
    <cellStyle name="Euro 3" xfId="3" xr:uid="{00000000-0005-0000-0000-000002000000}"/>
    <cellStyle name="Euro 4" xfId="4" xr:uid="{00000000-0005-0000-0000-000003000000}"/>
    <cellStyle name="Euro 5" xfId="5" xr:uid="{00000000-0005-0000-0000-000004000000}"/>
    <cellStyle name="Monétaire 2" xfId="6" xr:uid="{00000000-0005-0000-0000-000005000000}"/>
    <cellStyle name="Monétaire 3" xfId="7" xr:uid="{00000000-0005-0000-0000-000006000000}"/>
    <cellStyle name="Normal" xfId="0" builtinId="0"/>
    <cellStyle name="Normal 14" xfId="14" xr:uid="{6F0B18A7-20E0-4356-B5B1-2760F1F72FBA}"/>
    <cellStyle name="Normal 2" xfId="8" xr:uid="{00000000-0005-0000-0000-000008000000}"/>
    <cellStyle name="Normal 3" xfId="9" xr:uid="{00000000-0005-0000-0000-000009000000}"/>
    <cellStyle name="Normal 4" xfId="10" xr:uid="{00000000-0005-0000-0000-00000A000000}"/>
    <cellStyle name="Normal 5" xfId="11" xr:uid="{00000000-0005-0000-0000-00000B000000}"/>
    <cellStyle name="Normal_Estim-CDPGF" xfId="12" xr:uid="{00000000-0005-0000-0000-00000D000000}"/>
    <cellStyle name="Normal_ESTIM-Fellering-A" xfId="13" xr:uid="{00000000-0005-0000-0000-00000E000000}"/>
  </cellStyles>
  <dxfs count="0"/>
  <tableStyles count="0" defaultTableStyle="TableStyleMedium2" defaultPivotStyle="PivotStyleLight16"/>
  <colors>
    <mruColors>
      <color rgb="FFCCFFCC"/>
      <color rgb="FF99FF99"/>
      <color rgb="FF000000"/>
      <color rgb="FFFF99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ED6F43-F927-43A5-B725-E741C48C29C5}">
  <sheetPr>
    <tabColor rgb="FF00FF00"/>
  </sheetPr>
  <dimension ref="A1:H81"/>
  <sheetViews>
    <sheetView tabSelected="1" zoomScaleNormal="100" zoomScaleSheetLayoutView="38" workbookViewId="0">
      <pane ySplit="6" topLeftCell="A52" activePane="bottomLeft" state="frozen"/>
      <selection pane="bottomLeft" activeCell="F61" sqref="F61"/>
    </sheetView>
  </sheetViews>
  <sheetFormatPr baseColWidth="10" defaultColWidth="11.42578125" defaultRowHeight="15"/>
  <cols>
    <col min="1" max="1" width="2.7109375" customWidth="1"/>
    <col min="2" max="2" width="6.7109375" customWidth="1"/>
    <col min="3" max="3" width="98.28515625" customWidth="1"/>
    <col min="4" max="4" width="8.7109375" customWidth="1"/>
    <col min="5" max="5" width="13.7109375" style="2" customWidth="1"/>
    <col min="6" max="7" width="21.42578125" customWidth="1"/>
    <col min="12" max="12" width="11.5703125" customWidth="1"/>
  </cols>
  <sheetData>
    <row r="1" spans="2:8" ht="15.75" thickBot="1"/>
    <row r="2" spans="2:8" ht="73.5" customHeight="1" thickBot="1">
      <c r="B2" s="154" t="s">
        <v>34</v>
      </c>
      <c r="C2" s="155"/>
      <c r="D2" s="155"/>
      <c r="E2" s="155"/>
      <c r="F2" s="155"/>
      <c r="G2" s="156"/>
    </row>
    <row r="3" spans="2:8" ht="9.9499999999999993" customHeight="1" thickBot="1">
      <c r="B3" s="13"/>
      <c r="C3" s="13"/>
      <c r="D3" s="13"/>
      <c r="E3" s="13"/>
      <c r="F3" s="32"/>
      <c r="G3" s="13"/>
    </row>
    <row r="4" spans="2:8" ht="11.25" customHeight="1">
      <c r="B4" s="157" t="s">
        <v>0</v>
      </c>
      <c r="C4" s="160" t="s">
        <v>57</v>
      </c>
      <c r="D4" s="163" t="s">
        <v>1</v>
      </c>
      <c r="E4" s="166" t="s">
        <v>2</v>
      </c>
      <c r="F4" s="172" t="s">
        <v>35</v>
      </c>
      <c r="G4" s="173"/>
    </row>
    <row r="5" spans="2:8" ht="13.5" customHeight="1">
      <c r="B5" s="158"/>
      <c r="C5" s="161"/>
      <c r="D5" s="164"/>
      <c r="E5" s="167"/>
      <c r="F5" s="174"/>
      <c r="G5" s="175"/>
    </row>
    <row r="6" spans="2:8" ht="30" customHeight="1" thickBot="1">
      <c r="B6" s="159"/>
      <c r="C6" s="162"/>
      <c r="D6" s="165"/>
      <c r="E6" s="168"/>
      <c r="F6" s="55" t="s">
        <v>3</v>
      </c>
      <c r="G6" s="56" t="s">
        <v>4</v>
      </c>
    </row>
    <row r="7" spans="2:8" ht="19.5" customHeight="1" thickBot="1">
      <c r="B7" s="76" t="s">
        <v>58</v>
      </c>
      <c r="C7" s="176" t="s">
        <v>5</v>
      </c>
      <c r="D7" s="177"/>
      <c r="E7" s="177"/>
      <c r="F7" s="177"/>
      <c r="G7" s="178"/>
    </row>
    <row r="8" spans="2:8" ht="32.25" customHeight="1">
      <c r="B8" s="75">
        <v>101</v>
      </c>
      <c r="C8" s="77" t="s">
        <v>56</v>
      </c>
      <c r="D8" s="118" t="s">
        <v>6</v>
      </c>
      <c r="E8" s="47"/>
      <c r="F8" s="41">
        <v>1</v>
      </c>
      <c r="G8" s="43">
        <f>F8*E8</f>
        <v>0</v>
      </c>
    </row>
    <row r="9" spans="2:8" ht="20.100000000000001" customHeight="1">
      <c r="B9" s="57">
        <v>102</v>
      </c>
      <c r="C9" s="17" t="s">
        <v>45</v>
      </c>
      <c r="D9" s="119" t="s">
        <v>6</v>
      </c>
      <c r="E9" s="15"/>
      <c r="F9" s="38">
        <v>1</v>
      </c>
      <c r="G9" s="43">
        <f t="shared" ref="G9:G15" si="0">F9*E9</f>
        <v>0</v>
      </c>
    </row>
    <row r="10" spans="2:8" ht="20.100000000000001" customHeight="1">
      <c r="B10" s="57">
        <v>103</v>
      </c>
      <c r="C10" s="17" t="s">
        <v>7</v>
      </c>
      <c r="D10" s="119" t="s">
        <v>6</v>
      </c>
      <c r="E10" s="15"/>
      <c r="F10" s="38">
        <v>1</v>
      </c>
      <c r="G10" s="43">
        <f t="shared" si="0"/>
        <v>0</v>
      </c>
    </row>
    <row r="11" spans="2:8" ht="20.100000000000001" customHeight="1">
      <c r="B11" s="57">
        <v>104</v>
      </c>
      <c r="C11" s="17" t="s">
        <v>8</v>
      </c>
      <c r="D11" s="119" t="s">
        <v>6</v>
      </c>
      <c r="E11" s="15"/>
      <c r="F11" s="38">
        <v>1</v>
      </c>
      <c r="G11" s="43">
        <f t="shared" si="0"/>
        <v>0</v>
      </c>
    </row>
    <row r="12" spans="2:8">
      <c r="B12" s="91">
        <v>105</v>
      </c>
      <c r="C12" s="92" t="s">
        <v>38</v>
      </c>
      <c r="D12" s="120"/>
      <c r="E12" s="93"/>
      <c r="F12" s="94"/>
      <c r="G12" s="95"/>
      <c r="H12" s="74"/>
    </row>
    <row r="13" spans="2:8" ht="20.100000000000001" customHeight="1">
      <c r="B13" s="96" t="s">
        <v>40</v>
      </c>
      <c r="C13" s="97" t="s">
        <v>37</v>
      </c>
      <c r="D13" s="121" t="s">
        <v>6</v>
      </c>
      <c r="E13" s="98"/>
      <c r="F13" s="99">
        <v>1</v>
      </c>
      <c r="G13" s="100">
        <f t="shared" si="0"/>
        <v>0</v>
      </c>
    </row>
    <row r="14" spans="2:8" ht="20.100000000000001" customHeight="1">
      <c r="B14" s="101" t="s">
        <v>41</v>
      </c>
      <c r="C14" s="97" t="s">
        <v>39</v>
      </c>
      <c r="D14" s="121" t="s">
        <v>6</v>
      </c>
      <c r="E14" s="98"/>
      <c r="F14" s="99">
        <v>1</v>
      </c>
      <c r="G14" s="100">
        <f t="shared" si="0"/>
        <v>0</v>
      </c>
    </row>
    <row r="15" spans="2:8" ht="20.100000000000001" customHeight="1">
      <c r="B15" s="59" t="s">
        <v>42</v>
      </c>
      <c r="C15" s="60" t="s">
        <v>43</v>
      </c>
      <c r="D15" s="122" t="s">
        <v>6</v>
      </c>
      <c r="E15" s="61"/>
      <c r="F15" s="41">
        <v>1</v>
      </c>
      <c r="G15" s="62">
        <f t="shared" si="0"/>
        <v>0</v>
      </c>
    </row>
    <row r="16" spans="2:8" ht="20.100000000000001" customHeight="1" thickBot="1">
      <c r="B16" s="58">
        <v>106</v>
      </c>
      <c r="C16" s="17" t="s">
        <v>36</v>
      </c>
      <c r="D16" s="119" t="s">
        <v>6</v>
      </c>
      <c r="E16" s="15"/>
      <c r="F16" s="38">
        <v>1</v>
      </c>
      <c r="G16" s="1">
        <f>F16*E16</f>
        <v>0</v>
      </c>
    </row>
    <row r="17" spans="2:8" ht="19.5" customHeight="1" thickBot="1">
      <c r="B17" s="21"/>
      <c r="C17" s="22" t="s">
        <v>9</v>
      </c>
      <c r="D17" s="23">
        <v>1</v>
      </c>
      <c r="E17" s="24"/>
      <c r="F17" s="33"/>
      <c r="G17" s="25">
        <f>SUM(G8:G16)</f>
        <v>0</v>
      </c>
    </row>
    <row r="18" spans="2:8" ht="19.5" customHeight="1" thickBot="1">
      <c r="B18" s="76" t="s">
        <v>59</v>
      </c>
      <c r="C18" s="176" t="s">
        <v>10</v>
      </c>
      <c r="D18" s="177"/>
      <c r="E18" s="177"/>
      <c r="F18" s="177"/>
      <c r="G18" s="177"/>
      <c r="H18" s="74"/>
    </row>
    <row r="19" spans="2:8" ht="28.5" customHeight="1">
      <c r="B19" s="16">
        <v>201</v>
      </c>
      <c r="C19" s="63" t="s">
        <v>73</v>
      </c>
      <c r="D19" s="123" t="s">
        <v>6</v>
      </c>
      <c r="E19" s="31"/>
      <c r="F19" s="34">
        <v>1</v>
      </c>
      <c r="G19" s="1">
        <f t="shared" ref="G19" si="1">F19*$E19</f>
        <v>0</v>
      </c>
    </row>
    <row r="20" spans="2:8" ht="28.5" customHeight="1">
      <c r="B20" s="16">
        <f>B19+1</f>
        <v>202</v>
      </c>
      <c r="C20" s="63" t="s">
        <v>74</v>
      </c>
      <c r="D20" s="123" t="s">
        <v>6</v>
      </c>
      <c r="E20" s="31"/>
      <c r="F20" s="34">
        <v>1</v>
      </c>
      <c r="G20" s="193">
        <f t="shared" ref="G20:G38" si="2">F20*E20</f>
        <v>0</v>
      </c>
    </row>
    <row r="21" spans="2:8" ht="28.5" customHeight="1">
      <c r="B21" s="16">
        <f t="shared" ref="B21:B38" si="3">B20+1</f>
        <v>203</v>
      </c>
      <c r="C21" s="63" t="s">
        <v>75</v>
      </c>
      <c r="D21" s="123" t="s">
        <v>6</v>
      </c>
      <c r="E21" s="31"/>
      <c r="F21" s="34">
        <v>1</v>
      </c>
      <c r="G21" s="43">
        <f t="shared" si="2"/>
        <v>0</v>
      </c>
    </row>
    <row r="22" spans="2:8" ht="28.5" customHeight="1">
      <c r="B22" s="16">
        <f t="shared" si="3"/>
        <v>204</v>
      </c>
      <c r="C22" s="63" t="s">
        <v>11</v>
      </c>
      <c r="D22" s="123" t="s">
        <v>6</v>
      </c>
      <c r="E22" s="31"/>
      <c r="F22" s="34">
        <v>1</v>
      </c>
      <c r="G22" s="43">
        <f t="shared" si="2"/>
        <v>0</v>
      </c>
    </row>
    <row r="23" spans="2:8" ht="28.5" customHeight="1">
      <c r="B23" s="16">
        <f t="shared" si="3"/>
        <v>205</v>
      </c>
      <c r="C23" s="63" t="s">
        <v>76</v>
      </c>
      <c r="D23" s="123" t="s">
        <v>6</v>
      </c>
      <c r="E23" s="31"/>
      <c r="F23" s="34">
        <v>1</v>
      </c>
      <c r="G23" s="43">
        <f t="shared" si="2"/>
        <v>0</v>
      </c>
    </row>
    <row r="24" spans="2:8" ht="28.5" customHeight="1">
      <c r="B24" s="16">
        <f t="shared" si="3"/>
        <v>206</v>
      </c>
      <c r="C24" s="63" t="s">
        <v>77</v>
      </c>
      <c r="D24" s="123" t="s">
        <v>12</v>
      </c>
      <c r="E24" s="31"/>
      <c r="F24" s="34">
        <v>250</v>
      </c>
      <c r="G24" s="43">
        <f t="shared" si="2"/>
        <v>0</v>
      </c>
    </row>
    <row r="25" spans="2:8" ht="28.5" customHeight="1">
      <c r="B25" s="16">
        <f t="shared" si="3"/>
        <v>207</v>
      </c>
      <c r="C25" s="63" t="s">
        <v>78</v>
      </c>
      <c r="D25" s="123" t="s">
        <v>12</v>
      </c>
      <c r="E25" s="31"/>
      <c r="F25" s="34">
        <v>2</v>
      </c>
      <c r="G25" s="43">
        <f t="shared" si="2"/>
        <v>0</v>
      </c>
    </row>
    <row r="26" spans="2:8" ht="28.5" customHeight="1">
      <c r="B26" s="16">
        <f t="shared" si="3"/>
        <v>208</v>
      </c>
      <c r="C26" s="63" t="s">
        <v>79</v>
      </c>
      <c r="D26" s="123" t="s">
        <v>12</v>
      </c>
      <c r="E26" s="31"/>
      <c r="F26" s="34">
        <f>F24</f>
        <v>250</v>
      </c>
      <c r="G26" s="43">
        <f t="shared" si="2"/>
        <v>0</v>
      </c>
    </row>
    <row r="27" spans="2:8" ht="28.5" customHeight="1">
      <c r="B27" s="16">
        <f t="shared" si="3"/>
        <v>209</v>
      </c>
      <c r="C27" s="63" t="s">
        <v>13</v>
      </c>
      <c r="D27" s="123" t="s">
        <v>12</v>
      </c>
      <c r="E27" s="31"/>
      <c r="F27" s="34">
        <v>250</v>
      </c>
      <c r="G27" s="43">
        <f t="shared" si="2"/>
        <v>0</v>
      </c>
    </row>
    <row r="28" spans="2:8" ht="28.5" customHeight="1">
      <c r="B28" s="16">
        <f t="shared" si="3"/>
        <v>210</v>
      </c>
      <c r="C28" s="63" t="s">
        <v>14</v>
      </c>
      <c r="D28" s="123" t="s">
        <v>12</v>
      </c>
      <c r="E28" s="31"/>
      <c r="F28" s="34">
        <f>F27</f>
        <v>250</v>
      </c>
      <c r="G28" s="43">
        <f t="shared" si="2"/>
        <v>0</v>
      </c>
    </row>
    <row r="29" spans="2:8" ht="28.5" customHeight="1">
      <c r="B29" s="16">
        <f t="shared" si="3"/>
        <v>211</v>
      </c>
      <c r="C29" s="63" t="s">
        <v>85</v>
      </c>
      <c r="D29" s="123" t="s">
        <v>84</v>
      </c>
      <c r="E29" s="31"/>
      <c r="F29" s="34">
        <v>160</v>
      </c>
      <c r="G29" s="43">
        <f t="shared" si="2"/>
        <v>0</v>
      </c>
    </row>
    <row r="30" spans="2:8" ht="28.5" customHeight="1">
      <c r="B30" s="16">
        <f t="shared" si="3"/>
        <v>212</v>
      </c>
      <c r="C30" s="63" t="s">
        <v>86</v>
      </c>
      <c r="D30" s="123" t="s">
        <v>84</v>
      </c>
      <c r="E30" s="31"/>
      <c r="F30" s="34">
        <f>F29</f>
        <v>160</v>
      </c>
      <c r="G30" s="43">
        <f t="shared" si="2"/>
        <v>0</v>
      </c>
    </row>
    <row r="31" spans="2:8" ht="28.5" customHeight="1">
      <c r="B31" s="16">
        <f t="shared" si="3"/>
        <v>213</v>
      </c>
      <c r="C31" s="63" t="s">
        <v>80</v>
      </c>
      <c r="D31" s="123" t="s">
        <v>15</v>
      </c>
      <c r="E31" s="31"/>
      <c r="F31" s="34">
        <v>100</v>
      </c>
      <c r="G31" s="43">
        <f t="shared" si="2"/>
        <v>0</v>
      </c>
    </row>
    <row r="32" spans="2:8" ht="28.5" customHeight="1">
      <c r="B32" s="16">
        <f t="shared" si="3"/>
        <v>214</v>
      </c>
      <c r="C32" s="63" t="s">
        <v>81</v>
      </c>
      <c r="D32" s="123" t="s">
        <v>16</v>
      </c>
      <c r="E32" s="31"/>
      <c r="F32" s="34">
        <v>100</v>
      </c>
      <c r="G32" s="43">
        <f t="shared" si="2"/>
        <v>0</v>
      </c>
    </row>
    <row r="33" spans="1:8" ht="28.5" customHeight="1">
      <c r="B33" s="16">
        <f t="shared" si="3"/>
        <v>215</v>
      </c>
      <c r="C33" s="63" t="s">
        <v>82</v>
      </c>
      <c r="D33" s="123" t="s">
        <v>15</v>
      </c>
      <c r="E33" s="31"/>
      <c r="F33" s="34">
        <v>200</v>
      </c>
      <c r="G33" s="43">
        <f t="shared" si="2"/>
        <v>0</v>
      </c>
    </row>
    <row r="34" spans="1:8" ht="28.5" customHeight="1">
      <c r="B34" s="16">
        <f t="shared" si="3"/>
        <v>216</v>
      </c>
      <c r="C34" s="63" t="s">
        <v>83</v>
      </c>
      <c r="D34" s="123" t="s">
        <v>15</v>
      </c>
      <c r="E34" s="31"/>
      <c r="F34" s="34">
        <v>120</v>
      </c>
      <c r="G34" s="43">
        <f t="shared" si="2"/>
        <v>0</v>
      </c>
    </row>
    <row r="35" spans="1:8" ht="28.5" customHeight="1">
      <c r="B35" s="16">
        <f t="shared" si="3"/>
        <v>217</v>
      </c>
      <c r="C35" s="63" t="s">
        <v>17</v>
      </c>
      <c r="D35" s="123" t="s">
        <v>16</v>
      </c>
      <c r="E35" s="31"/>
      <c r="F35" s="34">
        <v>50</v>
      </c>
      <c r="G35" s="43">
        <f t="shared" si="2"/>
        <v>0</v>
      </c>
    </row>
    <row r="36" spans="1:8" ht="28.5" customHeight="1">
      <c r="B36" s="16">
        <f t="shared" si="3"/>
        <v>218</v>
      </c>
      <c r="C36" s="63" t="s">
        <v>18</v>
      </c>
      <c r="D36" s="123" t="s">
        <v>12</v>
      </c>
      <c r="E36" s="31"/>
      <c r="F36" s="34">
        <v>10</v>
      </c>
      <c r="G36" s="43">
        <f t="shared" si="2"/>
        <v>0</v>
      </c>
    </row>
    <row r="37" spans="1:8" ht="28.5" customHeight="1">
      <c r="B37" s="16">
        <f t="shared" si="3"/>
        <v>219</v>
      </c>
      <c r="C37" s="63" t="s">
        <v>19</v>
      </c>
      <c r="D37" s="123" t="s">
        <v>12</v>
      </c>
      <c r="E37" s="31"/>
      <c r="F37" s="34">
        <v>5</v>
      </c>
      <c r="G37" s="43">
        <f t="shared" si="2"/>
        <v>0</v>
      </c>
    </row>
    <row r="38" spans="1:8" ht="28.5" customHeight="1" thickBot="1">
      <c r="B38" s="16">
        <f t="shared" si="3"/>
        <v>220</v>
      </c>
      <c r="C38" s="63" t="s">
        <v>20</v>
      </c>
      <c r="D38" s="123" t="s">
        <v>21</v>
      </c>
      <c r="E38" s="31"/>
      <c r="F38" s="34">
        <f>F29</f>
        <v>160</v>
      </c>
      <c r="G38" s="150">
        <f t="shared" si="2"/>
        <v>0</v>
      </c>
    </row>
    <row r="39" spans="1:8" ht="19.5" customHeight="1" thickBot="1">
      <c r="B39" s="21"/>
      <c r="C39" s="22" t="s">
        <v>9</v>
      </c>
      <c r="D39" s="23">
        <v>2</v>
      </c>
      <c r="E39" s="24"/>
      <c r="F39" s="33"/>
      <c r="G39" s="25">
        <f>SUM(G19:G38)</f>
        <v>0</v>
      </c>
    </row>
    <row r="40" spans="1:8" ht="19.5" customHeight="1" thickBot="1">
      <c r="B40" s="106">
        <v>3</v>
      </c>
      <c r="C40" s="176" t="s">
        <v>49</v>
      </c>
      <c r="D40" s="177"/>
      <c r="E40" s="177"/>
      <c r="F40" s="177"/>
      <c r="G40" s="178"/>
    </row>
    <row r="41" spans="1:8" ht="33" customHeight="1">
      <c r="B41" s="71">
        <v>301</v>
      </c>
      <c r="C41" s="65" t="s">
        <v>87</v>
      </c>
      <c r="D41" s="124" t="s">
        <v>6</v>
      </c>
      <c r="E41" s="72"/>
      <c r="F41" s="86">
        <v>1</v>
      </c>
      <c r="G41" s="73">
        <f t="shared" ref="G41:G45" si="4">F41*$E41</f>
        <v>0</v>
      </c>
      <c r="H41" s="74"/>
    </row>
    <row r="42" spans="1:8" ht="20.100000000000001" customHeight="1">
      <c r="B42" s="49">
        <f>B41+1</f>
        <v>302</v>
      </c>
      <c r="C42" s="50" t="s">
        <v>22</v>
      </c>
      <c r="D42" s="123" t="s">
        <v>15</v>
      </c>
      <c r="E42" s="31"/>
      <c r="F42" s="34">
        <f>(26800-26550)+(26680-26430)</f>
        <v>500</v>
      </c>
      <c r="G42" s="1">
        <f t="shared" si="4"/>
        <v>0</v>
      </c>
    </row>
    <row r="43" spans="1:8" ht="20.100000000000001" customHeight="1">
      <c r="B43" s="49">
        <f t="shared" ref="B43:B45" si="5">B42+1</f>
        <v>303</v>
      </c>
      <c r="C43" s="50" t="s">
        <v>88</v>
      </c>
      <c r="D43" s="123" t="s">
        <v>16</v>
      </c>
      <c r="E43" s="31"/>
      <c r="F43" s="87">
        <f>ROUNDUP(((SQRT(5)/2)*34*50)+((SQRT(5)/2)*26*35)+5*35+3*(50+70+(26745-26680-35)+(26800-26670)+(26680-26430)+1.2*(26550-26400)),-2)</f>
        <v>5300</v>
      </c>
      <c r="G43" s="1">
        <f t="shared" si="4"/>
        <v>0</v>
      </c>
    </row>
    <row r="44" spans="1:8" ht="20.100000000000001" customHeight="1">
      <c r="A44" s="103"/>
      <c r="B44" s="102">
        <f t="shared" si="5"/>
        <v>304</v>
      </c>
      <c r="C44" s="50" t="s">
        <v>44</v>
      </c>
      <c r="D44" s="123" t="s">
        <v>6</v>
      </c>
      <c r="E44" s="31"/>
      <c r="F44" s="88">
        <v>1</v>
      </c>
      <c r="G44" s="1">
        <f t="shared" si="4"/>
        <v>0</v>
      </c>
    </row>
    <row r="45" spans="1:8" ht="69.75" customHeight="1" thickBot="1">
      <c r="B45" s="64">
        <f t="shared" si="5"/>
        <v>305</v>
      </c>
      <c r="C45" s="65" t="s">
        <v>89</v>
      </c>
      <c r="D45" s="125" t="s">
        <v>15</v>
      </c>
      <c r="E45" s="51"/>
      <c r="F45" s="66">
        <f>2*(110+2*5)</f>
        <v>240</v>
      </c>
      <c r="G45" s="62">
        <f t="shared" si="4"/>
        <v>0</v>
      </c>
    </row>
    <row r="46" spans="1:8" ht="19.5" customHeight="1" thickBot="1">
      <c r="B46" s="21"/>
      <c r="C46" s="22" t="s">
        <v>9</v>
      </c>
      <c r="D46" s="23">
        <v>3</v>
      </c>
      <c r="E46" s="24"/>
      <c r="F46" s="33"/>
      <c r="G46" s="25">
        <f>SUM(G41:G45)</f>
        <v>0</v>
      </c>
    </row>
    <row r="47" spans="1:8" ht="19.5" customHeight="1" thickBot="1">
      <c r="B47" s="104">
        <v>4</v>
      </c>
      <c r="C47" s="176" t="s">
        <v>63</v>
      </c>
      <c r="D47" s="177"/>
      <c r="E47" s="177"/>
      <c r="F47" s="177"/>
      <c r="G47" s="178"/>
    </row>
    <row r="48" spans="1:8" ht="19.5" customHeight="1" thickBot="1">
      <c r="B48" s="136" t="s">
        <v>23</v>
      </c>
      <c r="C48" s="185" t="s">
        <v>46</v>
      </c>
      <c r="D48" s="185"/>
      <c r="E48" s="185"/>
      <c r="F48" s="137"/>
      <c r="G48" s="138"/>
    </row>
    <row r="49" spans="2:8" ht="91.5" customHeight="1">
      <c r="B49" s="16">
        <v>411</v>
      </c>
      <c r="C49" s="67" t="s">
        <v>68</v>
      </c>
      <c r="D49" s="126" t="s">
        <v>61</v>
      </c>
      <c r="E49" s="31"/>
      <c r="F49" s="38">
        <v>9200</v>
      </c>
      <c r="G49" s="40">
        <f t="shared" ref="G49:G52" si="6">F49*$E49</f>
        <v>0</v>
      </c>
    </row>
    <row r="50" spans="2:8" ht="39.950000000000003" customHeight="1">
      <c r="B50" s="16">
        <f>B49+1</f>
        <v>412</v>
      </c>
      <c r="C50" s="17" t="s">
        <v>90</v>
      </c>
      <c r="D50" s="126" t="s">
        <v>62</v>
      </c>
      <c r="E50" s="15"/>
      <c r="F50" s="38">
        <v>5800</v>
      </c>
      <c r="G50" s="40">
        <f t="shared" si="6"/>
        <v>0</v>
      </c>
    </row>
    <row r="51" spans="2:8" ht="39.950000000000003" customHeight="1">
      <c r="B51" s="16">
        <f t="shared" ref="B51:B53" si="7">B50+1</f>
        <v>413</v>
      </c>
      <c r="C51" s="17" t="s">
        <v>72</v>
      </c>
      <c r="D51" s="126" t="s">
        <v>62</v>
      </c>
      <c r="E51" s="15"/>
      <c r="F51" s="38">
        <v>1700</v>
      </c>
      <c r="G51" s="40">
        <f t="shared" si="6"/>
        <v>0</v>
      </c>
    </row>
    <row r="52" spans="2:8" ht="67.5" customHeight="1">
      <c r="B52" s="16">
        <f t="shared" si="7"/>
        <v>414</v>
      </c>
      <c r="C52" s="17" t="s">
        <v>91</v>
      </c>
      <c r="D52" s="126" t="s">
        <v>61</v>
      </c>
      <c r="E52" s="15"/>
      <c r="F52" s="89">
        <f>F49</f>
        <v>9200</v>
      </c>
      <c r="G52" s="40">
        <f t="shared" si="6"/>
        <v>0</v>
      </c>
    </row>
    <row r="53" spans="2:8" ht="78.75" customHeight="1" thickBot="1">
      <c r="B53" s="16">
        <f t="shared" si="7"/>
        <v>415</v>
      </c>
      <c r="C53" s="68" t="s">
        <v>92</v>
      </c>
      <c r="D53" s="127" t="s">
        <v>15</v>
      </c>
      <c r="E53" s="69"/>
      <c r="F53" s="78">
        <v>85</v>
      </c>
      <c r="G53" s="40">
        <f>F53*$E53</f>
        <v>0</v>
      </c>
    </row>
    <row r="54" spans="2:8" ht="19.5" customHeight="1" thickBot="1">
      <c r="B54" s="139" t="s">
        <v>47</v>
      </c>
      <c r="C54" s="186" t="s">
        <v>50</v>
      </c>
      <c r="D54" s="185"/>
      <c r="E54" s="185"/>
      <c r="F54" s="137"/>
      <c r="G54" s="138"/>
    </row>
    <row r="55" spans="2:8" ht="129.75" customHeight="1">
      <c r="B55" s="42">
        <v>421</v>
      </c>
      <c r="C55" s="70" t="s">
        <v>93</v>
      </c>
      <c r="D55" s="128" t="s">
        <v>15</v>
      </c>
      <c r="E55" s="45"/>
      <c r="F55" s="38">
        <f>70+250</f>
        <v>320</v>
      </c>
      <c r="G55" s="46">
        <f>$E55*$F55</f>
        <v>0</v>
      </c>
    </row>
    <row r="56" spans="2:8" ht="69.75" customHeight="1">
      <c r="B56" s="42">
        <f>B55+1</f>
        <v>422</v>
      </c>
      <c r="C56" s="44" t="s">
        <v>97</v>
      </c>
      <c r="D56" s="129" t="s">
        <v>15</v>
      </c>
      <c r="E56" s="47"/>
      <c r="F56" s="38">
        <f>70+30</f>
        <v>100</v>
      </c>
      <c r="G56" s="43">
        <f>$E56*$F56</f>
        <v>0</v>
      </c>
    </row>
    <row r="57" spans="2:8" ht="48" customHeight="1" thickBot="1">
      <c r="B57" s="42">
        <f>B56+1</f>
        <v>423</v>
      </c>
      <c r="C57" s="44" t="s">
        <v>69</v>
      </c>
      <c r="D57" s="130" t="s">
        <v>15</v>
      </c>
      <c r="E57" s="31"/>
      <c r="F57" s="38">
        <f>F55</f>
        <v>320</v>
      </c>
      <c r="G57" s="1">
        <f>$E57*$F57</f>
        <v>0</v>
      </c>
    </row>
    <row r="58" spans="2:8" ht="19.5" customHeight="1" thickBot="1">
      <c r="B58" s="139" t="s">
        <v>24</v>
      </c>
      <c r="C58" s="186" t="s">
        <v>51</v>
      </c>
      <c r="D58" s="185"/>
      <c r="E58" s="185"/>
      <c r="F58" s="137"/>
      <c r="G58" s="137"/>
      <c r="H58" s="74"/>
    </row>
    <row r="59" spans="2:8" ht="147" customHeight="1">
      <c r="B59" s="42">
        <v>431</v>
      </c>
      <c r="C59" s="70" t="s">
        <v>94</v>
      </c>
      <c r="D59" s="128" t="s">
        <v>15</v>
      </c>
      <c r="E59" s="45"/>
      <c r="F59" s="38">
        <f>(26745-26675)+(26800-26670)+1.2*(26550-26400)</f>
        <v>380</v>
      </c>
      <c r="G59" s="46">
        <f>$E59*$F59</f>
        <v>0</v>
      </c>
    </row>
    <row r="60" spans="2:8" ht="69.75" customHeight="1">
      <c r="B60" s="42">
        <f>B59+1</f>
        <v>432</v>
      </c>
      <c r="C60" s="44" t="s">
        <v>95</v>
      </c>
      <c r="D60" s="129" t="s">
        <v>15</v>
      </c>
      <c r="E60" s="47"/>
      <c r="F60" s="38">
        <f>(26745-26680-35)</f>
        <v>30</v>
      </c>
      <c r="G60" s="43">
        <f t="shared" ref="G60" si="8">$E60*$F60</f>
        <v>0</v>
      </c>
    </row>
    <row r="61" spans="2:8" ht="66.75" customHeight="1" thickBot="1">
      <c r="B61" s="42">
        <f>B60+1</f>
        <v>433</v>
      </c>
      <c r="C61" s="44" t="s">
        <v>96</v>
      </c>
      <c r="D61" s="130" t="s">
        <v>15</v>
      </c>
      <c r="E61" s="31"/>
      <c r="F61" s="38">
        <f>(26745-26715)+(26800-26670)</f>
        <v>160</v>
      </c>
      <c r="G61" s="1">
        <f>$E61*$F61</f>
        <v>0</v>
      </c>
    </row>
    <row r="62" spans="2:8" ht="19.5" customHeight="1" thickBot="1">
      <c r="B62" s="21"/>
      <c r="C62" s="80" t="s">
        <v>9</v>
      </c>
      <c r="D62" s="81">
        <v>4</v>
      </c>
      <c r="E62" s="24"/>
      <c r="F62" s="33"/>
      <c r="G62" s="25">
        <f>SUM(G49:G61)</f>
        <v>0</v>
      </c>
    </row>
    <row r="63" spans="2:8" ht="18" customHeight="1" thickBot="1">
      <c r="B63" s="79">
        <v>5</v>
      </c>
      <c r="C63" s="176" t="s">
        <v>64</v>
      </c>
      <c r="D63" s="177"/>
      <c r="E63" s="177"/>
      <c r="F63" s="177"/>
      <c r="G63" s="178"/>
    </row>
    <row r="64" spans="2:8" ht="43.5" customHeight="1">
      <c r="B64" s="151">
        <v>501</v>
      </c>
      <c r="C64" s="152" t="s">
        <v>70</v>
      </c>
      <c r="D64" s="128" t="s">
        <v>6</v>
      </c>
      <c r="E64" s="83"/>
      <c r="F64" s="86">
        <v>1</v>
      </c>
      <c r="G64" s="46">
        <f>E64*F64</f>
        <v>0</v>
      </c>
    </row>
    <row r="65" spans="2:7" ht="43.5" customHeight="1">
      <c r="B65" s="145">
        <v>502</v>
      </c>
      <c r="C65" s="146" t="s">
        <v>52</v>
      </c>
      <c r="D65" s="147"/>
      <c r="E65" s="148"/>
      <c r="F65" s="149"/>
      <c r="G65" s="150"/>
    </row>
    <row r="66" spans="2:7" ht="69.75" customHeight="1">
      <c r="B66" s="108" t="s">
        <v>65</v>
      </c>
      <c r="C66" s="109" t="s">
        <v>60</v>
      </c>
      <c r="D66" s="131" t="s">
        <v>6</v>
      </c>
      <c r="E66" s="110"/>
      <c r="F66" s="111">
        <v>1</v>
      </c>
      <c r="G66" s="100">
        <f>F66*$E66</f>
        <v>0</v>
      </c>
    </row>
    <row r="67" spans="2:7" ht="43.5" customHeight="1">
      <c r="B67" s="108" t="s">
        <v>66</v>
      </c>
      <c r="C67" s="112" t="s">
        <v>53</v>
      </c>
      <c r="D67" s="132" t="s">
        <v>6</v>
      </c>
      <c r="E67" s="110"/>
      <c r="F67" s="111">
        <v>1</v>
      </c>
      <c r="G67" s="100">
        <f>F67*$E67</f>
        <v>0</v>
      </c>
    </row>
    <row r="68" spans="2:7" ht="43.5" customHeight="1">
      <c r="B68" s="42" t="s">
        <v>67</v>
      </c>
      <c r="C68" s="107" t="s">
        <v>54</v>
      </c>
      <c r="D68" s="133" t="s">
        <v>6</v>
      </c>
      <c r="E68" s="52"/>
      <c r="F68" s="90">
        <v>1</v>
      </c>
      <c r="G68" s="43">
        <f>F68*$E68</f>
        <v>0</v>
      </c>
    </row>
    <row r="69" spans="2:7" ht="43.5" customHeight="1">
      <c r="B69" s="113">
        <v>503</v>
      </c>
      <c r="C69" s="114" t="s">
        <v>55</v>
      </c>
      <c r="D69" s="134"/>
      <c r="E69" s="115"/>
      <c r="F69" s="116"/>
      <c r="G69" s="117"/>
    </row>
    <row r="70" spans="2:7" ht="74.25" customHeight="1" thickBot="1">
      <c r="B70" s="42"/>
      <c r="C70" s="153" t="s">
        <v>71</v>
      </c>
      <c r="D70" s="135" t="s">
        <v>12</v>
      </c>
      <c r="E70" s="52"/>
      <c r="F70" s="66">
        <f>2+3*2</f>
        <v>8</v>
      </c>
      <c r="G70" s="43">
        <f>F70*$E70</f>
        <v>0</v>
      </c>
    </row>
    <row r="71" spans="2:7" ht="20.100000000000001" customHeight="1" thickBot="1">
      <c r="B71" s="26"/>
      <c r="C71" s="85" t="s">
        <v>9</v>
      </c>
      <c r="D71" s="84">
        <v>5</v>
      </c>
      <c r="E71" s="29"/>
      <c r="F71" s="30"/>
      <c r="G71" s="25">
        <f>SUM(G64:G70)</f>
        <v>0</v>
      </c>
    </row>
    <row r="72" spans="2:7" ht="18" customHeight="1" thickBot="1">
      <c r="B72" s="105">
        <v>6</v>
      </c>
      <c r="C72" s="176" t="s">
        <v>25</v>
      </c>
      <c r="D72" s="177"/>
      <c r="E72" s="177"/>
      <c r="F72" s="177"/>
      <c r="G72" s="178"/>
    </row>
    <row r="73" spans="2:7" ht="20.100000000000001" customHeight="1" thickBot="1">
      <c r="B73" s="42">
        <v>601</v>
      </c>
      <c r="C73" s="82" t="s">
        <v>48</v>
      </c>
      <c r="D73" s="135" t="s">
        <v>15</v>
      </c>
      <c r="E73" s="52"/>
      <c r="F73" s="66">
        <f>F42</f>
        <v>500</v>
      </c>
      <c r="G73" s="43">
        <f>F73*$E73</f>
        <v>0</v>
      </c>
    </row>
    <row r="74" spans="2:7" ht="20.100000000000001" customHeight="1" thickBot="1">
      <c r="B74" s="26"/>
      <c r="C74" s="85" t="s">
        <v>9</v>
      </c>
      <c r="D74" s="84">
        <v>6</v>
      </c>
      <c r="E74" s="29"/>
      <c r="F74" s="30"/>
      <c r="G74" s="25">
        <f>SUM(G73:G73)</f>
        <v>0</v>
      </c>
    </row>
    <row r="75" spans="2:7" ht="20.100000000000001" customHeight="1">
      <c r="B75" s="179" t="s">
        <v>26</v>
      </c>
      <c r="C75" s="180"/>
      <c r="D75" s="180"/>
      <c r="E75" s="181"/>
      <c r="F75" s="35"/>
      <c r="G75" s="3">
        <f>SUM(G8:G74)/2</f>
        <v>0</v>
      </c>
    </row>
    <row r="76" spans="2:7" ht="30" customHeight="1">
      <c r="B76" s="182" t="s">
        <v>27</v>
      </c>
      <c r="C76" s="183"/>
      <c r="D76" s="183"/>
      <c r="E76" s="184"/>
      <c r="F76" s="36"/>
      <c r="G76" s="4">
        <f>G75*0.2</f>
        <v>0</v>
      </c>
    </row>
    <row r="77" spans="2:7" ht="30" customHeight="1" thickBot="1">
      <c r="B77" s="169" t="s">
        <v>28</v>
      </c>
      <c r="C77" s="170"/>
      <c r="D77" s="170"/>
      <c r="E77" s="171"/>
      <c r="F77" s="37"/>
      <c r="G77" s="144">
        <f>G76+G75</f>
        <v>0</v>
      </c>
    </row>
    <row r="78" spans="2:7" ht="30" customHeight="1"/>
    <row r="79" spans="2:7" ht="24.95" customHeight="1"/>
    <row r="81" spans="7:7">
      <c r="G81" s="2"/>
    </row>
  </sheetData>
  <mergeCells count="18">
    <mergeCell ref="B77:E77"/>
    <mergeCell ref="F4:G5"/>
    <mergeCell ref="C18:G18"/>
    <mergeCell ref="C7:G7"/>
    <mergeCell ref="C40:G40"/>
    <mergeCell ref="C47:G47"/>
    <mergeCell ref="C72:G72"/>
    <mergeCell ref="B75:E75"/>
    <mergeCell ref="B76:E76"/>
    <mergeCell ref="C48:E48"/>
    <mergeCell ref="C54:E54"/>
    <mergeCell ref="C58:E58"/>
    <mergeCell ref="C63:G63"/>
    <mergeCell ref="B2:G2"/>
    <mergeCell ref="B4:B6"/>
    <mergeCell ref="C4:C6"/>
    <mergeCell ref="D4:D6"/>
    <mergeCell ref="E4:E6"/>
  </mergeCells>
  <phoneticPr fontId="26" type="noConversion"/>
  <printOptions horizontalCentered="1" verticalCentered="1"/>
  <pageMargins left="0.51181102362204722" right="0.51181102362204722" top="0" bottom="0.19685039370078741" header="0.11811023622047245" footer="0.11811023622047245"/>
  <pageSetup paperSize="8" scale="75" fitToWidth="0" fitToHeight="0" orientation="portrait" r:id="rId1"/>
  <headerFooter>
    <oddFooter>&amp;C&amp;"-,Gras"&amp;12
&amp;14&amp;P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K51"/>
  <sheetViews>
    <sheetView view="pageBreakPreview" zoomScale="85" zoomScaleNormal="70" zoomScaleSheetLayoutView="85" workbookViewId="0">
      <selection activeCell="F15" sqref="F15"/>
    </sheetView>
  </sheetViews>
  <sheetFormatPr baseColWidth="10" defaultColWidth="11.42578125" defaultRowHeight="12.75"/>
  <cols>
    <col min="1" max="3" width="11.42578125" style="5"/>
    <col min="4" max="4" width="5.7109375" style="5" customWidth="1"/>
    <col min="5" max="5" width="70.7109375" style="5" customWidth="1"/>
    <col min="6" max="6" width="37.140625" style="5" bestFit="1" customWidth="1"/>
    <col min="7" max="7" width="5.5703125" style="5" customWidth="1"/>
    <col min="8" max="8" width="11.42578125" style="5"/>
    <col min="9" max="9" width="13.42578125" style="5" bestFit="1" customWidth="1"/>
    <col min="10" max="260" width="11.42578125" style="5"/>
    <col min="261" max="261" width="53" style="5" bestFit="1" customWidth="1"/>
    <col min="262" max="262" width="50.7109375" style="5" customWidth="1"/>
    <col min="263" max="516" width="11.42578125" style="5"/>
    <col min="517" max="517" width="53" style="5" bestFit="1" customWidth="1"/>
    <col min="518" max="518" width="50.7109375" style="5" customWidth="1"/>
    <col min="519" max="772" width="11.42578125" style="5"/>
    <col min="773" max="773" width="53" style="5" bestFit="1" customWidth="1"/>
    <col min="774" max="774" width="50.7109375" style="5" customWidth="1"/>
    <col min="775" max="1028" width="11.42578125" style="5"/>
    <col min="1029" max="1029" width="53" style="5" bestFit="1" customWidth="1"/>
    <col min="1030" max="1030" width="50.7109375" style="5" customWidth="1"/>
    <col min="1031" max="1284" width="11.42578125" style="5"/>
    <col min="1285" max="1285" width="53" style="5" bestFit="1" customWidth="1"/>
    <col min="1286" max="1286" width="50.7109375" style="5" customWidth="1"/>
    <col min="1287" max="1540" width="11.42578125" style="5"/>
    <col min="1541" max="1541" width="53" style="5" bestFit="1" customWidth="1"/>
    <col min="1542" max="1542" width="50.7109375" style="5" customWidth="1"/>
    <col min="1543" max="1796" width="11.42578125" style="5"/>
    <col min="1797" max="1797" width="53" style="5" bestFit="1" customWidth="1"/>
    <col min="1798" max="1798" width="50.7109375" style="5" customWidth="1"/>
    <col min="1799" max="2052" width="11.42578125" style="5"/>
    <col min="2053" max="2053" width="53" style="5" bestFit="1" customWidth="1"/>
    <col min="2054" max="2054" width="50.7109375" style="5" customWidth="1"/>
    <col min="2055" max="2308" width="11.42578125" style="5"/>
    <col min="2309" max="2309" width="53" style="5" bestFit="1" customWidth="1"/>
    <col min="2310" max="2310" width="50.7109375" style="5" customWidth="1"/>
    <col min="2311" max="2564" width="11.42578125" style="5"/>
    <col min="2565" max="2565" width="53" style="5" bestFit="1" customWidth="1"/>
    <col min="2566" max="2566" width="50.7109375" style="5" customWidth="1"/>
    <col min="2567" max="2820" width="11.42578125" style="5"/>
    <col min="2821" max="2821" width="53" style="5" bestFit="1" customWidth="1"/>
    <col min="2822" max="2822" width="50.7109375" style="5" customWidth="1"/>
    <col min="2823" max="3076" width="11.42578125" style="5"/>
    <col min="3077" max="3077" width="53" style="5" bestFit="1" customWidth="1"/>
    <col min="3078" max="3078" width="50.7109375" style="5" customWidth="1"/>
    <col min="3079" max="3332" width="11.42578125" style="5"/>
    <col min="3333" max="3333" width="53" style="5" bestFit="1" customWidth="1"/>
    <col min="3334" max="3334" width="50.7109375" style="5" customWidth="1"/>
    <col min="3335" max="3588" width="11.42578125" style="5"/>
    <col min="3589" max="3589" width="53" style="5" bestFit="1" customWidth="1"/>
    <col min="3590" max="3590" width="50.7109375" style="5" customWidth="1"/>
    <col min="3591" max="3844" width="11.42578125" style="5"/>
    <col min="3845" max="3845" width="53" style="5" bestFit="1" customWidth="1"/>
    <col min="3846" max="3846" width="50.7109375" style="5" customWidth="1"/>
    <col min="3847" max="4100" width="11.42578125" style="5"/>
    <col min="4101" max="4101" width="53" style="5" bestFit="1" customWidth="1"/>
    <col min="4102" max="4102" width="50.7109375" style="5" customWidth="1"/>
    <col min="4103" max="4356" width="11.42578125" style="5"/>
    <col min="4357" max="4357" width="53" style="5" bestFit="1" customWidth="1"/>
    <col min="4358" max="4358" width="50.7109375" style="5" customWidth="1"/>
    <col min="4359" max="4612" width="11.42578125" style="5"/>
    <col min="4613" max="4613" width="53" style="5" bestFit="1" customWidth="1"/>
    <col min="4614" max="4614" width="50.7109375" style="5" customWidth="1"/>
    <col min="4615" max="4868" width="11.42578125" style="5"/>
    <col min="4869" max="4869" width="53" style="5" bestFit="1" customWidth="1"/>
    <col min="4870" max="4870" width="50.7109375" style="5" customWidth="1"/>
    <col min="4871" max="5124" width="11.42578125" style="5"/>
    <col min="5125" max="5125" width="53" style="5" bestFit="1" customWidth="1"/>
    <col min="5126" max="5126" width="50.7109375" style="5" customWidth="1"/>
    <col min="5127" max="5380" width="11.42578125" style="5"/>
    <col min="5381" max="5381" width="53" style="5" bestFit="1" customWidth="1"/>
    <col min="5382" max="5382" width="50.7109375" style="5" customWidth="1"/>
    <col min="5383" max="5636" width="11.42578125" style="5"/>
    <col min="5637" max="5637" width="53" style="5" bestFit="1" customWidth="1"/>
    <col min="5638" max="5638" width="50.7109375" style="5" customWidth="1"/>
    <col min="5639" max="5892" width="11.42578125" style="5"/>
    <col min="5893" max="5893" width="53" style="5" bestFit="1" customWidth="1"/>
    <col min="5894" max="5894" width="50.7109375" style="5" customWidth="1"/>
    <col min="5895" max="6148" width="11.42578125" style="5"/>
    <col min="6149" max="6149" width="53" style="5" bestFit="1" customWidth="1"/>
    <col min="6150" max="6150" width="50.7109375" style="5" customWidth="1"/>
    <col min="6151" max="6404" width="11.42578125" style="5"/>
    <col min="6405" max="6405" width="53" style="5" bestFit="1" customWidth="1"/>
    <col min="6406" max="6406" width="50.7109375" style="5" customWidth="1"/>
    <col min="6407" max="6660" width="11.42578125" style="5"/>
    <col min="6661" max="6661" width="53" style="5" bestFit="1" customWidth="1"/>
    <col min="6662" max="6662" width="50.7109375" style="5" customWidth="1"/>
    <col min="6663" max="6916" width="11.42578125" style="5"/>
    <col min="6917" max="6917" width="53" style="5" bestFit="1" customWidth="1"/>
    <col min="6918" max="6918" width="50.7109375" style="5" customWidth="1"/>
    <col min="6919" max="7172" width="11.42578125" style="5"/>
    <col min="7173" max="7173" width="53" style="5" bestFit="1" customWidth="1"/>
    <col min="7174" max="7174" width="50.7109375" style="5" customWidth="1"/>
    <col min="7175" max="7428" width="11.42578125" style="5"/>
    <col min="7429" max="7429" width="53" style="5" bestFit="1" customWidth="1"/>
    <col min="7430" max="7430" width="50.7109375" style="5" customWidth="1"/>
    <col min="7431" max="7684" width="11.42578125" style="5"/>
    <col min="7685" max="7685" width="53" style="5" bestFit="1" customWidth="1"/>
    <col min="7686" max="7686" width="50.7109375" style="5" customWidth="1"/>
    <col min="7687" max="7940" width="11.42578125" style="5"/>
    <col min="7941" max="7941" width="53" style="5" bestFit="1" customWidth="1"/>
    <col min="7942" max="7942" width="50.7109375" style="5" customWidth="1"/>
    <col min="7943" max="8196" width="11.42578125" style="5"/>
    <col min="8197" max="8197" width="53" style="5" bestFit="1" customWidth="1"/>
    <col min="8198" max="8198" width="50.7109375" style="5" customWidth="1"/>
    <col min="8199" max="8452" width="11.42578125" style="5"/>
    <col min="8453" max="8453" width="53" style="5" bestFit="1" customWidth="1"/>
    <col min="8454" max="8454" width="50.7109375" style="5" customWidth="1"/>
    <col min="8455" max="8708" width="11.42578125" style="5"/>
    <col min="8709" max="8709" width="53" style="5" bestFit="1" customWidth="1"/>
    <col min="8710" max="8710" width="50.7109375" style="5" customWidth="1"/>
    <col min="8711" max="8964" width="11.42578125" style="5"/>
    <col min="8965" max="8965" width="53" style="5" bestFit="1" customWidth="1"/>
    <col min="8966" max="8966" width="50.7109375" style="5" customWidth="1"/>
    <col min="8967" max="9220" width="11.42578125" style="5"/>
    <col min="9221" max="9221" width="53" style="5" bestFit="1" customWidth="1"/>
    <col min="9222" max="9222" width="50.7109375" style="5" customWidth="1"/>
    <col min="9223" max="9476" width="11.42578125" style="5"/>
    <col min="9477" max="9477" width="53" style="5" bestFit="1" customWidth="1"/>
    <col min="9478" max="9478" width="50.7109375" style="5" customWidth="1"/>
    <col min="9479" max="9732" width="11.42578125" style="5"/>
    <col min="9733" max="9733" width="53" style="5" bestFit="1" customWidth="1"/>
    <col min="9734" max="9734" width="50.7109375" style="5" customWidth="1"/>
    <col min="9735" max="9988" width="11.42578125" style="5"/>
    <col min="9989" max="9989" width="53" style="5" bestFit="1" customWidth="1"/>
    <col min="9990" max="9990" width="50.7109375" style="5" customWidth="1"/>
    <col min="9991" max="10244" width="11.42578125" style="5"/>
    <col min="10245" max="10245" width="53" style="5" bestFit="1" customWidth="1"/>
    <col min="10246" max="10246" width="50.7109375" style="5" customWidth="1"/>
    <col min="10247" max="10500" width="11.42578125" style="5"/>
    <col min="10501" max="10501" width="53" style="5" bestFit="1" customWidth="1"/>
    <col min="10502" max="10502" width="50.7109375" style="5" customWidth="1"/>
    <col min="10503" max="10756" width="11.42578125" style="5"/>
    <col min="10757" max="10757" width="53" style="5" bestFit="1" customWidth="1"/>
    <col min="10758" max="10758" width="50.7109375" style="5" customWidth="1"/>
    <col min="10759" max="11012" width="11.42578125" style="5"/>
    <col min="11013" max="11013" width="53" style="5" bestFit="1" customWidth="1"/>
    <col min="11014" max="11014" width="50.7109375" style="5" customWidth="1"/>
    <col min="11015" max="11268" width="11.42578125" style="5"/>
    <col min="11269" max="11269" width="53" style="5" bestFit="1" customWidth="1"/>
    <col min="11270" max="11270" width="50.7109375" style="5" customWidth="1"/>
    <col min="11271" max="11524" width="11.42578125" style="5"/>
    <col min="11525" max="11525" width="53" style="5" bestFit="1" customWidth="1"/>
    <col min="11526" max="11526" width="50.7109375" style="5" customWidth="1"/>
    <col min="11527" max="11780" width="11.42578125" style="5"/>
    <col min="11781" max="11781" width="53" style="5" bestFit="1" customWidth="1"/>
    <col min="11782" max="11782" width="50.7109375" style="5" customWidth="1"/>
    <col min="11783" max="12036" width="11.42578125" style="5"/>
    <col min="12037" max="12037" width="53" style="5" bestFit="1" customWidth="1"/>
    <col min="12038" max="12038" width="50.7109375" style="5" customWidth="1"/>
    <col min="12039" max="12292" width="11.42578125" style="5"/>
    <col min="12293" max="12293" width="53" style="5" bestFit="1" customWidth="1"/>
    <col min="12294" max="12294" width="50.7109375" style="5" customWidth="1"/>
    <col min="12295" max="12548" width="11.42578125" style="5"/>
    <col min="12549" max="12549" width="53" style="5" bestFit="1" customWidth="1"/>
    <col min="12550" max="12550" width="50.7109375" style="5" customWidth="1"/>
    <col min="12551" max="12804" width="11.42578125" style="5"/>
    <col min="12805" max="12805" width="53" style="5" bestFit="1" customWidth="1"/>
    <col min="12806" max="12806" width="50.7109375" style="5" customWidth="1"/>
    <col min="12807" max="13060" width="11.42578125" style="5"/>
    <col min="13061" max="13061" width="53" style="5" bestFit="1" customWidth="1"/>
    <col min="13062" max="13062" width="50.7109375" style="5" customWidth="1"/>
    <col min="13063" max="13316" width="11.42578125" style="5"/>
    <col min="13317" max="13317" width="53" style="5" bestFit="1" customWidth="1"/>
    <col min="13318" max="13318" width="50.7109375" style="5" customWidth="1"/>
    <col min="13319" max="13572" width="11.42578125" style="5"/>
    <col min="13573" max="13573" width="53" style="5" bestFit="1" customWidth="1"/>
    <col min="13574" max="13574" width="50.7109375" style="5" customWidth="1"/>
    <col min="13575" max="13828" width="11.42578125" style="5"/>
    <col min="13829" max="13829" width="53" style="5" bestFit="1" customWidth="1"/>
    <col min="13830" max="13830" width="50.7109375" style="5" customWidth="1"/>
    <col min="13831" max="14084" width="11.42578125" style="5"/>
    <col min="14085" max="14085" width="53" style="5" bestFit="1" customWidth="1"/>
    <col min="14086" max="14086" width="50.7109375" style="5" customWidth="1"/>
    <col min="14087" max="14340" width="11.42578125" style="5"/>
    <col min="14341" max="14341" width="53" style="5" bestFit="1" customWidth="1"/>
    <col min="14342" max="14342" width="50.7109375" style="5" customWidth="1"/>
    <col min="14343" max="14596" width="11.42578125" style="5"/>
    <col min="14597" max="14597" width="53" style="5" bestFit="1" customWidth="1"/>
    <col min="14598" max="14598" width="50.7109375" style="5" customWidth="1"/>
    <col min="14599" max="14852" width="11.42578125" style="5"/>
    <col min="14853" max="14853" width="53" style="5" bestFit="1" customWidth="1"/>
    <col min="14854" max="14854" width="50.7109375" style="5" customWidth="1"/>
    <col min="14855" max="15108" width="11.42578125" style="5"/>
    <col min="15109" max="15109" width="53" style="5" bestFit="1" customWidth="1"/>
    <col min="15110" max="15110" width="50.7109375" style="5" customWidth="1"/>
    <col min="15111" max="15364" width="11.42578125" style="5"/>
    <col min="15365" max="15365" width="53" style="5" bestFit="1" customWidth="1"/>
    <col min="15366" max="15366" width="50.7109375" style="5" customWidth="1"/>
    <col min="15367" max="15620" width="11.42578125" style="5"/>
    <col min="15621" max="15621" width="53" style="5" bestFit="1" customWidth="1"/>
    <col min="15622" max="15622" width="50.7109375" style="5" customWidth="1"/>
    <col min="15623" max="15876" width="11.42578125" style="5"/>
    <col min="15877" max="15877" width="53" style="5" bestFit="1" customWidth="1"/>
    <col min="15878" max="15878" width="50.7109375" style="5" customWidth="1"/>
    <col min="15879" max="16132" width="11.42578125" style="5"/>
    <col min="16133" max="16133" width="53" style="5" bestFit="1" customWidth="1"/>
    <col min="16134" max="16134" width="50.7109375" style="5" customWidth="1"/>
    <col min="16135" max="16384" width="11.42578125" style="5"/>
  </cols>
  <sheetData>
    <row r="1" spans="2:11" ht="80.099999999999994" customHeight="1" thickBot="1">
      <c r="B1" s="6"/>
      <c r="C1" s="6"/>
      <c r="D1" s="187"/>
      <c r="E1" s="188"/>
      <c r="F1" s="188"/>
      <c r="G1" s="188"/>
      <c r="H1" s="6"/>
      <c r="I1" s="6"/>
      <c r="J1" s="6"/>
      <c r="K1" s="7"/>
    </row>
    <row r="2" spans="2:11" ht="99" customHeight="1" thickBot="1">
      <c r="D2" s="189" t="str">
        <f>DE!B2</f>
        <v>A304 – Prolongement de l’autoroute A34 vers la Belgique
Réparation du talus de l'OT R9b affecté par des glissements
D.Q.E.</v>
      </c>
      <c r="E2" s="190"/>
      <c r="F2" s="190"/>
      <c r="G2" s="191"/>
    </row>
    <row r="3" spans="2:11">
      <c r="D3" s="8"/>
    </row>
    <row r="4" spans="2:11" ht="21">
      <c r="D4" s="8"/>
      <c r="E4" s="192" t="s">
        <v>29</v>
      </c>
      <c r="F4" s="192"/>
      <c r="G4" s="192"/>
    </row>
    <row r="5" spans="2:11" ht="13.5" thickBot="1">
      <c r="D5" s="9"/>
      <c r="E5" s="10"/>
      <c r="F5" s="10"/>
      <c r="G5" s="10"/>
      <c r="H5" s="10"/>
    </row>
    <row r="6" spans="2:11" ht="37.5" thickBot="1">
      <c r="D6" s="9"/>
      <c r="E6" s="10"/>
      <c r="F6" s="53" t="s">
        <v>30</v>
      </c>
      <c r="G6" s="48"/>
      <c r="H6" s="10"/>
    </row>
    <row r="7" spans="2:11" ht="39" customHeight="1" thickBot="1">
      <c r="D7" s="9"/>
      <c r="E7" s="10"/>
      <c r="F7" s="140" t="s">
        <v>35</v>
      </c>
      <c r="G7" s="48"/>
      <c r="H7" s="10"/>
    </row>
    <row r="8" spans="2:11" ht="24.95" customHeight="1" thickBot="1">
      <c r="D8" s="9"/>
      <c r="E8" s="27" t="str">
        <f>DE!C7</f>
        <v>PRIX GENERAUX</v>
      </c>
      <c r="F8" s="54">
        <f>DE!G17</f>
        <v>0</v>
      </c>
      <c r="G8" s="48"/>
      <c r="H8" s="10"/>
    </row>
    <row r="9" spans="2:11" ht="24.95" customHeight="1" thickBot="1">
      <c r="D9" s="9"/>
      <c r="E9" s="28" t="str">
        <f>DE!C18</f>
        <v>SIGNALISATION PROVISOIRE</v>
      </c>
      <c r="F9" s="54">
        <f>DE!G39</f>
        <v>0</v>
      </c>
      <c r="G9" s="48"/>
      <c r="H9" s="10"/>
    </row>
    <row r="10" spans="2:11" ht="24.95" customHeight="1" thickBot="1">
      <c r="D10" s="9"/>
      <c r="E10" s="14" t="str">
        <f>DE!C40</f>
        <v>DEGAGEMENT / CONDITIONNEMENT PREALABLE DES EMPRISES - TRAVAUX PREPARATOIRES</v>
      </c>
      <c r="F10" s="54">
        <f>DE!G46</f>
        <v>0</v>
      </c>
      <c r="G10" s="48"/>
      <c r="H10" s="10"/>
    </row>
    <row r="11" spans="2:11" ht="24.95" customHeight="1" thickBot="1">
      <c r="D11" s="9"/>
      <c r="E11" s="14" t="str">
        <f>DE!C47</f>
        <v>TERRASSEMENTS - MASQUES DRAINANTS + FOSSES D'EVACUATION DES EAUX</v>
      </c>
      <c r="F11" s="54">
        <f>DE!G62</f>
        <v>0</v>
      </c>
      <c r="G11" s="48"/>
      <c r="H11" s="10"/>
    </row>
    <row r="12" spans="2:11" ht="24.95" customHeight="1" thickBot="1">
      <c r="D12" s="9"/>
      <c r="E12" s="14" t="str">
        <f>DE!C63</f>
        <v>SUIVI DU CHANTIER - SURVEILLANCE ET INSTRUMENTATION DES OUVRAGES</v>
      </c>
      <c r="F12" s="54">
        <f>DE!G71</f>
        <v>0</v>
      </c>
      <c r="G12" s="48"/>
      <c r="H12" s="10"/>
    </row>
    <row r="13" spans="2:11" ht="24.95" customHeight="1" thickBot="1">
      <c r="D13" s="9"/>
      <c r="E13" s="14" t="str">
        <f>DE!C72</f>
        <v>DISPOSITIFS DE RETENUE, EQUIPEMENTS DE SECURITE ET SIGNALISATION HORIZONTALE</v>
      </c>
      <c r="F13" s="54">
        <f>DE!G74</f>
        <v>0</v>
      </c>
      <c r="G13" s="48"/>
      <c r="H13" s="10"/>
    </row>
    <row r="14" spans="2:11" ht="24.95" customHeight="1">
      <c r="D14" s="9"/>
      <c r="E14" s="18" t="s">
        <v>31</v>
      </c>
      <c r="F14" s="141">
        <f>SUM(F8:F13)</f>
        <v>0</v>
      </c>
      <c r="G14" s="48"/>
      <c r="H14" s="10"/>
      <c r="I14" s="39"/>
    </row>
    <row r="15" spans="2:11" ht="24.95" customHeight="1">
      <c r="D15" s="9"/>
      <c r="E15" s="19" t="s">
        <v>32</v>
      </c>
      <c r="F15" s="142">
        <f>F14*0.2</f>
        <v>0</v>
      </c>
      <c r="G15" s="48"/>
      <c r="H15" s="10"/>
    </row>
    <row r="16" spans="2:11" ht="24.95" customHeight="1" thickBot="1">
      <c r="D16" s="9"/>
      <c r="E16" s="20" t="s">
        <v>33</v>
      </c>
      <c r="F16" s="143">
        <f>F15+F14</f>
        <v>0</v>
      </c>
      <c r="G16" s="48"/>
      <c r="H16" s="10"/>
    </row>
    <row r="17" spans="4:8">
      <c r="D17" s="9"/>
      <c r="E17" s="10"/>
      <c r="F17" s="10"/>
      <c r="G17" s="10"/>
      <c r="H17" s="10"/>
    </row>
    <row r="18" spans="4:8">
      <c r="D18" s="8"/>
    </row>
    <row r="19" spans="4:8">
      <c r="D19" s="8"/>
    </row>
    <row r="20" spans="4:8">
      <c r="D20" s="8"/>
    </row>
    <row r="21" spans="4:8">
      <c r="D21" s="8"/>
    </row>
    <row r="22" spans="4:8">
      <c r="D22" s="8"/>
    </row>
    <row r="23" spans="4:8">
      <c r="D23" s="8"/>
    </row>
    <row r="24" spans="4:8">
      <c r="D24" s="8"/>
    </row>
    <row r="25" spans="4:8">
      <c r="D25" s="8"/>
    </row>
    <row r="26" spans="4:8">
      <c r="D26" s="8"/>
    </row>
    <row r="27" spans="4:8">
      <c r="D27" s="8"/>
    </row>
    <row r="28" spans="4:8">
      <c r="D28" s="8"/>
    </row>
    <row r="29" spans="4:8">
      <c r="D29" s="8"/>
    </row>
    <row r="30" spans="4:8">
      <c r="D30" s="8"/>
    </row>
    <row r="31" spans="4:8">
      <c r="D31" s="8"/>
    </row>
    <row r="32" spans="4:8">
      <c r="D32" s="8"/>
    </row>
    <row r="33" spans="4:4">
      <c r="D33" s="8"/>
    </row>
    <row r="34" spans="4:4">
      <c r="D34" s="8"/>
    </row>
    <row r="35" spans="4:4">
      <c r="D35" s="8"/>
    </row>
    <row r="36" spans="4:4">
      <c r="D36" s="8"/>
    </row>
    <row r="37" spans="4:4">
      <c r="D37" s="8"/>
    </row>
    <row r="38" spans="4:4">
      <c r="D38" s="8"/>
    </row>
    <row r="39" spans="4:4">
      <c r="D39" s="8"/>
    </row>
    <row r="40" spans="4:4">
      <c r="D40" s="8"/>
    </row>
    <row r="41" spans="4:4">
      <c r="D41" s="8"/>
    </row>
    <row r="42" spans="4:4">
      <c r="D42" s="8"/>
    </row>
    <row r="43" spans="4:4">
      <c r="D43" s="8"/>
    </row>
    <row r="44" spans="4:4">
      <c r="D44" s="8"/>
    </row>
    <row r="45" spans="4:4">
      <c r="D45" s="8"/>
    </row>
    <row r="46" spans="4:4">
      <c r="D46" s="8"/>
    </row>
    <row r="47" spans="4:4">
      <c r="D47" s="8"/>
    </row>
    <row r="48" spans="4:4">
      <c r="D48" s="8"/>
    </row>
    <row r="49" spans="4:7">
      <c r="D49" s="8"/>
    </row>
    <row r="50" spans="4:7">
      <c r="D50" s="8"/>
    </row>
    <row r="51" spans="4:7" ht="13.5" thickBot="1">
      <c r="D51" s="11"/>
      <c r="E51" s="12"/>
      <c r="F51" s="12"/>
      <c r="G51" s="12"/>
    </row>
  </sheetData>
  <mergeCells count="3">
    <mergeCell ref="D1:G1"/>
    <mergeCell ref="D2:G2"/>
    <mergeCell ref="E4:G4"/>
  </mergeCells>
  <printOptions horizontalCentered="1" verticalCentered="1"/>
  <pageMargins left="0.31496062992125984" right="0.31496062992125984" top="0.74803149606299213" bottom="0.74803149606299213" header="0.31496062992125984" footer="0.31496062992125984"/>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DE</vt:lpstr>
      <vt:lpstr>Recapitulatif</vt:lpstr>
      <vt:lpstr>DE!Impression_des_titres</vt:lpstr>
      <vt:lpstr>DE!Zone_d_impression</vt:lpstr>
      <vt:lpstr>Recapitulatif!Zone_d_impression</vt:lpstr>
    </vt:vector>
  </TitlesOfParts>
  <Manager/>
  <Company>le groupe INGEROP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Gilles GATIMEL</dc:creator>
  <cp:keywords/>
  <dc:description/>
  <cp:lastModifiedBy>Martin MARNAS</cp:lastModifiedBy>
  <cp:revision/>
  <cp:lastPrinted>2022-12-05T16:56:08Z</cp:lastPrinted>
  <dcterms:created xsi:type="dcterms:W3CDTF">2018-01-04T15:08:49Z</dcterms:created>
  <dcterms:modified xsi:type="dcterms:W3CDTF">2025-06-10T17:29:20Z</dcterms:modified>
  <cp:category/>
  <cp:contentStatus/>
</cp:coreProperties>
</file>